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ionic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<sst xmlns="http://schemas.openxmlformats.org/spreadsheetml/2006/main" count="9" uniqueCount="9">
  <si>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</si>
  <si>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</si>
  <si>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</si>
  <si>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</si>
  <si>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251(142x)</t>
  </si>
  <si>
    <t>AVERAGE: 116(307x)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</si>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</sst>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Sheet1!$A$2:$A$143</c:f>
              <c:numCache>
                <c:formatCode>General</c:formatCode>
                <c:ptCount val="142"/>
                <c:pt idx="0">
                  <c:v>1435</c:v>
                </c:pt>
                <c:pt idx="1">
                  <c:v>1713</c:v>
                </c:pt>
                <c:pt idx="2">
                  <c:v>1968</c:v>
                </c:pt>
                <c:pt idx="3">
                  <c:v>2215</c:v>
                </c:pt>
                <c:pt idx="4">
                  <c:v>2465</c:v>
                </c:pt>
                <c:pt idx="5">
                  <c:v>2714</c:v>
                </c:pt>
                <c:pt idx="6">
                  <c:v>2972</c:v>
                </c:pt>
                <c:pt idx="7">
                  <c:v>3222</c:v>
                </c:pt>
                <c:pt idx="8">
                  <c:v>3481</c:v>
                </c:pt>
                <c:pt idx="9">
                  <c:v>3731</c:v>
                </c:pt>
                <c:pt idx="10">
                  <c:v>3977</c:v>
                </c:pt>
                <c:pt idx="11">
                  <c:v>4218</c:v>
                </c:pt>
                <c:pt idx="12">
                  <c:v>4455</c:v>
                </c:pt>
                <c:pt idx="13">
                  <c:v>4720</c:v>
                </c:pt>
                <c:pt idx="14">
                  <c:v>4966</c:v>
                </c:pt>
                <c:pt idx="15">
                  <c:v>5219</c:v>
                </c:pt>
                <c:pt idx="16">
                  <c:v>5463</c:v>
                </c:pt>
                <c:pt idx="17">
                  <c:v>5716</c:v>
                </c:pt>
                <c:pt idx="18">
                  <c:v>5965</c:v>
                </c:pt>
                <c:pt idx="19">
                  <c:v>6233</c:v>
                </c:pt>
                <c:pt idx="20">
                  <c:v>6469</c:v>
                </c:pt>
                <c:pt idx="21">
                  <c:v>6740</c:v>
                </c:pt>
                <c:pt idx="22">
                  <c:v>7000</c:v>
                </c:pt>
                <c:pt idx="23">
                  <c:v>7259</c:v>
                </c:pt>
                <c:pt idx="24">
                  <c:v>7547</c:v>
                </c:pt>
                <c:pt idx="25">
                  <c:v>7806</c:v>
                </c:pt>
                <c:pt idx="26">
                  <c:v>8092</c:v>
                </c:pt>
                <c:pt idx="27">
                  <c:v>8362</c:v>
                </c:pt>
                <c:pt idx="28">
                  <c:v>8616</c:v>
                </c:pt>
                <c:pt idx="29">
                  <c:v>8890</c:v>
                </c:pt>
                <c:pt idx="30">
                  <c:v>9140</c:v>
                </c:pt>
                <c:pt idx="31">
                  <c:v>9390</c:v>
                </c:pt>
                <c:pt idx="32">
                  <c:v>9639</c:v>
                </c:pt>
                <c:pt idx="33">
                  <c:v>9907</c:v>
                </c:pt>
                <c:pt idx="34">
                  <c:v>10164</c:v>
                </c:pt>
                <c:pt idx="35">
                  <c:v>10424</c:v>
                </c:pt>
                <c:pt idx="36">
                  <c:v>10695</c:v>
                </c:pt>
                <c:pt idx="37">
                  <c:v>10944</c:v>
                </c:pt>
                <c:pt idx="38">
                  <c:v>11193</c:v>
                </c:pt>
                <c:pt idx="39">
                  <c:v>11446</c:v>
                </c:pt>
                <c:pt idx="40">
                  <c:v>11685</c:v>
                </c:pt>
                <c:pt idx="41">
                  <c:v>11931</c:v>
                </c:pt>
                <c:pt idx="42">
                  <c:v>12189</c:v>
                </c:pt>
                <c:pt idx="43">
                  <c:v>12442</c:v>
                </c:pt>
                <c:pt idx="44">
                  <c:v>12685</c:v>
                </c:pt>
                <c:pt idx="45">
                  <c:v>12933</c:v>
                </c:pt>
                <c:pt idx="46">
                  <c:v>13180</c:v>
                </c:pt>
                <c:pt idx="47">
                  <c:v>13429</c:v>
                </c:pt>
                <c:pt idx="48">
                  <c:v>13678</c:v>
                </c:pt>
                <c:pt idx="49">
                  <c:v>13921</c:v>
                </c:pt>
                <c:pt idx="50">
                  <c:v>14162</c:v>
                </c:pt>
                <c:pt idx="51">
                  <c:v>14429</c:v>
                </c:pt>
                <c:pt idx="52">
                  <c:v>14675</c:v>
                </c:pt>
                <c:pt idx="53">
                  <c:v>14936</c:v>
                </c:pt>
                <c:pt idx="54">
                  <c:v>15189</c:v>
                </c:pt>
                <c:pt idx="55">
                  <c:v>15446</c:v>
                </c:pt>
                <c:pt idx="56">
                  <c:v>15698</c:v>
                </c:pt>
                <c:pt idx="57">
                  <c:v>15935</c:v>
                </c:pt>
                <c:pt idx="58">
                  <c:v>16190</c:v>
                </c:pt>
                <c:pt idx="59">
                  <c:v>16442</c:v>
                </c:pt>
                <c:pt idx="60">
                  <c:v>16705</c:v>
                </c:pt>
                <c:pt idx="61">
                  <c:v>16944</c:v>
                </c:pt>
                <c:pt idx="62">
                  <c:v>17193</c:v>
                </c:pt>
                <c:pt idx="63">
                  <c:v>17437</c:v>
                </c:pt>
                <c:pt idx="64">
                  <c:v>17674</c:v>
                </c:pt>
                <c:pt idx="65">
                  <c:v>17930</c:v>
                </c:pt>
                <c:pt idx="66">
                  <c:v>18200</c:v>
                </c:pt>
                <c:pt idx="67">
                  <c:v>18454</c:v>
                </c:pt>
                <c:pt idx="68">
                  <c:v>18712</c:v>
                </c:pt>
                <c:pt idx="69">
                  <c:v>18970</c:v>
                </c:pt>
                <c:pt idx="70">
                  <c:v>19214</c:v>
                </c:pt>
                <c:pt idx="71">
                  <c:v>19457</c:v>
                </c:pt>
                <c:pt idx="72">
                  <c:v>19700</c:v>
                </c:pt>
                <c:pt idx="73">
                  <c:v>19946</c:v>
                </c:pt>
                <c:pt idx="74">
                  <c:v>20200</c:v>
                </c:pt>
                <c:pt idx="75">
                  <c:v>20445</c:v>
                </c:pt>
                <c:pt idx="76">
                  <c:v>20702</c:v>
                </c:pt>
                <c:pt idx="77">
                  <c:v>20953</c:v>
                </c:pt>
                <c:pt idx="78">
                  <c:v>21209</c:v>
                </c:pt>
                <c:pt idx="79">
                  <c:v>21458</c:v>
                </c:pt>
                <c:pt idx="80">
                  <c:v>21696</c:v>
                </c:pt>
                <c:pt idx="81">
                  <c:v>21958</c:v>
                </c:pt>
                <c:pt idx="82">
                  <c:v>22223</c:v>
                </c:pt>
                <c:pt idx="83">
                  <c:v>22465</c:v>
                </c:pt>
                <c:pt idx="84">
                  <c:v>22708</c:v>
                </c:pt>
                <c:pt idx="85">
                  <c:v>22957</c:v>
                </c:pt>
                <c:pt idx="86">
                  <c:v>23225</c:v>
                </c:pt>
                <c:pt idx="87">
                  <c:v>23469</c:v>
                </c:pt>
                <c:pt idx="88">
                  <c:v>23705</c:v>
                </c:pt>
                <c:pt idx="89">
                  <c:v>23987</c:v>
                </c:pt>
                <c:pt idx="90">
                  <c:v>24249</c:v>
                </c:pt>
                <c:pt idx="91">
                  <c:v>24501</c:v>
                </c:pt>
                <c:pt idx="92">
                  <c:v>24757</c:v>
                </c:pt>
                <c:pt idx="93">
                  <c:v>25016</c:v>
                </c:pt>
                <c:pt idx="94">
                  <c:v>25287</c:v>
                </c:pt>
                <c:pt idx="95">
                  <c:v>25536</c:v>
                </c:pt>
                <c:pt idx="96">
                  <c:v>25779</c:v>
                </c:pt>
                <c:pt idx="97">
                  <c:v>26034</c:v>
                </c:pt>
                <c:pt idx="98">
                  <c:v>26279</c:v>
                </c:pt>
                <c:pt idx="99">
                  <c:v>26523</c:v>
                </c:pt>
                <c:pt idx="100">
                  <c:v>26769</c:v>
                </c:pt>
                <c:pt idx="101">
                  <c:v>27019</c:v>
                </c:pt>
                <c:pt idx="102">
                  <c:v>27308</c:v>
                </c:pt>
                <c:pt idx="103">
                  <c:v>27556</c:v>
                </c:pt>
                <c:pt idx="104">
                  <c:v>27800</c:v>
                </c:pt>
                <c:pt idx="105">
                  <c:v>28047</c:v>
                </c:pt>
                <c:pt idx="106">
                  <c:v>28284</c:v>
                </c:pt>
                <c:pt idx="107">
                  <c:v>28529</c:v>
                </c:pt>
                <c:pt idx="108">
                  <c:v>28771</c:v>
                </c:pt>
                <c:pt idx="109">
                  <c:v>29032</c:v>
                </c:pt>
                <c:pt idx="110">
                  <c:v>29277</c:v>
                </c:pt>
                <c:pt idx="111">
                  <c:v>29538</c:v>
                </c:pt>
                <c:pt idx="112">
                  <c:v>29789</c:v>
                </c:pt>
                <c:pt idx="113">
                  <c:v>30052</c:v>
                </c:pt>
                <c:pt idx="114">
                  <c:v>30310</c:v>
                </c:pt>
                <c:pt idx="115">
                  <c:v>30563</c:v>
                </c:pt>
                <c:pt idx="116">
                  <c:v>30832</c:v>
                </c:pt>
                <c:pt idx="117">
                  <c:v>31079</c:v>
                </c:pt>
                <c:pt idx="118">
                  <c:v>31327</c:v>
                </c:pt>
                <c:pt idx="119">
                  <c:v>31575</c:v>
                </c:pt>
                <c:pt idx="120">
                  <c:v>31817</c:v>
                </c:pt>
                <c:pt idx="121">
                  <c:v>32085</c:v>
                </c:pt>
                <c:pt idx="122">
                  <c:v>32353</c:v>
                </c:pt>
                <c:pt idx="123">
                  <c:v>32620</c:v>
                </c:pt>
                <c:pt idx="124">
                  <c:v>32859</c:v>
                </c:pt>
                <c:pt idx="125">
                  <c:v>33107</c:v>
                </c:pt>
                <c:pt idx="126">
                  <c:v>33376</c:v>
                </c:pt>
                <c:pt idx="127">
                  <c:v>33646</c:v>
                </c:pt>
                <c:pt idx="128">
                  <c:v>33899</c:v>
                </c:pt>
                <c:pt idx="129">
                  <c:v>34151</c:v>
                </c:pt>
                <c:pt idx="130">
                  <c:v>34390</c:v>
                </c:pt>
                <c:pt idx="131">
                  <c:v>34641</c:v>
                </c:pt>
                <c:pt idx="132">
                  <c:v>34888</c:v>
                </c:pt>
                <c:pt idx="133">
                  <c:v>35141</c:v>
                </c:pt>
                <c:pt idx="134">
                  <c:v>35413</c:v>
                </c:pt>
                <c:pt idx="135">
                  <c:v>35653</c:v>
                </c:pt>
                <c:pt idx="136">
                  <c:v>35911</c:v>
                </c:pt>
                <c:pt idx="137">
                  <c:v>36154</c:v>
                </c:pt>
                <c:pt idx="138">
                  <c:v>36415</c:v>
                </c:pt>
                <c:pt idx="139">
                  <c:v>36651</c:v>
                </c:pt>
                <c:pt idx="140">
                  <c:v>36904</c:v>
                </c:pt>
                <c:pt idx="141">
                  <c:v>37152</c:v>
                </c:pt>
              </c:numCache>
            </c:numRef>
          </c:cat>
          <c:val>
            <c:numRef>
              <c:f>Sheet1!$B$2:$B$143</c:f>
              <c:numCache>
                <c:formatCode>General</c:formatCode>
                <c:ptCount val="14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24</c:v>
                </c:pt>
                <c:pt idx="4">
                  <c:v>26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27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28</c:v>
                </c:pt>
                <c:pt idx="23">
                  <c:v>8</c:v>
                </c:pt>
                <c:pt idx="24">
                  <c:v>32</c:v>
                </c:pt>
                <c:pt idx="25">
                  <c:v>29</c:v>
                </c:pt>
                <c:pt idx="26">
                  <c:v>17</c:v>
                </c:pt>
                <c:pt idx="27">
                  <c:v>10</c:v>
                </c:pt>
                <c:pt idx="28">
                  <c:v>0</c:v>
                </c:pt>
                <c:pt idx="29">
                  <c:v>16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22</c:v>
                </c:pt>
                <c:pt idx="35">
                  <c:v>20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34</c:v>
                </c:pt>
                <c:pt idx="54">
                  <c:v>28</c:v>
                </c:pt>
                <c:pt idx="55">
                  <c:v>17</c:v>
                </c:pt>
                <c:pt idx="56">
                  <c:v>6</c:v>
                </c:pt>
                <c:pt idx="57">
                  <c:v>0</c:v>
                </c:pt>
                <c:pt idx="58">
                  <c:v>3</c:v>
                </c:pt>
                <c:pt idx="59">
                  <c:v>12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12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10</c:v>
                </c:pt>
                <c:pt idx="77">
                  <c:v>17</c:v>
                </c:pt>
                <c:pt idx="78">
                  <c:v>16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39</c:v>
                </c:pt>
                <c:pt idx="90">
                  <c:v>14</c:v>
                </c:pt>
                <c:pt idx="91">
                  <c:v>6</c:v>
                </c:pt>
                <c:pt idx="92">
                  <c:v>0</c:v>
                </c:pt>
                <c:pt idx="93">
                  <c:v>16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35</c:v>
                </c:pt>
                <c:pt idx="116">
                  <c:v>14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34</c:v>
                </c:pt>
                <c:pt idx="127">
                  <c:v>10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62896"/>
        <c:axId val="2049071056"/>
      </c:lineChart>
      <c:catAx>
        <c:axId val="204906289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4907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7105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490628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Sheet1!$C$2:$C$308</c:f>
              <c:numCache>
                <c:formatCode>General</c:formatCode>
                <c:ptCount val="307"/>
                <c:pt idx="0">
                  <c:v>1453</c:v>
                </c:pt>
                <c:pt idx="1">
                  <c:v>1572</c:v>
                </c:pt>
                <c:pt idx="2">
                  <c:v>1724</c:v>
                </c:pt>
                <c:pt idx="3">
                  <c:v>1830</c:v>
                </c:pt>
                <c:pt idx="4">
                  <c:v>1994</c:v>
                </c:pt>
                <c:pt idx="5">
                  <c:v>2105</c:v>
                </c:pt>
                <c:pt idx="6">
                  <c:v>2207</c:v>
                </c:pt>
                <c:pt idx="7">
                  <c:v>2311</c:v>
                </c:pt>
                <c:pt idx="8">
                  <c:v>2409</c:v>
                </c:pt>
                <c:pt idx="9">
                  <c:v>2513</c:v>
                </c:pt>
                <c:pt idx="10">
                  <c:v>2627</c:v>
                </c:pt>
                <c:pt idx="11">
                  <c:v>2728</c:v>
                </c:pt>
                <c:pt idx="12">
                  <c:v>2829</c:v>
                </c:pt>
                <c:pt idx="13">
                  <c:v>2941</c:v>
                </c:pt>
                <c:pt idx="14">
                  <c:v>3055</c:v>
                </c:pt>
                <c:pt idx="15">
                  <c:v>3164</c:v>
                </c:pt>
                <c:pt idx="16">
                  <c:v>3291</c:v>
                </c:pt>
                <c:pt idx="17">
                  <c:v>3489</c:v>
                </c:pt>
                <c:pt idx="18">
                  <c:v>3608</c:v>
                </c:pt>
                <c:pt idx="19">
                  <c:v>3715</c:v>
                </c:pt>
                <c:pt idx="20">
                  <c:v>3820</c:v>
                </c:pt>
                <c:pt idx="21">
                  <c:v>3938</c:v>
                </c:pt>
                <c:pt idx="22">
                  <c:v>4045</c:v>
                </c:pt>
                <c:pt idx="23">
                  <c:v>4151</c:v>
                </c:pt>
                <c:pt idx="24">
                  <c:v>4265</c:v>
                </c:pt>
                <c:pt idx="25">
                  <c:v>4368</c:v>
                </c:pt>
                <c:pt idx="26">
                  <c:v>4472</c:v>
                </c:pt>
                <c:pt idx="27">
                  <c:v>4612</c:v>
                </c:pt>
                <c:pt idx="28">
                  <c:v>4723</c:v>
                </c:pt>
                <c:pt idx="29">
                  <c:v>4840</c:v>
                </c:pt>
                <c:pt idx="30">
                  <c:v>4942</c:v>
                </c:pt>
                <c:pt idx="31">
                  <c:v>5057</c:v>
                </c:pt>
                <c:pt idx="32">
                  <c:v>5173</c:v>
                </c:pt>
                <c:pt idx="33">
                  <c:v>5280</c:v>
                </c:pt>
                <c:pt idx="34">
                  <c:v>5384</c:v>
                </c:pt>
                <c:pt idx="35">
                  <c:v>5493</c:v>
                </c:pt>
                <c:pt idx="36">
                  <c:v>5598</c:v>
                </c:pt>
                <c:pt idx="37">
                  <c:v>5699</c:v>
                </c:pt>
                <c:pt idx="38">
                  <c:v>5809</c:v>
                </c:pt>
                <c:pt idx="39">
                  <c:v>5910</c:v>
                </c:pt>
                <c:pt idx="40">
                  <c:v>6020</c:v>
                </c:pt>
                <c:pt idx="41">
                  <c:v>6120</c:v>
                </c:pt>
                <c:pt idx="42">
                  <c:v>6239</c:v>
                </c:pt>
                <c:pt idx="43">
                  <c:v>6347</c:v>
                </c:pt>
                <c:pt idx="44">
                  <c:v>6450</c:v>
                </c:pt>
                <c:pt idx="45">
                  <c:v>6568</c:v>
                </c:pt>
                <c:pt idx="46">
                  <c:v>6683</c:v>
                </c:pt>
                <c:pt idx="47">
                  <c:v>6803</c:v>
                </c:pt>
                <c:pt idx="48">
                  <c:v>6994</c:v>
                </c:pt>
                <c:pt idx="49">
                  <c:v>7124</c:v>
                </c:pt>
                <c:pt idx="50">
                  <c:v>7229</c:v>
                </c:pt>
                <c:pt idx="51">
                  <c:v>7344</c:v>
                </c:pt>
                <c:pt idx="52">
                  <c:v>7472</c:v>
                </c:pt>
                <c:pt idx="53">
                  <c:v>7642</c:v>
                </c:pt>
                <c:pt idx="54">
                  <c:v>7755</c:v>
                </c:pt>
                <c:pt idx="55">
                  <c:v>7908</c:v>
                </c:pt>
                <c:pt idx="56">
                  <c:v>8032</c:v>
                </c:pt>
                <c:pt idx="57">
                  <c:v>8169</c:v>
                </c:pt>
                <c:pt idx="58">
                  <c:v>8289</c:v>
                </c:pt>
                <c:pt idx="59">
                  <c:v>8397</c:v>
                </c:pt>
                <c:pt idx="60">
                  <c:v>8503</c:v>
                </c:pt>
                <c:pt idx="61">
                  <c:v>8613</c:v>
                </c:pt>
                <c:pt idx="62">
                  <c:v>8768</c:v>
                </c:pt>
                <c:pt idx="63">
                  <c:v>8900</c:v>
                </c:pt>
                <c:pt idx="64">
                  <c:v>9019</c:v>
                </c:pt>
                <c:pt idx="65">
                  <c:v>9134</c:v>
                </c:pt>
                <c:pt idx="66">
                  <c:v>9242</c:v>
                </c:pt>
                <c:pt idx="67">
                  <c:v>9346</c:v>
                </c:pt>
                <c:pt idx="68">
                  <c:v>9455</c:v>
                </c:pt>
                <c:pt idx="69">
                  <c:v>9560</c:v>
                </c:pt>
                <c:pt idx="70">
                  <c:v>9675</c:v>
                </c:pt>
                <c:pt idx="71">
                  <c:v>9790</c:v>
                </c:pt>
                <c:pt idx="72">
                  <c:v>9909</c:v>
                </c:pt>
                <c:pt idx="73">
                  <c:v>10050</c:v>
                </c:pt>
                <c:pt idx="74">
                  <c:v>10165</c:v>
                </c:pt>
                <c:pt idx="75">
                  <c:v>10286</c:v>
                </c:pt>
                <c:pt idx="76">
                  <c:v>10405</c:v>
                </c:pt>
                <c:pt idx="77">
                  <c:v>10513</c:v>
                </c:pt>
                <c:pt idx="78">
                  <c:v>10623</c:v>
                </c:pt>
                <c:pt idx="79">
                  <c:v>10736</c:v>
                </c:pt>
                <c:pt idx="80">
                  <c:v>10853</c:v>
                </c:pt>
                <c:pt idx="81">
                  <c:v>10983</c:v>
                </c:pt>
                <c:pt idx="82">
                  <c:v>11090</c:v>
                </c:pt>
                <c:pt idx="83">
                  <c:v>11204</c:v>
                </c:pt>
                <c:pt idx="84">
                  <c:v>11313</c:v>
                </c:pt>
                <c:pt idx="85">
                  <c:v>11459</c:v>
                </c:pt>
                <c:pt idx="86">
                  <c:v>11565</c:v>
                </c:pt>
                <c:pt idx="87">
                  <c:v>11671</c:v>
                </c:pt>
                <c:pt idx="88">
                  <c:v>11783</c:v>
                </c:pt>
                <c:pt idx="89">
                  <c:v>11890</c:v>
                </c:pt>
                <c:pt idx="90">
                  <c:v>12022</c:v>
                </c:pt>
                <c:pt idx="91">
                  <c:v>12139</c:v>
                </c:pt>
                <c:pt idx="92">
                  <c:v>12266</c:v>
                </c:pt>
                <c:pt idx="93">
                  <c:v>12374</c:v>
                </c:pt>
                <c:pt idx="94">
                  <c:v>12484</c:v>
                </c:pt>
                <c:pt idx="95">
                  <c:v>12614</c:v>
                </c:pt>
                <c:pt idx="96">
                  <c:v>12726</c:v>
                </c:pt>
                <c:pt idx="97">
                  <c:v>12833</c:v>
                </c:pt>
                <c:pt idx="98">
                  <c:v>12941</c:v>
                </c:pt>
                <c:pt idx="99">
                  <c:v>13049</c:v>
                </c:pt>
                <c:pt idx="100">
                  <c:v>13158</c:v>
                </c:pt>
                <c:pt idx="101">
                  <c:v>13272</c:v>
                </c:pt>
                <c:pt idx="102">
                  <c:v>13377</c:v>
                </c:pt>
                <c:pt idx="103">
                  <c:v>13498</c:v>
                </c:pt>
                <c:pt idx="104">
                  <c:v>13603</c:v>
                </c:pt>
                <c:pt idx="105">
                  <c:v>13711</c:v>
                </c:pt>
                <c:pt idx="106">
                  <c:v>13831</c:v>
                </c:pt>
                <c:pt idx="107">
                  <c:v>13939</c:v>
                </c:pt>
                <c:pt idx="108">
                  <c:v>14051</c:v>
                </c:pt>
                <c:pt idx="109">
                  <c:v>14171</c:v>
                </c:pt>
                <c:pt idx="110">
                  <c:v>14336</c:v>
                </c:pt>
                <c:pt idx="111">
                  <c:v>14459</c:v>
                </c:pt>
                <c:pt idx="112">
                  <c:v>14574</c:v>
                </c:pt>
                <c:pt idx="113">
                  <c:v>14685</c:v>
                </c:pt>
                <c:pt idx="114">
                  <c:v>14795</c:v>
                </c:pt>
                <c:pt idx="115">
                  <c:v>14906</c:v>
                </c:pt>
                <c:pt idx="116">
                  <c:v>15036</c:v>
                </c:pt>
                <c:pt idx="117">
                  <c:v>15196</c:v>
                </c:pt>
                <c:pt idx="118">
                  <c:v>15307</c:v>
                </c:pt>
                <c:pt idx="119">
                  <c:v>15418</c:v>
                </c:pt>
                <c:pt idx="120">
                  <c:v>15579</c:v>
                </c:pt>
                <c:pt idx="121">
                  <c:v>15696</c:v>
                </c:pt>
                <c:pt idx="122">
                  <c:v>15801</c:v>
                </c:pt>
                <c:pt idx="123">
                  <c:v>15914</c:v>
                </c:pt>
                <c:pt idx="124">
                  <c:v>16024</c:v>
                </c:pt>
                <c:pt idx="125">
                  <c:v>16136</c:v>
                </c:pt>
                <c:pt idx="126">
                  <c:v>16298</c:v>
                </c:pt>
                <c:pt idx="127">
                  <c:v>16432</c:v>
                </c:pt>
                <c:pt idx="128">
                  <c:v>16564</c:v>
                </c:pt>
                <c:pt idx="129">
                  <c:v>16670</c:v>
                </c:pt>
                <c:pt idx="130">
                  <c:v>16781</c:v>
                </c:pt>
                <c:pt idx="131">
                  <c:v>16886</c:v>
                </c:pt>
                <c:pt idx="132">
                  <c:v>17004</c:v>
                </c:pt>
                <c:pt idx="133">
                  <c:v>17109</c:v>
                </c:pt>
                <c:pt idx="134">
                  <c:v>17218</c:v>
                </c:pt>
                <c:pt idx="135">
                  <c:v>17324</c:v>
                </c:pt>
                <c:pt idx="136">
                  <c:v>17429</c:v>
                </c:pt>
                <c:pt idx="137">
                  <c:v>17537</c:v>
                </c:pt>
                <c:pt idx="138">
                  <c:v>17643</c:v>
                </c:pt>
                <c:pt idx="139">
                  <c:v>17759</c:v>
                </c:pt>
                <c:pt idx="140">
                  <c:v>17865</c:v>
                </c:pt>
                <c:pt idx="141">
                  <c:v>18002</c:v>
                </c:pt>
                <c:pt idx="142">
                  <c:v>18136</c:v>
                </c:pt>
                <c:pt idx="143">
                  <c:v>18281</c:v>
                </c:pt>
                <c:pt idx="144">
                  <c:v>18399</c:v>
                </c:pt>
                <c:pt idx="145">
                  <c:v>18532</c:v>
                </c:pt>
                <c:pt idx="146">
                  <c:v>18661</c:v>
                </c:pt>
                <c:pt idx="147">
                  <c:v>18776</c:v>
                </c:pt>
                <c:pt idx="148">
                  <c:v>18883</c:v>
                </c:pt>
                <c:pt idx="149">
                  <c:v>18996</c:v>
                </c:pt>
                <c:pt idx="150">
                  <c:v>19104</c:v>
                </c:pt>
                <c:pt idx="151">
                  <c:v>19210</c:v>
                </c:pt>
                <c:pt idx="152">
                  <c:v>19326</c:v>
                </c:pt>
                <c:pt idx="153">
                  <c:v>19443</c:v>
                </c:pt>
                <c:pt idx="154">
                  <c:v>19552</c:v>
                </c:pt>
                <c:pt idx="155">
                  <c:v>19657</c:v>
                </c:pt>
                <c:pt idx="156">
                  <c:v>19765</c:v>
                </c:pt>
                <c:pt idx="157">
                  <c:v>19871</c:v>
                </c:pt>
                <c:pt idx="158">
                  <c:v>19983</c:v>
                </c:pt>
                <c:pt idx="159">
                  <c:v>20089</c:v>
                </c:pt>
                <c:pt idx="160">
                  <c:v>20200</c:v>
                </c:pt>
                <c:pt idx="161">
                  <c:v>20309</c:v>
                </c:pt>
                <c:pt idx="162">
                  <c:v>20430</c:v>
                </c:pt>
                <c:pt idx="163">
                  <c:v>20543</c:v>
                </c:pt>
                <c:pt idx="164">
                  <c:v>20656</c:v>
                </c:pt>
                <c:pt idx="165">
                  <c:v>20824</c:v>
                </c:pt>
                <c:pt idx="166">
                  <c:v>20948</c:v>
                </c:pt>
                <c:pt idx="167">
                  <c:v>21059</c:v>
                </c:pt>
                <c:pt idx="168">
                  <c:v>21176</c:v>
                </c:pt>
                <c:pt idx="169">
                  <c:v>21291</c:v>
                </c:pt>
                <c:pt idx="170">
                  <c:v>21401</c:v>
                </c:pt>
                <c:pt idx="171">
                  <c:v>21516</c:v>
                </c:pt>
                <c:pt idx="172">
                  <c:v>21621</c:v>
                </c:pt>
                <c:pt idx="173">
                  <c:v>21729</c:v>
                </c:pt>
                <c:pt idx="174">
                  <c:v>21879</c:v>
                </c:pt>
                <c:pt idx="175">
                  <c:v>22025</c:v>
                </c:pt>
                <c:pt idx="176">
                  <c:v>22155</c:v>
                </c:pt>
                <c:pt idx="177">
                  <c:v>22271</c:v>
                </c:pt>
                <c:pt idx="178">
                  <c:v>22375</c:v>
                </c:pt>
                <c:pt idx="179">
                  <c:v>22487</c:v>
                </c:pt>
                <c:pt idx="180">
                  <c:v>22592</c:v>
                </c:pt>
                <c:pt idx="181">
                  <c:v>22698</c:v>
                </c:pt>
                <c:pt idx="182">
                  <c:v>22811</c:v>
                </c:pt>
                <c:pt idx="183">
                  <c:v>22918</c:v>
                </c:pt>
                <c:pt idx="184">
                  <c:v>23027</c:v>
                </c:pt>
                <c:pt idx="185">
                  <c:v>23134</c:v>
                </c:pt>
                <c:pt idx="186">
                  <c:v>23249</c:v>
                </c:pt>
                <c:pt idx="187">
                  <c:v>23360</c:v>
                </c:pt>
                <c:pt idx="188">
                  <c:v>23476</c:v>
                </c:pt>
                <c:pt idx="189">
                  <c:v>23591</c:v>
                </c:pt>
                <c:pt idx="190">
                  <c:v>23702</c:v>
                </c:pt>
                <c:pt idx="191">
                  <c:v>23829</c:v>
                </c:pt>
                <c:pt idx="192">
                  <c:v>23959</c:v>
                </c:pt>
                <c:pt idx="193">
                  <c:v>24078</c:v>
                </c:pt>
                <c:pt idx="194">
                  <c:v>24198</c:v>
                </c:pt>
                <c:pt idx="195">
                  <c:v>24337</c:v>
                </c:pt>
                <c:pt idx="196">
                  <c:v>24458</c:v>
                </c:pt>
                <c:pt idx="197">
                  <c:v>24569</c:v>
                </c:pt>
                <c:pt idx="198">
                  <c:v>24675</c:v>
                </c:pt>
                <c:pt idx="199">
                  <c:v>24793</c:v>
                </c:pt>
                <c:pt idx="200">
                  <c:v>24900</c:v>
                </c:pt>
                <c:pt idx="201">
                  <c:v>25060</c:v>
                </c:pt>
                <c:pt idx="202">
                  <c:v>25173</c:v>
                </c:pt>
                <c:pt idx="203">
                  <c:v>25296</c:v>
                </c:pt>
                <c:pt idx="204">
                  <c:v>25403</c:v>
                </c:pt>
                <c:pt idx="205">
                  <c:v>25509</c:v>
                </c:pt>
                <c:pt idx="206">
                  <c:v>25618</c:v>
                </c:pt>
                <c:pt idx="207">
                  <c:v>25729</c:v>
                </c:pt>
                <c:pt idx="208">
                  <c:v>25858</c:v>
                </c:pt>
                <c:pt idx="209">
                  <c:v>25965</c:v>
                </c:pt>
                <c:pt idx="210">
                  <c:v>26079</c:v>
                </c:pt>
                <c:pt idx="211">
                  <c:v>26210</c:v>
                </c:pt>
                <c:pt idx="212">
                  <c:v>26326</c:v>
                </c:pt>
                <c:pt idx="213">
                  <c:v>26440</c:v>
                </c:pt>
                <c:pt idx="214">
                  <c:v>26554</c:v>
                </c:pt>
                <c:pt idx="215">
                  <c:v>26660</c:v>
                </c:pt>
                <c:pt idx="216">
                  <c:v>26768</c:v>
                </c:pt>
                <c:pt idx="217">
                  <c:v>26878</c:v>
                </c:pt>
                <c:pt idx="218">
                  <c:v>26984</c:v>
                </c:pt>
                <c:pt idx="219">
                  <c:v>27119</c:v>
                </c:pt>
                <c:pt idx="220">
                  <c:v>27251</c:v>
                </c:pt>
                <c:pt idx="221">
                  <c:v>27382</c:v>
                </c:pt>
                <c:pt idx="222">
                  <c:v>27490</c:v>
                </c:pt>
                <c:pt idx="223">
                  <c:v>27602</c:v>
                </c:pt>
                <c:pt idx="224">
                  <c:v>27708</c:v>
                </c:pt>
                <c:pt idx="225">
                  <c:v>27864</c:v>
                </c:pt>
                <c:pt idx="226">
                  <c:v>27980</c:v>
                </c:pt>
                <c:pt idx="227">
                  <c:v>28101</c:v>
                </c:pt>
                <c:pt idx="228">
                  <c:v>28208</c:v>
                </c:pt>
                <c:pt idx="229">
                  <c:v>28327</c:v>
                </c:pt>
                <c:pt idx="230">
                  <c:v>28433</c:v>
                </c:pt>
                <c:pt idx="231">
                  <c:v>28547</c:v>
                </c:pt>
                <c:pt idx="232">
                  <c:v>28651</c:v>
                </c:pt>
                <c:pt idx="233">
                  <c:v>28755</c:v>
                </c:pt>
                <c:pt idx="234">
                  <c:v>28876</c:v>
                </c:pt>
                <c:pt idx="235">
                  <c:v>28984</c:v>
                </c:pt>
                <c:pt idx="236">
                  <c:v>29096</c:v>
                </c:pt>
                <c:pt idx="237">
                  <c:v>29206</c:v>
                </c:pt>
                <c:pt idx="238">
                  <c:v>29317</c:v>
                </c:pt>
                <c:pt idx="239">
                  <c:v>29433</c:v>
                </c:pt>
                <c:pt idx="240">
                  <c:v>29543</c:v>
                </c:pt>
                <c:pt idx="241">
                  <c:v>29649</c:v>
                </c:pt>
                <c:pt idx="242">
                  <c:v>29756</c:v>
                </c:pt>
                <c:pt idx="243">
                  <c:v>29882</c:v>
                </c:pt>
                <c:pt idx="244">
                  <c:v>29988</c:v>
                </c:pt>
                <c:pt idx="245">
                  <c:v>30117</c:v>
                </c:pt>
                <c:pt idx="246">
                  <c:v>30223</c:v>
                </c:pt>
                <c:pt idx="247">
                  <c:v>30341</c:v>
                </c:pt>
                <c:pt idx="248">
                  <c:v>30497</c:v>
                </c:pt>
                <c:pt idx="249">
                  <c:v>30637</c:v>
                </c:pt>
                <c:pt idx="250">
                  <c:v>30774</c:v>
                </c:pt>
                <c:pt idx="251">
                  <c:v>30902</c:v>
                </c:pt>
                <c:pt idx="252">
                  <c:v>31007</c:v>
                </c:pt>
                <c:pt idx="253">
                  <c:v>31125</c:v>
                </c:pt>
                <c:pt idx="254">
                  <c:v>31229</c:v>
                </c:pt>
                <c:pt idx="255">
                  <c:v>31344</c:v>
                </c:pt>
                <c:pt idx="256">
                  <c:v>31466</c:v>
                </c:pt>
                <c:pt idx="257">
                  <c:v>31581</c:v>
                </c:pt>
                <c:pt idx="258">
                  <c:v>31691</c:v>
                </c:pt>
                <c:pt idx="259">
                  <c:v>31798</c:v>
                </c:pt>
                <c:pt idx="260">
                  <c:v>31906</c:v>
                </c:pt>
                <c:pt idx="261">
                  <c:v>32015</c:v>
                </c:pt>
                <c:pt idx="262">
                  <c:v>32145</c:v>
                </c:pt>
                <c:pt idx="263">
                  <c:v>32255</c:v>
                </c:pt>
                <c:pt idx="264">
                  <c:v>32364</c:v>
                </c:pt>
                <c:pt idx="265">
                  <c:v>32472</c:v>
                </c:pt>
                <c:pt idx="266">
                  <c:v>32578</c:v>
                </c:pt>
                <c:pt idx="267">
                  <c:v>32690</c:v>
                </c:pt>
                <c:pt idx="268">
                  <c:v>32796</c:v>
                </c:pt>
                <c:pt idx="269">
                  <c:v>32906</c:v>
                </c:pt>
                <c:pt idx="270">
                  <c:v>33024</c:v>
                </c:pt>
                <c:pt idx="271">
                  <c:v>33141</c:v>
                </c:pt>
                <c:pt idx="272">
                  <c:v>33299</c:v>
                </c:pt>
                <c:pt idx="273">
                  <c:v>33434</c:v>
                </c:pt>
                <c:pt idx="274">
                  <c:v>33547</c:v>
                </c:pt>
                <c:pt idx="275">
                  <c:v>33674</c:v>
                </c:pt>
                <c:pt idx="276">
                  <c:v>33811</c:v>
                </c:pt>
                <c:pt idx="277">
                  <c:v>33918</c:v>
                </c:pt>
                <c:pt idx="278">
                  <c:v>34025</c:v>
                </c:pt>
                <c:pt idx="279">
                  <c:v>34136</c:v>
                </c:pt>
                <c:pt idx="280">
                  <c:v>34250</c:v>
                </c:pt>
                <c:pt idx="281">
                  <c:v>34358</c:v>
                </c:pt>
                <c:pt idx="282">
                  <c:v>34466</c:v>
                </c:pt>
                <c:pt idx="283">
                  <c:v>34636</c:v>
                </c:pt>
                <c:pt idx="284">
                  <c:v>34755</c:v>
                </c:pt>
                <c:pt idx="285">
                  <c:v>34864</c:v>
                </c:pt>
                <c:pt idx="286">
                  <c:v>34976</c:v>
                </c:pt>
                <c:pt idx="287">
                  <c:v>35092</c:v>
                </c:pt>
                <c:pt idx="288">
                  <c:v>35202</c:v>
                </c:pt>
                <c:pt idx="289">
                  <c:v>35337</c:v>
                </c:pt>
                <c:pt idx="290">
                  <c:v>35461</c:v>
                </c:pt>
                <c:pt idx="291">
                  <c:v>35571</c:v>
                </c:pt>
                <c:pt idx="292">
                  <c:v>35692</c:v>
                </c:pt>
                <c:pt idx="293">
                  <c:v>35799</c:v>
                </c:pt>
                <c:pt idx="294">
                  <c:v>35905</c:v>
                </c:pt>
                <c:pt idx="295">
                  <c:v>36013</c:v>
                </c:pt>
                <c:pt idx="296">
                  <c:v>36119</c:v>
                </c:pt>
                <c:pt idx="297">
                  <c:v>36234</c:v>
                </c:pt>
                <c:pt idx="298">
                  <c:v>36342</c:v>
                </c:pt>
                <c:pt idx="299">
                  <c:v>36457</c:v>
                </c:pt>
                <c:pt idx="300">
                  <c:v>36570</c:v>
                </c:pt>
                <c:pt idx="301">
                  <c:v>36701</c:v>
                </c:pt>
                <c:pt idx="302">
                  <c:v>36808</c:v>
                </c:pt>
                <c:pt idx="303">
                  <c:v>36914</c:v>
                </c:pt>
                <c:pt idx="304">
                  <c:v>37019</c:v>
                </c:pt>
                <c:pt idx="305">
                  <c:v>37128</c:v>
                </c:pt>
                <c:pt idx="306">
                  <c:v>37240</c:v>
                </c:pt>
              </c:numCache>
            </c:numRef>
          </c:cat>
          <c:val>
            <c:numRef>
              <c:f>Sheet1!$E$2:$E$308</c:f>
              <c:numCache>
                <c:formatCode>General</c:formatCode>
                <c:ptCount val="307"/>
                <c:pt idx="0">
                  <c:v>2.93359375</c:v>
                </c:pt>
                <c:pt idx="1">
                  <c:v>6.3818359375</c:v>
                </c:pt>
                <c:pt idx="2">
                  <c:v>12.8330078125</c:v>
                </c:pt>
                <c:pt idx="3">
                  <c:v>17.4072265625</c:v>
                </c:pt>
                <c:pt idx="4">
                  <c:v>21.2109375</c:v>
                </c:pt>
                <c:pt idx="5">
                  <c:v>21.4384765625</c:v>
                </c:pt>
                <c:pt idx="6">
                  <c:v>23.1455078125</c:v>
                </c:pt>
                <c:pt idx="7">
                  <c:v>23.3603515625</c:v>
                </c:pt>
                <c:pt idx="8">
                  <c:v>25.4189453125</c:v>
                </c:pt>
                <c:pt idx="9">
                  <c:v>24.0166015625</c:v>
                </c:pt>
                <c:pt idx="10">
                  <c:v>24.8603515625</c:v>
                </c:pt>
                <c:pt idx="11">
                  <c:v>24.9619140625</c:v>
                </c:pt>
                <c:pt idx="12">
                  <c:v>25.8525390625</c:v>
                </c:pt>
                <c:pt idx="13">
                  <c:v>26.759765625</c:v>
                </c:pt>
                <c:pt idx="14">
                  <c:v>27.3779296875</c:v>
                </c:pt>
                <c:pt idx="15">
                  <c:v>28.587890625</c:v>
                </c:pt>
                <c:pt idx="16">
                  <c:v>29.826171875</c:v>
                </c:pt>
                <c:pt idx="17">
                  <c:v>31.671875</c:v>
                </c:pt>
                <c:pt idx="18">
                  <c:v>32.3193359375</c:v>
                </c:pt>
                <c:pt idx="19">
                  <c:v>32.3466796875</c:v>
                </c:pt>
                <c:pt idx="20">
                  <c:v>32.3505859375</c:v>
                </c:pt>
                <c:pt idx="21">
                  <c:v>32.3505859375</c:v>
                </c:pt>
                <c:pt idx="22">
                  <c:v>32.3505859375</c:v>
                </c:pt>
                <c:pt idx="23">
                  <c:v>32.3505859375</c:v>
                </c:pt>
                <c:pt idx="24">
                  <c:v>32.3505859375</c:v>
                </c:pt>
                <c:pt idx="25">
                  <c:v>32.3623046875</c:v>
                </c:pt>
                <c:pt idx="26">
                  <c:v>32.3662109375</c:v>
                </c:pt>
                <c:pt idx="27">
                  <c:v>32.4716796875</c:v>
                </c:pt>
                <c:pt idx="28">
                  <c:v>32.5849609375</c:v>
                </c:pt>
                <c:pt idx="29">
                  <c:v>32.6083984375</c:v>
                </c:pt>
                <c:pt idx="30">
                  <c:v>32.6083984375</c:v>
                </c:pt>
                <c:pt idx="31">
                  <c:v>32.6083984375</c:v>
                </c:pt>
                <c:pt idx="32">
                  <c:v>32.6083984375</c:v>
                </c:pt>
                <c:pt idx="33">
                  <c:v>32.6005859375</c:v>
                </c:pt>
                <c:pt idx="34">
                  <c:v>32.6044921875</c:v>
                </c:pt>
                <c:pt idx="35">
                  <c:v>32.6044921875</c:v>
                </c:pt>
                <c:pt idx="36">
                  <c:v>32.6044921875</c:v>
                </c:pt>
                <c:pt idx="37">
                  <c:v>32.6044921875</c:v>
                </c:pt>
                <c:pt idx="38">
                  <c:v>32.6044921875</c:v>
                </c:pt>
                <c:pt idx="39">
                  <c:v>32.6044921875</c:v>
                </c:pt>
                <c:pt idx="40">
                  <c:v>32.6044921875</c:v>
                </c:pt>
                <c:pt idx="41">
                  <c:v>32.6044921875</c:v>
                </c:pt>
                <c:pt idx="42">
                  <c:v>32.6044921875</c:v>
                </c:pt>
                <c:pt idx="43">
                  <c:v>32.6044921875</c:v>
                </c:pt>
                <c:pt idx="44">
                  <c:v>32.6044921875</c:v>
                </c:pt>
                <c:pt idx="45">
                  <c:v>32.6708984375</c:v>
                </c:pt>
                <c:pt idx="46">
                  <c:v>32.8740234375</c:v>
                </c:pt>
                <c:pt idx="47">
                  <c:v>32.8857421875</c:v>
                </c:pt>
                <c:pt idx="48">
                  <c:v>33.1435546875</c:v>
                </c:pt>
                <c:pt idx="49">
                  <c:v>33.4580078125</c:v>
                </c:pt>
                <c:pt idx="50">
                  <c:v>33.509765625</c:v>
                </c:pt>
                <c:pt idx="51">
                  <c:v>33.814453125</c:v>
                </c:pt>
                <c:pt idx="52">
                  <c:v>34.322265625</c:v>
                </c:pt>
                <c:pt idx="53">
                  <c:v>34.970703125</c:v>
                </c:pt>
                <c:pt idx="54">
                  <c:v>35.3037109375</c:v>
                </c:pt>
                <c:pt idx="55">
                  <c:v>35.578125</c:v>
                </c:pt>
                <c:pt idx="56">
                  <c:v>35.7275390625</c:v>
                </c:pt>
                <c:pt idx="57">
                  <c:v>35.916015625</c:v>
                </c:pt>
                <c:pt idx="58">
                  <c:v>35.935546875</c:v>
                </c:pt>
                <c:pt idx="59">
                  <c:v>35.955078125</c:v>
                </c:pt>
                <c:pt idx="60">
                  <c:v>35.955078125</c:v>
                </c:pt>
                <c:pt idx="61">
                  <c:v>35.955078125</c:v>
                </c:pt>
                <c:pt idx="62">
                  <c:v>35.958984375</c:v>
                </c:pt>
                <c:pt idx="63">
                  <c:v>36.005859375</c:v>
                </c:pt>
                <c:pt idx="64">
                  <c:v>36.158203125</c:v>
                </c:pt>
                <c:pt idx="65">
                  <c:v>36.169921875</c:v>
                </c:pt>
                <c:pt idx="66">
                  <c:v>36.169921875</c:v>
                </c:pt>
                <c:pt idx="67">
                  <c:v>36.169921875</c:v>
                </c:pt>
                <c:pt idx="68">
                  <c:v>36.169921875</c:v>
                </c:pt>
                <c:pt idx="69">
                  <c:v>36.169921875</c:v>
                </c:pt>
                <c:pt idx="70">
                  <c:v>36.173828125</c:v>
                </c:pt>
                <c:pt idx="71">
                  <c:v>36.330078125</c:v>
                </c:pt>
                <c:pt idx="72">
                  <c:v>36.666015625</c:v>
                </c:pt>
                <c:pt idx="73">
                  <c:v>36.916015625</c:v>
                </c:pt>
                <c:pt idx="74">
                  <c:v>36.8828125</c:v>
                </c:pt>
                <c:pt idx="75">
                  <c:v>36.91015625</c:v>
                </c:pt>
                <c:pt idx="76">
                  <c:v>37.0078125</c:v>
                </c:pt>
                <c:pt idx="77">
                  <c:v>37.0078125</c:v>
                </c:pt>
                <c:pt idx="78">
                  <c:v>37.0078125</c:v>
                </c:pt>
                <c:pt idx="79">
                  <c:v>37.0078125</c:v>
                </c:pt>
                <c:pt idx="80">
                  <c:v>37.0078125</c:v>
                </c:pt>
                <c:pt idx="81">
                  <c:v>37.015625</c:v>
                </c:pt>
                <c:pt idx="82">
                  <c:v>37.015625</c:v>
                </c:pt>
                <c:pt idx="83">
                  <c:v>37.015625</c:v>
                </c:pt>
                <c:pt idx="84">
                  <c:v>37.015625</c:v>
                </c:pt>
                <c:pt idx="85">
                  <c:v>37.015625</c:v>
                </c:pt>
                <c:pt idx="86">
                  <c:v>37.015625</c:v>
                </c:pt>
                <c:pt idx="87">
                  <c:v>37.015625</c:v>
                </c:pt>
                <c:pt idx="88">
                  <c:v>37.015625</c:v>
                </c:pt>
                <c:pt idx="89">
                  <c:v>37.015625</c:v>
                </c:pt>
                <c:pt idx="90">
                  <c:v>37.01953125</c:v>
                </c:pt>
                <c:pt idx="91">
                  <c:v>37.05859375</c:v>
                </c:pt>
                <c:pt idx="92">
                  <c:v>37.07421875</c:v>
                </c:pt>
                <c:pt idx="93">
                  <c:v>37.078125</c:v>
                </c:pt>
                <c:pt idx="94">
                  <c:v>37.078125</c:v>
                </c:pt>
                <c:pt idx="95">
                  <c:v>37.078125</c:v>
                </c:pt>
                <c:pt idx="96">
                  <c:v>37.078125</c:v>
                </c:pt>
                <c:pt idx="97">
                  <c:v>37.078125</c:v>
                </c:pt>
                <c:pt idx="98">
                  <c:v>37.078125</c:v>
                </c:pt>
                <c:pt idx="99">
                  <c:v>37.078125</c:v>
                </c:pt>
                <c:pt idx="100">
                  <c:v>37.078125</c:v>
                </c:pt>
                <c:pt idx="101">
                  <c:v>37.078125</c:v>
                </c:pt>
                <c:pt idx="102">
                  <c:v>37.078125</c:v>
                </c:pt>
                <c:pt idx="103">
                  <c:v>37.078125</c:v>
                </c:pt>
                <c:pt idx="104">
                  <c:v>37.078125</c:v>
                </c:pt>
                <c:pt idx="105">
                  <c:v>37.078125</c:v>
                </c:pt>
                <c:pt idx="106">
                  <c:v>37.078125</c:v>
                </c:pt>
                <c:pt idx="107">
                  <c:v>37.078125</c:v>
                </c:pt>
                <c:pt idx="108">
                  <c:v>37.078125</c:v>
                </c:pt>
                <c:pt idx="109">
                  <c:v>37.078125</c:v>
                </c:pt>
                <c:pt idx="110">
                  <c:v>37.078125</c:v>
                </c:pt>
                <c:pt idx="111">
                  <c:v>37.078125</c:v>
                </c:pt>
                <c:pt idx="112">
                  <c:v>37.078125</c:v>
                </c:pt>
                <c:pt idx="113">
                  <c:v>37.08203125</c:v>
                </c:pt>
                <c:pt idx="114">
                  <c:v>37.59765625</c:v>
                </c:pt>
                <c:pt idx="115">
                  <c:v>38.08203125</c:v>
                </c:pt>
                <c:pt idx="116">
                  <c:v>38.73046875</c:v>
                </c:pt>
                <c:pt idx="117">
                  <c:v>39.20703125</c:v>
                </c:pt>
                <c:pt idx="118">
                  <c:v>39.234375</c:v>
                </c:pt>
                <c:pt idx="119">
                  <c:v>39.25390625</c:v>
                </c:pt>
                <c:pt idx="120">
                  <c:v>39.27734375</c:v>
                </c:pt>
                <c:pt idx="121">
                  <c:v>39.28125</c:v>
                </c:pt>
                <c:pt idx="122">
                  <c:v>39.28125</c:v>
                </c:pt>
                <c:pt idx="123">
                  <c:v>39.28125</c:v>
                </c:pt>
                <c:pt idx="124">
                  <c:v>39.28125</c:v>
                </c:pt>
                <c:pt idx="125">
                  <c:v>39.28125</c:v>
                </c:pt>
                <c:pt idx="126">
                  <c:v>39.29296875</c:v>
                </c:pt>
                <c:pt idx="127">
                  <c:v>39.2578125</c:v>
                </c:pt>
                <c:pt idx="128">
                  <c:v>39.2734375</c:v>
                </c:pt>
                <c:pt idx="129">
                  <c:v>39.2734375</c:v>
                </c:pt>
                <c:pt idx="130">
                  <c:v>39.2734375</c:v>
                </c:pt>
                <c:pt idx="131">
                  <c:v>39.2734375</c:v>
                </c:pt>
                <c:pt idx="132">
                  <c:v>39.2734375</c:v>
                </c:pt>
                <c:pt idx="133">
                  <c:v>39.2734375</c:v>
                </c:pt>
                <c:pt idx="134">
                  <c:v>39.2734375</c:v>
                </c:pt>
                <c:pt idx="135">
                  <c:v>39.2734375</c:v>
                </c:pt>
                <c:pt idx="136">
                  <c:v>39.2734375</c:v>
                </c:pt>
                <c:pt idx="137">
                  <c:v>39.2734375</c:v>
                </c:pt>
                <c:pt idx="138">
                  <c:v>39.2734375</c:v>
                </c:pt>
                <c:pt idx="139">
                  <c:v>39.2734375</c:v>
                </c:pt>
                <c:pt idx="140">
                  <c:v>39.2734375</c:v>
                </c:pt>
                <c:pt idx="141">
                  <c:v>39.28125</c:v>
                </c:pt>
                <c:pt idx="142">
                  <c:v>39.359375</c:v>
                </c:pt>
                <c:pt idx="143">
                  <c:v>39.37890625</c:v>
                </c:pt>
                <c:pt idx="144">
                  <c:v>39.40234375</c:v>
                </c:pt>
                <c:pt idx="145">
                  <c:v>39.421875</c:v>
                </c:pt>
                <c:pt idx="146">
                  <c:v>39.43359375</c:v>
                </c:pt>
                <c:pt idx="147">
                  <c:v>39.43359375</c:v>
                </c:pt>
                <c:pt idx="148">
                  <c:v>39.43359375</c:v>
                </c:pt>
                <c:pt idx="149">
                  <c:v>39.43359375</c:v>
                </c:pt>
                <c:pt idx="150">
                  <c:v>39.43359375</c:v>
                </c:pt>
                <c:pt idx="151">
                  <c:v>39.43359375</c:v>
                </c:pt>
                <c:pt idx="152">
                  <c:v>39.43359375</c:v>
                </c:pt>
                <c:pt idx="153">
                  <c:v>39.43359375</c:v>
                </c:pt>
                <c:pt idx="154">
                  <c:v>39.43359375</c:v>
                </c:pt>
                <c:pt idx="155">
                  <c:v>39.43359375</c:v>
                </c:pt>
                <c:pt idx="156">
                  <c:v>39.43359375</c:v>
                </c:pt>
                <c:pt idx="157">
                  <c:v>39.43359375</c:v>
                </c:pt>
                <c:pt idx="158">
                  <c:v>39.43359375</c:v>
                </c:pt>
                <c:pt idx="159">
                  <c:v>39.43359375</c:v>
                </c:pt>
                <c:pt idx="160">
                  <c:v>39.43359375</c:v>
                </c:pt>
                <c:pt idx="161">
                  <c:v>39.43359375</c:v>
                </c:pt>
                <c:pt idx="162">
                  <c:v>39.43359375</c:v>
                </c:pt>
                <c:pt idx="163">
                  <c:v>39.43359375</c:v>
                </c:pt>
                <c:pt idx="164">
                  <c:v>39.43359375</c:v>
                </c:pt>
                <c:pt idx="165">
                  <c:v>39.51953125</c:v>
                </c:pt>
                <c:pt idx="166">
                  <c:v>39.5087890625</c:v>
                </c:pt>
                <c:pt idx="167">
                  <c:v>39.5244140625</c:v>
                </c:pt>
                <c:pt idx="168">
                  <c:v>39.5361328125</c:v>
                </c:pt>
                <c:pt idx="169">
                  <c:v>39.5439453125</c:v>
                </c:pt>
                <c:pt idx="170">
                  <c:v>39.5439453125</c:v>
                </c:pt>
                <c:pt idx="171">
                  <c:v>39.5439453125</c:v>
                </c:pt>
                <c:pt idx="172">
                  <c:v>39.5439453125</c:v>
                </c:pt>
                <c:pt idx="173">
                  <c:v>39.5478515625</c:v>
                </c:pt>
                <c:pt idx="174">
                  <c:v>39.5478515625</c:v>
                </c:pt>
                <c:pt idx="175">
                  <c:v>39.5595703125</c:v>
                </c:pt>
                <c:pt idx="176">
                  <c:v>39.5712890625</c:v>
                </c:pt>
                <c:pt idx="177">
                  <c:v>39.5751953125</c:v>
                </c:pt>
                <c:pt idx="178">
                  <c:v>39.5751953125</c:v>
                </c:pt>
                <c:pt idx="179">
                  <c:v>39.5751953125</c:v>
                </c:pt>
                <c:pt idx="180">
                  <c:v>39.5751953125</c:v>
                </c:pt>
                <c:pt idx="181">
                  <c:v>39.5751953125</c:v>
                </c:pt>
                <c:pt idx="182">
                  <c:v>39.5751953125</c:v>
                </c:pt>
                <c:pt idx="183">
                  <c:v>39.5751953125</c:v>
                </c:pt>
                <c:pt idx="184">
                  <c:v>39.5751953125</c:v>
                </c:pt>
                <c:pt idx="185">
                  <c:v>39.5751953125</c:v>
                </c:pt>
                <c:pt idx="186">
                  <c:v>39.5751953125</c:v>
                </c:pt>
                <c:pt idx="187">
                  <c:v>39.5751953125</c:v>
                </c:pt>
                <c:pt idx="188">
                  <c:v>39.5751953125</c:v>
                </c:pt>
                <c:pt idx="189">
                  <c:v>39.5751953125</c:v>
                </c:pt>
                <c:pt idx="190">
                  <c:v>39.5751953125</c:v>
                </c:pt>
                <c:pt idx="191">
                  <c:v>39.5751953125</c:v>
                </c:pt>
                <c:pt idx="192">
                  <c:v>39.6611328125</c:v>
                </c:pt>
                <c:pt idx="193">
                  <c:v>39.6767578125</c:v>
                </c:pt>
                <c:pt idx="194">
                  <c:v>39.6884765625</c:v>
                </c:pt>
                <c:pt idx="195">
                  <c:v>39.7041015625</c:v>
                </c:pt>
                <c:pt idx="196">
                  <c:v>39.7236328125</c:v>
                </c:pt>
                <c:pt idx="197">
                  <c:v>39.7236328125</c:v>
                </c:pt>
                <c:pt idx="198">
                  <c:v>39.7236328125</c:v>
                </c:pt>
                <c:pt idx="199">
                  <c:v>39.7236328125</c:v>
                </c:pt>
                <c:pt idx="200">
                  <c:v>39.7236328125</c:v>
                </c:pt>
                <c:pt idx="201">
                  <c:v>39.7353515625</c:v>
                </c:pt>
                <c:pt idx="202">
                  <c:v>39.7509765625</c:v>
                </c:pt>
                <c:pt idx="203">
                  <c:v>39.7666015625</c:v>
                </c:pt>
                <c:pt idx="204">
                  <c:v>39.7666015625</c:v>
                </c:pt>
                <c:pt idx="205">
                  <c:v>39.7666015625</c:v>
                </c:pt>
                <c:pt idx="206">
                  <c:v>39.7666015625</c:v>
                </c:pt>
                <c:pt idx="207">
                  <c:v>39.7666015625</c:v>
                </c:pt>
                <c:pt idx="208">
                  <c:v>39.7666015625</c:v>
                </c:pt>
                <c:pt idx="209">
                  <c:v>39.7666015625</c:v>
                </c:pt>
                <c:pt idx="210">
                  <c:v>39.7666015625</c:v>
                </c:pt>
                <c:pt idx="211">
                  <c:v>39.7666015625</c:v>
                </c:pt>
                <c:pt idx="212">
                  <c:v>39.7666015625</c:v>
                </c:pt>
                <c:pt idx="213">
                  <c:v>39.7666015625</c:v>
                </c:pt>
                <c:pt idx="214">
                  <c:v>39.7666015625</c:v>
                </c:pt>
                <c:pt idx="215">
                  <c:v>39.7666015625</c:v>
                </c:pt>
                <c:pt idx="216">
                  <c:v>39.7666015625</c:v>
                </c:pt>
                <c:pt idx="217">
                  <c:v>39.7666015625</c:v>
                </c:pt>
                <c:pt idx="218">
                  <c:v>39.7666015625</c:v>
                </c:pt>
                <c:pt idx="219">
                  <c:v>39.7744140625</c:v>
                </c:pt>
                <c:pt idx="220">
                  <c:v>39.7978515625</c:v>
                </c:pt>
                <c:pt idx="221">
                  <c:v>39.8095703125</c:v>
                </c:pt>
                <c:pt idx="222">
                  <c:v>39.8095703125</c:v>
                </c:pt>
                <c:pt idx="223">
                  <c:v>39.8095703125</c:v>
                </c:pt>
                <c:pt idx="224">
                  <c:v>39.8095703125</c:v>
                </c:pt>
                <c:pt idx="225">
                  <c:v>39.8095703125</c:v>
                </c:pt>
                <c:pt idx="226">
                  <c:v>39.8095703125</c:v>
                </c:pt>
                <c:pt idx="227">
                  <c:v>39.8095703125</c:v>
                </c:pt>
                <c:pt idx="228">
                  <c:v>39.8095703125</c:v>
                </c:pt>
                <c:pt idx="229">
                  <c:v>39.8095703125</c:v>
                </c:pt>
                <c:pt idx="230">
                  <c:v>39.8095703125</c:v>
                </c:pt>
                <c:pt idx="231">
                  <c:v>39.8095703125</c:v>
                </c:pt>
                <c:pt idx="232">
                  <c:v>39.8095703125</c:v>
                </c:pt>
                <c:pt idx="233">
                  <c:v>39.8095703125</c:v>
                </c:pt>
                <c:pt idx="234">
                  <c:v>39.8095703125</c:v>
                </c:pt>
                <c:pt idx="235">
                  <c:v>39.8095703125</c:v>
                </c:pt>
                <c:pt idx="236">
                  <c:v>39.8095703125</c:v>
                </c:pt>
                <c:pt idx="237">
                  <c:v>39.8095703125</c:v>
                </c:pt>
                <c:pt idx="238">
                  <c:v>39.8095703125</c:v>
                </c:pt>
                <c:pt idx="239">
                  <c:v>39.8095703125</c:v>
                </c:pt>
                <c:pt idx="240">
                  <c:v>39.8095703125</c:v>
                </c:pt>
                <c:pt idx="241">
                  <c:v>39.8095703125</c:v>
                </c:pt>
                <c:pt idx="242">
                  <c:v>39.8095703125</c:v>
                </c:pt>
                <c:pt idx="243">
                  <c:v>39.8095703125</c:v>
                </c:pt>
                <c:pt idx="244">
                  <c:v>39.8134765625</c:v>
                </c:pt>
                <c:pt idx="245">
                  <c:v>39.8134765625</c:v>
                </c:pt>
                <c:pt idx="246">
                  <c:v>39.8134765625</c:v>
                </c:pt>
                <c:pt idx="247">
                  <c:v>39.8134765625</c:v>
                </c:pt>
                <c:pt idx="248">
                  <c:v>39.8642578125</c:v>
                </c:pt>
                <c:pt idx="249">
                  <c:v>40.0166015625</c:v>
                </c:pt>
                <c:pt idx="250">
                  <c:v>40.0361328125</c:v>
                </c:pt>
                <c:pt idx="251">
                  <c:v>40.0947265625</c:v>
                </c:pt>
                <c:pt idx="252">
                  <c:v>40.0947265625</c:v>
                </c:pt>
                <c:pt idx="253">
                  <c:v>40.0947265625</c:v>
                </c:pt>
                <c:pt idx="254">
                  <c:v>40.0947265625</c:v>
                </c:pt>
                <c:pt idx="255">
                  <c:v>40.0947265625</c:v>
                </c:pt>
                <c:pt idx="256">
                  <c:v>40.0947265625</c:v>
                </c:pt>
                <c:pt idx="257">
                  <c:v>40.0986328125</c:v>
                </c:pt>
                <c:pt idx="258">
                  <c:v>40.0986328125</c:v>
                </c:pt>
                <c:pt idx="259">
                  <c:v>40.0986328125</c:v>
                </c:pt>
                <c:pt idx="260">
                  <c:v>40.0986328125</c:v>
                </c:pt>
                <c:pt idx="261">
                  <c:v>40.0986328125</c:v>
                </c:pt>
                <c:pt idx="262">
                  <c:v>40.0986328125</c:v>
                </c:pt>
                <c:pt idx="263">
                  <c:v>40.0986328125</c:v>
                </c:pt>
                <c:pt idx="264">
                  <c:v>40.0986328125</c:v>
                </c:pt>
                <c:pt idx="265">
                  <c:v>40.0986328125</c:v>
                </c:pt>
                <c:pt idx="266">
                  <c:v>40.0986328125</c:v>
                </c:pt>
                <c:pt idx="267">
                  <c:v>40.0986328125</c:v>
                </c:pt>
                <c:pt idx="268">
                  <c:v>40.0986328125</c:v>
                </c:pt>
                <c:pt idx="269">
                  <c:v>40.0986328125</c:v>
                </c:pt>
                <c:pt idx="270">
                  <c:v>40.0986328125</c:v>
                </c:pt>
                <c:pt idx="271">
                  <c:v>40.0986328125</c:v>
                </c:pt>
                <c:pt idx="272">
                  <c:v>40.2470703125</c:v>
                </c:pt>
                <c:pt idx="273">
                  <c:v>40.5361328125</c:v>
                </c:pt>
                <c:pt idx="274">
                  <c:v>40.5556640625</c:v>
                </c:pt>
                <c:pt idx="275">
                  <c:v>40.5791015625</c:v>
                </c:pt>
                <c:pt idx="276">
                  <c:v>40.6923828125</c:v>
                </c:pt>
                <c:pt idx="277">
                  <c:v>40.6923828125</c:v>
                </c:pt>
                <c:pt idx="278">
                  <c:v>40.6923828125</c:v>
                </c:pt>
                <c:pt idx="279">
                  <c:v>40.6923828125</c:v>
                </c:pt>
                <c:pt idx="280">
                  <c:v>40.6923828125</c:v>
                </c:pt>
                <c:pt idx="281">
                  <c:v>40.6923828125</c:v>
                </c:pt>
                <c:pt idx="282">
                  <c:v>40.6962890625</c:v>
                </c:pt>
                <c:pt idx="283">
                  <c:v>40.6962890625</c:v>
                </c:pt>
                <c:pt idx="284">
                  <c:v>40.6962890625</c:v>
                </c:pt>
                <c:pt idx="285">
                  <c:v>40.6962890625</c:v>
                </c:pt>
                <c:pt idx="286">
                  <c:v>40.6962890625</c:v>
                </c:pt>
                <c:pt idx="287">
                  <c:v>40.6962890625</c:v>
                </c:pt>
                <c:pt idx="288">
                  <c:v>40.6962890625</c:v>
                </c:pt>
                <c:pt idx="289">
                  <c:v>40.6962890625</c:v>
                </c:pt>
                <c:pt idx="290">
                  <c:v>40.6962890625</c:v>
                </c:pt>
                <c:pt idx="291">
                  <c:v>40.6962890625</c:v>
                </c:pt>
                <c:pt idx="292">
                  <c:v>40.6962890625</c:v>
                </c:pt>
                <c:pt idx="293">
                  <c:v>40.6962890625</c:v>
                </c:pt>
                <c:pt idx="294">
                  <c:v>40.6962890625</c:v>
                </c:pt>
                <c:pt idx="295">
                  <c:v>40.6962890625</c:v>
                </c:pt>
                <c:pt idx="296">
                  <c:v>40.6962890625</c:v>
                </c:pt>
                <c:pt idx="297">
                  <c:v>40.6962890625</c:v>
                </c:pt>
                <c:pt idx="298">
                  <c:v>40.6962890625</c:v>
                </c:pt>
                <c:pt idx="299">
                  <c:v>40.6962890625</c:v>
                </c:pt>
                <c:pt idx="300">
                  <c:v>40.6962890625</c:v>
                </c:pt>
                <c:pt idx="301">
                  <c:v>40.6962890625</c:v>
                </c:pt>
                <c:pt idx="302">
                  <c:v>40.6962890625</c:v>
                </c:pt>
                <c:pt idx="303">
                  <c:v>40.6962890625</c:v>
                </c:pt>
                <c:pt idx="304">
                  <c:v>40.6962890625</c:v>
                </c:pt>
                <c:pt idx="305">
                  <c:v>40.6962890625</c:v>
                </c:pt>
                <c:pt idx="306">
                  <c:v>40.6962890625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68336"/>
        <c:axId val="2049061264"/>
      </c:lineChart>
      <c:catAx>
        <c:axId val="20490683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204906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906126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20490683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8"/>
  <sheetViews>
    <sheetView tabSelected="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1435</f>
        <v>1435</v>
      </c>
      <c r="B2" s="1">
        <f>0</f>
        <v>0</v>
      </c>
      <c r="C2" s="1">
        <f>1453</f>
        <v>1453</v>
      </c>
      <c r="D2" s="1">
        <f>3004</f>
        <v>3004</v>
      </c>
      <c r="E2" s="1">
        <f>2.93359375</f>
        <v>2.93359375</v>
      </c>
      <c r="G2" s="1">
        <f>251</f>
        <v>251</v>
      </c>
    </row>
    <row r="3" spans="1:10" x14ac:dyDescent="0.25">
      <c r="A3" s="1">
        <f>1713</f>
        <v>1713</v>
      </c>
      <c r="B3" s="1">
        <f>21</f>
        <v>21</v>
      </c>
      <c r="C3" s="1">
        <f>1572</f>
        <v>1572</v>
      </c>
      <c r="D3" s="1">
        <f>6535</f>
        <v>6535</v>
      </c>
      <c r="E3" s="1">
        <f>6.3818359375</f>
        <v>6.3818359375</v>
      </c>
    </row>
    <row r="4" spans="1:10" x14ac:dyDescent="0.25">
      <c r="A4" s="1">
        <f>1968</f>
        <v>1968</v>
      </c>
      <c r="B4" s="1">
        <f>26</f>
        <v>26</v>
      </c>
      <c r="C4" s="1">
        <f>1724</f>
        <v>1724</v>
      </c>
      <c r="D4" s="1">
        <f>13141</f>
        <v>13141</v>
      </c>
      <c r="E4" s="1">
        <f>12.8330078125</f>
        <v>12.8330078125</v>
      </c>
      <c r="G4" s="1" t="s">
        <v>5</v>
      </c>
    </row>
    <row r="5" spans="1:10" x14ac:dyDescent="0.25">
      <c r="A5" s="1">
        <f>2215</f>
        <v>2215</v>
      </c>
      <c r="B5" s="1">
        <f>24</f>
        <v>24</v>
      </c>
      <c r="C5" s="1">
        <f>1830</f>
        <v>1830</v>
      </c>
      <c r="D5" s="1">
        <f>17825</f>
        <v>17825</v>
      </c>
      <c r="E5" s="1">
        <f>17.4072265625</f>
        <v>17.4072265625</v>
      </c>
      <c r="G5" s="1">
        <f>116</f>
        <v>116</v>
      </c>
    </row>
    <row r="6" spans="1:10" x14ac:dyDescent="0.25">
      <c r="A6" s="1">
        <f>2465</f>
        <v>2465</v>
      </c>
      <c r="B6" s="1">
        <f>26</f>
        <v>26</v>
      </c>
      <c r="C6" s="1">
        <f>1994</f>
        <v>1994</v>
      </c>
      <c r="D6" s="1">
        <f>21720</f>
        <v>21720</v>
      </c>
      <c r="E6" s="1">
        <f>21.2109375</f>
        <v>21.2109375</v>
      </c>
    </row>
    <row r="7" spans="1:10" x14ac:dyDescent="0.25">
      <c r="A7" s="1">
        <f>2714</f>
        <v>2714</v>
      </c>
      <c r="B7" s="1">
        <f>20</f>
        <v>20</v>
      </c>
      <c r="C7" s="1">
        <f>2105</f>
        <v>2105</v>
      </c>
      <c r="D7" s="1">
        <f>21953</f>
        <v>21953</v>
      </c>
      <c r="E7" s="1">
        <f>21.4384765625</f>
        <v>21.4384765625</v>
      </c>
    </row>
    <row r="8" spans="1:10" x14ac:dyDescent="0.25">
      <c r="A8" s="1">
        <f>2972</f>
        <v>2972</v>
      </c>
      <c r="B8" s="1">
        <f>23</f>
        <v>23</v>
      </c>
      <c r="C8" s="1">
        <f>2207</f>
        <v>2207</v>
      </c>
      <c r="D8" s="1">
        <f>23701</f>
        <v>23701</v>
      </c>
      <c r="E8" s="1">
        <f>23.1455078125</f>
        <v>23.1455078125</v>
      </c>
    </row>
    <row r="9" spans="1:10" x14ac:dyDescent="0.25">
      <c r="A9" s="1">
        <f>3222</f>
        <v>3222</v>
      </c>
      <c r="B9" s="1">
        <f>25</f>
        <v>25</v>
      </c>
      <c r="C9" s="1">
        <f>2311</f>
        <v>2311</v>
      </c>
      <c r="D9" s="1">
        <f>23921</f>
        <v>23921</v>
      </c>
      <c r="E9" s="1">
        <f>23.3603515625</f>
        <v>23.3603515625</v>
      </c>
    </row>
    <row r="10" spans="1:10" x14ac:dyDescent="0.25">
      <c r="A10" s="1">
        <f>3481</f>
        <v>3481</v>
      </c>
      <c r="B10" s="1">
        <f>27</f>
        <v>27</v>
      </c>
      <c r="C10" s="1">
        <f>2409</f>
        <v>2409</v>
      </c>
      <c r="D10" s="1">
        <f>26029</f>
        <v>26029</v>
      </c>
      <c r="E10" s="1">
        <f>25.4189453125</f>
        <v>25.4189453125</v>
      </c>
    </row>
    <row r="11" spans="1:10" x14ac:dyDescent="0.25">
      <c r="A11" s="1">
        <f>3731</f>
        <v>3731</v>
      </c>
      <c r="B11" s="1">
        <f>0</f>
        <v>0</v>
      </c>
      <c r="C11" s="1">
        <f>2513</f>
        <v>2513</v>
      </c>
      <c r="D11" s="1">
        <f>24593</f>
        <v>24593</v>
      </c>
      <c r="E11" s="1">
        <f>24.0166015625</f>
        <v>24.0166015625</v>
      </c>
    </row>
    <row r="12" spans="1:10" x14ac:dyDescent="0.25">
      <c r="A12" s="1">
        <f>3977</f>
        <v>3977</v>
      </c>
      <c r="B12" s="1">
        <f>0</f>
        <v>0</v>
      </c>
      <c r="C12" s="1">
        <f>2627</f>
        <v>2627</v>
      </c>
      <c r="D12" s="1">
        <f>25457</f>
        <v>25457</v>
      </c>
      <c r="E12" s="1">
        <f>24.8603515625</f>
        <v>24.8603515625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4218</f>
        <v>4218</v>
      </c>
      <c r="B13" s="1">
        <f>3</f>
        <v>3</v>
      </c>
      <c r="C13" s="1">
        <f>2728</f>
        <v>2728</v>
      </c>
      <c r="D13" s="1">
        <f>25561</f>
        <v>25561</v>
      </c>
      <c r="E13" s="1">
        <f>24.9619140625</f>
        <v>24.9619140625</v>
      </c>
      <c r="H13" s="1">
        <f>AVERAGE(E19:E30)</f>
        <v>32.322998046875</v>
      </c>
      <c r="I13" s="1">
        <f>MAX(E2:E846)</f>
        <v>40.6962890625</v>
      </c>
      <c r="J13" s="1">
        <f>AVERAGE(E291:E308)</f>
        <v>40.6962890625</v>
      </c>
    </row>
    <row r="14" spans="1:10" x14ac:dyDescent="0.25">
      <c r="A14" s="1">
        <f>4455</f>
        <v>4455</v>
      </c>
      <c r="B14" s="1">
        <f>0</f>
        <v>0</v>
      </c>
      <c r="C14" s="1">
        <f>2829</f>
        <v>2829</v>
      </c>
      <c r="D14" s="1">
        <f>26473</f>
        <v>26473</v>
      </c>
      <c r="E14" s="1">
        <f>25.8525390625</f>
        <v>25.8525390625</v>
      </c>
    </row>
    <row r="15" spans="1:10" x14ac:dyDescent="0.25">
      <c r="A15" s="1">
        <f>4720</f>
        <v>4720</v>
      </c>
      <c r="B15" s="1">
        <f>18</f>
        <v>18</v>
      </c>
      <c r="C15" s="1">
        <f>2941</f>
        <v>2941</v>
      </c>
      <c r="D15" s="1">
        <f>27402</f>
        <v>27402</v>
      </c>
      <c r="E15" s="1">
        <f>26.759765625</f>
        <v>26.759765625</v>
      </c>
    </row>
    <row r="16" spans="1:10" x14ac:dyDescent="0.25">
      <c r="A16" s="1">
        <f>4966</f>
        <v>4966</v>
      </c>
      <c r="B16" s="1">
        <f>0</f>
        <v>0</v>
      </c>
      <c r="C16" s="1">
        <f>3055</f>
        <v>3055</v>
      </c>
      <c r="D16" s="1">
        <f>28035</f>
        <v>28035</v>
      </c>
      <c r="E16" s="1">
        <f>27.3779296875</f>
        <v>27.3779296875</v>
      </c>
    </row>
    <row r="17" spans="1:5" x14ac:dyDescent="0.25">
      <c r="A17" s="1">
        <f>5219</f>
        <v>5219</v>
      </c>
      <c r="B17" s="1">
        <f>0</f>
        <v>0</v>
      </c>
      <c r="C17" s="1">
        <f>3164</f>
        <v>3164</v>
      </c>
      <c r="D17" s="1">
        <f>29274</f>
        <v>29274</v>
      </c>
      <c r="E17" s="1">
        <f>28.587890625</f>
        <v>28.587890625</v>
      </c>
    </row>
    <row r="18" spans="1:5" x14ac:dyDescent="0.25">
      <c r="A18" s="1">
        <f>5463</f>
        <v>5463</v>
      </c>
      <c r="B18" s="1">
        <f>0</f>
        <v>0</v>
      </c>
      <c r="C18" s="1">
        <f>3291</f>
        <v>3291</v>
      </c>
      <c r="D18" s="1">
        <f>30542</f>
        <v>30542</v>
      </c>
      <c r="E18" s="1">
        <f>29.826171875</f>
        <v>29.826171875</v>
      </c>
    </row>
    <row r="19" spans="1:5" x14ac:dyDescent="0.25">
      <c r="A19" s="1">
        <f>5716</f>
        <v>5716</v>
      </c>
      <c r="B19" s="1">
        <f>0</f>
        <v>0</v>
      </c>
      <c r="C19" s="1">
        <f>3489</f>
        <v>3489</v>
      </c>
      <c r="D19" s="1">
        <f>32432</f>
        <v>32432</v>
      </c>
      <c r="E19" s="1">
        <f>31.671875</f>
        <v>31.671875</v>
      </c>
    </row>
    <row r="20" spans="1:5" x14ac:dyDescent="0.25">
      <c r="A20" s="1">
        <f>5965</f>
        <v>5965</v>
      </c>
      <c r="B20" s="1">
        <f>0</f>
        <v>0</v>
      </c>
      <c r="C20" s="1">
        <f>3608</f>
        <v>3608</v>
      </c>
      <c r="D20" s="1">
        <f>33095</f>
        <v>33095</v>
      </c>
      <c r="E20" s="1">
        <f>32.3193359375</f>
        <v>32.3193359375</v>
      </c>
    </row>
    <row r="21" spans="1:5" x14ac:dyDescent="0.25">
      <c r="A21" s="1">
        <f>6233</f>
        <v>6233</v>
      </c>
      <c r="B21" s="1">
        <f>0</f>
        <v>0</v>
      </c>
      <c r="C21" s="1">
        <f>3715</f>
        <v>3715</v>
      </c>
      <c r="D21" s="1">
        <f>33123</f>
        <v>33123</v>
      </c>
      <c r="E21" s="1">
        <f>32.3466796875</f>
        <v>32.3466796875</v>
      </c>
    </row>
    <row r="22" spans="1:5" x14ac:dyDescent="0.25">
      <c r="A22" s="1">
        <f>6469</f>
        <v>6469</v>
      </c>
      <c r="B22" s="1">
        <f>0</f>
        <v>0</v>
      </c>
      <c r="C22" s="1">
        <f>3820</f>
        <v>3820</v>
      </c>
      <c r="D22" s="1">
        <f>33127</f>
        <v>33127</v>
      </c>
      <c r="E22" s="1">
        <f>32.3505859375</f>
        <v>32.3505859375</v>
      </c>
    </row>
    <row r="23" spans="1:5" x14ac:dyDescent="0.25">
      <c r="A23" s="1">
        <f>6740</f>
        <v>6740</v>
      </c>
      <c r="B23" s="1">
        <f>9</f>
        <v>9</v>
      </c>
      <c r="C23" s="1">
        <f>3938</f>
        <v>3938</v>
      </c>
      <c r="D23" s="1">
        <f>33127</f>
        <v>33127</v>
      </c>
      <c r="E23" s="1">
        <f>32.3505859375</f>
        <v>32.3505859375</v>
      </c>
    </row>
    <row r="24" spans="1:5" x14ac:dyDescent="0.25">
      <c r="A24" s="1">
        <f>7000</f>
        <v>7000</v>
      </c>
      <c r="B24" s="1">
        <f>28</f>
        <v>28</v>
      </c>
      <c r="C24" s="1">
        <f>4045</f>
        <v>4045</v>
      </c>
      <c r="D24" s="1">
        <f>33127</f>
        <v>33127</v>
      </c>
      <c r="E24" s="1">
        <f>32.3505859375</f>
        <v>32.3505859375</v>
      </c>
    </row>
    <row r="25" spans="1:5" x14ac:dyDescent="0.25">
      <c r="A25" s="1">
        <f>7259</f>
        <v>7259</v>
      </c>
      <c r="B25" s="1">
        <f>8</f>
        <v>8</v>
      </c>
      <c r="C25" s="1">
        <f>4151</f>
        <v>4151</v>
      </c>
      <c r="D25" s="1">
        <f>33127</f>
        <v>33127</v>
      </c>
      <c r="E25" s="1">
        <f>32.3505859375</f>
        <v>32.3505859375</v>
      </c>
    </row>
    <row r="26" spans="1:5" x14ac:dyDescent="0.25">
      <c r="A26" s="1">
        <f>7547</f>
        <v>7547</v>
      </c>
      <c r="B26" s="1">
        <f>32</f>
        <v>32</v>
      </c>
      <c r="C26" s="1">
        <f>4265</f>
        <v>4265</v>
      </c>
      <c r="D26" s="1">
        <f>33127</f>
        <v>33127</v>
      </c>
      <c r="E26" s="1">
        <f>32.3505859375</f>
        <v>32.3505859375</v>
      </c>
    </row>
    <row r="27" spans="1:5" x14ac:dyDescent="0.25">
      <c r="A27" s="1">
        <f>7806</f>
        <v>7806</v>
      </c>
      <c r="B27" s="1">
        <f>29</f>
        <v>29</v>
      </c>
      <c r="C27" s="1">
        <f>4368</f>
        <v>4368</v>
      </c>
      <c r="D27" s="1">
        <f>33139</f>
        <v>33139</v>
      </c>
      <c r="E27" s="1">
        <f>32.3623046875</f>
        <v>32.3623046875</v>
      </c>
    </row>
    <row r="28" spans="1:5" x14ac:dyDescent="0.25">
      <c r="A28" s="1">
        <f>8092</f>
        <v>8092</v>
      </c>
      <c r="B28" s="1">
        <f>17</f>
        <v>17</v>
      </c>
      <c r="C28" s="1">
        <f>4472</f>
        <v>4472</v>
      </c>
      <c r="D28" s="1">
        <f>33143</f>
        <v>33143</v>
      </c>
      <c r="E28" s="1">
        <f>32.3662109375</f>
        <v>32.3662109375</v>
      </c>
    </row>
    <row r="29" spans="1:5" x14ac:dyDescent="0.25">
      <c r="A29" s="1">
        <f>8362</f>
        <v>8362</v>
      </c>
      <c r="B29" s="1">
        <f>10</f>
        <v>10</v>
      </c>
      <c r="C29" s="1">
        <f>4612</f>
        <v>4612</v>
      </c>
      <c r="D29" s="1">
        <f>33251</f>
        <v>33251</v>
      </c>
      <c r="E29" s="1">
        <f>32.4716796875</f>
        <v>32.4716796875</v>
      </c>
    </row>
    <row r="30" spans="1:5" x14ac:dyDescent="0.25">
      <c r="A30" s="1">
        <f>8616</f>
        <v>8616</v>
      </c>
      <c r="B30" s="1">
        <f>0</f>
        <v>0</v>
      </c>
      <c r="C30" s="1">
        <f>4723</f>
        <v>4723</v>
      </c>
      <c r="D30" s="1">
        <f>33367</f>
        <v>33367</v>
      </c>
      <c r="E30" s="1">
        <f>32.5849609375</f>
        <v>32.5849609375</v>
      </c>
    </row>
    <row r="31" spans="1:5" x14ac:dyDescent="0.25">
      <c r="A31" s="1">
        <f>8890</f>
        <v>8890</v>
      </c>
      <c r="B31" s="1">
        <f>16</f>
        <v>16</v>
      </c>
      <c r="C31" s="1">
        <f>4840</f>
        <v>4840</v>
      </c>
      <c r="D31" s="1">
        <f>33391</f>
        <v>33391</v>
      </c>
      <c r="E31" s="1">
        <f>32.6083984375</f>
        <v>32.6083984375</v>
      </c>
    </row>
    <row r="32" spans="1:5" x14ac:dyDescent="0.25">
      <c r="A32" s="1">
        <f>9140</f>
        <v>9140</v>
      </c>
      <c r="B32" s="1">
        <f>9</f>
        <v>9</v>
      </c>
      <c r="C32" s="1">
        <f>4942</f>
        <v>4942</v>
      </c>
      <c r="D32" s="1">
        <f>33391</f>
        <v>33391</v>
      </c>
      <c r="E32" s="1">
        <f>32.6083984375</f>
        <v>32.6083984375</v>
      </c>
    </row>
    <row r="33" spans="1:5" x14ac:dyDescent="0.25">
      <c r="A33" s="1">
        <f>9390</f>
        <v>9390</v>
      </c>
      <c r="B33" s="1">
        <f>0</f>
        <v>0</v>
      </c>
      <c r="C33" s="1">
        <f>5057</f>
        <v>5057</v>
      </c>
      <c r="D33" s="1">
        <f>33391</f>
        <v>33391</v>
      </c>
      <c r="E33" s="1">
        <f>32.6083984375</f>
        <v>32.6083984375</v>
      </c>
    </row>
    <row r="34" spans="1:5" x14ac:dyDescent="0.25">
      <c r="A34" s="1">
        <f>9639</f>
        <v>9639</v>
      </c>
      <c r="B34" s="1">
        <f>0</f>
        <v>0</v>
      </c>
      <c r="C34" s="1">
        <f>5173</f>
        <v>5173</v>
      </c>
      <c r="D34" s="1">
        <f>33391</f>
        <v>33391</v>
      </c>
      <c r="E34" s="1">
        <f>32.6083984375</f>
        <v>32.6083984375</v>
      </c>
    </row>
    <row r="35" spans="1:5" x14ac:dyDescent="0.25">
      <c r="A35" s="1">
        <f>9907</f>
        <v>9907</v>
      </c>
      <c r="B35" s="1">
        <f>35</f>
        <v>35</v>
      </c>
      <c r="C35" s="1">
        <f>5280</f>
        <v>5280</v>
      </c>
      <c r="D35" s="1">
        <f>33383</f>
        <v>33383</v>
      </c>
      <c r="E35" s="1">
        <f>32.6005859375</f>
        <v>32.6005859375</v>
      </c>
    </row>
    <row r="36" spans="1:5" x14ac:dyDescent="0.25">
      <c r="A36" s="1">
        <f>10164</f>
        <v>10164</v>
      </c>
      <c r="B36" s="1">
        <f>22</f>
        <v>22</v>
      </c>
      <c r="C36" s="1">
        <f>5384</f>
        <v>5384</v>
      </c>
      <c r="D36" s="1">
        <f t="shared" ref="D36:D46" si="0">33387</f>
        <v>33387</v>
      </c>
      <c r="E36" s="1">
        <f t="shared" ref="E36:E46" si="1">32.6044921875</f>
        <v>32.6044921875</v>
      </c>
    </row>
    <row r="37" spans="1:5" x14ac:dyDescent="0.25">
      <c r="A37" s="1">
        <f>10424</f>
        <v>10424</v>
      </c>
      <c r="B37" s="1">
        <f>20</f>
        <v>20</v>
      </c>
      <c r="C37" s="1">
        <f>5493</f>
        <v>5493</v>
      </c>
      <c r="D37" s="1">
        <f t="shared" si="0"/>
        <v>33387</v>
      </c>
      <c r="E37" s="1">
        <f t="shared" si="1"/>
        <v>32.6044921875</v>
      </c>
    </row>
    <row r="38" spans="1:5" x14ac:dyDescent="0.25">
      <c r="A38" s="1">
        <f>10695</f>
        <v>10695</v>
      </c>
      <c r="B38" s="1">
        <f>0</f>
        <v>0</v>
      </c>
      <c r="C38" s="1">
        <f>5598</f>
        <v>5598</v>
      </c>
      <c r="D38" s="1">
        <f t="shared" si="0"/>
        <v>33387</v>
      </c>
      <c r="E38" s="1">
        <f t="shared" si="1"/>
        <v>32.6044921875</v>
      </c>
    </row>
    <row r="39" spans="1:5" x14ac:dyDescent="0.25">
      <c r="A39" s="1">
        <f>10944</f>
        <v>10944</v>
      </c>
      <c r="B39" s="1">
        <f>5</f>
        <v>5</v>
      </c>
      <c r="C39" s="1">
        <f>5699</f>
        <v>5699</v>
      </c>
      <c r="D39" s="1">
        <f t="shared" si="0"/>
        <v>33387</v>
      </c>
      <c r="E39" s="1">
        <f t="shared" si="1"/>
        <v>32.6044921875</v>
      </c>
    </row>
    <row r="40" spans="1:5" x14ac:dyDescent="0.25">
      <c r="A40" s="1">
        <f>11193</f>
        <v>11193</v>
      </c>
      <c r="B40" s="1">
        <f>0</f>
        <v>0</v>
      </c>
      <c r="C40" s="1">
        <f>5809</f>
        <v>5809</v>
      </c>
      <c r="D40" s="1">
        <f t="shared" si="0"/>
        <v>33387</v>
      </c>
      <c r="E40" s="1">
        <f t="shared" si="1"/>
        <v>32.6044921875</v>
      </c>
    </row>
    <row r="41" spans="1:5" x14ac:dyDescent="0.25">
      <c r="A41" s="1">
        <f>11446</f>
        <v>11446</v>
      </c>
      <c r="B41" s="1">
        <f>0</f>
        <v>0</v>
      </c>
      <c r="C41" s="1">
        <f>5910</f>
        <v>5910</v>
      </c>
      <c r="D41" s="1">
        <f t="shared" si="0"/>
        <v>33387</v>
      </c>
      <c r="E41" s="1">
        <f t="shared" si="1"/>
        <v>32.6044921875</v>
      </c>
    </row>
    <row r="42" spans="1:5" x14ac:dyDescent="0.25">
      <c r="A42" s="1">
        <f>11685</f>
        <v>11685</v>
      </c>
      <c r="B42" s="1">
        <f>0</f>
        <v>0</v>
      </c>
      <c r="C42" s="1">
        <f>6020</f>
        <v>6020</v>
      </c>
      <c r="D42" s="1">
        <f t="shared" si="0"/>
        <v>33387</v>
      </c>
      <c r="E42" s="1">
        <f t="shared" si="1"/>
        <v>32.6044921875</v>
      </c>
    </row>
    <row r="43" spans="1:5" x14ac:dyDescent="0.25">
      <c r="A43" s="1">
        <f>11931</f>
        <v>11931</v>
      </c>
      <c r="B43" s="1">
        <f>0</f>
        <v>0</v>
      </c>
      <c r="C43" s="1">
        <f>6120</f>
        <v>6120</v>
      </c>
      <c r="D43" s="1">
        <f t="shared" si="0"/>
        <v>33387</v>
      </c>
      <c r="E43" s="1">
        <f t="shared" si="1"/>
        <v>32.6044921875</v>
      </c>
    </row>
    <row r="44" spans="1:5" x14ac:dyDescent="0.25">
      <c r="A44" s="1">
        <f>12189</f>
        <v>12189</v>
      </c>
      <c r="B44" s="1">
        <f>21</f>
        <v>21</v>
      </c>
      <c r="C44" s="1">
        <f>6239</f>
        <v>6239</v>
      </c>
      <c r="D44" s="1">
        <f t="shared" si="0"/>
        <v>33387</v>
      </c>
      <c r="E44" s="1">
        <f t="shared" si="1"/>
        <v>32.6044921875</v>
      </c>
    </row>
    <row r="45" spans="1:5" x14ac:dyDescent="0.25">
      <c r="A45" s="1">
        <f>12442</f>
        <v>12442</v>
      </c>
      <c r="B45" s="1">
        <f t="shared" ref="B45:B54" si="2">0</f>
        <v>0</v>
      </c>
      <c r="C45" s="1">
        <f>6347</f>
        <v>6347</v>
      </c>
      <c r="D45" s="1">
        <f t="shared" si="0"/>
        <v>33387</v>
      </c>
      <c r="E45" s="1">
        <f t="shared" si="1"/>
        <v>32.6044921875</v>
      </c>
    </row>
    <row r="46" spans="1:5" x14ac:dyDescent="0.25">
      <c r="A46" s="1">
        <f>12685</f>
        <v>12685</v>
      </c>
      <c r="B46" s="1">
        <f t="shared" si="2"/>
        <v>0</v>
      </c>
      <c r="C46" s="1">
        <f>6450</f>
        <v>6450</v>
      </c>
      <c r="D46" s="1">
        <f t="shared" si="0"/>
        <v>33387</v>
      </c>
      <c r="E46" s="1">
        <f t="shared" si="1"/>
        <v>32.6044921875</v>
      </c>
    </row>
    <row r="47" spans="1:5" x14ac:dyDescent="0.25">
      <c r="A47" s="1">
        <f>12933</f>
        <v>12933</v>
      </c>
      <c r="B47" s="1">
        <f t="shared" si="2"/>
        <v>0</v>
      </c>
      <c r="C47" s="1">
        <f>6568</f>
        <v>6568</v>
      </c>
      <c r="D47" s="1">
        <f>33455</f>
        <v>33455</v>
      </c>
      <c r="E47" s="1">
        <f>32.6708984375</f>
        <v>32.6708984375</v>
      </c>
    </row>
    <row r="48" spans="1:5" x14ac:dyDescent="0.25">
      <c r="A48" s="1">
        <f>13180</f>
        <v>13180</v>
      </c>
      <c r="B48" s="1">
        <f t="shared" si="2"/>
        <v>0</v>
      </c>
      <c r="C48" s="1">
        <f>6683</f>
        <v>6683</v>
      </c>
      <c r="D48" s="1">
        <f>33663</f>
        <v>33663</v>
      </c>
      <c r="E48" s="1">
        <f>32.8740234375</f>
        <v>32.8740234375</v>
      </c>
    </row>
    <row r="49" spans="1:5" x14ac:dyDescent="0.25">
      <c r="A49" s="1">
        <f>13429</f>
        <v>13429</v>
      </c>
      <c r="B49" s="1">
        <f t="shared" si="2"/>
        <v>0</v>
      </c>
      <c r="C49" s="1">
        <f>6803</f>
        <v>6803</v>
      </c>
      <c r="D49" s="1">
        <f>33675</f>
        <v>33675</v>
      </c>
      <c r="E49" s="1">
        <f>32.8857421875</f>
        <v>32.8857421875</v>
      </c>
    </row>
    <row r="50" spans="1:5" x14ac:dyDescent="0.25">
      <c r="A50" s="1">
        <f>13678</f>
        <v>13678</v>
      </c>
      <c r="B50" s="1">
        <f t="shared" si="2"/>
        <v>0</v>
      </c>
      <c r="C50" s="1">
        <f>6994</f>
        <v>6994</v>
      </c>
      <c r="D50" s="1">
        <f>33939</f>
        <v>33939</v>
      </c>
      <c r="E50" s="1">
        <f>33.1435546875</f>
        <v>33.1435546875</v>
      </c>
    </row>
    <row r="51" spans="1:5" x14ac:dyDescent="0.25">
      <c r="A51" s="1">
        <f>13921</f>
        <v>13921</v>
      </c>
      <c r="B51" s="1">
        <f t="shared" si="2"/>
        <v>0</v>
      </c>
      <c r="C51" s="1">
        <f>7124</f>
        <v>7124</v>
      </c>
      <c r="D51" s="1">
        <f>34261</f>
        <v>34261</v>
      </c>
      <c r="E51" s="1">
        <f>33.4580078125</f>
        <v>33.4580078125</v>
      </c>
    </row>
    <row r="52" spans="1:5" x14ac:dyDescent="0.25">
      <c r="A52" s="1">
        <f>14162</f>
        <v>14162</v>
      </c>
      <c r="B52" s="1">
        <f t="shared" si="2"/>
        <v>0</v>
      </c>
      <c r="C52" s="1">
        <f>7229</f>
        <v>7229</v>
      </c>
      <c r="D52" s="1">
        <f>34314</f>
        <v>34314</v>
      </c>
      <c r="E52" s="1">
        <f>33.509765625</f>
        <v>33.509765625</v>
      </c>
    </row>
    <row r="53" spans="1:5" x14ac:dyDescent="0.25">
      <c r="A53" s="1">
        <f>14429</f>
        <v>14429</v>
      </c>
      <c r="B53" s="1">
        <f t="shared" si="2"/>
        <v>0</v>
      </c>
      <c r="C53" s="1">
        <f>7344</f>
        <v>7344</v>
      </c>
      <c r="D53" s="1">
        <f>34626</f>
        <v>34626</v>
      </c>
      <c r="E53" s="1">
        <f>33.814453125</f>
        <v>33.814453125</v>
      </c>
    </row>
    <row r="54" spans="1:5" x14ac:dyDescent="0.25">
      <c r="A54" s="1">
        <f>14675</f>
        <v>14675</v>
      </c>
      <c r="B54" s="1">
        <f t="shared" si="2"/>
        <v>0</v>
      </c>
      <c r="C54" s="1">
        <f>7472</f>
        <v>7472</v>
      </c>
      <c r="D54" s="1">
        <f>35146</f>
        <v>35146</v>
      </c>
      <c r="E54" s="1">
        <f>34.322265625</f>
        <v>34.322265625</v>
      </c>
    </row>
    <row r="55" spans="1:5" x14ac:dyDescent="0.25">
      <c r="A55" s="1">
        <f>14936</f>
        <v>14936</v>
      </c>
      <c r="B55" s="1">
        <f>34</f>
        <v>34</v>
      </c>
      <c r="C55" s="1">
        <f>7642</f>
        <v>7642</v>
      </c>
      <c r="D55" s="1">
        <f>35810</f>
        <v>35810</v>
      </c>
      <c r="E55" s="1">
        <f>34.970703125</f>
        <v>34.970703125</v>
      </c>
    </row>
    <row r="56" spans="1:5" x14ac:dyDescent="0.25">
      <c r="A56" s="1">
        <f>15189</f>
        <v>15189</v>
      </c>
      <c r="B56" s="1">
        <f>28</f>
        <v>28</v>
      </c>
      <c r="C56" s="1">
        <f>7755</f>
        <v>7755</v>
      </c>
      <c r="D56" s="1">
        <f>36151</f>
        <v>36151</v>
      </c>
      <c r="E56" s="1">
        <f>35.3037109375</f>
        <v>35.3037109375</v>
      </c>
    </row>
    <row r="57" spans="1:5" x14ac:dyDescent="0.25">
      <c r="A57" s="1">
        <f>15446</f>
        <v>15446</v>
      </c>
      <c r="B57" s="1">
        <f>17</f>
        <v>17</v>
      </c>
      <c r="C57" s="1">
        <f>7908</f>
        <v>7908</v>
      </c>
      <c r="D57" s="1">
        <f>36432</f>
        <v>36432</v>
      </c>
      <c r="E57" s="1">
        <f>35.578125</f>
        <v>35.578125</v>
      </c>
    </row>
    <row r="58" spans="1:5" x14ac:dyDescent="0.25">
      <c r="A58" s="1">
        <f>15698</f>
        <v>15698</v>
      </c>
      <c r="B58" s="1">
        <f>6</f>
        <v>6</v>
      </c>
      <c r="C58" s="1">
        <f>8032</f>
        <v>8032</v>
      </c>
      <c r="D58" s="1">
        <f>36585</f>
        <v>36585</v>
      </c>
      <c r="E58" s="1">
        <f>35.7275390625</f>
        <v>35.7275390625</v>
      </c>
    </row>
    <row r="59" spans="1:5" x14ac:dyDescent="0.25">
      <c r="A59" s="1">
        <f>15935</f>
        <v>15935</v>
      </c>
      <c r="B59" s="1">
        <f>0</f>
        <v>0</v>
      </c>
      <c r="C59" s="1">
        <f>8169</f>
        <v>8169</v>
      </c>
      <c r="D59" s="1">
        <f>36778</f>
        <v>36778</v>
      </c>
      <c r="E59" s="1">
        <f>35.916015625</f>
        <v>35.916015625</v>
      </c>
    </row>
    <row r="60" spans="1:5" x14ac:dyDescent="0.25">
      <c r="A60" s="1">
        <f>16190</f>
        <v>16190</v>
      </c>
      <c r="B60" s="1">
        <f>3</f>
        <v>3</v>
      </c>
      <c r="C60" s="1">
        <f>8289</f>
        <v>8289</v>
      </c>
      <c r="D60" s="1">
        <f>36798</f>
        <v>36798</v>
      </c>
      <c r="E60" s="1">
        <f>35.935546875</f>
        <v>35.935546875</v>
      </c>
    </row>
    <row r="61" spans="1:5" x14ac:dyDescent="0.25">
      <c r="A61" s="1">
        <f>16442</f>
        <v>16442</v>
      </c>
      <c r="B61" s="1">
        <f>12</f>
        <v>12</v>
      </c>
      <c r="C61" s="1">
        <f>8397</f>
        <v>8397</v>
      </c>
      <c r="D61" s="1">
        <f>36818</f>
        <v>36818</v>
      </c>
      <c r="E61" s="1">
        <f>35.955078125</f>
        <v>35.955078125</v>
      </c>
    </row>
    <row r="62" spans="1:5" x14ac:dyDescent="0.25">
      <c r="A62" s="1">
        <f>16705</f>
        <v>16705</v>
      </c>
      <c r="B62" s="1">
        <f>0</f>
        <v>0</v>
      </c>
      <c r="C62" s="1">
        <f>8503</f>
        <v>8503</v>
      </c>
      <c r="D62" s="1">
        <f>36818</f>
        <v>36818</v>
      </c>
      <c r="E62" s="1">
        <f>35.955078125</f>
        <v>35.955078125</v>
      </c>
    </row>
    <row r="63" spans="1:5" x14ac:dyDescent="0.25">
      <c r="A63" s="1">
        <f>16944</f>
        <v>16944</v>
      </c>
      <c r="B63" s="1">
        <f>0</f>
        <v>0</v>
      </c>
      <c r="C63" s="1">
        <f>8613</f>
        <v>8613</v>
      </c>
      <c r="D63" s="1">
        <f>36818</f>
        <v>36818</v>
      </c>
      <c r="E63" s="1">
        <f>35.955078125</f>
        <v>35.955078125</v>
      </c>
    </row>
    <row r="64" spans="1:5" x14ac:dyDescent="0.25">
      <c r="A64" s="1">
        <f>17193</f>
        <v>17193</v>
      </c>
      <c r="B64" s="1">
        <f>0</f>
        <v>0</v>
      </c>
      <c r="C64" s="1">
        <f>8768</f>
        <v>8768</v>
      </c>
      <c r="D64" s="1">
        <f>36822</f>
        <v>36822</v>
      </c>
      <c r="E64" s="1">
        <f>35.958984375</f>
        <v>35.958984375</v>
      </c>
    </row>
    <row r="65" spans="1:5" x14ac:dyDescent="0.25">
      <c r="A65" s="1">
        <f>17437</f>
        <v>17437</v>
      </c>
      <c r="B65" s="1">
        <f>0</f>
        <v>0</v>
      </c>
      <c r="C65" s="1">
        <f>8900</f>
        <v>8900</v>
      </c>
      <c r="D65" s="1">
        <f>36870</f>
        <v>36870</v>
      </c>
      <c r="E65" s="1">
        <f>36.005859375</f>
        <v>36.005859375</v>
      </c>
    </row>
    <row r="66" spans="1:5" x14ac:dyDescent="0.25">
      <c r="A66" s="1">
        <f>17674</f>
        <v>17674</v>
      </c>
      <c r="B66" s="1">
        <f>0</f>
        <v>0</v>
      </c>
      <c r="C66" s="1">
        <f>9019</f>
        <v>9019</v>
      </c>
      <c r="D66" s="1">
        <f>37026</f>
        <v>37026</v>
      </c>
      <c r="E66" s="1">
        <f>36.158203125</f>
        <v>36.158203125</v>
      </c>
    </row>
    <row r="67" spans="1:5" x14ac:dyDescent="0.25">
      <c r="A67" s="1">
        <f>17930</f>
        <v>17930</v>
      </c>
      <c r="B67" s="1">
        <f>0</f>
        <v>0</v>
      </c>
      <c r="C67" s="1">
        <f>9134</f>
        <v>9134</v>
      </c>
      <c r="D67" s="1">
        <f>37038</f>
        <v>37038</v>
      </c>
      <c r="E67" s="1">
        <f>36.169921875</f>
        <v>36.169921875</v>
      </c>
    </row>
    <row r="68" spans="1:5" x14ac:dyDescent="0.25">
      <c r="A68" s="1">
        <f>18200</f>
        <v>18200</v>
      </c>
      <c r="B68" s="1">
        <f>43</f>
        <v>43</v>
      </c>
      <c r="C68" s="1">
        <f>9242</f>
        <v>9242</v>
      </c>
      <c r="D68" s="1">
        <f>37038</f>
        <v>37038</v>
      </c>
      <c r="E68" s="1">
        <f>36.169921875</f>
        <v>36.169921875</v>
      </c>
    </row>
    <row r="69" spans="1:5" x14ac:dyDescent="0.25">
      <c r="A69" s="1">
        <f>18454</f>
        <v>18454</v>
      </c>
      <c r="B69" s="1">
        <f>12</f>
        <v>12</v>
      </c>
      <c r="C69" s="1">
        <f>9346</f>
        <v>9346</v>
      </c>
      <c r="D69" s="1">
        <f>37038</f>
        <v>37038</v>
      </c>
      <c r="E69" s="1">
        <f>36.169921875</f>
        <v>36.169921875</v>
      </c>
    </row>
    <row r="70" spans="1:5" x14ac:dyDescent="0.25">
      <c r="A70" s="1">
        <f>18712</f>
        <v>18712</v>
      </c>
      <c r="B70" s="1">
        <f>8</f>
        <v>8</v>
      </c>
      <c r="C70" s="1">
        <f>9455</f>
        <v>9455</v>
      </c>
      <c r="D70" s="1">
        <f>37038</f>
        <v>37038</v>
      </c>
      <c r="E70" s="1">
        <f>36.169921875</f>
        <v>36.169921875</v>
      </c>
    </row>
    <row r="71" spans="1:5" x14ac:dyDescent="0.25">
      <c r="A71" s="1">
        <f>18970</f>
        <v>18970</v>
      </c>
      <c r="B71" s="1">
        <f>0</f>
        <v>0</v>
      </c>
      <c r="C71" s="1">
        <f>9560</f>
        <v>9560</v>
      </c>
      <c r="D71" s="1">
        <f>37038</f>
        <v>37038</v>
      </c>
      <c r="E71" s="1">
        <f>36.169921875</f>
        <v>36.169921875</v>
      </c>
    </row>
    <row r="72" spans="1:5" x14ac:dyDescent="0.25">
      <c r="A72" s="1">
        <f>19214</f>
        <v>19214</v>
      </c>
      <c r="B72" s="1">
        <f>0</f>
        <v>0</v>
      </c>
      <c r="C72" s="1">
        <f>9675</f>
        <v>9675</v>
      </c>
      <c r="D72" s="1">
        <f>37042</f>
        <v>37042</v>
      </c>
      <c r="E72" s="1">
        <f>36.173828125</f>
        <v>36.173828125</v>
      </c>
    </row>
    <row r="73" spans="1:5" x14ac:dyDescent="0.25">
      <c r="A73" s="1">
        <f>19457</f>
        <v>19457</v>
      </c>
      <c r="B73" s="1">
        <f>0</f>
        <v>0</v>
      </c>
      <c r="C73" s="1">
        <f>9790</f>
        <v>9790</v>
      </c>
      <c r="D73" s="1">
        <f>37202</f>
        <v>37202</v>
      </c>
      <c r="E73" s="1">
        <f>36.330078125</f>
        <v>36.330078125</v>
      </c>
    </row>
    <row r="74" spans="1:5" x14ac:dyDescent="0.25">
      <c r="A74" s="1">
        <f>19700</f>
        <v>19700</v>
      </c>
      <c r="B74" s="1">
        <f>0</f>
        <v>0</v>
      </c>
      <c r="C74" s="1">
        <f>9909</f>
        <v>9909</v>
      </c>
      <c r="D74" s="1">
        <f>37546</f>
        <v>37546</v>
      </c>
      <c r="E74" s="1">
        <f>36.666015625</f>
        <v>36.666015625</v>
      </c>
    </row>
    <row r="75" spans="1:5" x14ac:dyDescent="0.25">
      <c r="A75" s="1">
        <f>19946</f>
        <v>19946</v>
      </c>
      <c r="B75" s="1">
        <f>0</f>
        <v>0</v>
      </c>
      <c r="C75" s="1">
        <f>10050</f>
        <v>10050</v>
      </c>
      <c r="D75" s="1">
        <f>37802</f>
        <v>37802</v>
      </c>
      <c r="E75" s="1">
        <f>36.916015625</f>
        <v>36.916015625</v>
      </c>
    </row>
    <row r="76" spans="1:5" x14ac:dyDescent="0.25">
      <c r="A76" s="1">
        <f>20200</f>
        <v>20200</v>
      </c>
      <c r="B76" s="1">
        <f>0</f>
        <v>0</v>
      </c>
      <c r="C76" s="1">
        <f>10165</f>
        <v>10165</v>
      </c>
      <c r="D76" s="1">
        <f>37768</f>
        <v>37768</v>
      </c>
      <c r="E76" s="1">
        <f>36.8828125</f>
        <v>36.8828125</v>
      </c>
    </row>
    <row r="77" spans="1:5" x14ac:dyDescent="0.25">
      <c r="A77" s="1">
        <f>20445</f>
        <v>20445</v>
      </c>
      <c r="B77" s="1">
        <f>0</f>
        <v>0</v>
      </c>
      <c r="C77" s="1">
        <f>10286</f>
        <v>10286</v>
      </c>
      <c r="D77" s="1">
        <f>37796</f>
        <v>37796</v>
      </c>
      <c r="E77" s="1">
        <f>36.91015625</f>
        <v>36.91015625</v>
      </c>
    </row>
    <row r="78" spans="1:5" x14ac:dyDescent="0.25">
      <c r="A78" s="1">
        <f>20702</f>
        <v>20702</v>
      </c>
      <c r="B78" s="1">
        <f>10</f>
        <v>10</v>
      </c>
      <c r="C78" s="1">
        <f>10405</f>
        <v>10405</v>
      </c>
      <c r="D78" s="1">
        <f>37896</f>
        <v>37896</v>
      </c>
      <c r="E78" s="1">
        <f>37.0078125</f>
        <v>37.0078125</v>
      </c>
    </row>
    <row r="79" spans="1:5" x14ac:dyDescent="0.25">
      <c r="A79" s="1">
        <f>20953</f>
        <v>20953</v>
      </c>
      <c r="B79" s="1">
        <f>17</f>
        <v>17</v>
      </c>
      <c r="C79" s="1">
        <f>10513</f>
        <v>10513</v>
      </c>
      <c r="D79" s="1">
        <f>37896</f>
        <v>37896</v>
      </c>
      <c r="E79" s="1">
        <f>37.0078125</f>
        <v>37.0078125</v>
      </c>
    </row>
    <row r="80" spans="1:5" x14ac:dyDescent="0.25">
      <c r="A80" s="1">
        <f>21209</f>
        <v>21209</v>
      </c>
      <c r="B80" s="1">
        <f>16</f>
        <v>16</v>
      </c>
      <c r="C80" s="1">
        <f>10623</f>
        <v>10623</v>
      </c>
      <c r="D80" s="1">
        <f>37896</f>
        <v>37896</v>
      </c>
      <c r="E80" s="1">
        <f>37.0078125</f>
        <v>37.0078125</v>
      </c>
    </row>
    <row r="81" spans="1:5" x14ac:dyDescent="0.25">
      <c r="A81" s="1">
        <f>21458</f>
        <v>21458</v>
      </c>
      <c r="B81" s="1">
        <f>0</f>
        <v>0</v>
      </c>
      <c r="C81" s="1">
        <f>10736</f>
        <v>10736</v>
      </c>
      <c r="D81" s="1">
        <f>37896</f>
        <v>37896</v>
      </c>
      <c r="E81" s="1">
        <f>37.0078125</f>
        <v>37.0078125</v>
      </c>
    </row>
    <row r="82" spans="1:5" x14ac:dyDescent="0.25">
      <c r="A82" s="1">
        <f>21696</f>
        <v>21696</v>
      </c>
      <c r="B82" s="1">
        <f>0</f>
        <v>0</v>
      </c>
      <c r="C82" s="1">
        <f>10853</f>
        <v>10853</v>
      </c>
      <c r="D82" s="1">
        <f>37896</f>
        <v>37896</v>
      </c>
      <c r="E82" s="1">
        <f>37.0078125</f>
        <v>37.0078125</v>
      </c>
    </row>
    <row r="83" spans="1:5" x14ac:dyDescent="0.25">
      <c r="A83" s="1">
        <f>21958</f>
        <v>21958</v>
      </c>
      <c r="B83" s="1">
        <f>17</f>
        <v>17</v>
      </c>
      <c r="C83" s="1">
        <f>10983</f>
        <v>10983</v>
      </c>
      <c r="D83" s="1">
        <f t="shared" ref="D83:D91" si="3">37904</f>
        <v>37904</v>
      </c>
      <c r="E83" s="1">
        <f t="shared" ref="E83:E91" si="4">37.015625</f>
        <v>37.015625</v>
      </c>
    </row>
    <row r="84" spans="1:5" x14ac:dyDescent="0.25">
      <c r="A84" s="1">
        <f>22223</f>
        <v>22223</v>
      </c>
      <c r="B84" s="1">
        <f>10</f>
        <v>10</v>
      </c>
      <c r="C84" s="1">
        <f>11090</f>
        <v>11090</v>
      </c>
      <c r="D84" s="1">
        <f t="shared" si="3"/>
        <v>37904</v>
      </c>
      <c r="E84" s="1">
        <f t="shared" si="4"/>
        <v>37.015625</v>
      </c>
    </row>
    <row r="85" spans="1:5" x14ac:dyDescent="0.25">
      <c r="A85" s="1">
        <f>22465</f>
        <v>22465</v>
      </c>
      <c r="B85" s="1">
        <f>0</f>
        <v>0</v>
      </c>
      <c r="C85" s="1">
        <f>11204</f>
        <v>11204</v>
      </c>
      <c r="D85" s="1">
        <f t="shared" si="3"/>
        <v>37904</v>
      </c>
      <c r="E85" s="1">
        <f t="shared" si="4"/>
        <v>37.015625</v>
      </c>
    </row>
    <row r="86" spans="1:5" x14ac:dyDescent="0.25">
      <c r="A86" s="1">
        <f>22708</f>
        <v>22708</v>
      </c>
      <c r="B86" s="1">
        <f>0</f>
        <v>0</v>
      </c>
      <c r="C86" s="1">
        <f>11313</f>
        <v>11313</v>
      </c>
      <c r="D86" s="1">
        <f t="shared" si="3"/>
        <v>37904</v>
      </c>
      <c r="E86" s="1">
        <f t="shared" si="4"/>
        <v>37.015625</v>
      </c>
    </row>
    <row r="87" spans="1:5" x14ac:dyDescent="0.25">
      <c r="A87" s="1">
        <f>22957</f>
        <v>22957</v>
      </c>
      <c r="B87" s="1">
        <f>0</f>
        <v>0</v>
      </c>
      <c r="C87" s="1">
        <f>11459</f>
        <v>11459</v>
      </c>
      <c r="D87" s="1">
        <f t="shared" si="3"/>
        <v>37904</v>
      </c>
      <c r="E87" s="1">
        <f t="shared" si="4"/>
        <v>37.015625</v>
      </c>
    </row>
    <row r="88" spans="1:5" x14ac:dyDescent="0.25">
      <c r="A88" s="1">
        <f>23225</f>
        <v>23225</v>
      </c>
      <c r="B88" s="1">
        <f>0</f>
        <v>0</v>
      </c>
      <c r="C88" s="1">
        <f>11565</f>
        <v>11565</v>
      </c>
      <c r="D88" s="1">
        <f t="shared" si="3"/>
        <v>37904</v>
      </c>
      <c r="E88" s="1">
        <f t="shared" si="4"/>
        <v>37.015625</v>
      </c>
    </row>
    <row r="89" spans="1:5" x14ac:dyDescent="0.25">
      <c r="A89" s="1">
        <f>23469</f>
        <v>23469</v>
      </c>
      <c r="B89" s="1">
        <f>0</f>
        <v>0</v>
      </c>
      <c r="C89" s="1">
        <f>11671</f>
        <v>11671</v>
      </c>
      <c r="D89" s="1">
        <f t="shared" si="3"/>
        <v>37904</v>
      </c>
      <c r="E89" s="1">
        <f t="shared" si="4"/>
        <v>37.015625</v>
      </c>
    </row>
    <row r="90" spans="1:5" x14ac:dyDescent="0.25">
      <c r="A90" s="1">
        <f>23705</f>
        <v>23705</v>
      </c>
      <c r="B90" s="1">
        <f>0</f>
        <v>0</v>
      </c>
      <c r="C90" s="1">
        <f>11783</f>
        <v>11783</v>
      </c>
      <c r="D90" s="1">
        <f t="shared" si="3"/>
        <v>37904</v>
      </c>
      <c r="E90" s="1">
        <f t="shared" si="4"/>
        <v>37.015625</v>
      </c>
    </row>
    <row r="91" spans="1:5" x14ac:dyDescent="0.25">
      <c r="A91" s="1">
        <f>23987</f>
        <v>23987</v>
      </c>
      <c r="B91" s="1">
        <f>39</f>
        <v>39</v>
      </c>
      <c r="C91" s="1">
        <f>11890</f>
        <v>11890</v>
      </c>
      <c r="D91" s="1">
        <f t="shared" si="3"/>
        <v>37904</v>
      </c>
      <c r="E91" s="1">
        <f t="shared" si="4"/>
        <v>37.015625</v>
      </c>
    </row>
    <row r="92" spans="1:5" x14ac:dyDescent="0.25">
      <c r="A92" s="1">
        <f>24249</f>
        <v>24249</v>
      </c>
      <c r="B92" s="1">
        <f>14</f>
        <v>14</v>
      </c>
      <c r="C92" s="1">
        <f>12022</f>
        <v>12022</v>
      </c>
      <c r="D92" s="1">
        <f>37908</f>
        <v>37908</v>
      </c>
      <c r="E92" s="1">
        <f>37.01953125</f>
        <v>37.01953125</v>
      </c>
    </row>
    <row r="93" spans="1:5" x14ac:dyDescent="0.25">
      <c r="A93" s="1">
        <f>24501</f>
        <v>24501</v>
      </c>
      <c r="B93" s="1">
        <f>6</f>
        <v>6</v>
      </c>
      <c r="C93" s="1">
        <f>12139</f>
        <v>12139</v>
      </c>
      <c r="D93" s="1">
        <f>37948</f>
        <v>37948</v>
      </c>
      <c r="E93" s="1">
        <f>37.05859375</f>
        <v>37.05859375</v>
      </c>
    </row>
    <row r="94" spans="1:5" x14ac:dyDescent="0.25">
      <c r="A94" s="1">
        <f>24757</f>
        <v>24757</v>
      </c>
      <c r="B94" s="1">
        <f>0</f>
        <v>0</v>
      </c>
      <c r="C94" s="1">
        <f>12266</f>
        <v>12266</v>
      </c>
      <c r="D94" s="1">
        <f>37964</f>
        <v>37964</v>
      </c>
      <c r="E94" s="1">
        <f>37.07421875</f>
        <v>37.07421875</v>
      </c>
    </row>
    <row r="95" spans="1:5" x14ac:dyDescent="0.25">
      <c r="A95" s="1">
        <f>25016</f>
        <v>25016</v>
      </c>
      <c r="B95" s="1">
        <f>16</f>
        <v>16</v>
      </c>
      <c r="C95" s="1">
        <f>12374</f>
        <v>12374</v>
      </c>
      <c r="D95" s="1">
        <f t="shared" ref="D95:D114" si="5">37968</f>
        <v>37968</v>
      </c>
      <c r="E95" s="1">
        <f t="shared" ref="E95:E114" si="6">37.078125</f>
        <v>37.078125</v>
      </c>
    </row>
    <row r="96" spans="1:5" x14ac:dyDescent="0.25">
      <c r="A96" s="1">
        <f>25287</f>
        <v>25287</v>
      </c>
      <c r="B96" s="1">
        <f>12</f>
        <v>12</v>
      </c>
      <c r="C96" s="1">
        <f>12484</f>
        <v>12484</v>
      </c>
      <c r="D96" s="1">
        <f t="shared" si="5"/>
        <v>37968</v>
      </c>
      <c r="E96" s="1">
        <f t="shared" si="6"/>
        <v>37.078125</v>
      </c>
    </row>
    <row r="97" spans="1:5" x14ac:dyDescent="0.25">
      <c r="A97" s="1">
        <f>25536</f>
        <v>25536</v>
      </c>
      <c r="B97" s="1">
        <f>0</f>
        <v>0</v>
      </c>
      <c r="C97" s="1">
        <f>12614</f>
        <v>12614</v>
      </c>
      <c r="D97" s="1">
        <f t="shared" si="5"/>
        <v>37968</v>
      </c>
      <c r="E97" s="1">
        <f t="shared" si="6"/>
        <v>37.078125</v>
      </c>
    </row>
    <row r="98" spans="1:5" x14ac:dyDescent="0.25">
      <c r="A98" s="1">
        <f>25779</f>
        <v>25779</v>
      </c>
      <c r="B98" s="1">
        <f>0</f>
        <v>0</v>
      </c>
      <c r="C98" s="1">
        <f>12726</f>
        <v>12726</v>
      </c>
      <c r="D98" s="1">
        <f t="shared" si="5"/>
        <v>37968</v>
      </c>
      <c r="E98" s="1">
        <f t="shared" si="6"/>
        <v>37.078125</v>
      </c>
    </row>
    <row r="99" spans="1:5" x14ac:dyDescent="0.25">
      <c r="A99" s="1">
        <f>26034</f>
        <v>26034</v>
      </c>
      <c r="B99" s="1">
        <f>0</f>
        <v>0</v>
      </c>
      <c r="C99" s="1">
        <f>12833</f>
        <v>12833</v>
      </c>
      <c r="D99" s="1">
        <f t="shared" si="5"/>
        <v>37968</v>
      </c>
      <c r="E99" s="1">
        <f t="shared" si="6"/>
        <v>37.078125</v>
      </c>
    </row>
    <row r="100" spans="1:5" x14ac:dyDescent="0.25">
      <c r="A100" s="1">
        <f>26279</f>
        <v>26279</v>
      </c>
      <c r="B100" s="1">
        <f>0</f>
        <v>0</v>
      </c>
      <c r="C100" s="1">
        <f>12941</f>
        <v>12941</v>
      </c>
      <c r="D100" s="1">
        <f t="shared" si="5"/>
        <v>37968</v>
      </c>
      <c r="E100" s="1">
        <f t="shared" si="6"/>
        <v>37.078125</v>
      </c>
    </row>
    <row r="101" spans="1:5" x14ac:dyDescent="0.25">
      <c r="A101" s="1">
        <f>26523</f>
        <v>26523</v>
      </c>
      <c r="B101" s="1">
        <f>0</f>
        <v>0</v>
      </c>
      <c r="C101" s="1">
        <f>13049</f>
        <v>13049</v>
      </c>
      <c r="D101" s="1">
        <f t="shared" si="5"/>
        <v>37968</v>
      </c>
      <c r="E101" s="1">
        <f t="shared" si="6"/>
        <v>37.078125</v>
      </c>
    </row>
    <row r="102" spans="1:5" x14ac:dyDescent="0.25">
      <c r="A102" s="1">
        <f>26769</f>
        <v>26769</v>
      </c>
      <c r="B102" s="1">
        <f>0</f>
        <v>0</v>
      </c>
      <c r="C102" s="1">
        <f>13158</f>
        <v>13158</v>
      </c>
      <c r="D102" s="1">
        <f t="shared" si="5"/>
        <v>37968</v>
      </c>
      <c r="E102" s="1">
        <f t="shared" si="6"/>
        <v>37.078125</v>
      </c>
    </row>
    <row r="103" spans="1:5" x14ac:dyDescent="0.25">
      <c r="A103" s="1">
        <f>27019</f>
        <v>27019</v>
      </c>
      <c r="B103" s="1">
        <f>0</f>
        <v>0</v>
      </c>
      <c r="C103" s="1">
        <f>13272</f>
        <v>13272</v>
      </c>
      <c r="D103" s="1">
        <f t="shared" si="5"/>
        <v>37968</v>
      </c>
      <c r="E103" s="1">
        <f t="shared" si="6"/>
        <v>37.078125</v>
      </c>
    </row>
    <row r="104" spans="1:5" x14ac:dyDescent="0.25">
      <c r="A104" s="1">
        <f>27308</f>
        <v>27308</v>
      </c>
      <c r="B104" s="1">
        <f>13</f>
        <v>13</v>
      </c>
      <c r="C104" s="1">
        <f>13377</f>
        <v>13377</v>
      </c>
      <c r="D104" s="1">
        <f t="shared" si="5"/>
        <v>37968</v>
      </c>
      <c r="E104" s="1">
        <f t="shared" si="6"/>
        <v>37.078125</v>
      </c>
    </row>
    <row r="105" spans="1:5" x14ac:dyDescent="0.25">
      <c r="A105" s="1">
        <f>27556</f>
        <v>27556</v>
      </c>
      <c r="B105" s="1">
        <f t="shared" ref="B105:B116" si="7">0</f>
        <v>0</v>
      </c>
      <c r="C105" s="1">
        <f>13498</f>
        <v>13498</v>
      </c>
      <c r="D105" s="1">
        <f t="shared" si="5"/>
        <v>37968</v>
      </c>
      <c r="E105" s="1">
        <f t="shared" si="6"/>
        <v>37.078125</v>
      </c>
    </row>
    <row r="106" spans="1:5" x14ac:dyDescent="0.25">
      <c r="A106" s="1">
        <f>27800</f>
        <v>27800</v>
      </c>
      <c r="B106" s="1">
        <f t="shared" si="7"/>
        <v>0</v>
      </c>
      <c r="C106" s="1">
        <f>13603</f>
        <v>13603</v>
      </c>
      <c r="D106" s="1">
        <f t="shared" si="5"/>
        <v>37968</v>
      </c>
      <c r="E106" s="1">
        <f t="shared" si="6"/>
        <v>37.078125</v>
      </c>
    </row>
    <row r="107" spans="1:5" x14ac:dyDescent="0.25">
      <c r="A107" s="1">
        <f>28047</f>
        <v>28047</v>
      </c>
      <c r="B107" s="1">
        <f t="shared" si="7"/>
        <v>0</v>
      </c>
      <c r="C107" s="1">
        <f>13711</f>
        <v>13711</v>
      </c>
      <c r="D107" s="1">
        <f t="shared" si="5"/>
        <v>37968</v>
      </c>
      <c r="E107" s="1">
        <f t="shared" si="6"/>
        <v>37.078125</v>
      </c>
    </row>
    <row r="108" spans="1:5" x14ac:dyDescent="0.25">
      <c r="A108" s="1">
        <f>28284</f>
        <v>28284</v>
      </c>
      <c r="B108" s="1">
        <f t="shared" si="7"/>
        <v>0</v>
      </c>
      <c r="C108" s="1">
        <f>13831</f>
        <v>13831</v>
      </c>
      <c r="D108" s="1">
        <f t="shared" si="5"/>
        <v>37968</v>
      </c>
      <c r="E108" s="1">
        <f t="shared" si="6"/>
        <v>37.078125</v>
      </c>
    </row>
    <row r="109" spans="1:5" x14ac:dyDescent="0.25">
      <c r="A109" s="1">
        <f>28529</f>
        <v>28529</v>
      </c>
      <c r="B109" s="1">
        <f t="shared" si="7"/>
        <v>0</v>
      </c>
      <c r="C109" s="1">
        <f>13939</f>
        <v>13939</v>
      </c>
      <c r="D109" s="1">
        <f t="shared" si="5"/>
        <v>37968</v>
      </c>
      <c r="E109" s="1">
        <f t="shared" si="6"/>
        <v>37.078125</v>
      </c>
    </row>
    <row r="110" spans="1:5" x14ac:dyDescent="0.25">
      <c r="A110" s="1">
        <f>28771</f>
        <v>28771</v>
      </c>
      <c r="B110" s="1">
        <f t="shared" si="7"/>
        <v>0</v>
      </c>
      <c r="C110" s="1">
        <f>14051</f>
        <v>14051</v>
      </c>
      <c r="D110" s="1">
        <f t="shared" si="5"/>
        <v>37968</v>
      </c>
      <c r="E110" s="1">
        <f t="shared" si="6"/>
        <v>37.078125</v>
      </c>
    </row>
    <row r="111" spans="1:5" x14ac:dyDescent="0.25">
      <c r="A111" s="1">
        <f>29032</f>
        <v>29032</v>
      </c>
      <c r="B111" s="1">
        <f t="shared" si="7"/>
        <v>0</v>
      </c>
      <c r="C111" s="1">
        <f>14171</f>
        <v>14171</v>
      </c>
      <c r="D111" s="1">
        <f t="shared" si="5"/>
        <v>37968</v>
      </c>
      <c r="E111" s="1">
        <f t="shared" si="6"/>
        <v>37.078125</v>
      </c>
    </row>
    <row r="112" spans="1:5" x14ac:dyDescent="0.25">
      <c r="A112" s="1">
        <f>29277</f>
        <v>29277</v>
      </c>
      <c r="B112" s="1">
        <f t="shared" si="7"/>
        <v>0</v>
      </c>
      <c r="C112" s="1">
        <f>14336</f>
        <v>14336</v>
      </c>
      <c r="D112" s="1">
        <f t="shared" si="5"/>
        <v>37968</v>
      </c>
      <c r="E112" s="1">
        <f t="shared" si="6"/>
        <v>37.078125</v>
      </c>
    </row>
    <row r="113" spans="1:5" x14ac:dyDescent="0.25">
      <c r="A113" s="1">
        <f>29538</f>
        <v>29538</v>
      </c>
      <c r="B113" s="1">
        <f t="shared" si="7"/>
        <v>0</v>
      </c>
      <c r="C113" s="1">
        <f>14459</f>
        <v>14459</v>
      </c>
      <c r="D113" s="1">
        <f t="shared" si="5"/>
        <v>37968</v>
      </c>
      <c r="E113" s="1">
        <f t="shared" si="6"/>
        <v>37.078125</v>
      </c>
    </row>
    <row r="114" spans="1:5" x14ac:dyDescent="0.25">
      <c r="A114" s="1">
        <f>29789</f>
        <v>29789</v>
      </c>
      <c r="B114" s="1">
        <f t="shared" si="7"/>
        <v>0</v>
      </c>
      <c r="C114" s="1">
        <f>14574</f>
        <v>14574</v>
      </c>
      <c r="D114" s="1">
        <f t="shared" si="5"/>
        <v>37968</v>
      </c>
      <c r="E114" s="1">
        <f t="shared" si="6"/>
        <v>37.078125</v>
      </c>
    </row>
    <row r="115" spans="1:5" x14ac:dyDescent="0.25">
      <c r="A115" s="1">
        <f>30052</f>
        <v>30052</v>
      </c>
      <c r="B115" s="1">
        <f t="shared" si="7"/>
        <v>0</v>
      </c>
      <c r="C115" s="1">
        <f>14685</f>
        <v>14685</v>
      </c>
      <c r="D115" s="1">
        <f>37972</f>
        <v>37972</v>
      </c>
      <c r="E115" s="1">
        <f>37.08203125</f>
        <v>37.08203125</v>
      </c>
    </row>
    <row r="116" spans="1:5" x14ac:dyDescent="0.25">
      <c r="A116" s="1">
        <f>30310</f>
        <v>30310</v>
      </c>
      <c r="B116" s="1">
        <f t="shared" si="7"/>
        <v>0</v>
      </c>
      <c r="C116" s="1">
        <f>14795</f>
        <v>14795</v>
      </c>
      <c r="D116" s="1">
        <f>38500</f>
        <v>38500</v>
      </c>
      <c r="E116" s="1">
        <f>37.59765625</f>
        <v>37.59765625</v>
      </c>
    </row>
    <row r="117" spans="1:5" x14ac:dyDescent="0.25">
      <c r="A117" s="1">
        <f>30563</f>
        <v>30563</v>
      </c>
      <c r="B117" s="1">
        <f>35</f>
        <v>35</v>
      </c>
      <c r="C117" s="1">
        <f>14906</f>
        <v>14906</v>
      </c>
      <c r="D117" s="1">
        <f>38996</f>
        <v>38996</v>
      </c>
      <c r="E117" s="1">
        <f>38.08203125</f>
        <v>38.08203125</v>
      </c>
    </row>
    <row r="118" spans="1:5" x14ac:dyDescent="0.25">
      <c r="A118" s="1">
        <f>30832</f>
        <v>30832</v>
      </c>
      <c r="B118" s="1">
        <f>14</f>
        <v>14</v>
      </c>
      <c r="C118" s="1">
        <f>15036</f>
        <v>15036</v>
      </c>
      <c r="D118" s="1">
        <f>39660</f>
        <v>39660</v>
      </c>
      <c r="E118" s="1">
        <f>38.73046875</f>
        <v>38.73046875</v>
      </c>
    </row>
    <row r="119" spans="1:5" x14ac:dyDescent="0.25">
      <c r="A119" s="1">
        <f>31079</f>
        <v>31079</v>
      </c>
      <c r="B119" s="1">
        <f t="shared" ref="B119:B127" si="8">0</f>
        <v>0</v>
      </c>
      <c r="C119" s="1">
        <f>15196</f>
        <v>15196</v>
      </c>
      <c r="D119" s="1">
        <f>40148</f>
        <v>40148</v>
      </c>
      <c r="E119" s="1">
        <f>39.20703125</f>
        <v>39.20703125</v>
      </c>
    </row>
    <row r="120" spans="1:5" x14ac:dyDescent="0.25">
      <c r="A120" s="1">
        <f>31327</f>
        <v>31327</v>
      </c>
      <c r="B120" s="1">
        <f t="shared" si="8"/>
        <v>0</v>
      </c>
      <c r="C120" s="1">
        <f>15307</f>
        <v>15307</v>
      </c>
      <c r="D120" s="1">
        <f>40176</f>
        <v>40176</v>
      </c>
      <c r="E120" s="1">
        <f>39.234375</f>
        <v>39.234375</v>
      </c>
    </row>
    <row r="121" spans="1:5" x14ac:dyDescent="0.25">
      <c r="A121" s="1">
        <f>31575</f>
        <v>31575</v>
      </c>
      <c r="B121" s="1">
        <f t="shared" si="8"/>
        <v>0</v>
      </c>
      <c r="C121" s="1">
        <f>15418</f>
        <v>15418</v>
      </c>
      <c r="D121" s="1">
        <f>40196</f>
        <v>40196</v>
      </c>
      <c r="E121" s="1">
        <f>39.25390625</f>
        <v>39.25390625</v>
      </c>
    </row>
    <row r="122" spans="1:5" x14ac:dyDescent="0.25">
      <c r="A122" s="1">
        <f>31817</f>
        <v>31817</v>
      </c>
      <c r="B122" s="1">
        <f t="shared" si="8"/>
        <v>0</v>
      </c>
      <c r="C122" s="1">
        <f>15579</f>
        <v>15579</v>
      </c>
      <c r="D122" s="1">
        <f>40220</f>
        <v>40220</v>
      </c>
      <c r="E122" s="1">
        <f>39.27734375</f>
        <v>39.27734375</v>
      </c>
    </row>
    <row r="123" spans="1:5" x14ac:dyDescent="0.25">
      <c r="A123" s="1">
        <f>32085</f>
        <v>32085</v>
      </c>
      <c r="B123" s="1">
        <f t="shared" si="8"/>
        <v>0</v>
      </c>
      <c r="C123" s="1">
        <f>15696</f>
        <v>15696</v>
      </c>
      <c r="D123" s="1">
        <f>40224</f>
        <v>40224</v>
      </c>
      <c r="E123" s="1">
        <f>39.28125</f>
        <v>39.28125</v>
      </c>
    </row>
    <row r="124" spans="1:5" x14ac:dyDescent="0.25">
      <c r="A124" s="1">
        <f>32353</f>
        <v>32353</v>
      </c>
      <c r="B124" s="1">
        <f t="shared" si="8"/>
        <v>0</v>
      </c>
      <c r="C124" s="1">
        <f>15801</f>
        <v>15801</v>
      </c>
      <c r="D124" s="1">
        <f>40224</f>
        <v>40224</v>
      </c>
      <c r="E124" s="1">
        <f>39.28125</f>
        <v>39.28125</v>
      </c>
    </row>
    <row r="125" spans="1:5" x14ac:dyDescent="0.25">
      <c r="A125" s="1">
        <f>32620</f>
        <v>32620</v>
      </c>
      <c r="B125" s="1">
        <f t="shared" si="8"/>
        <v>0</v>
      </c>
      <c r="C125" s="1">
        <f>15914</f>
        <v>15914</v>
      </c>
      <c r="D125" s="1">
        <f>40224</f>
        <v>40224</v>
      </c>
      <c r="E125" s="1">
        <f>39.28125</f>
        <v>39.28125</v>
      </c>
    </row>
    <row r="126" spans="1:5" x14ac:dyDescent="0.25">
      <c r="A126" s="1">
        <f>32859</f>
        <v>32859</v>
      </c>
      <c r="B126" s="1">
        <f t="shared" si="8"/>
        <v>0</v>
      </c>
      <c r="C126" s="1">
        <f>16024</f>
        <v>16024</v>
      </c>
      <c r="D126" s="1">
        <f>40224</f>
        <v>40224</v>
      </c>
      <c r="E126" s="1">
        <f>39.28125</f>
        <v>39.28125</v>
      </c>
    </row>
    <row r="127" spans="1:5" x14ac:dyDescent="0.25">
      <c r="A127" s="1">
        <f>33107</f>
        <v>33107</v>
      </c>
      <c r="B127" s="1">
        <f t="shared" si="8"/>
        <v>0</v>
      </c>
      <c r="C127" s="1">
        <f>16136</f>
        <v>16136</v>
      </c>
      <c r="D127" s="1">
        <f>40224</f>
        <v>40224</v>
      </c>
      <c r="E127" s="1">
        <f>39.28125</f>
        <v>39.28125</v>
      </c>
    </row>
    <row r="128" spans="1:5" x14ac:dyDescent="0.25">
      <c r="A128" s="1">
        <f>33376</f>
        <v>33376</v>
      </c>
      <c r="B128" s="1">
        <f>34</f>
        <v>34</v>
      </c>
      <c r="C128" s="1">
        <f>16298</f>
        <v>16298</v>
      </c>
      <c r="D128" s="1">
        <f>40236</f>
        <v>40236</v>
      </c>
      <c r="E128" s="1">
        <f>39.29296875</f>
        <v>39.29296875</v>
      </c>
    </row>
    <row r="129" spans="1:5" x14ac:dyDescent="0.25">
      <c r="A129" s="1">
        <f>33646</f>
        <v>33646</v>
      </c>
      <c r="B129" s="1">
        <f>10</f>
        <v>10</v>
      </c>
      <c r="C129" s="1">
        <f>16432</f>
        <v>16432</v>
      </c>
      <c r="D129" s="1">
        <f>40200</f>
        <v>40200</v>
      </c>
      <c r="E129" s="1">
        <f>39.2578125</f>
        <v>39.2578125</v>
      </c>
    </row>
    <row r="130" spans="1:5" x14ac:dyDescent="0.25">
      <c r="A130" s="1">
        <f>33899</f>
        <v>33899</v>
      </c>
      <c r="B130" s="1">
        <f>2</f>
        <v>2</v>
      </c>
      <c r="C130" s="1">
        <f>16564</f>
        <v>16564</v>
      </c>
      <c r="D130" s="1">
        <f t="shared" ref="D130:D142" si="9">40216</f>
        <v>40216</v>
      </c>
      <c r="E130" s="1">
        <f t="shared" ref="E130:E142" si="10">39.2734375</f>
        <v>39.2734375</v>
      </c>
    </row>
    <row r="131" spans="1:5" x14ac:dyDescent="0.25">
      <c r="A131" s="1">
        <f>34151</f>
        <v>34151</v>
      </c>
      <c r="B131" s="1">
        <f t="shared" ref="B131:B142" si="11">0</f>
        <v>0</v>
      </c>
      <c r="C131" s="1">
        <f>16670</f>
        <v>16670</v>
      </c>
      <c r="D131" s="1">
        <f t="shared" si="9"/>
        <v>40216</v>
      </c>
      <c r="E131" s="1">
        <f t="shared" si="10"/>
        <v>39.2734375</v>
      </c>
    </row>
    <row r="132" spans="1:5" x14ac:dyDescent="0.25">
      <c r="A132" s="1">
        <f>34390</f>
        <v>34390</v>
      </c>
      <c r="B132" s="1">
        <f t="shared" si="11"/>
        <v>0</v>
      </c>
      <c r="C132" s="1">
        <f>16781</f>
        <v>16781</v>
      </c>
      <c r="D132" s="1">
        <f t="shared" si="9"/>
        <v>40216</v>
      </c>
      <c r="E132" s="1">
        <f t="shared" si="10"/>
        <v>39.2734375</v>
      </c>
    </row>
    <row r="133" spans="1:5" x14ac:dyDescent="0.25">
      <c r="A133" s="1">
        <f>34641</f>
        <v>34641</v>
      </c>
      <c r="B133" s="1">
        <f t="shared" si="11"/>
        <v>0</v>
      </c>
      <c r="C133" s="1">
        <f>16886</f>
        <v>16886</v>
      </c>
      <c r="D133" s="1">
        <f t="shared" si="9"/>
        <v>40216</v>
      </c>
      <c r="E133" s="1">
        <f t="shared" si="10"/>
        <v>39.2734375</v>
      </c>
    </row>
    <row r="134" spans="1:5" x14ac:dyDescent="0.25">
      <c r="A134" s="1">
        <f>34888</f>
        <v>34888</v>
      </c>
      <c r="B134" s="1">
        <f t="shared" si="11"/>
        <v>0</v>
      </c>
      <c r="C134" s="1">
        <f>17004</f>
        <v>17004</v>
      </c>
      <c r="D134" s="1">
        <f t="shared" si="9"/>
        <v>40216</v>
      </c>
      <c r="E134" s="1">
        <f t="shared" si="10"/>
        <v>39.2734375</v>
      </c>
    </row>
    <row r="135" spans="1:5" x14ac:dyDescent="0.25">
      <c r="A135" s="1">
        <f>35141</f>
        <v>35141</v>
      </c>
      <c r="B135" s="1">
        <f t="shared" si="11"/>
        <v>0</v>
      </c>
      <c r="C135" s="1">
        <f>17109</f>
        <v>17109</v>
      </c>
      <c r="D135" s="1">
        <f t="shared" si="9"/>
        <v>40216</v>
      </c>
      <c r="E135" s="1">
        <f t="shared" si="10"/>
        <v>39.2734375</v>
      </c>
    </row>
    <row r="136" spans="1:5" x14ac:dyDescent="0.25">
      <c r="A136" s="1">
        <f>35413</f>
        <v>35413</v>
      </c>
      <c r="B136" s="1">
        <f t="shared" si="11"/>
        <v>0</v>
      </c>
      <c r="C136" s="1">
        <f>17218</f>
        <v>17218</v>
      </c>
      <c r="D136" s="1">
        <f t="shared" si="9"/>
        <v>40216</v>
      </c>
      <c r="E136" s="1">
        <f t="shared" si="10"/>
        <v>39.2734375</v>
      </c>
    </row>
    <row r="137" spans="1:5" x14ac:dyDescent="0.25">
      <c r="A137" s="1">
        <f>35653</f>
        <v>35653</v>
      </c>
      <c r="B137" s="1">
        <f t="shared" si="11"/>
        <v>0</v>
      </c>
      <c r="C137" s="1">
        <f>17324</f>
        <v>17324</v>
      </c>
      <c r="D137" s="1">
        <f t="shared" si="9"/>
        <v>40216</v>
      </c>
      <c r="E137" s="1">
        <f t="shared" si="10"/>
        <v>39.2734375</v>
      </c>
    </row>
    <row r="138" spans="1:5" x14ac:dyDescent="0.25">
      <c r="A138" s="1">
        <f>35911</f>
        <v>35911</v>
      </c>
      <c r="B138" s="1">
        <f t="shared" si="11"/>
        <v>0</v>
      </c>
      <c r="C138" s="1">
        <f>17429</f>
        <v>17429</v>
      </c>
      <c r="D138" s="1">
        <f t="shared" si="9"/>
        <v>40216</v>
      </c>
      <c r="E138" s="1">
        <f t="shared" si="10"/>
        <v>39.2734375</v>
      </c>
    </row>
    <row r="139" spans="1:5" x14ac:dyDescent="0.25">
      <c r="A139" s="1">
        <f>36154</f>
        <v>36154</v>
      </c>
      <c r="B139" s="1">
        <f t="shared" si="11"/>
        <v>0</v>
      </c>
      <c r="C139" s="1">
        <f>17537</f>
        <v>17537</v>
      </c>
      <c r="D139" s="1">
        <f t="shared" si="9"/>
        <v>40216</v>
      </c>
      <c r="E139" s="1">
        <f t="shared" si="10"/>
        <v>39.2734375</v>
      </c>
    </row>
    <row r="140" spans="1:5" x14ac:dyDescent="0.25">
      <c r="A140" s="1">
        <f>36415</f>
        <v>36415</v>
      </c>
      <c r="B140" s="1">
        <f t="shared" si="11"/>
        <v>0</v>
      </c>
      <c r="C140" s="1">
        <f>17643</f>
        <v>17643</v>
      </c>
      <c r="D140" s="1">
        <f t="shared" si="9"/>
        <v>40216</v>
      </c>
      <c r="E140" s="1">
        <f t="shared" si="10"/>
        <v>39.2734375</v>
      </c>
    </row>
    <row r="141" spans="1:5" x14ac:dyDescent="0.25">
      <c r="A141" s="1">
        <f>36651</f>
        <v>36651</v>
      </c>
      <c r="B141" s="1">
        <f t="shared" si="11"/>
        <v>0</v>
      </c>
      <c r="C141" s="1">
        <f>17759</f>
        <v>17759</v>
      </c>
      <c r="D141" s="1">
        <f t="shared" si="9"/>
        <v>40216</v>
      </c>
      <c r="E141" s="1">
        <f t="shared" si="10"/>
        <v>39.2734375</v>
      </c>
    </row>
    <row r="142" spans="1:5" x14ac:dyDescent="0.25">
      <c r="A142" s="1">
        <f>36904</f>
        <v>36904</v>
      </c>
      <c r="B142" s="1">
        <f t="shared" si="11"/>
        <v>0</v>
      </c>
      <c r="C142" s="1">
        <f>17865</f>
        <v>17865</v>
      </c>
      <c r="D142" s="1">
        <f t="shared" si="9"/>
        <v>40216</v>
      </c>
      <c r="E142" s="1">
        <f t="shared" si="10"/>
        <v>39.2734375</v>
      </c>
    </row>
    <row r="143" spans="1:5" x14ac:dyDescent="0.25">
      <c r="A143" s="1">
        <f>37152</f>
        <v>37152</v>
      </c>
      <c r="B143" s="1">
        <f>5</f>
        <v>5</v>
      </c>
      <c r="C143" s="1">
        <f>18002</f>
        <v>18002</v>
      </c>
      <c r="D143" s="1">
        <f>40224</f>
        <v>40224</v>
      </c>
      <c r="E143" s="1">
        <f>39.28125</f>
        <v>39.28125</v>
      </c>
    </row>
    <row r="144" spans="1:5" x14ac:dyDescent="0.25">
      <c r="C144" s="1">
        <f>18136</f>
        <v>18136</v>
      </c>
      <c r="D144" s="1">
        <f>40304</f>
        <v>40304</v>
      </c>
      <c r="E144" s="1">
        <f>39.359375</f>
        <v>39.359375</v>
      </c>
    </row>
    <row r="145" spans="3:5" x14ac:dyDescent="0.25">
      <c r="C145" s="1">
        <f>18281</f>
        <v>18281</v>
      </c>
      <c r="D145" s="1">
        <f>40324</f>
        <v>40324</v>
      </c>
      <c r="E145" s="1">
        <f>39.37890625</f>
        <v>39.37890625</v>
      </c>
    </row>
    <row r="146" spans="3:5" x14ac:dyDescent="0.25">
      <c r="C146" s="1">
        <f>18399</f>
        <v>18399</v>
      </c>
      <c r="D146" s="1">
        <f>40348</f>
        <v>40348</v>
      </c>
      <c r="E146" s="1">
        <f>39.40234375</f>
        <v>39.40234375</v>
      </c>
    </row>
    <row r="147" spans="3:5" x14ac:dyDescent="0.25">
      <c r="C147" s="1">
        <f>18532</f>
        <v>18532</v>
      </c>
      <c r="D147" s="1">
        <f>40368</f>
        <v>40368</v>
      </c>
      <c r="E147" s="1">
        <f>39.421875</f>
        <v>39.421875</v>
      </c>
    </row>
    <row r="148" spans="3:5" x14ac:dyDescent="0.25">
      <c r="C148" s="1">
        <f>18661</f>
        <v>18661</v>
      </c>
      <c r="D148" s="1">
        <f t="shared" ref="D148:D166" si="12">40380</f>
        <v>40380</v>
      </c>
      <c r="E148" s="1">
        <f t="shared" ref="E148:E166" si="13">39.43359375</f>
        <v>39.43359375</v>
      </c>
    </row>
    <row r="149" spans="3:5" x14ac:dyDescent="0.25">
      <c r="C149" s="1">
        <f>18776</f>
        <v>18776</v>
      </c>
      <c r="D149" s="1">
        <f t="shared" si="12"/>
        <v>40380</v>
      </c>
      <c r="E149" s="1">
        <f t="shared" si="13"/>
        <v>39.43359375</v>
      </c>
    </row>
    <row r="150" spans="3:5" x14ac:dyDescent="0.25">
      <c r="C150" s="1">
        <f>18883</f>
        <v>18883</v>
      </c>
      <c r="D150" s="1">
        <f t="shared" si="12"/>
        <v>40380</v>
      </c>
      <c r="E150" s="1">
        <f t="shared" si="13"/>
        <v>39.43359375</v>
      </c>
    </row>
    <row r="151" spans="3:5" x14ac:dyDescent="0.25">
      <c r="C151" s="1">
        <f>18996</f>
        <v>18996</v>
      </c>
      <c r="D151" s="1">
        <f t="shared" si="12"/>
        <v>40380</v>
      </c>
      <c r="E151" s="1">
        <f t="shared" si="13"/>
        <v>39.43359375</v>
      </c>
    </row>
    <row r="152" spans="3:5" x14ac:dyDescent="0.25">
      <c r="C152" s="1">
        <f>19104</f>
        <v>19104</v>
      </c>
      <c r="D152" s="1">
        <f t="shared" si="12"/>
        <v>40380</v>
      </c>
      <c r="E152" s="1">
        <f t="shared" si="13"/>
        <v>39.43359375</v>
      </c>
    </row>
    <row r="153" spans="3:5" x14ac:dyDescent="0.25">
      <c r="C153" s="1">
        <f>19210</f>
        <v>19210</v>
      </c>
      <c r="D153" s="1">
        <f t="shared" si="12"/>
        <v>40380</v>
      </c>
      <c r="E153" s="1">
        <f t="shared" si="13"/>
        <v>39.43359375</v>
      </c>
    </row>
    <row r="154" spans="3:5" x14ac:dyDescent="0.25">
      <c r="C154" s="1">
        <f>19326</f>
        <v>19326</v>
      </c>
      <c r="D154" s="1">
        <f t="shared" si="12"/>
        <v>40380</v>
      </c>
      <c r="E154" s="1">
        <f t="shared" si="13"/>
        <v>39.43359375</v>
      </c>
    </row>
    <row r="155" spans="3:5" x14ac:dyDescent="0.25">
      <c r="C155" s="1">
        <f>19443</f>
        <v>19443</v>
      </c>
      <c r="D155" s="1">
        <f t="shared" si="12"/>
        <v>40380</v>
      </c>
      <c r="E155" s="1">
        <f t="shared" si="13"/>
        <v>39.43359375</v>
      </c>
    </row>
    <row r="156" spans="3:5" x14ac:dyDescent="0.25">
      <c r="C156" s="1">
        <f>19552</f>
        <v>19552</v>
      </c>
      <c r="D156" s="1">
        <f t="shared" si="12"/>
        <v>40380</v>
      </c>
      <c r="E156" s="1">
        <f t="shared" si="13"/>
        <v>39.43359375</v>
      </c>
    </row>
    <row r="157" spans="3:5" x14ac:dyDescent="0.25">
      <c r="C157" s="1">
        <f>19657</f>
        <v>19657</v>
      </c>
      <c r="D157" s="1">
        <f t="shared" si="12"/>
        <v>40380</v>
      </c>
      <c r="E157" s="1">
        <f t="shared" si="13"/>
        <v>39.43359375</v>
      </c>
    </row>
    <row r="158" spans="3:5" x14ac:dyDescent="0.25">
      <c r="C158" s="1">
        <f>19765</f>
        <v>19765</v>
      </c>
      <c r="D158" s="1">
        <f t="shared" si="12"/>
        <v>40380</v>
      </c>
      <c r="E158" s="1">
        <f t="shared" si="13"/>
        <v>39.43359375</v>
      </c>
    </row>
    <row r="159" spans="3:5" x14ac:dyDescent="0.25">
      <c r="C159" s="1">
        <f>19871</f>
        <v>19871</v>
      </c>
      <c r="D159" s="1">
        <f t="shared" si="12"/>
        <v>40380</v>
      </c>
      <c r="E159" s="1">
        <f t="shared" si="13"/>
        <v>39.43359375</v>
      </c>
    </row>
    <row r="160" spans="3:5" x14ac:dyDescent="0.25">
      <c r="C160" s="1">
        <f>19983</f>
        <v>19983</v>
      </c>
      <c r="D160" s="1">
        <f t="shared" si="12"/>
        <v>40380</v>
      </c>
      <c r="E160" s="1">
        <f t="shared" si="13"/>
        <v>39.43359375</v>
      </c>
    </row>
    <row r="161" spans="3:5" x14ac:dyDescent="0.25">
      <c r="C161" s="1">
        <f>20089</f>
        <v>20089</v>
      </c>
      <c r="D161" s="1">
        <f t="shared" si="12"/>
        <v>40380</v>
      </c>
      <c r="E161" s="1">
        <f t="shared" si="13"/>
        <v>39.43359375</v>
      </c>
    </row>
    <row r="162" spans="3:5" x14ac:dyDescent="0.25">
      <c r="C162" s="1">
        <f>20200</f>
        <v>20200</v>
      </c>
      <c r="D162" s="1">
        <f t="shared" si="12"/>
        <v>40380</v>
      </c>
      <c r="E162" s="1">
        <f t="shared" si="13"/>
        <v>39.43359375</v>
      </c>
    </row>
    <row r="163" spans="3:5" x14ac:dyDescent="0.25">
      <c r="C163" s="1">
        <f>20309</f>
        <v>20309</v>
      </c>
      <c r="D163" s="1">
        <f t="shared" si="12"/>
        <v>40380</v>
      </c>
      <c r="E163" s="1">
        <f t="shared" si="13"/>
        <v>39.43359375</v>
      </c>
    </row>
    <row r="164" spans="3:5" x14ac:dyDescent="0.25">
      <c r="C164" s="1">
        <f>20430</f>
        <v>20430</v>
      </c>
      <c r="D164" s="1">
        <f t="shared" si="12"/>
        <v>40380</v>
      </c>
      <c r="E164" s="1">
        <f t="shared" si="13"/>
        <v>39.43359375</v>
      </c>
    </row>
    <row r="165" spans="3:5" x14ac:dyDescent="0.25">
      <c r="C165" s="1">
        <f>20543</f>
        <v>20543</v>
      </c>
      <c r="D165" s="1">
        <f t="shared" si="12"/>
        <v>40380</v>
      </c>
      <c r="E165" s="1">
        <f t="shared" si="13"/>
        <v>39.43359375</v>
      </c>
    </row>
    <row r="166" spans="3:5" x14ac:dyDescent="0.25">
      <c r="C166" s="1">
        <f>20656</f>
        <v>20656</v>
      </c>
      <c r="D166" s="1">
        <f t="shared" si="12"/>
        <v>40380</v>
      </c>
      <c r="E166" s="1">
        <f t="shared" si="13"/>
        <v>39.43359375</v>
      </c>
    </row>
    <row r="167" spans="3:5" x14ac:dyDescent="0.25">
      <c r="C167" s="1">
        <f>20824</f>
        <v>20824</v>
      </c>
      <c r="D167" s="1">
        <f>40468</f>
        <v>40468</v>
      </c>
      <c r="E167" s="1">
        <f>39.51953125</f>
        <v>39.51953125</v>
      </c>
    </row>
    <row r="168" spans="3:5" x14ac:dyDescent="0.25">
      <c r="C168" s="1">
        <f>20948</f>
        <v>20948</v>
      </c>
      <c r="D168" s="1">
        <f>40457</f>
        <v>40457</v>
      </c>
      <c r="E168" s="1">
        <f>39.5087890625</f>
        <v>39.5087890625</v>
      </c>
    </row>
    <row r="169" spans="3:5" x14ac:dyDescent="0.25">
      <c r="C169" s="1">
        <f>21059</f>
        <v>21059</v>
      </c>
      <c r="D169" s="1">
        <f>40473</f>
        <v>40473</v>
      </c>
      <c r="E169" s="1">
        <f>39.5244140625</f>
        <v>39.5244140625</v>
      </c>
    </row>
    <row r="170" spans="3:5" x14ac:dyDescent="0.25">
      <c r="C170" s="1">
        <f>21176</f>
        <v>21176</v>
      </c>
      <c r="D170" s="1">
        <f>40485</f>
        <v>40485</v>
      </c>
      <c r="E170" s="1">
        <f>39.5361328125</f>
        <v>39.5361328125</v>
      </c>
    </row>
    <row r="171" spans="3:5" x14ac:dyDescent="0.25">
      <c r="C171" s="1">
        <f>21291</f>
        <v>21291</v>
      </c>
      <c r="D171" s="1">
        <f>40493</f>
        <v>40493</v>
      </c>
      <c r="E171" s="1">
        <f>39.5439453125</f>
        <v>39.5439453125</v>
      </c>
    </row>
    <row r="172" spans="3:5" x14ac:dyDescent="0.25">
      <c r="C172" s="1">
        <f>21401</f>
        <v>21401</v>
      </c>
      <c r="D172" s="1">
        <f>40493</f>
        <v>40493</v>
      </c>
      <c r="E172" s="1">
        <f>39.5439453125</f>
        <v>39.5439453125</v>
      </c>
    </row>
    <row r="173" spans="3:5" x14ac:dyDescent="0.25">
      <c r="C173" s="1">
        <f>21516</f>
        <v>21516</v>
      </c>
      <c r="D173" s="1">
        <f>40493</f>
        <v>40493</v>
      </c>
      <c r="E173" s="1">
        <f>39.5439453125</f>
        <v>39.5439453125</v>
      </c>
    </row>
    <row r="174" spans="3:5" x14ac:dyDescent="0.25">
      <c r="C174" s="1">
        <f>21621</f>
        <v>21621</v>
      </c>
      <c r="D174" s="1">
        <f>40493</f>
        <v>40493</v>
      </c>
      <c r="E174" s="1">
        <f>39.5439453125</f>
        <v>39.5439453125</v>
      </c>
    </row>
    <row r="175" spans="3:5" x14ac:dyDescent="0.25">
      <c r="C175" s="1">
        <f>21729</f>
        <v>21729</v>
      </c>
      <c r="D175" s="1">
        <f>40497</f>
        <v>40497</v>
      </c>
      <c r="E175" s="1">
        <f>39.5478515625</f>
        <v>39.5478515625</v>
      </c>
    </row>
    <row r="176" spans="3:5" x14ac:dyDescent="0.25">
      <c r="C176" s="1">
        <f>21879</f>
        <v>21879</v>
      </c>
      <c r="D176" s="1">
        <f>40497</f>
        <v>40497</v>
      </c>
      <c r="E176" s="1">
        <f>39.5478515625</f>
        <v>39.5478515625</v>
      </c>
    </row>
    <row r="177" spans="3:5" x14ac:dyDescent="0.25">
      <c r="C177" s="1">
        <f>22025</f>
        <v>22025</v>
      </c>
      <c r="D177" s="1">
        <f>40509</f>
        <v>40509</v>
      </c>
      <c r="E177" s="1">
        <f>39.5595703125</f>
        <v>39.5595703125</v>
      </c>
    </row>
    <row r="178" spans="3:5" x14ac:dyDescent="0.25">
      <c r="C178" s="1">
        <f>22155</f>
        <v>22155</v>
      </c>
      <c r="D178" s="1">
        <f>40521</f>
        <v>40521</v>
      </c>
      <c r="E178" s="1">
        <f>39.5712890625</f>
        <v>39.5712890625</v>
      </c>
    </row>
    <row r="179" spans="3:5" x14ac:dyDescent="0.25">
      <c r="C179" s="1">
        <f>22271</f>
        <v>22271</v>
      </c>
      <c r="D179" s="1">
        <f t="shared" ref="D179:D193" si="14">40525</f>
        <v>40525</v>
      </c>
      <c r="E179" s="1">
        <f t="shared" ref="E179:E193" si="15">39.5751953125</f>
        <v>39.5751953125</v>
      </c>
    </row>
    <row r="180" spans="3:5" x14ac:dyDescent="0.25">
      <c r="C180" s="1">
        <f>22375</f>
        <v>22375</v>
      </c>
      <c r="D180" s="1">
        <f t="shared" si="14"/>
        <v>40525</v>
      </c>
      <c r="E180" s="1">
        <f t="shared" si="15"/>
        <v>39.5751953125</v>
      </c>
    </row>
    <row r="181" spans="3:5" x14ac:dyDescent="0.25">
      <c r="C181" s="1">
        <f>22487</f>
        <v>22487</v>
      </c>
      <c r="D181" s="1">
        <f t="shared" si="14"/>
        <v>40525</v>
      </c>
      <c r="E181" s="1">
        <f t="shared" si="15"/>
        <v>39.5751953125</v>
      </c>
    </row>
    <row r="182" spans="3:5" x14ac:dyDescent="0.25">
      <c r="C182" s="1">
        <f>22592</f>
        <v>22592</v>
      </c>
      <c r="D182" s="1">
        <f t="shared" si="14"/>
        <v>40525</v>
      </c>
      <c r="E182" s="1">
        <f t="shared" si="15"/>
        <v>39.5751953125</v>
      </c>
    </row>
    <row r="183" spans="3:5" x14ac:dyDescent="0.25">
      <c r="C183" s="1">
        <f>22698</f>
        <v>22698</v>
      </c>
      <c r="D183" s="1">
        <f t="shared" si="14"/>
        <v>40525</v>
      </c>
      <c r="E183" s="1">
        <f t="shared" si="15"/>
        <v>39.5751953125</v>
      </c>
    </row>
    <row r="184" spans="3:5" x14ac:dyDescent="0.25">
      <c r="C184" s="1">
        <f>22811</f>
        <v>22811</v>
      </c>
      <c r="D184" s="1">
        <f t="shared" si="14"/>
        <v>40525</v>
      </c>
      <c r="E184" s="1">
        <f t="shared" si="15"/>
        <v>39.5751953125</v>
      </c>
    </row>
    <row r="185" spans="3:5" x14ac:dyDescent="0.25">
      <c r="C185" s="1">
        <f>22918</f>
        <v>22918</v>
      </c>
      <c r="D185" s="1">
        <f t="shared" si="14"/>
        <v>40525</v>
      </c>
      <c r="E185" s="1">
        <f t="shared" si="15"/>
        <v>39.5751953125</v>
      </c>
    </row>
    <row r="186" spans="3:5" x14ac:dyDescent="0.25">
      <c r="C186" s="1">
        <f>23027</f>
        <v>23027</v>
      </c>
      <c r="D186" s="1">
        <f t="shared" si="14"/>
        <v>40525</v>
      </c>
      <c r="E186" s="1">
        <f t="shared" si="15"/>
        <v>39.5751953125</v>
      </c>
    </row>
    <row r="187" spans="3:5" x14ac:dyDescent="0.25">
      <c r="C187" s="1">
        <f>23134</f>
        <v>23134</v>
      </c>
      <c r="D187" s="1">
        <f t="shared" si="14"/>
        <v>40525</v>
      </c>
      <c r="E187" s="1">
        <f t="shared" si="15"/>
        <v>39.5751953125</v>
      </c>
    </row>
    <row r="188" spans="3:5" x14ac:dyDescent="0.25">
      <c r="C188" s="1">
        <f>23249</f>
        <v>23249</v>
      </c>
      <c r="D188" s="1">
        <f t="shared" si="14"/>
        <v>40525</v>
      </c>
      <c r="E188" s="1">
        <f t="shared" si="15"/>
        <v>39.5751953125</v>
      </c>
    </row>
    <row r="189" spans="3:5" x14ac:dyDescent="0.25">
      <c r="C189" s="1">
        <f>23360</f>
        <v>23360</v>
      </c>
      <c r="D189" s="1">
        <f t="shared" si="14"/>
        <v>40525</v>
      </c>
      <c r="E189" s="1">
        <f t="shared" si="15"/>
        <v>39.5751953125</v>
      </c>
    </row>
    <row r="190" spans="3:5" x14ac:dyDescent="0.25">
      <c r="C190" s="1">
        <f>23476</f>
        <v>23476</v>
      </c>
      <c r="D190" s="1">
        <f t="shared" si="14"/>
        <v>40525</v>
      </c>
      <c r="E190" s="1">
        <f t="shared" si="15"/>
        <v>39.5751953125</v>
      </c>
    </row>
    <row r="191" spans="3:5" x14ac:dyDescent="0.25">
      <c r="C191" s="1">
        <f>23591</f>
        <v>23591</v>
      </c>
      <c r="D191" s="1">
        <f t="shared" si="14"/>
        <v>40525</v>
      </c>
      <c r="E191" s="1">
        <f t="shared" si="15"/>
        <v>39.5751953125</v>
      </c>
    </row>
    <row r="192" spans="3:5" x14ac:dyDescent="0.25">
      <c r="C192" s="1">
        <f>23702</f>
        <v>23702</v>
      </c>
      <c r="D192" s="1">
        <f t="shared" si="14"/>
        <v>40525</v>
      </c>
      <c r="E192" s="1">
        <f t="shared" si="15"/>
        <v>39.5751953125</v>
      </c>
    </row>
    <row r="193" spans="3:5" x14ac:dyDescent="0.25">
      <c r="C193" s="1">
        <f>23829</f>
        <v>23829</v>
      </c>
      <c r="D193" s="1">
        <f t="shared" si="14"/>
        <v>40525</v>
      </c>
      <c r="E193" s="1">
        <f t="shared" si="15"/>
        <v>39.5751953125</v>
      </c>
    </row>
    <row r="194" spans="3:5" x14ac:dyDescent="0.25">
      <c r="C194" s="1">
        <f>23959</f>
        <v>23959</v>
      </c>
      <c r="D194" s="1">
        <f>40613</f>
        <v>40613</v>
      </c>
      <c r="E194" s="1">
        <f>39.6611328125</f>
        <v>39.6611328125</v>
      </c>
    </row>
    <row r="195" spans="3:5" x14ac:dyDescent="0.25">
      <c r="C195" s="1">
        <f>24078</f>
        <v>24078</v>
      </c>
      <c r="D195" s="1">
        <f>40629</f>
        <v>40629</v>
      </c>
      <c r="E195" s="1">
        <f>39.6767578125</f>
        <v>39.6767578125</v>
      </c>
    </row>
    <row r="196" spans="3:5" x14ac:dyDescent="0.25">
      <c r="C196" s="1">
        <f>24198</f>
        <v>24198</v>
      </c>
      <c r="D196" s="1">
        <f>40641</f>
        <v>40641</v>
      </c>
      <c r="E196" s="1">
        <f>39.6884765625</f>
        <v>39.6884765625</v>
      </c>
    </row>
    <row r="197" spans="3:5" x14ac:dyDescent="0.25">
      <c r="C197" s="1">
        <f>24337</f>
        <v>24337</v>
      </c>
      <c r="D197" s="1">
        <f>40657</f>
        <v>40657</v>
      </c>
      <c r="E197" s="1">
        <f>39.7041015625</f>
        <v>39.7041015625</v>
      </c>
    </row>
    <row r="198" spans="3:5" x14ac:dyDescent="0.25">
      <c r="C198" s="1">
        <f>24458</f>
        <v>24458</v>
      </c>
      <c r="D198" s="1">
        <f>40677</f>
        <v>40677</v>
      </c>
      <c r="E198" s="1">
        <f>39.7236328125</f>
        <v>39.7236328125</v>
      </c>
    </row>
    <row r="199" spans="3:5" x14ac:dyDescent="0.25">
      <c r="C199" s="1">
        <f>24569</f>
        <v>24569</v>
      </c>
      <c r="D199" s="1">
        <f>40677</f>
        <v>40677</v>
      </c>
      <c r="E199" s="1">
        <f>39.7236328125</f>
        <v>39.7236328125</v>
      </c>
    </row>
    <row r="200" spans="3:5" x14ac:dyDescent="0.25">
      <c r="C200" s="1">
        <f>24675</f>
        <v>24675</v>
      </c>
      <c r="D200" s="1">
        <f>40677</f>
        <v>40677</v>
      </c>
      <c r="E200" s="1">
        <f>39.7236328125</f>
        <v>39.7236328125</v>
      </c>
    </row>
    <row r="201" spans="3:5" x14ac:dyDescent="0.25">
      <c r="C201" s="1">
        <f>24793</f>
        <v>24793</v>
      </c>
      <c r="D201" s="1">
        <f>40677</f>
        <v>40677</v>
      </c>
      <c r="E201" s="1">
        <f>39.7236328125</f>
        <v>39.7236328125</v>
      </c>
    </row>
    <row r="202" spans="3:5" x14ac:dyDescent="0.25">
      <c r="C202" s="1">
        <f>24900</f>
        <v>24900</v>
      </c>
      <c r="D202" s="1">
        <f>40677</f>
        <v>40677</v>
      </c>
      <c r="E202" s="1">
        <f>39.7236328125</f>
        <v>39.7236328125</v>
      </c>
    </row>
    <row r="203" spans="3:5" x14ac:dyDescent="0.25">
      <c r="C203" s="1">
        <f>25060</f>
        <v>25060</v>
      </c>
      <c r="D203" s="1">
        <f>40689</f>
        <v>40689</v>
      </c>
      <c r="E203" s="1">
        <f>39.7353515625</f>
        <v>39.7353515625</v>
      </c>
    </row>
    <row r="204" spans="3:5" x14ac:dyDescent="0.25">
      <c r="C204" s="1">
        <f>25173</f>
        <v>25173</v>
      </c>
      <c r="D204" s="1">
        <f>40705</f>
        <v>40705</v>
      </c>
      <c r="E204" s="1">
        <f>39.7509765625</f>
        <v>39.7509765625</v>
      </c>
    </row>
    <row r="205" spans="3:5" x14ac:dyDescent="0.25">
      <c r="C205" s="1">
        <f>25296</f>
        <v>25296</v>
      </c>
      <c r="D205" s="1">
        <f t="shared" ref="D205:D220" si="16">40721</f>
        <v>40721</v>
      </c>
      <c r="E205" s="1">
        <f t="shared" ref="E205:E220" si="17">39.7666015625</f>
        <v>39.7666015625</v>
      </c>
    </row>
    <row r="206" spans="3:5" x14ac:dyDescent="0.25">
      <c r="C206" s="1">
        <f>25403</f>
        <v>25403</v>
      </c>
      <c r="D206" s="1">
        <f t="shared" si="16"/>
        <v>40721</v>
      </c>
      <c r="E206" s="1">
        <f t="shared" si="17"/>
        <v>39.7666015625</v>
      </c>
    </row>
    <row r="207" spans="3:5" x14ac:dyDescent="0.25">
      <c r="C207" s="1">
        <f>25509</f>
        <v>25509</v>
      </c>
      <c r="D207" s="1">
        <f t="shared" si="16"/>
        <v>40721</v>
      </c>
      <c r="E207" s="1">
        <f t="shared" si="17"/>
        <v>39.7666015625</v>
      </c>
    </row>
    <row r="208" spans="3:5" x14ac:dyDescent="0.25">
      <c r="C208" s="1">
        <f>25618</f>
        <v>25618</v>
      </c>
      <c r="D208" s="1">
        <f t="shared" si="16"/>
        <v>40721</v>
      </c>
      <c r="E208" s="1">
        <f t="shared" si="17"/>
        <v>39.7666015625</v>
      </c>
    </row>
    <row r="209" spans="3:5" x14ac:dyDescent="0.25">
      <c r="C209" s="1">
        <f>25729</f>
        <v>25729</v>
      </c>
      <c r="D209" s="1">
        <f t="shared" si="16"/>
        <v>40721</v>
      </c>
      <c r="E209" s="1">
        <f t="shared" si="17"/>
        <v>39.7666015625</v>
      </c>
    </row>
    <row r="210" spans="3:5" x14ac:dyDescent="0.25">
      <c r="C210" s="1">
        <f>25858</f>
        <v>25858</v>
      </c>
      <c r="D210" s="1">
        <f t="shared" si="16"/>
        <v>40721</v>
      </c>
      <c r="E210" s="1">
        <f t="shared" si="17"/>
        <v>39.7666015625</v>
      </c>
    </row>
    <row r="211" spans="3:5" x14ac:dyDescent="0.25">
      <c r="C211" s="1">
        <f>25965</f>
        <v>25965</v>
      </c>
      <c r="D211" s="1">
        <f t="shared" si="16"/>
        <v>40721</v>
      </c>
      <c r="E211" s="1">
        <f t="shared" si="17"/>
        <v>39.7666015625</v>
      </c>
    </row>
    <row r="212" spans="3:5" x14ac:dyDescent="0.25">
      <c r="C212" s="1">
        <f>26079</f>
        <v>26079</v>
      </c>
      <c r="D212" s="1">
        <f t="shared" si="16"/>
        <v>40721</v>
      </c>
      <c r="E212" s="1">
        <f t="shared" si="17"/>
        <v>39.7666015625</v>
      </c>
    </row>
    <row r="213" spans="3:5" x14ac:dyDescent="0.25">
      <c r="C213" s="1">
        <f>26210</f>
        <v>26210</v>
      </c>
      <c r="D213" s="1">
        <f t="shared" si="16"/>
        <v>40721</v>
      </c>
      <c r="E213" s="1">
        <f t="shared" si="17"/>
        <v>39.7666015625</v>
      </c>
    </row>
    <row r="214" spans="3:5" x14ac:dyDescent="0.25">
      <c r="C214" s="1">
        <f>26326</f>
        <v>26326</v>
      </c>
      <c r="D214" s="1">
        <f t="shared" si="16"/>
        <v>40721</v>
      </c>
      <c r="E214" s="1">
        <f t="shared" si="17"/>
        <v>39.7666015625</v>
      </c>
    </row>
    <row r="215" spans="3:5" x14ac:dyDescent="0.25">
      <c r="C215" s="1">
        <f>26440</f>
        <v>26440</v>
      </c>
      <c r="D215" s="1">
        <f t="shared" si="16"/>
        <v>40721</v>
      </c>
      <c r="E215" s="1">
        <f t="shared" si="17"/>
        <v>39.7666015625</v>
      </c>
    </row>
    <row r="216" spans="3:5" x14ac:dyDescent="0.25">
      <c r="C216" s="1">
        <f>26554</f>
        <v>26554</v>
      </c>
      <c r="D216" s="1">
        <f t="shared" si="16"/>
        <v>40721</v>
      </c>
      <c r="E216" s="1">
        <f t="shared" si="17"/>
        <v>39.7666015625</v>
      </c>
    </row>
    <row r="217" spans="3:5" x14ac:dyDescent="0.25">
      <c r="C217" s="1">
        <f>26660</f>
        <v>26660</v>
      </c>
      <c r="D217" s="1">
        <f t="shared" si="16"/>
        <v>40721</v>
      </c>
      <c r="E217" s="1">
        <f t="shared" si="17"/>
        <v>39.7666015625</v>
      </c>
    </row>
    <row r="218" spans="3:5" x14ac:dyDescent="0.25">
      <c r="C218" s="1">
        <f>26768</f>
        <v>26768</v>
      </c>
      <c r="D218" s="1">
        <f t="shared" si="16"/>
        <v>40721</v>
      </c>
      <c r="E218" s="1">
        <f t="shared" si="17"/>
        <v>39.7666015625</v>
      </c>
    </row>
    <row r="219" spans="3:5" x14ac:dyDescent="0.25">
      <c r="C219" s="1">
        <f>26878</f>
        <v>26878</v>
      </c>
      <c r="D219" s="1">
        <f t="shared" si="16"/>
        <v>40721</v>
      </c>
      <c r="E219" s="1">
        <f t="shared" si="17"/>
        <v>39.7666015625</v>
      </c>
    </row>
    <row r="220" spans="3:5" x14ac:dyDescent="0.25">
      <c r="C220" s="1">
        <f>26984</f>
        <v>26984</v>
      </c>
      <c r="D220" s="1">
        <f t="shared" si="16"/>
        <v>40721</v>
      </c>
      <c r="E220" s="1">
        <f t="shared" si="17"/>
        <v>39.7666015625</v>
      </c>
    </row>
    <row r="221" spans="3:5" x14ac:dyDescent="0.25">
      <c r="C221" s="1">
        <f>27119</f>
        <v>27119</v>
      </c>
      <c r="D221" s="1">
        <f>40729</f>
        <v>40729</v>
      </c>
      <c r="E221" s="1">
        <f>39.7744140625</f>
        <v>39.7744140625</v>
      </c>
    </row>
    <row r="222" spans="3:5" x14ac:dyDescent="0.25">
      <c r="C222" s="1">
        <f>27251</f>
        <v>27251</v>
      </c>
      <c r="D222" s="1">
        <f>40753</f>
        <v>40753</v>
      </c>
      <c r="E222" s="1">
        <f>39.7978515625</f>
        <v>39.7978515625</v>
      </c>
    </row>
    <row r="223" spans="3:5" x14ac:dyDescent="0.25">
      <c r="C223" s="1">
        <f>27382</f>
        <v>27382</v>
      </c>
      <c r="D223" s="1">
        <f t="shared" ref="D223:D245" si="18">40765</f>
        <v>40765</v>
      </c>
      <c r="E223" s="1">
        <f t="shared" ref="E223:E245" si="19">39.8095703125</f>
        <v>39.8095703125</v>
      </c>
    </row>
    <row r="224" spans="3:5" x14ac:dyDescent="0.25">
      <c r="C224" s="1">
        <f>27490</f>
        <v>27490</v>
      </c>
      <c r="D224" s="1">
        <f t="shared" si="18"/>
        <v>40765</v>
      </c>
      <c r="E224" s="1">
        <f t="shared" si="19"/>
        <v>39.8095703125</v>
      </c>
    </row>
    <row r="225" spans="3:5" x14ac:dyDescent="0.25">
      <c r="C225" s="1">
        <f>27602</f>
        <v>27602</v>
      </c>
      <c r="D225" s="1">
        <f t="shared" si="18"/>
        <v>40765</v>
      </c>
      <c r="E225" s="1">
        <f t="shared" si="19"/>
        <v>39.8095703125</v>
      </c>
    </row>
    <row r="226" spans="3:5" x14ac:dyDescent="0.25">
      <c r="C226" s="1">
        <f>27708</f>
        <v>27708</v>
      </c>
      <c r="D226" s="1">
        <f t="shared" si="18"/>
        <v>40765</v>
      </c>
      <c r="E226" s="1">
        <f t="shared" si="19"/>
        <v>39.8095703125</v>
      </c>
    </row>
    <row r="227" spans="3:5" x14ac:dyDescent="0.25">
      <c r="C227" s="1">
        <f>27864</f>
        <v>27864</v>
      </c>
      <c r="D227" s="1">
        <f t="shared" si="18"/>
        <v>40765</v>
      </c>
      <c r="E227" s="1">
        <f t="shared" si="19"/>
        <v>39.8095703125</v>
      </c>
    </row>
    <row r="228" spans="3:5" x14ac:dyDescent="0.25">
      <c r="C228" s="1">
        <f>27980</f>
        <v>27980</v>
      </c>
      <c r="D228" s="1">
        <f t="shared" si="18"/>
        <v>40765</v>
      </c>
      <c r="E228" s="1">
        <f t="shared" si="19"/>
        <v>39.8095703125</v>
      </c>
    </row>
    <row r="229" spans="3:5" x14ac:dyDescent="0.25">
      <c r="C229" s="1">
        <f>28101</f>
        <v>28101</v>
      </c>
      <c r="D229" s="1">
        <f t="shared" si="18"/>
        <v>40765</v>
      </c>
      <c r="E229" s="1">
        <f t="shared" si="19"/>
        <v>39.8095703125</v>
      </c>
    </row>
    <row r="230" spans="3:5" x14ac:dyDescent="0.25">
      <c r="C230" s="1">
        <f>28208</f>
        <v>28208</v>
      </c>
      <c r="D230" s="1">
        <f t="shared" si="18"/>
        <v>40765</v>
      </c>
      <c r="E230" s="1">
        <f t="shared" si="19"/>
        <v>39.8095703125</v>
      </c>
    </row>
    <row r="231" spans="3:5" x14ac:dyDescent="0.25">
      <c r="C231" s="1">
        <f>28327</f>
        <v>28327</v>
      </c>
      <c r="D231" s="1">
        <f t="shared" si="18"/>
        <v>40765</v>
      </c>
      <c r="E231" s="1">
        <f t="shared" si="19"/>
        <v>39.8095703125</v>
      </c>
    </row>
    <row r="232" spans="3:5" x14ac:dyDescent="0.25">
      <c r="C232" s="1">
        <f>28433</f>
        <v>28433</v>
      </c>
      <c r="D232" s="1">
        <f t="shared" si="18"/>
        <v>40765</v>
      </c>
      <c r="E232" s="1">
        <f t="shared" si="19"/>
        <v>39.8095703125</v>
      </c>
    </row>
    <row r="233" spans="3:5" x14ac:dyDescent="0.25">
      <c r="C233" s="1">
        <f>28547</f>
        <v>28547</v>
      </c>
      <c r="D233" s="1">
        <f t="shared" si="18"/>
        <v>40765</v>
      </c>
      <c r="E233" s="1">
        <f t="shared" si="19"/>
        <v>39.8095703125</v>
      </c>
    </row>
    <row r="234" spans="3:5" x14ac:dyDescent="0.25">
      <c r="C234" s="1">
        <f>28651</f>
        <v>28651</v>
      </c>
      <c r="D234" s="1">
        <f t="shared" si="18"/>
        <v>40765</v>
      </c>
      <c r="E234" s="1">
        <f t="shared" si="19"/>
        <v>39.8095703125</v>
      </c>
    </row>
    <row r="235" spans="3:5" x14ac:dyDescent="0.25">
      <c r="C235" s="1">
        <f>28755</f>
        <v>28755</v>
      </c>
      <c r="D235" s="1">
        <f t="shared" si="18"/>
        <v>40765</v>
      </c>
      <c r="E235" s="1">
        <f t="shared" si="19"/>
        <v>39.8095703125</v>
      </c>
    </row>
    <row r="236" spans="3:5" x14ac:dyDescent="0.25">
      <c r="C236" s="1">
        <f>28876</f>
        <v>28876</v>
      </c>
      <c r="D236" s="1">
        <f t="shared" si="18"/>
        <v>40765</v>
      </c>
      <c r="E236" s="1">
        <f t="shared" si="19"/>
        <v>39.8095703125</v>
      </c>
    </row>
    <row r="237" spans="3:5" x14ac:dyDescent="0.25">
      <c r="C237" s="1">
        <f>28984</f>
        <v>28984</v>
      </c>
      <c r="D237" s="1">
        <f t="shared" si="18"/>
        <v>40765</v>
      </c>
      <c r="E237" s="1">
        <f t="shared" si="19"/>
        <v>39.8095703125</v>
      </c>
    </row>
    <row r="238" spans="3:5" x14ac:dyDescent="0.25">
      <c r="C238" s="1">
        <f>29096</f>
        <v>29096</v>
      </c>
      <c r="D238" s="1">
        <f t="shared" si="18"/>
        <v>40765</v>
      </c>
      <c r="E238" s="1">
        <f t="shared" si="19"/>
        <v>39.8095703125</v>
      </c>
    </row>
    <row r="239" spans="3:5" x14ac:dyDescent="0.25">
      <c r="C239" s="1">
        <f>29206</f>
        <v>29206</v>
      </c>
      <c r="D239" s="1">
        <f t="shared" si="18"/>
        <v>40765</v>
      </c>
      <c r="E239" s="1">
        <f t="shared" si="19"/>
        <v>39.8095703125</v>
      </c>
    </row>
    <row r="240" spans="3:5" x14ac:dyDescent="0.25">
      <c r="C240" s="1">
        <f>29317</f>
        <v>29317</v>
      </c>
      <c r="D240" s="1">
        <f t="shared" si="18"/>
        <v>40765</v>
      </c>
      <c r="E240" s="1">
        <f t="shared" si="19"/>
        <v>39.8095703125</v>
      </c>
    </row>
    <row r="241" spans="3:5" x14ac:dyDescent="0.25">
      <c r="C241" s="1">
        <f>29433</f>
        <v>29433</v>
      </c>
      <c r="D241" s="1">
        <f t="shared" si="18"/>
        <v>40765</v>
      </c>
      <c r="E241" s="1">
        <f t="shared" si="19"/>
        <v>39.8095703125</v>
      </c>
    </row>
    <row r="242" spans="3:5" x14ac:dyDescent="0.25">
      <c r="C242" s="1">
        <f>29543</f>
        <v>29543</v>
      </c>
      <c r="D242" s="1">
        <f t="shared" si="18"/>
        <v>40765</v>
      </c>
      <c r="E242" s="1">
        <f t="shared" si="19"/>
        <v>39.8095703125</v>
      </c>
    </row>
    <row r="243" spans="3:5" x14ac:dyDescent="0.25">
      <c r="C243" s="1">
        <f>29649</f>
        <v>29649</v>
      </c>
      <c r="D243" s="1">
        <f t="shared" si="18"/>
        <v>40765</v>
      </c>
      <c r="E243" s="1">
        <f t="shared" si="19"/>
        <v>39.8095703125</v>
      </c>
    </row>
    <row r="244" spans="3:5" x14ac:dyDescent="0.25">
      <c r="C244" s="1">
        <f>29756</f>
        <v>29756</v>
      </c>
      <c r="D244" s="1">
        <f t="shared" si="18"/>
        <v>40765</v>
      </c>
      <c r="E244" s="1">
        <f t="shared" si="19"/>
        <v>39.8095703125</v>
      </c>
    </row>
    <row r="245" spans="3:5" x14ac:dyDescent="0.25">
      <c r="C245" s="1">
        <f>29882</f>
        <v>29882</v>
      </c>
      <c r="D245" s="1">
        <f t="shared" si="18"/>
        <v>40765</v>
      </c>
      <c r="E245" s="1">
        <f t="shared" si="19"/>
        <v>39.8095703125</v>
      </c>
    </row>
    <row r="246" spans="3:5" x14ac:dyDescent="0.25">
      <c r="C246" s="1">
        <f>29988</f>
        <v>29988</v>
      </c>
      <c r="D246" s="1">
        <f>40769</f>
        <v>40769</v>
      </c>
      <c r="E246" s="1">
        <f>39.8134765625</f>
        <v>39.8134765625</v>
      </c>
    </row>
    <row r="247" spans="3:5" x14ac:dyDescent="0.25">
      <c r="C247" s="1">
        <f>30117</f>
        <v>30117</v>
      </c>
      <c r="D247" s="1">
        <f>40769</f>
        <v>40769</v>
      </c>
      <c r="E247" s="1">
        <f>39.8134765625</f>
        <v>39.8134765625</v>
      </c>
    </row>
    <row r="248" spans="3:5" x14ac:dyDescent="0.25">
      <c r="C248" s="1">
        <f>30223</f>
        <v>30223</v>
      </c>
      <c r="D248" s="1">
        <f>40769</f>
        <v>40769</v>
      </c>
      <c r="E248" s="1">
        <f>39.8134765625</f>
        <v>39.8134765625</v>
      </c>
    </row>
    <row r="249" spans="3:5" x14ac:dyDescent="0.25">
      <c r="C249" s="1">
        <f>30341</f>
        <v>30341</v>
      </c>
      <c r="D249" s="1">
        <f>40769</f>
        <v>40769</v>
      </c>
      <c r="E249" s="1">
        <f>39.8134765625</f>
        <v>39.8134765625</v>
      </c>
    </row>
    <row r="250" spans="3:5" x14ac:dyDescent="0.25">
      <c r="C250" s="1">
        <f>30497</f>
        <v>30497</v>
      </c>
      <c r="D250" s="1">
        <f>40821</f>
        <v>40821</v>
      </c>
      <c r="E250" s="1">
        <f>39.8642578125</f>
        <v>39.8642578125</v>
      </c>
    </row>
    <row r="251" spans="3:5" x14ac:dyDescent="0.25">
      <c r="C251" s="1">
        <f>30637</f>
        <v>30637</v>
      </c>
      <c r="D251" s="1">
        <f>40977</f>
        <v>40977</v>
      </c>
      <c r="E251" s="1">
        <f>40.0166015625</f>
        <v>40.0166015625</v>
      </c>
    </row>
    <row r="252" spans="3:5" x14ac:dyDescent="0.25">
      <c r="C252" s="1">
        <f>30774</f>
        <v>30774</v>
      </c>
      <c r="D252" s="1">
        <f>40997</f>
        <v>40997</v>
      </c>
      <c r="E252" s="1">
        <f>40.0361328125</f>
        <v>40.0361328125</v>
      </c>
    </row>
    <row r="253" spans="3:5" x14ac:dyDescent="0.25">
      <c r="C253" s="1">
        <f>30902</f>
        <v>30902</v>
      </c>
      <c r="D253" s="1">
        <f>41057</f>
        <v>41057</v>
      </c>
      <c r="E253" s="1">
        <f t="shared" ref="E253:E258" si="20">40.0947265625</f>
        <v>40.0947265625</v>
      </c>
    </row>
    <row r="254" spans="3:5" x14ac:dyDescent="0.25">
      <c r="C254" s="1">
        <f>31007</f>
        <v>31007</v>
      </c>
      <c r="D254" s="1">
        <f>41057</f>
        <v>41057</v>
      </c>
      <c r="E254" s="1">
        <f t="shared" si="20"/>
        <v>40.0947265625</v>
      </c>
    </row>
    <row r="255" spans="3:5" x14ac:dyDescent="0.25">
      <c r="C255" s="1">
        <f>31125</f>
        <v>31125</v>
      </c>
      <c r="D255" s="1">
        <f>41057</f>
        <v>41057</v>
      </c>
      <c r="E255" s="1">
        <f t="shared" si="20"/>
        <v>40.0947265625</v>
      </c>
    </row>
    <row r="256" spans="3:5" x14ac:dyDescent="0.25">
      <c r="C256" s="1">
        <f>31229</f>
        <v>31229</v>
      </c>
      <c r="D256" s="1">
        <f>41057</f>
        <v>41057</v>
      </c>
      <c r="E256" s="1">
        <f t="shared" si="20"/>
        <v>40.0947265625</v>
      </c>
    </row>
    <row r="257" spans="3:5" x14ac:dyDescent="0.25">
      <c r="C257" s="1">
        <f>31344</f>
        <v>31344</v>
      </c>
      <c r="D257" s="1">
        <f>41057</f>
        <v>41057</v>
      </c>
      <c r="E257" s="1">
        <f t="shared" si="20"/>
        <v>40.0947265625</v>
      </c>
    </row>
    <row r="258" spans="3:5" x14ac:dyDescent="0.25">
      <c r="C258" s="1">
        <f>31466</f>
        <v>31466</v>
      </c>
      <c r="D258" s="1">
        <f>41057</f>
        <v>41057</v>
      </c>
      <c r="E258" s="1">
        <f t="shared" si="20"/>
        <v>40.0947265625</v>
      </c>
    </row>
    <row r="259" spans="3:5" x14ac:dyDescent="0.25">
      <c r="C259" s="1">
        <f>31581</f>
        <v>31581</v>
      </c>
      <c r="D259" s="1">
        <f t="shared" ref="D259:D273" si="21">41061</f>
        <v>41061</v>
      </c>
      <c r="E259" s="1">
        <f t="shared" ref="E259:E273" si="22">40.0986328125</f>
        <v>40.0986328125</v>
      </c>
    </row>
    <row r="260" spans="3:5" x14ac:dyDescent="0.25">
      <c r="C260" s="1">
        <f>31691</f>
        <v>31691</v>
      </c>
      <c r="D260" s="1">
        <f t="shared" si="21"/>
        <v>41061</v>
      </c>
      <c r="E260" s="1">
        <f t="shared" si="22"/>
        <v>40.0986328125</v>
      </c>
    </row>
    <row r="261" spans="3:5" x14ac:dyDescent="0.25">
      <c r="C261" s="1">
        <f>31798</f>
        <v>31798</v>
      </c>
      <c r="D261" s="1">
        <f t="shared" si="21"/>
        <v>41061</v>
      </c>
      <c r="E261" s="1">
        <f t="shared" si="22"/>
        <v>40.0986328125</v>
      </c>
    </row>
    <row r="262" spans="3:5" x14ac:dyDescent="0.25">
      <c r="C262" s="1">
        <f>31906</f>
        <v>31906</v>
      </c>
      <c r="D262" s="1">
        <f t="shared" si="21"/>
        <v>41061</v>
      </c>
      <c r="E262" s="1">
        <f t="shared" si="22"/>
        <v>40.0986328125</v>
      </c>
    </row>
    <row r="263" spans="3:5" x14ac:dyDescent="0.25">
      <c r="C263" s="1">
        <f>32015</f>
        <v>32015</v>
      </c>
      <c r="D263" s="1">
        <f t="shared" si="21"/>
        <v>41061</v>
      </c>
      <c r="E263" s="1">
        <f t="shared" si="22"/>
        <v>40.0986328125</v>
      </c>
    </row>
    <row r="264" spans="3:5" x14ac:dyDescent="0.25">
      <c r="C264" s="1">
        <f>32145</f>
        <v>32145</v>
      </c>
      <c r="D264" s="1">
        <f t="shared" si="21"/>
        <v>41061</v>
      </c>
      <c r="E264" s="1">
        <f t="shared" si="22"/>
        <v>40.0986328125</v>
      </c>
    </row>
    <row r="265" spans="3:5" x14ac:dyDescent="0.25">
      <c r="C265" s="1">
        <f>32255</f>
        <v>32255</v>
      </c>
      <c r="D265" s="1">
        <f t="shared" si="21"/>
        <v>41061</v>
      </c>
      <c r="E265" s="1">
        <f t="shared" si="22"/>
        <v>40.0986328125</v>
      </c>
    </row>
    <row r="266" spans="3:5" x14ac:dyDescent="0.25">
      <c r="C266" s="1">
        <f>32364</f>
        <v>32364</v>
      </c>
      <c r="D266" s="1">
        <f t="shared" si="21"/>
        <v>41061</v>
      </c>
      <c r="E266" s="1">
        <f t="shared" si="22"/>
        <v>40.0986328125</v>
      </c>
    </row>
    <row r="267" spans="3:5" x14ac:dyDescent="0.25">
      <c r="C267" s="1">
        <f>32472</f>
        <v>32472</v>
      </c>
      <c r="D267" s="1">
        <f t="shared" si="21"/>
        <v>41061</v>
      </c>
      <c r="E267" s="1">
        <f t="shared" si="22"/>
        <v>40.0986328125</v>
      </c>
    </row>
    <row r="268" spans="3:5" x14ac:dyDescent="0.25">
      <c r="C268" s="1">
        <f>32578</f>
        <v>32578</v>
      </c>
      <c r="D268" s="1">
        <f t="shared" si="21"/>
        <v>41061</v>
      </c>
      <c r="E268" s="1">
        <f t="shared" si="22"/>
        <v>40.0986328125</v>
      </c>
    </row>
    <row r="269" spans="3:5" x14ac:dyDescent="0.25">
      <c r="C269" s="1">
        <f>32690</f>
        <v>32690</v>
      </c>
      <c r="D269" s="1">
        <f t="shared" si="21"/>
        <v>41061</v>
      </c>
      <c r="E269" s="1">
        <f t="shared" si="22"/>
        <v>40.0986328125</v>
      </c>
    </row>
    <row r="270" spans="3:5" x14ac:dyDescent="0.25">
      <c r="C270" s="1">
        <f>32796</f>
        <v>32796</v>
      </c>
      <c r="D270" s="1">
        <f t="shared" si="21"/>
        <v>41061</v>
      </c>
      <c r="E270" s="1">
        <f t="shared" si="22"/>
        <v>40.0986328125</v>
      </c>
    </row>
    <row r="271" spans="3:5" x14ac:dyDescent="0.25">
      <c r="C271" s="1">
        <f>32906</f>
        <v>32906</v>
      </c>
      <c r="D271" s="1">
        <f t="shared" si="21"/>
        <v>41061</v>
      </c>
      <c r="E271" s="1">
        <f t="shared" si="22"/>
        <v>40.0986328125</v>
      </c>
    </row>
    <row r="272" spans="3:5" x14ac:dyDescent="0.25">
      <c r="C272" s="1">
        <f>33024</f>
        <v>33024</v>
      </c>
      <c r="D272" s="1">
        <f t="shared" si="21"/>
        <v>41061</v>
      </c>
      <c r="E272" s="1">
        <f t="shared" si="22"/>
        <v>40.0986328125</v>
      </c>
    </row>
    <row r="273" spans="3:5" x14ac:dyDescent="0.25">
      <c r="C273" s="1">
        <f>33141</f>
        <v>33141</v>
      </c>
      <c r="D273" s="1">
        <f t="shared" si="21"/>
        <v>41061</v>
      </c>
      <c r="E273" s="1">
        <f t="shared" si="22"/>
        <v>40.0986328125</v>
      </c>
    </row>
    <row r="274" spans="3:5" x14ac:dyDescent="0.25">
      <c r="C274" s="1">
        <f>33299</f>
        <v>33299</v>
      </c>
      <c r="D274" s="1">
        <f>41213</f>
        <v>41213</v>
      </c>
      <c r="E274" s="1">
        <f>40.2470703125</f>
        <v>40.2470703125</v>
      </c>
    </row>
    <row r="275" spans="3:5" x14ac:dyDescent="0.25">
      <c r="C275" s="1">
        <f>33434</f>
        <v>33434</v>
      </c>
      <c r="D275" s="1">
        <f>41509</f>
        <v>41509</v>
      </c>
      <c r="E275" s="1">
        <f>40.5361328125</f>
        <v>40.5361328125</v>
      </c>
    </row>
    <row r="276" spans="3:5" x14ac:dyDescent="0.25">
      <c r="C276" s="1">
        <f>33547</f>
        <v>33547</v>
      </c>
      <c r="D276" s="1">
        <f>41529</f>
        <v>41529</v>
      </c>
      <c r="E276" s="1">
        <f>40.5556640625</f>
        <v>40.5556640625</v>
      </c>
    </row>
    <row r="277" spans="3:5" x14ac:dyDescent="0.25">
      <c r="C277" s="1">
        <f>33674</f>
        <v>33674</v>
      </c>
      <c r="D277" s="1">
        <f>41553</f>
        <v>41553</v>
      </c>
      <c r="E277" s="1">
        <f>40.5791015625</f>
        <v>40.5791015625</v>
      </c>
    </row>
    <row r="278" spans="3:5" x14ac:dyDescent="0.25">
      <c r="C278" s="1">
        <f>33811</f>
        <v>33811</v>
      </c>
      <c r="D278" s="1">
        <f>41669</f>
        <v>41669</v>
      </c>
      <c r="E278" s="1">
        <f t="shared" ref="E278:E283" si="23">40.6923828125</f>
        <v>40.6923828125</v>
      </c>
    </row>
    <row r="279" spans="3:5" x14ac:dyDescent="0.25">
      <c r="C279" s="1">
        <f>33918</f>
        <v>33918</v>
      </c>
      <c r="D279" s="1">
        <f>41669</f>
        <v>41669</v>
      </c>
      <c r="E279" s="1">
        <f t="shared" si="23"/>
        <v>40.6923828125</v>
      </c>
    </row>
    <row r="280" spans="3:5" x14ac:dyDescent="0.25">
      <c r="C280" s="1">
        <f>34025</f>
        <v>34025</v>
      </c>
      <c r="D280" s="1">
        <f>41669</f>
        <v>41669</v>
      </c>
      <c r="E280" s="1">
        <f t="shared" si="23"/>
        <v>40.6923828125</v>
      </c>
    </row>
    <row r="281" spans="3:5" x14ac:dyDescent="0.25">
      <c r="C281" s="1">
        <f>34136</f>
        <v>34136</v>
      </c>
      <c r="D281" s="1">
        <f>41669</f>
        <v>41669</v>
      </c>
      <c r="E281" s="1">
        <f t="shared" si="23"/>
        <v>40.6923828125</v>
      </c>
    </row>
    <row r="282" spans="3:5" x14ac:dyDescent="0.25">
      <c r="C282" s="1">
        <f>34250</f>
        <v>34250</v>
      </c>
      <c r="D282" s="1">
        <f>41669</f>
        <v>41669</v>
      </c>
      <c r="E282" s="1">
        <f t="shared" si="23"/>
        <v>40.6923828125</v>
      </c>
    </row>
    <row r="283" spans="3:5" x14ac:dyDescent="0.25">
      <c r="C283" s="1">
        <f>34358</f>
        <v>34358</v>
      </c>
      <c r="D283" s="1">
        <f>41669</f>
        <v>41669</v>
      </c>
      <c r="E283" s="1">
        <f t="shared" si="23"/>
        <v>40.6923828125</v>
      </c>
    </row>
    <row r="284" spans="3:5" x14ac:dyDescent="0.25">
      <c r="C284" s="1">
        <f>34466</f>
        <v>34466</v>
      </c>
      <c r="D284" s="1">
        <f t="shared" ref="D284:D308" si="24">41673</f>
        <v>41673</v>
      </c>
      <c r="E284" s="1">
        <f t="shared" ref="E284:E308" si="25">40.6962890625</f>
        <v>40.6962890625</v>
      </c>
    </row>
    <row r="285" spans="3:5" x14ac:dyDescent="0.25">
      <c r="C285" s="1">
        <f>34636</f>
        <v>34636</v>
      </c>
      <c r="D285" s="1">
        <f t="shared" si="24"/>
        <v>41673</v>
      </c>
      <c r="E285" s="1">
        <f t="shared" si="25"/>
        <v>40.6962890625</v>
      </c>
    </row>
    <row r="286" spans="3:5" x14ac:dyDescent="0.25">
      <c r="C286" s="1">
        <f>34755</f>
        <v>34755</v>
      </c>
      <c r="D286" s="1">
        <f t="shared" si="24"/>
        <v>41673</v>
      </c>
      <c r="E286" s="1">
        <f t="shared" si="25"/>
        <v>40.6962890625</v>
      </c>
    </row>
    <row r="287" spans="3:5" x14ac:dyDescent="0.25">
      <c r="C287" s="1">
        <f>34864</f>
        <v>34864</v>
      </c>
      <c r="D287" s="1">
        <f t="shared" si="24"/>
        <v>41673</v>
      </c>
      <c r="E287" s="1">
        <f t="shared" si="25"/>
        <v>40.6962890625</v>
      </c>
    </row>
    <row r="288" spans="3:5" x14ac:dyDescent="0.25">
      <c r="C288" s="1">
        <f>34976</f>
        <v>34976</v>
      </c>
      <c r="D288" s="1">
        <f t="shared" si="24"/>
        <v>41673</v>
      </c>
      <c r="E288" s="1">
        <f t="shared" si="25"/>
        <v>40.6962890625</v>
      </c>
    </row>
    <row r="289" spans="3:5" x14ac:dyDescent="0.25">
      <c r="C289" s="1">
        <f>35092</f>
        <v>35092</v>
      </c>
      <c r="D289" s="1">
        <f t="shared" si="24"/>
        <v>41673</v>
      </c>
      <c r="E289" s="1">
        <f t="shared" si="25"/>
        <v>40.6962890625</v>
      </c>
    </row>
    <row r="290" spans="3:5" x14ac:dyDescent="0.25">
      <c r="C290" s="1">
        <f>35202</f>
        <v>35202</v>
      </c>
      <c r="D290" s="1">
        <f t="shared" si="24"/>
        <v>41673</v>
      </c>
      <c r="E290" s="1">
        <f t="shared" si="25"/>
        <v>40.6962890625</v>
      </c>
    </row>
    <row r="291" spans="3:5" x14ac:dyDescent="0.25">
      <c r="C291" s="1">
        <f>35337</f>
        <v>35337</v>
      </c>
      <c r="D291" s="1">
        <f t="shared" si="24"/>
        <v>41673</v>
      </c>
      <c r="E291" s="1">
        <f t="shared" si="25"/>
        <v>40.6962890625</v>
      </c>
    </row>
    <row r="292" spans="3:5" x14ac:dyDescent="0.25">
      <c r="C292" s="1">
        <f>35461</f>
        <v>35461</v>
      </c>
      <c r="D292" s="1">
        <f t="shared" si="24"/>
        <v>41673</v>
      </c>
      <c r="E292" s="1">
        <f t="shared" si="25"/>
        <v>40.6962890625</v>
      </c>
    </row>
    <row r="293" spans="3:5" x14ac:dyDescent="0.25">
      <c r="C293" s="1">
        <f>35571</f>
        <v>35571</v>
      </c>
      <c r="D293" s="1">
        <f t="shared" si="24"/>
        <v>41673</v>
      </c>
      <c r="E293" s="1">
        <f t="shared" si="25"/>
        <v>40.6962890625</v>
      </c>
    </row>
    <row r="294" spans="3:5" x14ac:dyDescent="0.25">
      <c r="C294" s="1">
        <f>35692</f>
        <v>35692</v>
      </c>
      <c r="D294" s="1">
        <f t="shared" si="24"/>
        <v>41673</v>
      </c>
      <c r="E294" s="1">
        <f t="shared" si="25"/>
        <v>40.6962890625</v>
      </c>
    </row>
    <row r="295" spans="3:5" x14ac:dyDescent="0.25">
      <c r="C295" s="1">
        <f>35799</f>
        <v>35799</v>
      </c>
      <c r="D295" s="1">
        <f t="shared" si="24"/>
        <v>41673</v>
      </c>
      <c r="E295" s="1">
        <f t="shared" si="25"/>
        <v>40.6962890625</v>
      </c>
    </row>
    <row r="296" spans="3:5" x14ac:dyDescent="0.25">
      <c r="C296" s="1">
        <f>35905</f>
        <v>35905</v>
      </c>
      <c r="D296" s="1">
        <f t="shared" si="24"/>
        <v>41673</v>
      </c>
      <c r="E296" s="1">
        <f t="shared" si="25"/>
        <v>40.6962890625</v>
      </c>
    </row>
    <row r="297" spans="3:5" x14ac:dyDescent="0.25">
      <c r="C297" s="1">
        <f>36013</f>
        <v>36013</v>
      </c>
      <c r="D297" s="1">
        <f t="shared" si="24"/>
        <v>41673</v>
      </c>
      <c r="E297" s="1">
        <f t="shared" si="25"/>
        <v>40.6962890625</v>
      </c>
    </row>
    <row r="298" spans="3:5" x14ac:dyDescent="0.25">
      <c r="C298" s="1">
        <f>36119</f>
        <v>36119</v>
      </c>
      <c r="D298" s="1">
        <f t="shared" si="24"/>
        <v>41673</v>
      </c>
      <c r="E298" s="1">
        <f t="shared" si="25"/>
        <v>40.6962890625</v>
      </c>
    </row>
    <row r="299" spans="3:5" x14ac:dyDescent="0.25">
      <c r="C299" s="1">
        <f>36234</f>
        <v>36234</v>
      </c>
      <c r="D299" s="1">
        <f t="shared" si="24"/>
        <v>41673</v>
      </c>
      <c r="E299" s="1">
        <f t="shared" si="25"/>
        <v>40.6962890625</v>
      </c>
    </row>
    <row r="300" spans="3:5" x14ac:dyDescent="0.25">
      <c r="C300" s="1">
        <f>36342</f>
        <v>36342</v>
      </c>
      <c r="D300" s="1">
        <f t="shared" si="24"/>
        <v>41673</v>
      </c>
      <c r="E300" s="1">
        <f t="shared" si="25"/>
        <v>40.6962890625</v>
      </c>
    </row>
    <row r="301" spans="3:5" x14ac:dyDescent="0.25">
      <c r="C301" s="1">
        <f>36457</f>
        <v>36457</v>
      </c>
      <c r="D301" s="1">
        <f t="shared" si="24"/>
        <v>41673</v>
      </c>
      <c r="E301" s="1">
        <f t="shared" si="25"/>
        <v>40.6962890625</v>
      </c>
    </row>
    <row r="302" spans="3:5" x14ac:dyDescent="0.25">
      <c r="C302" s="1">
        <f>36570</f>
        <v>36570</v>
      </c>
      <c r="D302" s="1">
        <f t="shared" si="24"/>
        <v>41673</v>
      </c>
      <c r="E302" s="1">
        <f t="shared" si="25"/>
        <v>40.6962890625</v>
      </c>
    </row>
    <row r="303" spans="3:5" x14ac:dyDescent="0.25">
      <c r="C303" s="1">
        <f>36701</f>
        <v>36701</v>
      </c>
      <c r="D303" s="1">
        <f t="shared" si="24"/>
        <v>41673</v>
      </c>
      <c r="E303" s="1">
        <f t="shared" si="25"/>
        <v>40.6962890625</v>
      </c>
    </row>
    <row r="304" spans="3:5" x14ac:dyDescent="0.25">
      <c r="C304" s="1">
        <f>36808</f>
        <v>36808</v>
      </c>
      <c r="D304" s="1">
        <f t="shared" si="24"/>
        <v>41673</v>
      </c>
      <c r="E304" s="1">
        <f t="shared" si="25"/>
        <v>40.6962890625</v>
      </c>
    </row>
    <row r="305" spans="3:5" x14ac:dyDescent="0.25">
      <c r="C305" s="1">
        <f>36914</f>
        <v>36914</v>
      </c>
      <c r="D305" s="1">
        <f t="shared" si="24"/>
        <v>41673</v>
      </c>
      <c r="E305" s="1">
        <f t="shared" si="25"/>
        <v>40.6962890625</v>
      </c>
    </row>
    <row r="306" spans="3:5" x14ac:dyDescent="0.25">
      <c r="C306" s="1">
        <f>37019</f>
        <v>37019</v>
      </c>
      <c r="D306" s="1">
        <f t="shared" si="24"/>
        <v>41673</v>
      </c>
      <c r="E306" s="1">
        <f t="shared" si="25"/>
        <v>40.6962890625</v>
      </c>
    </row>
    <row r="307" spans="3:5" x14ac:dyDescent="0.25">
      <c r="C307" s="1">
        <f>37128</f>
        <v>37128</v>
      </c>
      <c r="D307" s="1">
        <f t="shared" si="24"/>
        <v>41673</v>
      </c>
      <c r="E307" s="1">
        <f t="shared" si="25"/>
        <v>40.6962890625</v>
      </c>
    </row>
    <row r="308" spans="3:5" x14ac:dyDescent="0.25">
      <c r="C308" s="1">
        <f>37240</f>
        <v>37240</v>
      </c>
      <c r="D308" s="1">
        <f t="shared" si="24"/>
        <v>41673</v>
      </c>
      <c r="E308" s="1">
        <f t="shared" si="25"/>
        <v>40.6962890625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2016-01-08T15:46:51Z</cp:lastPrinted>
  <dcterms:created xsi:type="dcterms:W3CDTF">2016-01-08T15:46:51Z</dcterms:created>
  <dcterms:modified xsi:type="dcterms:W3CDTF">2016-01-08T15:19:26Z</dcterms:modified>
</cp:coreProperties>
</file>