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onic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<sst xmlns="http://schemas.openxmlformats.org/spreadsheetml/2006/main" count="9" uniqueCount="9">
  <si>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</si>
  <si>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</si>
  <si>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</si>
  <si>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</si>
  <si>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252(143x)</t>
  </si>
  <si>
    <t>AVERAGE: 115(312x)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</si>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</sst>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Sheet1!$A$2:$A$144</c:f>
              <c:numCache>
                <c:formatCode>General</c:formatCode>
                <c:ptCount val="143"/>
                <c:pt idx="0">
                  <c:v>1712</c:v>
                </c:pt>
                <c:pt idx="1">
                  <c:v>1984</c:v>
                </c:pt>
                <c:pt idx="2">
                  <c:v>2238</c:v>
                </c:pt>
                <c:pt idx="3">
                  <c:v>2490</c:v>
                </c:pt>
                <c:pt idx="4">
                  <c:v>2747</c:v>
                </c:pt>
                <c:pt idx="5">
                  <c:v>3010</c:v>
                </c:pt>
                <c:pt idx="6">
                  <c:v>3261</c:v>
                </c:pt>
                <c:pt idx="7">
                  <c:v>3514</c:v>
                </c:pt>
                <c:pt idx="8">
                  <c:v>3777</c:v>
                </c:pt>
                <c:pt idx="9">
                  <c:v>4025</c:v>
                </c:pt>
                <c:pt idx="10">
                  <c:v>4291</c:v>
                </c:pt>
                <c:pt idx="11">
                  <c:v>4555</c:v>
                </c:pt>
                <c:pt idx="12">
                  <c:v>4796</c:v>
                </c:pt>
                <c:pt idx="13">
                  <c:v>5058</c:v>
                </c:pt>
                <c:pt idx="14">
                  <c:v>5329</c:v>
                </c:pt>
                <c:pt idx="15">
                  <c:v>5612</c:v>
                </c:pt>
                <c:pt idx="16">
                  <c:v>5881</c:v>
                </c:pt>
                <c:pt idx="17">
                  <c:v>6154</c:v>
                </c:pt>
                <c:pt idx="18">
                  <c:v>6428</c:v>
                </c:pt>
                <c:pt idx="19">
                  <c:v>6680</c:v>
                </c:pt>
                <c:pt idx="20">
                  <c:v>6932</c:v>
                </c:pt>
                <c:pt idx="21">
                  <c:v>7207</c:v>
                </c:pt>
                <c:pt idx="22">
                  <c:v>7468</c:v>
                </c:pt>
                <c:pt idx="23">
                  <c:v>7710</c:v>
                </c:pt>
                <c:pt idx="24">
                  <c:v>7966</c:v>
                </c:pt>
                <c:pt idx="25">
                  <c:v>8209</c:v>
                </c:pt>
                <c:pt idx="26">
                  <c:v>8457</c:v>
                </c:pt>
                <c:pt idx="27">
                  <c:v>8708</c:v>
                </c:pt>
                <c:pt idx="28">
                  <c:v>8963</c:v>
                </c:pt>
                <c:pt idx="29">
                  <c:v>9220</c:v>
                </c:pt>
                <c:pt idx="30">
                  <c:v>9478</c:v>
                </c:pt>
                <c:pt idx="31">
                  <c:v>9719</c:v>
                </c:pt>
                <c:pt idx="32">
                  <c:v>9966</c:v>
                </c:pt>
                <c:pt idx="33">
                  <c:v>10210</c:v>
                </c:pt>
                <c:pt idx="34">
                  <c:v>10450</c:v>
                </c:pt>
                <c:pt idx="35">
                  <c:v>10700</c:v>
                </c:pt>
                <c:pt idx="36">
                  <c:v>10951</c:v>
                </c:pt>
                <c:pt idx="37">
                  <c:v>11208</c:v>
                </c:pt>
                <c:pt idx="38">
                  <c:v>11452</c:v>
                </c:pt>
                <c:pt idx="39">
                  <c:v>11705</c:v>
                </c:pt>
                <c:pt idx="40">
                  <c:v>11949</c:v>
                </c:pt>
                <c:pt idx="41">
                  <c:v>12210</c:v>
                </c:pt>
                <c:pt idx="42">
                  <c:v>12475</c:v>
                </c:pt>
                <c:pt idx="43">
                  <c:v>12726</c:v>
                </c:pt>
                <c:pt idx="44">
                  <c:v>12969</c:v>
                </c:pt>
                <c:pt idx="45">
                  <c:v>13234</c:v>
                </c:pt>
                <c:pt idx="46">
                  <c:v>13486</c:v>
                </c:pt>
                <c:pt idx="47">
                  <c:v>13742</c:v>
                </c:pt>
                <c:pt idx="48">
                  <c:v>14003</c:v>
                </c:pt>
                <c:pt idx="49">
                  <c:v>14255</c:v>
                </c:pt>
                <c:pt idx="50">
                  <c:v>14505</c:v>
                </c:pt>
                <c:pt idx="51">
                  <c:v>14758</c:v>
                </c:pt>
                <c:pt idx="52">
                  <c:v>15012</c:v>
                </c:pt>
                <c:pt idx="53">
                  <c:v>15262</c:v>
                </c:pt>
                <c:pt idx="54">
                  <c:v>15533</c:v>
                </c:pt>
                <c:pt idx="55">
                  <c:v>15784</c:v>
                </c:pt>
                <c:pt idx="56">
                  <c:v>16032</c:v>
                </c:pt>
                <c:pt idx="57">
                  <c:v>16301</c:v>
                </c:pt>
                <c:pt idx="58">
                  <c:v>16543</c:v>
                </c:pt>
                <c:pt idx="59">
                  <c:v>16784</c:v>
                </c:pt>
                <c:pt idx="60">
                  <c:v>17032</c:v>
                </c:pt>
                <c:pt idx="61">
                  <c:v>17273</c:v>
                </c:pt>
                <c:pt idx="62">
                  <c:v>17534</c:v>
                </c:pt>
                <c:pt idx="63">
                  <c:v>17787</c:v>
                </c:pt>
                <c:pt idx="64">
                  <c:v>18038</c:v>
                </c:pt>
                <c:pt idx="65">
                  <c:v>18288</c:v>
                </c:pt>
                <c:pt idx="66">
                  <c:v>18552</c:v>
                </c:pt>
                <c:pt idx="67">
                  <c:v>18814</c:v>
                </c:pt>
                <c:pt idx="68">
                  <c:v>19077</c:v>
                </c:pt>
                <c:pt idx="69">
                  <c:v>19339</c:v>
                </c:pt>
                <c:pt idx="70">
                  <c:v>19592</c:v>
                </c:pt>
                <c:pt idx="71">
                  <c:v>19832</c:v>
                </c:pt>
                <c:pt idx="72">
                  <c:v>20079</c:v>
                </c:pt>
                <c:pt idx="73">
                  <c:v>20339</c:v>
                </c:pt>
                <c:pt idx="74">
                  <c:v>20579</c:v>
                </c:pt>
                <c:pt idx="75">
                  <c:v>20829</c:v>
                </c:pt>
                <c:pt idx="76">
                  <c:v>21081</c:v>
                </c:pt>
                <c:pt idx="77">
                  <c:v>21350</c:v>
                </c:pt>
                <c:pt idx="78">
                  <c:v>21602</c:v>
                </c:pt>
                <c:pt idx="79">
                  <c:v>21843</c:v>
                </c:pt>
                <c:pt idx="80">
                  <c:v>22087</c:v>
                </c:pt>
                <c:pt idx="81">
                  <c:v>22333</c:v>
                </c:pt>
                <c:pt idx="82">
                  <c:v>22594</c:v>
                </c:pt>
                <c:pt idx="83">
                  <c:v>22835</c:v>
                </c:pt>
                <c:pt idx="84">
                  <c:v>23077</c:v>
                </c:pt>
                <c:pt idx="85">
                  <c:v>23336</c:v>
                </c:pt>
                <c:pt idx="86">
                  <c:v>23591</c:v>
                </c:pt>
                <c:pt idx="87">
                  <c:v>23858</c:v>
                </c:pt>
                <c:pt idx="88">
                  <c:v>24099</c:v>
                </c:pt>
                <c:pt idx="89">
                  <c:v>24356</c:v>
                </c:pt>
                <c:pt idx="90">
                  <c:v>24624</c:v>
                </c:pt>
                <c:pt idx="91">
                  <c:v>24889</c:v>
                </c:pt>
                <c:pt idx="92">
                  <c:v>25142</c:v>
                </c:pt>
                <c:pt idx="93">
                  <c:v>25409</c:v>
                </c:pt>
                <c:pt idx="94">
                  <c:v>25657</c:v>
                </c:pt>
                <c:pt idx="95">
                  <c:v>25915</c:v>
                </c:pt>
                <c:pt idx="96">
                  <c:v>26164</c:v>
                </c:pt>
                <c:pt idx="97">
                  <c:v>26413</c:v>
                </c:pt>
                <c:pt idx="98">
                  <c:v>26657</c:v>
                </c:pt>
                <c:pt idx="99">
                  <c:v>26898</c:v>
                </c:pt>
                <c:pt idx="100">
                  <c:v>27149</c:v>
                </c:pt>
                <c:pt idx="101">
                  <c:v>27406</c:v>
                </c:pt>
                <c:pt idx="102">
                  <c:v>27657</c:v>
                </c:pt>
                <c:pt idx="103">
                  <c:v>27919</c:v>
                </c:pt>
                <c:pt idx="104">
                  <c:v>28159</c:v>
                </c:pt>
                <c:pt idx="105">
                  <c:v>28407</c:v>
                </c:pt>
                <c:pt idx="106">
                  <c:v>28653</c:v>
                </c:pt>
                <c:pt idx="107">
                  <c:v>28919</c:v>
                </c:pt>
                <c:pt idx="108">
                  <c:v>29168</c:v>
                </c:pt>
                <c:pt idx="109">
                  <c:v>29412</c:v>
                </c:pt>
                <c:pt idx="110">
                  <c:v>29691</c:v>
                </c:pt>
                <c:pt idx="111">
                  <c:v>29961</c:v>
                </c:pt>
                <c:pt idx="112">
                  <c:v>30203</c:v>
                </c:pt>
                <c:pt idx="113">
                  <c:v>30443</c:v>
                </c:pt>
                <c:pt idx="114">
                  <c:v>30689</c:v>
                </c:pt>
                <c:pt idx="115">
                  <c:v>30959</c:v>
                </c:pt>
                <c:pt idx="116">
                  <c:v>31213</c:v>
                </c:pt>
                <c:pt idx="117">
                  <c:v>31459</c:v>
                </c:pt>
                <c:pt idx="118">
                  <c:v>31708</c:v>
                </c:pt>
                <c:pt idx="119">
                  <c:v>31962</c:v>
                </c:pt>
                <c:pt idx="120">
                  <c:v>32211</c:v>
                </c:pt>
                <c:pt idx="121">
                  <c:v>32459</c:v>
                </c:pt>
                <c:pt idx="122">
                  <c:v>32702</c:v>
                </c:pt>
                <c:pt idx="123">
                  <c:v>32964</c:v>
                </c:pt>
                <c:pt idx="124">
                  <c:v>33214</c:v>
                </c:pt>
                <c:pt idx="125">
                  <c:v>33462</c:v>
                </c:pt>
                <c:pt idx="126">
                  <c:v>33712</c:v>
                </c:pt>
                <c:pt idx="127">
                  <c:v>33965</c:v>
                </c:pt>
                <c:pt idx="128">
                  <c:v>34243</c:v>
                </c:pt>
                <c:pt idx="129">
                  <c:v>34500</c:v>
                </c:pt>
                <c:pt idx="130">
                  <c:v>34744</c:v>
                </c:pt>
                <c:pt idx="131">
                  <c:v>34992</c:v>
                </c:pt>
                <c:pt idx="132">
                  <c:v>35251</c:v>
                </c:pt>
                <c:pt idx="133">
                  <c:v>35505</c:v>
                </c:pt>
                <c:pt idx="134">
                  <c:v>35751</c:v>
                </c:pt>
                <c:pt idx="135">
                  <c:v>36019</c:v>
                </c:pt>
                <c:pt idx="136">
                  <c:v>36269</c:v>
                </c:pt>
                <c:pt idx="137">
                  <c:v>36519</c:v>
                </c:pt>
                <c:pt idx="138">
                  <c:v>36772</c:v>
                </c:pt>
                <c:pt idx="139">
                  <c:v>37017</c:v>
                </c:pt>
                <c:pt idx="140">
                  <c:v>37262</c:v>
                </c:pt>
                <c:pt idx="141">
                  <c:v>37525</c:v>
                </c:pt>
                <c:pt idx="142">
                  <c:v>37766</c:v>
                </c:pt>
              </c:numCache>
            </c:numRef>
          </c:cat>
          <c:val>
            <c:numRef>
              <c:f>Sheet1!$B$2:$B$144</c:f>
              <c:numCache>
                <c:formatCode>General</c:formatCode>
                <c:ptCount val="143"/>
                <c:pt idx="0">
                  <c:v>0</c:v>
                </c:pt>
                <c:pt idx="1">
                  <c:v>21</c:v>
                </c:pt>
                <c:pt idx="2">
                  <c:v>32</c:v>
                </c:pt>
                <c:pt idx="3">
                  <c:v>23</c:v>
                </c:pt>
                <c:pt idx="4">
                  <c:v>29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11</c:v>
                </c:pt>
                <c:pt idx="14">
                  <c:v>22</c:v>
                </c:pt>
                <c:pt idx="15">
                  <c:v>35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36</c:v>
                </c:pt>
                <c:pt idx="53">
                  <c:v>11</c:v>
                </c:pt>
                <c:pt idx="54">
                  <c:v>14</c:v>
                </c:pt>
                <c:pt idx="55">
                  <c:v>0</c:v>
                </c:pt>
                <c:pt idx="56">
                  <c:v>10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</c:v>
                </c:pt>
                <c:pt idx="65">
                  <c:v>24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15</c:v>
                </c:pt>
                <c:pt idx="78">
                  <c:v>13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33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26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28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59632"/>
        <c:axId val="2049069968"/>
      </c:lineChart>
      <c:catAx>
        <c:axId val="20490596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4906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699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490596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Sheet1!$C$2:$C$313</c:f>
              <c:numCache>
                <c:formatCode>General</c:formatCode>
                <c:ptCount val="312"/>
                <c:pt idx="0">
                  <c:v>1685</c:v>
                </c:pt>
                <c:pt idx="1">
                  <c:v>1816</c:v>
                </c:pt>
                <c:pt idx="2">
                  <c:v>1989</c:v>
                </c:pt>
                <c:pt idx="3">
                  <c:v>2102</c:v>
                </c:pt>
                <c:pt idx="4">
                  <c:v>2235</c:v>
                </c:pt>
                <c:pt idx="5">
                  <c:v>2351</c:v>
                </c:pt>
                <c:pt idx="6">
                  <c:v>2468</c:v>
                </c:pt>
                <c:pt idx="7">
                  <c:v>2577</c:v>
                </c:pt>
                <c:pt idx="8">
                  <c:v>2679</c:v>
                </c:pt>
                <c:pt idx="9">
                  <c:v>2794</c:v>
                </c:pt>
                <c:pt idx="10">
                  <c:v>2891</c:v>
                </c:pt>
                <c:pt idx="11">
                  <c:v>2993</c:v>
                </c:pt>
                <c:pt idx="12">
                  <c:v>3098</c:v>
                </c:pt>
                <c:pt idx="13">
                  <c:v>3195</c:v>
                </c:pt>
                <c:pt idx="14">
                  <c:v>3311</c:v>
                </c:pt>
                <c:pt idx="15">
                  <c:v>3415</c:v>
                </c:pt>
                <c:pt idx="16">
                  <c:v>3517</c:v>
                </c:pt>
                <c:pt idx="17">
                  <c:v>3676</c:v>
                </c:pt>
                <c:pt idx="18">
                  <c:v>3788</c:v>
                </c:pt>
                <c:pt idx="19">
                  <c:v>3889</c:v>
                </c:pt>
                <c:pt idx="20">
                  <c:v>3990</c:v>
                </c:pt>
                <c:pt idx="21">
                  <c:v>4098</c:v>
                </c:pt>
                <c:pt idx="22">
                  <c:v>4226</c:v>
                </c:pt>
                <c:pt idx="23">
                  <c:v>4332</c:v>
                </c:pt>
                <c:pt idx="24">
                  <c:v>4458</c:v>
                </c:pt>
                <c:pt idx="25">
                  <c:v>4563</c:v>
                </c:pt>
                <c:pt idx="26">
                  <c:v>4669</c:v>
                </c:pt>
                <c:pt idx="27">
                  <c:v>4796</c:v>
                </c:pt>
                <c:pt idx="28">
                  <c:v>4948</c:v>
                </c:pt>
                <c:pt idx="29">
                  <c:v>5053</c:v>
                </c:pt>
                <c:pt idx="30">
                  <c:v>5177</c:v>
                </c:pt>
                <c:pt idx="31">
                  <c:v>5307</c:v>
                </c:pt>
                <c:pt idx="32">
                  <c:v>5429</c:v>
                </c:pt>
                <c:pt idx="33">
                  <c:v>5565</c:v>
                </c:pt>
                <c:pt idx="34">
                  <c:v>5721</c:v>
                </c:pt>
                <c:pt idx="35">
                  <c:v>5848</c:v>
                </c:pt>
                <c:pt idx="36">
                  <c:v>6012</c:v>
                </c:pt>
                <c:pt idx="37">
                  <c:v>6140</c:v>
                </c:pt>
                <c:pt idx="38">
                  <c:v>6260</c:v>
                </c:pt>
                <c:pt idx="39">
                  <c:v>6401</c:v>
                </c:pt>
                <c:pt idx="40">
                  <c:v>6519</c:v>
                </c:pt>
                <c:pt idx="41">
                  <c:v>6625</c:v>
                </c:pt>
                <c:pt idx="42">
                  <c:v>6747</c:v>
                </c:pt>
                <c:pt idx="43">
                  <c:v>6857</c:v>
                </c:pt>
                <c:pt idx="44">
                  <c:v>7011</c:v>
                </c:pt>
                <c:pt idx="45">
                  <c:v>7126</c:v>
                </c:pt>
                <c:pt idx="46">
                  <c:v>7256</c:v>
                </c:pt>
                <c:pt idx="47">
                  <c:v>7363</c:v>
                </c:pt>
                <c:pt idx="48">
                  <c:v>7477</c:v>
                </c:pt>
                <c:pt idx="49">
                  <c:v>7582</c:v>
                </c:pt>
                <c:pt idx="50">
                  <c:v>7686</c:v>
                </c:pt>
                <c:pt idx="51">
                  <c:v>7801</c:v>
                </c:pt>
                <c:pt idx="52">
                  <c:v>7904</c:v>
                </c:pt>
                <c:pt idx="53">
                  <c:v>8023</c:v>
                </c:pt>
                <c:pt idx="54">
                  <c:v>8133</c:v>
                </c:pt>
                <c:pt idx="55">
                  <c:v>8264</c:v>
                </c:pt>
                <c:pt idx="56">
                  <c:v>8371</c:v>
                </c:pt>
                <c:pt idx="57">
                  <c:v>8513</c:v>
                </c:pt>
                <c:pt idx="58">
                  <c:v>8677</c:v>
                </c:pt>
                <c:pt idx="59">
                  <c:v>8801</c:v>
                </c:pt>
                <c:pt idx="60">
                  <c:v>8937</c:v>
                </c:pt>
                <c:pt idx="61">
                  <c:v>9054</c:v>
                </c:pt>
                <c:pt idx="62">
                  <c:v>9165</c:v>
                </c:pt>
                <c:pt idx="63">
                  <c:v>9306</c:v>
                </c:pt>
                <c:pt idx="64">
                  <c:v>9412</c:v>
                </c:pt>
                <c:pt idx="65">
                  <c:v>9519</c:v>
                </c:pt>
                <c:pt idx="66">
                  <c:v>9624</c:v>
                </c:pt>
                <c:pt idx="67">
                  <c:v>9729</c:v>
                </c:pt>
                <c:pt idx="68">
                  <c:v>9857</c:v>
                </c:pt>
                <c:pt idx="69">
                  <c:v>9962</c:v>
                </c:pt>
                <c:pt idx="70">
                  <c:v>10068</c:v>
                </c:pt>
                <c:pt idx="71">
                  <c:v>10173</c:v>
                </c:pt>
                <c:pt idx="72">
                  <c:v>10284</c:v>
                </c:pt>
                <c:pt idx="73">
                  <c:v>10388</c:v>
                </c:pt>
                <c:pt idx="74">
                  <c:v>10506</c:v>
                </c:pt>
                <c:pt idx="75">
                  <c:v>10610</c:v>
                </c:pt>
                <c:pt idx="76">
                  <c:v>10717</c:v>
                </c:pt>
                <c:pt idx="77">
                  <c:v>10832</c:v>
                </c:pt>
                <c:pt idx="78">
                  <c:v>10938</c:v>
                </c:pt>
                <c:pt idx="79">
                  <c:v>11045</c:v>
                </c:pt>
                <c:pt idx="80">
                  <c:v>11150</c:v>
                </c:pt>
                <c:pt idx="81">
                  <c:v>11261</c:v>
                </c:pt>
                <c:pt idx="82">
                  <c:v>11366</c:v>
                </c:pt>
                <c:pt idx="83">
                  <c:v>11475</c:v>
                </c:pt>
                <c:pt idx="84">
                  <c:v>11590</c:v>
                </c:pt>
                <c:pt idx="85">
                  <c:v>11719</c:v>
                </c:pt>
                <c:pt idx="86">
                  <c:v>11833</c:v>
                </c:pt>
                <c:pt idx="87">
                  <c:v>11940</c:v>
                </c:pt>
                <c:pt idx="88">
                  <c:v>12061</c:v>
                </c:pt>
                <c:pt idx="89">
                  <c:v>12267</c:v>
                </c:pt>
                <c:pt idx="90">
                  <c:v>12390</c:v>
                </c:pt>
                <c:pt idx="91">
                  <c:v>12504</c:v>
                </c:pt>
                <c:pt idx="92">
                  <c:v>12609</c:v>
                </c:pt>
                <c:pt idx="93">
                  <c:v>12720</c:v>
                </c:pt>
                <c:pt idx="94">
                  <c:v>12829</c:v>
                </c:pt>
                <c:pt idx="95">
                  <c:v>12942</c:v>
                </c:pt>
                <c:pt idx="96">
                  <c:v>13051</c:v>
                </c:pt>
                <c:pt idx="97">
                  <c:v>13160</c:v>
                </c:pt>
                <c:pt idx="98">
                  <c:v>13269</c:v>
                </c:pt>
                <c:pt idx="99">
                  <c:v>13385</c:v>
                </c:pt>
                <c:pt idx="100">
                  <c:v>13494</c:v>
                </c:pt>
                <c:pt idx="101">
                  <c:v>13602</c:v>
                </c:pt>
                <c:pt idx="102">
                  <c:v>13707</c:v>
                </c:pt>
                <c:pt idx="103">
                  <c:v>13816</c:v>
                </c:pt>
                <c:pt idx="104">
                  <c:v>13926</c:v>
                </c:pt>
                <c:pt idx="105">
                  <c:v>14036</c:v>
                </c:pt>
                <c:pt idx="106">
                  <c:v>14141</c:v>
                </c:pt>
                <c:pt idx="107">
                  <c:v>14246</c:v>
                </c:pt>
                <c:pt idx="108">
                  <c:v>14355</c:v>
                </c:pt>
                <c:pt idx="109">
                  <c:v>14470</c:v>
                </c:pt>
                <c:pt idx="110">
                  <c:v>14645</c:v>
                </c:pt>
                <c:pt idx="111">
                  <c:v>14753</c:v>
                </c:pt>
                <c:pt idx="112">
                  <c:v>14863</c:v>
                </c:pt>
                <c:pt idx="113">
                  <c:v>14994</c:v>
                </c:pt>
                <c:pt idx="114">
                  <c:v>15130</c:v>
                </c:pt>
                <c:pt idx="115">
                  <c:v>15267</c:v>
                </c:pt>
                <c:pt idx="116">
                  <c:v>15388</c:v>
                </c:pt>
                <c:pt idx="117">
                  <c:v>15503</c:v>
                </c:pt>
                <c:pt idx="118">
                  <c:v>15608</c:v>
                </c:pt>
                <c:pt idx="119">
                  <c:v>15714</c:v>
                </c:pt>
                <c:pt idx="120">
                  <c:v>15831</c:v>
                </c:pt>
                <c:pt idx="121">
                  <c:v>15936</c:v>
                </c:pt>
                <c:pt idx="122">
                  <c:v>16098</c:v>
                </c:pt>
                <c:pt idx="123">
                  <c:v>16213</c:v>
                </c:pt>
                <c:pt idx="124">
                  <c:v>16337</c:v>
                </c:pt>
                <c:pt idx="125">
                  <c:v>16444</c:v>
                </c:pt>
                <c:pt idx="126">
                  <c:v>16554</c:v>
                </c:pt>
                <c:pt idx="127">
                  <c:v>16663</c:v>
                </c:pt>
                <c:pt idx="128">
                  <c:v>16791</c:v>
                </c:pt>
                <c:pt idx="129">
                  <c:v>16901</c:v>
                </c:pt>
                <c:pt idx="130">
                  <c:v>17017</c:v>
                </c:pt>
                <c:pt idx="131">
                  <c:v>17124</c:v>
                </c:pt>
                <c:pt idx="132">
                  <c:v>17230</c:v>
                </c:pt>
                <c:pt idx="133">
                  <c:v>17338</c:v>
                </c:pt>
                <c:pt idx="134">
                  <c:v>17457</c:v>
                </c:pt>
                <c:pt idx="135">
                  <c:v>17569</c:v>
                </c:pt>
                <c:pt idx="136">
                  <c:v>17683</c:v>
                </c:pt>
                <c:pt idx="137">
                  <c:v>17801</c:v>
                </c:pt>
                <c:pt idx="138">
                  <c:v>17925</c:v>
                </c:pt>
                <c:pt idx="139">
                  <c:v>18084</c:v>
                </c:pt>
                <c:pt idx="140">
                  <c:v>18217</c:v>
                </c:pt>
                <c:pt idx="141">
                  <c:v>18346</c:v>
                </c:pt>
                <c:pt idx="142">
                  <c:v>18464</c:v>
                </c:pt>
                <c:pt idx="143">
                  <c:v>18604</c:v>
                </c:pt>
                <c:pt idx="144">
                  <c:v>18716</c:v>
                </c:pt>
                <c:pt idx="145">
                  <c:v>18822</c:v>
                </c:pt>
                <c:pt idx="146">
                  <c:v>18936</c:v>
                </c:pt>
                <c:pt idx="147">
                  <c:v>19107</c:v>
                </c:pt>
                <c:pt idx="148">
                  <c:v>19227</c:v>
                </c:pt>
                <c:pt idx="149">
                  <c:v>19335</c:v>
                </c:pt>
                <c:pt idx="150">
                  <c:v>19443</c:v>
                </c:pt>
                <c:pt idx="151">
                  <c:v>19549</c:v>
                </c:pt>
                <c:pt idx="152">
                  <c:v>19668</c:v>
                </c:pt>
                <c:pt idx="153">
                  <c:v>19775</c:v>
                </c:pt>
                <c:pt idx="154">
                  <c:v>19884</c:v>
                </c:pt>
                <c:pt idx="155">
                  <c:v>19988</c:v>
                </c:pt>
                <c:pt idx="156">
                  <c:v>20096</c:v>
                </c:pt>
                <c:pt idx="157">
                  <c:v>20202</c:v>
                </c:pt>
                <c:pt idx="158">
                  <c:v>20318</c:v>
                </c:pt>
                <c:pt idx="159">
                  <c:v>20425</c:v>
                </c:pt>
                <c:pt idx="160">
                  <c:v>20530</c:v>
                </c:pt>
                <c:pt idx="161">
                  <c:v>20641</c:v>
                </c:pt>
                <c:pt idx="162">
                  <c:v>20758</c:v>
                </c:pt>
                <c:pt idx="163">
                  <c:v>20876</c:v>
                </c:pt>
                <c:pt idx="164">
                  <c:v>20990</c:v>
                </c:pt>
                <c:pt idx="165">
                  <c:v>21158</c:v>
                </c:pt>
                <c:pt idx="166">
                  <c:v>21282</c:v>
                </c:pt>
                <c:pt idx="167">
                  <c:v>21398</c:v>
                </c:pt>
                <c:pt idx="168">
                  <c:v>21521</c:v>
                </c:pt>
                <c:pt idx="169">
                  <c:v>21630</c:v>
                </c:pt>
                <c:pt idx="170">
                  <c:v>21736</c:v>
                </c:pt>
                <c:pt idx="171">
                  <c:v>21844</c:v>
                </c:pt>
                <c:pt idx="172">
                  <c:v>21961</c:v>
                </c:pt>
                <c:pt idx="173">
                  <c:v>22065</c:v>
                </c:pt>
                <c:pt idx="174">
                  <c:v>22176</c:v>
                </c:pt>
                <c:pt idx="175">
                  <c:v>22287</c:v>
                </c:pt>
                <c:pt idx="176">
                  <c:v>22406</c:v>
                </c:pt>
                <c:pt idx="177">
                  <c:v>22526</c:v>
                </c:pt>
                <c:pt idx="178">
                  <c:v>22639</c:v>
                </c:pt>
                <c:pt idx="179">
                  <c:v>22745</c:v>
                </c:pt>
                <c:pt idx="180">
                  <c:v>22854</c:v>
                </c:pt>
                <c:pt idx="181">
                  <c:v>22960</c:v>
                </c:pt>
                <c:pt idx="182">
                  <c:v>23094</c:v>
                </c:pt>
                <c:pt idx="183">
                  <c:v>23197</c:v>
                </c:pt>
                <c:pt idx="184">
                  <c:v>23307</c:v>
                </c:pt>
                <c:pt idx="185">
                  <c:v>23415</c:v>
                </c:pt>
                <c:pt idx="186">
                  <c:v>23519</c:v>
                </c:pt>
                <c:pt idx="187">
                  <c:v>23631</c:v>
                </c:pt>
                <c:pt idx="188">
                  <c:v>23736</c:v>
                </c:pt>
                <c:pt idx="189">
                  <c:v>23846</c:v>
                </c:pt>
                <c:pt idx="190">
                  <c:v>23956</c:v>
                </c:pt>
                <c:pt idx="191">
                  <c:v>24063</c:v>
                </c:pt>
                <c:pt idx="192">
                  <c:v>24244</c:v>
                </c:pt>
                <c:pt idx="193">
                  <c:v>24364</c:v>
                </c:pt>
                <c:pt idx="194">
                  <c:v>24476</c:v>
                </c:pt>
                <c:pt idx="195">
                  <c:v>24587</c:v>
                </c:pt>
                <c:pt idx="196">
                  <c:v>24713</c:v>
                </c:pt>
                <c:pt idx="197">
                  <c:v>24827</c:v>
                </c:pt>
                <c:pt idx="198">
                  <c:v>24937</c:v>
                </c:pt>
                <c:pt idx="199">
                  <c:v>25046</c:v>
                </c:pt>
                <c:pt idx="200">
                  <c:v>25157</c:v>
                </c:pt>
                <c:pt idx="201">
                  <c:v>25284</c:v>
                </c:pt>
                <c:pt idx="202">
                  <c:v>25430</c:v>
                </c:pt>
                <c:pt idx="203">
                  <c:v>25548</c:v>
                </c:pt>
                <c:pt idx="204">
                  <c:v>25673</c:v>
                </c:pt>
                <c:pt idx="205">
                  <c:v>25792</c:v>
                </c:pt>
                <c:pt idx="206">
                  <c:v>25906</c:v>
                </c:pt>
                <c:pt idx="207">
                  <c:v>26013</c:v>
                </c:pt>
                <c:pt idx="208">
                  <c:v>26119</c:v>
                </c:pt>
                <c:pt idx="209">
                  <c:v>26227</c:v>
                </c:pt>
                <c:pt idx="210">
                  <c:v>26332</c:v>
                </c:pt>
                <c:pt idx="211">
                  <c:v>26437</c:v>
                </c:pt>
                <c:pt idx="212">
                  <c:v>26542</c:v>
                </c:pt>
                <c:pt idx="213">
                  <c:v>26648</c:v>
                </c:pt>
                <c:pt idx="214">
                  <c:v>26759</c:v>
                </c:pt>
                <c:pt idx="215">
                  <c:v>26877</c:v>
                </c:pt>
                <c:pt idx="216">
                  <c:v>26995</c:v>
                </c:pt>
                <c:pt idx="217">
                  <c:v>27106</c:v>
                </c:pt>
                <c:pt idx="218">
                  <c:v>27218</c:v>
                </c:pt>
                <c:pt idx="219">
                  <c:v>27353</c:v>
                </c:pt>
                <c:pt idx="220">
                  <c:v>27511</c:v>
                </c:pt>
                <c:pt idx="221">
                  <c:v>27621</c:v>
                </c:pt>
                <c:pt idx="222">
                  <c:v>27728</c:v>
                </c:pt>
                <c:pt idx="223">
                  <c:v>27839</c:v>
                </c:pt>
                <c:pt idx="224">
                  <c:v>27950</c:v>
                </c:pt>
                <c:pt idx="225">
                  <c:v>28062</c:v>
                </c:pt>
                <c:pt idx="226">
                  <c:v>28171</c:v>
                </c:pt>
                <c:pt idx="227">
                  <c:v>28282</c:v>
                </c:pt>
                <c:pt idx="228">
                  <c:v>28391</c:v>
                </c:pt>
                <c:pt idx="229">
                  <c:v>28504</c:v>
                </c:pt>
                <c:pt idx="230">
                  <c:v>28613</c:v>
                </c:pt>
                <c:pt idx="231">
                  <c:v>28725</c:v>
                </c:pt>
                <c:pt idx="232">
                  <c:v>28839</c:v>
                </c:pt>
                <c:pt idx="233">
                  <c:v>28948</c:v>
                </c:pt>
                <c:pt idx="234">
                  <c:v>29054</c:v>
                </c:pt>
                <c:pt idx="235">
                  <c:v>29164</c:v>
                </c:pt>
                <c:pt idx="236">
                  <c:v>29273</c:v>
                </c:pt>
                <c:pt idx="237">
                  <c:v>29383</c:v>
                </c:pt>
                <c:pt idx="238">
                  <c:v>29496</c:v>
                </c:pt>
                <c:pt idx="239">
                  <c:v>29675</c:v>
                </c:pt>
                <c:pt idx="240">
                  <c:v>29819</c:v>
                </c:pt>
                <c:pt idx="241">
                  <c:v>29937</c:v>
                </c:pt>
                <c:pt idx="242">
                  <c:v>30054</c:v>
                </c:pt>
                <c:pt idx="243">
                  <c:v>30163</c:v>
                </c:pt>
                <c:pt idx="244">
                  <c:v>30269</c:v>
                </c:pt>
                <c:pt idx="245">
                  <c:v>30376</c:v>
                </c:pt>
                <c:pt idx="246">
                  <c:v>30485</c:v>
                </c:pt>
                <c:pt idx="247">
                  <c:v>30590</c:v>
                </c:pt>
                <c:pt idx="248">
                  <c:v>30704</c:v>
                </c:pt>
                <c:pt idx="249">
                  <c:v>30838</c:v>
                </c:pt>
                <c:pt idx="250">
                  <c:v>30952</c:v>
                </c:pt>
                <c:pt idx="251">
                  <c:v>31061</c:v>
                </c:pt>
                <c:pt idx="252">
                  <c:v>31169</c:v>
                </c:pt>
                <c:pt idx="253">
                  <c:v>31283</c:v>
                </c:pt>
                <c:pt idx="254">
                  <c:v>31392</c:v>
                </c:pt>
                <c:pt idx="255">
                  <c:v>31505</c:v>
                </c:pt>
                <c:pt idx="256">
                  <c:v>31611</c:v>
                </c:pt>
                <c:pt idx="257">
                  <c:v>31718</c:v>
                </c:pt>
                <c:pt idx="258">
                  <c:v>31843</c:v>
                </c:pt>
                <c:pt idx="259">
                  <c:v>31950</c:v>
                </c:pt>
                <c:pt idx="260">
                  <c:v>32058</c:v>
                </c:pt>
                <c:pt idx="261">
                  <c:v>32164</c:v>
                </c:pt>
                <c:pt idx="262">
                  <c:v>32292</c:v>
                </c:pt>
                <c:pt idx="263">
                  <c:v>32426</c:v>
                </c:pt>
                <c:pt idx="264">
                  <c:v>32545</c:v>
                </c:pt>
                <c:pt idx="265">
                  <c:v>32681</c:v>
                </c:pt>
                <c:pt idx="266">
                  <c:v>32806</c:v>
                </c:pt>
                <c:pt idx="267">
                  <c:v>32916</c:v>
                </c:pt>
                <c:pt idx="268">
                  <c:v>33056</c:v>
                </c:pt>
                <c:pt idx="269">
                  <c:v>33165</c:v>
                </c:pt>
                <c:pt idx="270">
                  <c:v>33272</c:v>
                </c:pt>
                <c:pt idx="271">
                  <c:v>33380</c:v>
                </c:pt>
                <c:pt idx="272">
                  <c:v>33494</c:v>
                </c:pt>
                <c:pt idx="273">
                  <c:v>33600</c:v>
                </c:pt>
                <c:pt idx="274">
                  <c:v>33718</c:v>
                </c:pt>
                <c:pt idx="275">
                  <c:v>33843</c:v>
                </c:pt>
                <c:pt idx="276">
                  <c:v>33952</c:v>
                </c:pt>
                <c:pt idx="277">
                  <c:v>34060</c:v>
                </c:pt>
                <c:pt idx="278">
                  <c:v>34165</c:v>
                </c:pt>
                <c:pt idx="279">
                  <c:v>34279</c:v>
                </c:pt>
                <c:pt idx="280">
                  <c:v>34384</c:v>
                </c:pt>
                <c:pt idx="281">
                  <c:v>34492</c:v>
                </c:pt>
                <c:pt idx="282">
                  <c:v>34603</c:v>
                </c:pt>
                <c:pt idx="283">
                  <c:v>34709</c:v>
                </c:pt>
                <c:pt idx="284">
                  <c:v>34826</c:v>
                </c:pt>
                <c:pt idx="285">
                  <c:v>34942</c:v>
                </c:pt>
                <c:pt idx="286">
                  <c:v>35054</c:v>
                </c:pt>
                <c:pt idx="287">
                  <c:v>35162</c:v>
                </c:pt>
                <c:pt idx="288">
                  <c:v>35273</c:v>
                </c:pt>
                <c:pt idx="289">
                  <c:v>35378</c:v>
                </c:pt>
                <c:pt idx="290">
                  <c:v>35484</c:v>
                </c:pt>
                <c:pt idx="291">
                  <c:v>35597</c:v>
                </c:pt>
                <c:pt idx="292">
                  <c:v>35702</c:v>
                </c:pt>
                <c:pt idx="293">
                  <c:v>35817</c:v>
                </c:pt>
                <c:pt idx="294">
                  <c:v>35931</c:v>
                </c:pt>
                <c:pt idx="295">
                  <c:v>36036</c:v>
                </c:pt>
                <c:pt idx="296">
                  <c:v>36145</c:v>
                </c:pt>
                <c:pt idx="297">
                  <c:v>36250</c:v>
                </c:pt>
                <c:pt idx="298">
                  <c:v>36358</c:v>
                </c:pt>
                <c:pt idx="299">
                  <c:v>36466</c:v>
                </c:pt>
                <c:pt idx="300">
                  <c:v>36576</c:v>
                </c:pt>
                <c:pt idx="301">
                  <c:v>36681</c:v>
                </c:pt>
                <c:pt idx="302">
                  <c:v>36787</c:v>
                </c:pt>
                <c:pt idx="303">
                  <c:v>36896</c:v>
                </c:pt>
                <c:pt idx="304">
                  <c:v>37000</c:v>
                </c:pt>
                <c:pt idx="305">
                  <c:v>37114</c:v>
                </c:pt>
                <c:pt idx="306">
                  <c:v>37220</c:v>
                </c:pt>
                <c:pt idx="307">
                  <c:v>37326</c:v>
                </c:pt>
                <c:pt idx="308">
                  <c:v>37451</c:v>
                </c:pt>
                <c:pt idx="309">
                  <c:v>37565</c:v>
                </c:pt>
                <c:pt idx="310">
                  <c:v>37670</c:v>
                </c:pt>
                <c:pt idx="311">
                  <c:v>37779</c:v>
                </c:pt>
              </c:numCache>
            </c:numRef>
          </c:cat>
          <c:val>
            <c:numRef>
              <c:f>Sheet1!$E$2:$E$313</c:f>
              <c:numCache>
                <c:formatCode>General</c:formatCode>
                <c:ptCount val="312"/>
                <c:pt idx="0">
                  <c:v>3.0458984375</c:v>
                </c:pt>
                <c:pt idx="1">
                  <c:v>6.2890625</c:v>
                </c:pt>
                <c:pt idx="2">
                  <c:v>14.1201171875</c:v>
                </c:pt>
                <c:pt idx="3">
                  <c:v>18.2060546875</c:v>
                </c:pt>
                <c:pt idx="4">
                  <c:v>21.248046875</c:v>
                </c:pt>
                <c:pt idx="5">
                  <c:v>21.7607421875</c:v>
                </c:pt>
                <c:pt idx="6">
                  <c:v>22.0458984375</c:v>
                </c:pt>
                <c:pt idx="7">
                  <c:v>23.9677734375</c:v>
                </c:pt>
                <c:pt idx="8">
                  <c:v>23.5888671875</c:v>
                </c:pt>
                <c:pt idx="9">
                  <c:v>24.3857421875</c:v>
                </c:pt>
                <c:pt idx="10">
                  <c:v>24.8623046875</c:v>
                </c:pt>
                <c:pt idx="11">
                  <c:v>25.5732421875</c:v>
                </c:pt>
                <c:pt idx="12">
                  <c:v>28.1435546875</c:v>
                </c:pt>
                <c:pt idx="13">
                  <c:v>26.92578125</c:v>
                </c:pt>
                <c:pt idx="14">
                  <c:v>28.0087890625</c:v>
                </c:pt>
                <c:pt idx="15">
                  <c:v>28.80859375</c:v>
                </c:pt>
                <c:pt idx="16">
                  <c:v>30.060546875</c:v>
                </c:pt>
                <c:pt idx="17">
                  <c:v>31.662109375</c:v>
                </c:pt>
                <c:pt idx="18">
                  <c:v>32.3388671875</c:v>
                </c:pt>
                <c:pt idx="19">
                  <c:v>32.3515625</c:v>
                </c:pt>
                <c:pt idx="20">
                  <c:v>32.36328125</c:v>
                </c:pt>
                <c:pt idx="21">
                  <c:v>32.36328125</c:v>
                </c:pt>
                <c:pt idx="22">
                  <c:v>32.36328125</c:v>
                </c:pt>
                <c:pt idx="23">
                  <c:v>32.36328125</c:v>
                </c:pt>
                <c:pt idx="24">
                  <c:v>32.36328125</c:v>
                </c:pt>
                <c:pt idx="25">
                  <c:v>32.36328125</c:v>
                </c:pt>
                <c:pt idx="26">
                  <c:v>32.375</c:v>
                </c:pt>
                <c:pt idx="27">
                  <c:v>32.375</c:v>
                </c:pt>
                <c:pt idx="28">
                  <c:v>32.828125</c:v>
                </c:pt>
                <c:pt idx="29">
                  <c:v>32.8984375</c:v>
                </c:pt>
                <c:pt idx="30">
                  <c:v>33.12890625</c:v>
                </c:pt>
                <c:pt idx="31">
                  <c:v>33.544921875</c:v>
                </c:pt>
                <c:pt idx="32">
                  <c:v>33.67578125</c:v>
                </c:pt>
                <c:pt idx="33">
                  <c:v>34.07421875</c:v>
                </c:pt>
                <c:pt idx="34">
                  <c:v>34.7734375</c:v>
                </c:pt>
                <c:pt idx="35">
                  <c:v>35.16796875</c:v>
                </c:pt>
                <c:pt idx="36">
                  <c:v>35.400390625</c:v>
                </c:pt>
                <c:pt idx="37">
                  <c:v>35.6943359375</c:v>
                </c:pt>
                <c:pt idx="38">
                  <c:v>35.76171875</c:v>
                </c:pt>
                <c:pt idx="39">
                  <c:v>35.90625</c:v>
                </c:pt>
                <c:pt idx="40">
                  <c:v>35.92578125</c:v>
                </c:pt>
                <c:pt idx="41">
                  <c:v>35.92578125</c:v>
                </c:pt>
                <c:pt idx="42">
                  <c:v>35.92578125</c:v>
                </c:pt>
                <c:pt idx="43">
                  <c:v>35.92578125</c:v>
                </c:pt>
                <c:pt idx="44">
                  <c:v>35.93359375</c:v>
                </c:pt>
                <c:pt idx="45">
                  <c:v>35.953125</c:v>
                </c:pt>
                <c:pt idx="46">
                  <c:v>36.13671875</c:v>
                </c:pt>
                <c:pt idx="47">
                  <c:v>36.140625</c:v>
                </c:pt>
                <c:pt idx="48">
                  <c:v>36.14453125</c:v>
                </c:pt>
                <c:pt idx="49">
                  <c:v>36.14453125</c:v>
                </c:pt>
                <c:pt idx="50">
                  <c:v>36.14453125</c:v>
                </c:pt>
                <c:pt idx="51">
                  <c:v>36.14453125</c:v>
                </c:pt>
                <c:pt idx="52">
                  <c:v>36.14453125</c:v>
                </c:pt>
                <c:pt idx="53">
                  <c:v>36.14453125</c:v>
                </c:pt>
                <c:pt idx="54">
                  <c:v>36.14453125</c:v>
                </c:pt>
                <c:pt idx="55">
                  <c:v>36.14453125</c:v>
                </c:pt>
                <c:pt idx="56">
                  <c:v>36.14453125</c:v>
                </c:pt>
                <c:pt idx="57">
                  <c:v>36.14453125</c:v>
                </c:pt>
                <c:pt idx="58">
                  <c:v>36.41015625</c:v>
                </c:pt>
                <c:pt idx="59">
                  <c:v>36.640625</c:v>
                </c:pt>
                <c:pt idx="60">
                  <c:v>37.34375</c:v>
                </c:pt>
                <c:pt idx="61">
                  <c:v>36.904296875</c:v>
                </c:pt>
                <c:pt idx="62">
                  <c:v>36.869140625</c:v>
                </c:pt>
                <c:pt idx="63">
                  <c:v>37.025390625</c:v>
                </c:pt>
                <c:pt idx="64">
                  <c:v>37.029296875</c:v>
                </c:pt>
                <c:pt idx="65">
                  <c:v>37.029296875</c:v>
                </c:pt>
                <c:pt idx="66">
                  <c:v>37.029296875</c:v>
                </c:pt>
                <c:pt idx="67">
                  <c:v>37.029296875</c:v>
                </c:pt>
                <c:pt idx="68">
                  <c:v>37.033203125</c:v>
                </c:pt>
                <c:pt idx="69">
                  <c:v>37.033203125</c:v>
                </c:pt>
                <c:pt idx="70">
                  <c:v>37.033203125</c:v>
                </c:pt>
                <c:pt idx="71">
                  <c:v>37.033203125</c:v>
                </c:pt>
                <c:pt idx="72">
                  <c:v>37.033203125</c:v>
                </c:pt>
                <c:pt idx="73">
                  <c:v>37.033203125</c:v>
                </c:pt>
                <c:pt idx="74">
                  <c:v>37.033203125</c:v>
                </c:pt>
                <c:pt idx="75">
                  <c:v>37.033203125</c:v>
                </c:pt>
                <c:pt idx="76">
                  <c:v>37.033203125</c:v>
                </c:pt>
                <c:pt idx="77">
                  <c:v>37.033203125</c:v>
                </c:pt>
                <c:pt idx="78">
                  <c:v>37.033203125</c:v>
                </c:pt>
                <c:pt idx="79">
                  <c:v>37.033203125</c:v>
                </c:pt>
                <c:pt idx="80">
                  <c:v>37.033203125</c:v>
                </c:pt>
                <c:pt idx="81">
                  <c:v>37.033203125</c:v>
                </c:pt>
                <c:pt idx="82">
                  <c:v>37.033203125</c:v>
                </c:pt>
                <c:pt idx="83">
                  <c:v>37.033203125</c:v>
                </c:pt>
                <c:pt idx="84">
                  <c:v>37.033203125</c:v>
                </c:pt>
                <c:pt idx="85">
                  <c:v>37.033203125</c:v>
                </c:pt>
                <c:pt idx="86">
                  <c:v>37.033203125</c:v>
                </c:pt>
                <c:pt idx="87">
                  <c:v>37.033203125</c:v>
                </c:pt>
                <c:pt idx="88">
                  <c:v>37.037109375</c:v>
                </c:pt>
                <c:pt idx="89">
                  <c:v>37.083984375</c:v>
                </c:pt>
                <c:pt idx="90">
                  <c:v>37.103515625</c:v>
                </c:pt>
                <c:pt idx="91">
                  <c:v>37.107421875</c:v>
                </c:pt>
                <c:pt idx="92">
                  <c:v>37.107421875</c:v>
                </c:pt>
                <c:pt idx="93">
                  <c:v>37.107421875</c:v>
                </c:pt>
                <c:pt idx="94">
                  <c:v>37.107421875</c:v>
                </c:pt>
                <c:pt idx="95">
                  <c:v>37.107421875</c:v>
                </c:pt>
                <c:pt idx="96">
                  <c:v>37.107421875</c:v>
                </c:pt>
                <c:pt idx="97">
                  <c:v>37.107421875</c:v>
                </c:pt>
                <c:pt idx="98">
                  <c:v>37.107421875</c:v>
                </c:pt>
                <c:pt idx="99">
                  <c:v>37.107421875</c:v>
                </c:pt>
                <c:pt idx="100">
                  <c:v>37.107421875</c:v>
                </c:pt>
                <c:pt idx="101">
                  <c:v>37.107421875</c:v>
                </c:pt>
                <c:pt idx="102">
                  <c:v>37.107421875</c:v>
                </c:pt>
                <c:pt idx="103">
                  <c:v>37.107421875</c:v>
                </c:pt>
                <c:pt idx="104">
                  <c:v>37.107421875</c:v>
                </c:pt>
                <c:pt idx="105">
                  <c:v>37.107421875</c:v>
                </c:pt>
                <c:pt idx="106">
                  <c:v>37.107421875</c:v>
                </c:pt>
                <c:pt idx="107">
                  <c:v>37.107421875</c:v>
                </c:pt>
                <c:pt idx="108">
                  <c:v>37.107421875</c:v>
                </c:pt>
                <c:pt idx="109">
                  <c:v>37.111328125</c:v>
                </c:pt>
                <c:pt idx="110">
                  <c:v>37.677734375</c:v>
                </c:pt>
                <c:pt idx="111">
                  <c:v>38.080078125</c:v>
                </c:pt>
                <c:pt idx="112">
                  <c:v>39.224609375</c:v>
                </c:pt>
                <c:pt idx="113">
                  <c:v>39.263671875</c:v>
                </c:pt>
                <c:pt idx="114">
                  <c:v>39.283203125</c:v>
                </c:pt>
                <c:pt idx="115">
                  <c:v>39.314453125</c:v>
                </c:pt>
                <c:pt idx="116">
                  <c:v>39.326171875</c:v>
                </c:pt>
                <c:pt idx="117">
                  <c:v>39.333984375</c:v>
                </c:pt>
                <c:pt idx="118">
                  <c:v>39.333984375</c:v>
                </c:pt>
                <c:pt idx="119">
                  <c:v>39.333984375</c:v>
                </c:pt>
                <c:pt idx="120">
                  <c:v>39.333984375</c:v>
                </c:pt>
                <c:pt idx="121">
                  <c:v>39.333984375</c:v>
                </c:pt>
                <c:pt idx="122">
                  <c:v>39.349609375</c:v>
                </c:pt>
                <c:pt idx="123">
                  <c:v>39.361328125</c:v>
                </c:pt>
                <c:pt idx="124">
                  <c:v>39.376953125</c:v>
                </c:pt>
                <c:pt idx="125">
                  <c:v>39.380859375</c:v>
                </c:pt>
                <c:pt idx="126">
                  <c:v>39.380859375</c:v>
                </c:pt>
                <c:pt idx="127">
                  <c:v>39.380859375</c:v>
                </c:pt>
                <c:pt idx="128">
                  <c:v>39.380859375</c:v>
                </c:pt>
                <c:pt idx="129">
                  <c:v>39.380859375</c:v>
                </c:pt>
                <c:pt idx="130">
                  <c:v>39.380859375</c:v>
                </c:pt>
                <c:pt idx="131">
                  <c:v>39.380859375</c:v>
                </c:pt>
                <c:pt idx="132">
                  <c:v>39.380859375</c:v>
                </c:pt>
                <c:pt idx="133">
                  <c:v>39.380859375</c:v>
                </c:pt>
                <c:pt idx="134">
                  <c:v>39.380859375</c:v>
                </c:pt>
                <c:pt idx="135">
                  <c:v>39.380859375</c:v>
                </c:pt>
                <c:pt idx="136">
                  <c:v>39.380859375</c:v>
                </c:pt>
                <c:pt idx="137">
                  <c:v>39.380859375</c:v>
                </c:pt>
                <c:pt idx="138">
                  <c:v>39.380859375</c:v>
                </c:pt>
                <c:pt idx="139">
                  <c:v>39.400390625</c:v>
                </c:pt>
                <c:pt idx="140">
                  <c:v>39.412109375</c:v>
                </c:pt>
                <c:pt idx="141">
                  <c:v>39.439453125</c:v>
                </c:pt>
                <c:pt idx="142">
                  <c:v>39.455078125</c:v>
                </c:pt>
                <c:pt idx="143">
                  <c:v>39.478515625</c:v>
                </c:pt>
                <c:pt idx="144">
                  <c:v>39.478515625</c:v>
                </c:pt>
                <c:pt idx="145">
                  <c:v>39.478515625</c:v>
                </c:pt>
                <c:pt idx="146">
                  <c:v>39.478515625</c:v>
                </c:pt>
                <c:pt idx="147">
                  <c:v>39.478515625</c:v>
                </c:pt>
                <c:pt idx="148">
                  <c:v>39.478515625</c:v>
                </c:pt>
                <c:pt idx="149">
                  <c:v>39.478515625</c:v>
                </c:pt>
                <c:pt idx="150">
                  <c:v>39.478515625</c:v>
                </c:pt>
                <c:pt idx="151">
                  <c:v>39.478515625</c:v>
                </c:pt>
                <c:pt idx="152">
                  <c:v>39.478515625</c:v>
                </c:pt>
                <c:pt idx="153">
                  <c:v>39.478515625</c:v>
                </c:pt>
                <c:pt idx="154">
                  <c:v>39.478515625</c:v>
                </c:pt>
                <c:pt idx="155">
                  <c:v>39.478515625</c:v>
                </c:pt>
                <c:pt idx="156">
                  <c:v>39.478515625</c:v>
                </c:pt>
                <c:pt idx="157">
                  <c:v>39.478515625</c:v>
                </c:pt>
                <c:pt idx="158">
                  <c:v>39.486328125</c:v>
                </c:pt>
                <c:pt idx="159">
                  <c:v>39.4931640625</c:v>
                </c:pt>
                <c:pt idx="160">
                  <c:v>39.4931640625</c:v>
                </c:pt>
                <c:pt idx="161">
                  <c:v>39.4931640625</c:v>
                </c:pt>
                <c:pt idx="162">
                  <c:v>39.4931640625</c:v>
                </c:pt>
                <c:pt idx="163">
                  <c:v>39.4931640625</c:v>
                </c:pt>
                <c:pt idx="164">
                  <c:v>39.4931640625</c:v>
                </c:pt>
                <c:pt idx="165">
                  <c:v>39.5400390625</c:v>
                </c:pt>
                <c:pt idx="166">
                  <c:v>39.556640625</c:v>
                </c:pt>
                <c:pt idx="167">
                  <c:v>39.572265625</c:v>
                </c:pt>
                <c:pt idx="168">
                  <c:v>39.587890625</c:v>
                </c:pt>
                <c:pt idx="169">
                  <c:v>39.595703125</c:v>
                </c:pt>
                <c:pt idx="170">
                  <c:v>39.595703125</c:v>
                </c:pt>
                <c:pt idx="171">
                  <c:v>39.595703125</c:v>
                </c:pt>
                <c:pt idx="172">
                  <c:v>39.599609375</c:v>
                </c:pt>
                <c:pt idx="173">
                  <c:v>39.599609375</c:v>
                </c:pt>
                <c:pt idx="174">
                  <c:v>39.599609375</c:v>
                </c:pt>
                <c:pt idx="175">
                  <c:v>39.607421875</c:v>
                </c:pt>
                <c:pt idx="176">
                  <c:v>39.615234375</c:v>
                </c:pt>
                <c:pt idx="177">
                  <c:v>39.626953125</c:v>
                </c:pt>
                <c:pt idx="178">
                  <c:v>39.626953125</c:v>
                </c:pt>
                <c:pt idx="179">
                  <c:v>39.626953125</c:v>
                </c:pt>
                <c:pt idx="180">
                  <c:v>39.626953125</c:v>
                </c:pt>
                <c:pt idx="181">
                  <c:v>39.626953125</c:v>
                </c:pt>
                <c:pt idx="182">
                  <c:v>39.626953125</c:v>
                </c:pt>
                <c:pt idx="183">
                  <c:v>39.626953125</c:v>
                </c:pt>
                <c:pt idx="184">
                  <c:v>39.626953125</c:v>
                </c:pt>
                <c:pt idx="185">
                  <c:v>39.626953125</c:v>
                </c:pt>
                <c:pt idx="186">
                  <c:v>39.626953125</c:v>
                </c:pt>
                <c:pt idx="187">
                  <c:v>39.626953125</c:v>
                </c:pt>
                <c:pt idx="188">
                  <c:v>39.626953125</c:v>
                </c:pt>
                <c:pt idx="189">
                  <c:v>39.626953125</c:v>
                </c:pt>
                <c:pt idx="190">
                  <c:v>39.626953125</c:v>
                </c:pt>
                <c:pt idx="191">
                  <c:v>39.626953125</c:v>
                </c:pt>
                <c:pt idx="192">
                  <c:v>39.626953125</c:v>
                </c:pt>
                <c:pt idx="193">
                  <c:v>39.697265625</c:v>
                </c:pt>
                <c:pt idx="194">
                  <c:v>39.712890625</c:v>
                </c:pt>
                <c:pt idx="195">
                  <c:v>39.732421875</c:v>
                </c:pt>
                <c:pt idx="196">
                  <c:v>39.837890625</c:v>
                </c:pt>
                <c:pt idx="197">
                  <c:v>39.771484375</c:v>
                </c:pt>
                <c:pt idx="198">
                  <c:v>39.771484375</c:v>
                </c:pt>
                <c:pt idx="199">
                  <c:v>39.771484375</c:v>
                </c:pt>
                <c:pt idx="200">
                  <c:v>39.771484375</c:v>
                </c:pt>
                <c:pt idx="201">
                  <c:v>39.771484375</c:v>
                </c:pt>
                <c:pt idx="202">
                  <c:v>39.787109375</c:v>
                </c:pt>
                <c:pt idx="203">
                  <c:v>39.802734375</c:v>
                </c:pt>
                <c:pt idx="204">
                  <c:v>39.818359375</c:v>
                </c:pt>
                <c:pt idx="205">
                  <c:v>39.818359375</c:v>
                </c:pt>
                <c:pt idx="206">
                  <c:v>39.818359375</c:v>
                </c:pt>
                <c:pt idx="207">
                  <c:v>39.818359375</c:v>
                </c:pt>
                <c:pt idx="208">
                  <c:v>39.818359375</c:v>
                </c:pt>
                <c:pt idx="209">
                  <c:v>39.818359375</c:v>
                </c:pt>
                <c:pt idx="210">
                  <c:v>39.818359375</c:v>
                </c:pt>
                <c:pt idx="211">
                  <c:v>39.818359375</c:v>
                </c:pt>
                <c:pt idx="212">
                  <c:v>39.818359375</c:v>
                </c:pt>
                <c:pt idx="213">
                  <c:v>39.818359375</c:v>
                </c:pt>
                <c:pt idx="214">
                  <c:v>39.818359375</c:v>
                </c:pt>
                <c:pt idx="215">
                  <c:v>39.818359375</c:v>
                </c:pt>
                <c:pt idx="216">
                  <c:v>39.818359375</c:v>
                </c:pt>
                <c:pt idx="217">
                  <c:v>39.818359375</c:v>
                </c:pt>
                <c:pt idx="218">
                  <c:v>39.818359375</c:v>
                </c:pt>
                <c:pt idx="219">
                  <c:v>39.822265625</c:v>
                </c:pt>
                <c:pt idx="220">
                  <c:v>39.853515625</c:v>
                </c:pt>
                <c:pt idx="221">
                  <c:v>39.865234375</c:v>
                </c:pt>
                <c:pt idx="222">
                  <c:v>39.865234375</c:v>
                </c:pt>
                <c:pt idx="223">
                  <c:v>39.865234375</c:v>
                </c:pt>
                <c:pt idx="224">
                  <c:v>39.865234375</c:v>
                </c:pt>
                <c:pt idx="225">
                  <c:v>39.865234375</c:v>
                </c:pt>
                <c:pt idx="226">
                  <c:v>39.865234375</c:v>
                </c:pt>
                <c:pt idx="227">
                  <c:v>39.865234375</c:v>
                </c:pt>
                <c:pt idx="228">
                  <c:v>39.865234375</c:v>
                </c:pt>
                <c:pt idx="229">
                  <c:v>39.865234375</c:v>
                </c:pt>
                <c:pt idx="230">
                  <c:v>39.865234375</c:v>
                </c:pt>
                <c:pt idx="231">
                  <c:v>39.865234375</c:v>
                </c:pt>
                <c:pt idx="232">
                  <c:v>39.869140625</c:v>
                </c:pt>
                <c:pt idx="233">
                  <c:v>39.869140625</c:v>
                </c:pt>
                <c:pt idx="234">
                  <c:v>39.869140625</c:v>
                </c:pt>
                <c:pt idx="235">
                  <c:v>39.869140625</c:v>
                </c:pt>
                <c:pt idx="236">
                  <c:v>39.869140625</c:v>
                </c:pt>
                <c:pt idx="237">
                  <c:v>39.869140625</c:v>
                </c:pt>
                <c:pt idx="238">
                  <c:v>39.873046875</c:v>
                </c:pt>
                <c:pt idx="239">
                  <c:v>40.052734375</c:v>
                </c:pt>
                <c:pt idx="240">
                  <c:v>40.091796875</c:v>
                </c:pt>
                <c:pt idx="241">
                  <c:v>40.205078125</c:v>
                </c:pt>
                <c:pt idx="242">
                  <c:v>40.240234375</c:v>
                </c:pt>
                <c:pt idx="243">
                  <c:v>40.240234375</c:v>
                </c:pt>
                <c:pt idx="244">
                  <c:v>40.240234375</c:v>
                </c:pt>
                <c:pt idx="245">
                  <c:v>40.240234375</c:v>
                </c:pt>
                <c:pt idx="246">
                  <c:v>40.240234375</c:v>
                </c:pt>
                <c:pt idx="247">
                  <c:v>40.240234375</c:v>
                </c:pt>
                <c:pt idx="248">
                  <c:v>40.240234375</c:v>
                </c:pt>
                <c:pt idx="249">
                  <c:v>40.240234375</c:v>
                </c:pt>
                <c:pt idx="250">
                  <c:v>40.240234375</c:v>
                </c:pt>
                <c:pt idx="251">
                  <c:v>40.240234375</c:v>
                </c:pt>
                <c:pt idx="252">
                  <c:v>40.240234375</c:v>
                </c:pt>
                <c:pt idx="253">
                  <c:v>40.240234375</c:v>
                </c:pt>
                <c:pt idx="254">
                  <c:v>40.240234375</c:v>
                </c:pt>
                <c:pt idx="255">
                  <c:v>40.240234375</c:v>
                </c:pt>
                <c:pt idx="256">
                  <c:v>40.240234375</c:v>
                </c:pt>
                <c:pt idx="257">
                  <c:v>40.240234375</c:v>
                </c:pt>
                <c:pt idx="258">
                  <c:v>40.240234375</c:v>
                </c:pt>
                <c:pt idx="259">
                  <c:v>40.240234375</c:v>
                </c:pt>
                <c:pt idx="260">
                  <c:v>40.240234375</c:v>
                </c:pt>
                <c:pt idx="261">
                  <c:v>40.240234375</c:v>
                </c:pt>
                <c:pt idx="262">
                  <c:v>40.240234375</c:v>
                </c:pt>
                <c:pt idx="263">
                  <c:v>40.244140625</c:v>
                </c:pt>
                <c:pt idx="264">
                  <c:v>40.443359375</c:v>
                </c:pt>
                <c:pt idx="265">
                  <c:v>40.767578125</c:v>
                </c:pt>
                <c:pt idx="266">
                  <c:v>40.783203125</c:v>
                </c:pt>
                <c:pt idx="267">
                  <c:v>40.798828125</c:v>
                </c:pt>
                <c:pt idx="268">
                  <c:v>40.826171875</c:v>
                </c:pt>
                <c:pt idx="269">
                  <c:v>40.826171875</c:v>
                </c:pt>
                <c:pt idx="270">
                  <c:v>40.826171875</c:v>
                </c:pt>
                <c:pt idx="271">
                  <c:v>40.826171875</c:v>
                </c:pt>
                <c:pt idx="272">
                  <c:v>40.826171875</c:v>
                </c:pt>
                <c:pt idx="273">
                  <c:v>40.826171875</c:v>
                </c:pt>
                <c:pt idx="274">
                  <c:v>40.826171875</c:v>
                </c:pt>
                <c:pt idx="275">
                  <c:v>40.826171875</c:v>
                </c:pt>
                <c:pt idx="276">
                  <c:v>40.826171875</c:v>
                </c:pt>
                <c:pt idx="277">
                  <c:v>40.826171875</c:v>
                </c:pt>
                <c:pt idx="278">
                  <c:v>40.826171875</c:v>
                </c:pt>
                <c:pt idx="279">
                  <c:v>40.826171875</c:v>
                </c:pt>
                <c:pt idx="280">
                  <c:v>40.826171875</c:v>
                </c:pt>
                <c:pt idx="281">
                  <c:v>40.826171875</c:v>
                </c:pt>
                <c:pt idx="282">
                  <c:v>40.826171875</c:v>
                </c:pt>
                <c:pt idx="283">
                  <c:v>40.826171875</c:v>
                </c:pt>
                <c:pt idx="284">
                  <c:v>40.826171875</c:v>
                </c:pt>
                <c:pt idx="285">
                  <c:v>40.826171875</c:v>
                </c:pt>
                <c:pt idx="286">
                  <c:v>40.826171875</c:v>
                </c:pt>
                <c:pt idx="287">
                  <c:v>40.826171875</c:v>
                </c:pt>
                <c:pt idx="288">
                  <c:v>40.826171875</c:v>
                </c:pt>
                <c:pt idx="289">
                  <c:v>40.826171875</c:v>
                </c:pt>
                <c:pt idx="290">
                  <c:v>40.826171875</c:v>
                </c:pt>
                <c:pt idx="291">
                  <c:v>40.826171875</c:v>
                </c:pt>
                <c:pt idx="292">
                  <c:v>40.826171875</c:v>
                </c:pt>
                <c:pt idx="293">
                  <c:v>40.826171875</c:v>
                </c:pt>
                <c:pt idx="294">
                  <c:v>40.732421875</c:v>
                </c:pt>
                <c:pt idx="295">
                  <c:v>40.732421875</c:v>
                </c:pt>
                <c:pt idx="296">
                  <c:v>40.732421875</c:v>
                </c:pt>
                <c:pt idx="297">
                  <c:v>40.732421875</c:v>
                </c:pt>
                <c:pt idx="298">
                  <c:v>40.732421875</c:v>
                </c:pt>
                <c:pt idx="299">
                  <c:v>40.732421875</c:v>
                </c:pt>
                <c:pt idx="300">
                  <c:v>40.732421875</c:v>
                </c:pt>
                <c:pt idx="301">
                  <c:v>40.732421875</c:v>
                </c:pt>
                <c:pt idx="302">
                  <c:v>40.732421875</c:v>
                </c:pt>
                <c:pt idx="303">
                  <c:v>40.732421875</c:v>
                </c:pt>
                <c:pt idx="304">
                  <c:v>40.732421875</c:v>
                </c:pt>
                <c:pt idx="305">
                  <c:v>40.732421875</c:v>
                </c:pt>
                <c:pt idx="306">
                  <c:v>40.732421875</c:v>
                </c:pt>
                <c:pt idx="307">
                  <c:v>40.732421875</c:v>
                </c:pt>
                <c:pt idx="308">
                  <c:v>40.732421875</c:v>
                </c:pt>
                <c:pt idx="309">
                  <c:v>40.732421875</c:v>
                </c:pt>
                <c:pt idx="310">
                  <c:v>40.732421875</c:v>
                </c:pt>
                <c:pt idx="311">
                  <c:v>40.732421875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60720"/>
        <c:axId val="2049070512"/>
      </c:lineChart>
      <c:catAx>
        <c:axId val="20490607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4907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705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490607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3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1712</f>
        <v>1712</v>
      </c>
      <c r="B2" s="1">
        <f>0</f>
        <v>0</v>
      </c>
      <c r="C2" s="1">
        <f>1685</f>
        <v>1685</v>
      </c>
      <c r="D2" s="1">
        <f>3119</f>
        <v>3119</v>
      </c>
      <c r="E2" s="1">
        <f>3.0458984375</f>
        <v>3.0458984375</v>
      </c>
      <c r="G2" s="1">
        <f>252</f>
        <v>252</v>
      </c>
    </row>
    <row r="3" spans="1:10" x14ac:dyDescent="0.25">
      <c r="A3" s="1">
        <f>1984</f>
        <v>1984</v>
      </c>
      <c r="B3" s="1">
        <f>21</f>
        <v>21</v>
      </c>
      <c r="C3" s="1">
        <f>1816</f>
        <v>1816</v>
      </c>
      <c r="D3" s="1">
        <f>6440</f>
        <v>6440</v>
      </c>
      <c r="E3" s="1">
        <f>6.2890625</f>
        <v>6.2890625</v>
      </c>
    </row>
    <row r="4" spans="1:10" x14ac:dyDescent="0.25">
      <c r="A4" s="1">
        <f>2238</f>
        <v>2238</v>
      </c>
      <c r="B4" s="1">
        <f>32</f>
        <v>32</v>
      </c>
      <c r="C4" s="1">
        <f>1989</f>
        <v>1989</v>
      </c>
      <c r="D4" s="1">
        <f>14459</f>
        <v>14459</v>
      </c>
      <c r="E4" s="1">
        <f>14.1201171875</f>
        <v>14.1201171875</v>
      </c>
      <c r="G4" s="1" t="s">
        <v>5</v>
      </c>
    </row>
    <row r="5" spans="1:10" x14ac:dyDescent="0.25">
      <c r="A5" s="1">
        <f>2490</f>
        <v>2490</v>
      </c>
      <c r="B5" s="1">
        <f>23</f>
        <v>23</v>
      </c>
      <c r="C5" s="1">
        <f>2102</f>
        <v>2102</v>
      </c>
      <c r="D5" s="1">
        <f>18643</f>
        <v>18643</v>
      </c>
      <c r="E5" s="1">
        <f>18.2060546875</f>
        <v>18.2060546875</v>
      </c>
      <c r="G5" s="1">
        <f>115</f>
        <v>115</v>
      </c>
    </row>
    <row r="6" spans="1:10" x14ac:dyDescent="0.25">
      <c r="A6" s="1">
        <f>2747</f>
        <v>2747</v>
      </c>
      <c r="B6" s="1">
        <f>29</f>
        <v>29</v>
      </c>
      <c r="C6" s="1">
        <f>2235</f>
        <v>2235</v>
      </c>
      <c r="D6" s="1">
        <f>21758</f>
        <v>21758</v>
      </c>
      <c r="E6" s="1">
        <f>21.248046875</f>
        <v>21.248046875</v>
      </c>
    </row>
    <row r="7" spans="1:10" x14ac:dyDescent="0.25">
      <c r="A7" s="1">
        <f>3010</f>
        <v>3010</v>
      </c>
      <c r="B7" s="1">
        <f>23</f>
        <v>23</v>
      </c>
      <c r="C7" s="1">
        <f>2351</f>
        <v>2351</v>
      </c>
      <c r="D7" s="1">
        <f>22283</f>
        <v>22283</v>
      </c>
      <c r="E7" s="1">
        <f>21.7607421875</f>
        <v>21.7607421875</v>
      </c>
    </row>
    <row r="8" spans="1:10" x14ac:dyDescent="0.25">
      <c r="A8" s="1">
        <f>3261</f>
        <v>3261</v>
      </c>
      <c r="B8" s="1">
        <f>23</f>
        <v>23</v>
      </c>
      <c r="C8" s="1">
        <f>2468</f>
        <v>2468</v>
      </c>
      <c r="D8" s="1">
        <f>22575</f>
        <v>22575</v>
      </c>
      <c r="E8" s="1">
        <f>22.0458984375</f>
        <v>22.0458984375</v>
      </c>
    </row>
    <row r="9" spans="1:10" x14ac:dyDescent="0.25">
      <c r="A9" s="1">
        <f>3514</f>
        <v>3514</v>
      </c>
      <c r="B9" s="1">
        <f>22</f>
        <v>22</v>
      </c>
      <c r="C9" s="1">
        <f>2577</f>
        <v>2577</v>
      </c>
      <c r="D9" s="1">
        <f>24543</f>
        <v>24543</v>
      </c>
      <c r="E9" s="1">
        <f>23.9677734375</f>
        <v>23.9677734375</v>
      </c>
    </row>
    <row r="10" spans="1:10" x14ac:dyDescent="0.25">
      <c r="A10" s="1">
        <f>3777</f>
        <v>3777</v>
      </c>
      <c r="B10" s="1">
        <f>32</f>
        <v>32</v>
      </c>
      <c r="C10" s="1">
        <f>2679</f>
        <v>2679</v>
      </c>
      <c r="D10" s="1">
        <f>24155</f>
        <v>24155</v>
      </c>
      <c r="E10" s="1">
        <f>23.5888671875</f>
        <v>23.5888671875</v>
      </c>
    </row>
    <row r="11" spans="1:10" x14ac:dyDescent="0.25">
      <c r="A11" s="1">
        <f>4025</f>
        <v>4025</v>
      </c>
      <c r="B11" s="1">
        <f>0</f>
        <v>0</v>
      </c>
      <c r="C11" s="1">
        <f>2794</f>
        <v>2794</v>
      </c>
      <c r="D11" s="1">
        <f>24971</f>
        <v>24971</v>
      </c>
      <c r="E11" s="1">
        <f>24.3857421875</f>
        <v>24.3857421875</v>
      </c>
    </row>
    <row r="12" spans="1:10" x14ac:dyDescent="0.25">
      <c r="A12" s="1">
        <f>4291</f>
        <v>4291</v>
      </c>
      <c r="B12" s="1">
        <f>0</f>
        <v>0</v>
      </c>
      <c r="C12" s="1">
        <f>2891</f>
        <v>2891</v>
      </c>
      <c r="D12" s="1">
        <f>25459</f>
        <v>25459</v>
      </c>
      <c r="E12" s="1">
        <f>24.8623046875</f>
        <v>24.8623046875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4555</f>
        <v>4555</v>
      </c>
      <c r="B13" s="1">
        <f>0</f>
        <v>0</v>
      </c>
      <c r="C13" s="1">
        <f>2993</f>
        <v>2993</v>
      </c>
      <c r="D13" s="1">
        <f>26187</f>
        <v>26187</v>
      </c>
      <c r="E13" s="1">
        <f>25.5732421875</f>
        <v>25.5732421875</v>
      </c>
      <c r="H13" s="1">
        <f>AVERAGE(E19:E32)</f>
        <v>32.438406808035715</v>
      </c>
      <c r="I13" s="1">
        <f>MAX(E2:E846)</f>
        <v>40.826171875</v>
      </c>
      <c r="J13" s="1">
        <f>AVERAGE(E294:E313)</f>
        <v>40.741796874999999</v>
      </c>
    </row>
    <row r="14" spans="1:10" x14ac:dyDescent="0.25">
      <c r="A14" s="1">
        <f>4796</f>
        <v>4796</v>
      </c>
      <c r="B14" s="1">
        <f>5</f>
        <v>5</v>
      </c>
      <c r="C14" s="1">
        <f>3098</f>
        <v>3098</v>
      </c>
      <c r="D14" s="1">
        <f>28819</f>
        <v>28819</v>
      </c>
      <c r="E14" s="1">
        <f>28.1435546875</f>
        <v>28.1435546875</v>
      </c>
    </row>
    <row r="15" spans="1:10" x14ac:dyDescent="0.25">
      <c r="A15" s="1">
        <f>5058</f>
        <v>5058</v>
      </c>
      <c r="B15" s="1">
        <f>11</f>
        <v>11</v>
      </c>
      <c r="C15" s="1">
        <f>3195</f>
        <v>3195</v>
      </c>
      <c r="D15" s="1">
        <f>27572</f>
        <v>27572</v>
      </c>
      <c r="E15" s="1">
        <f>26.92578125</f>
        <v>26.92578125</v>
      </c>
    </row>
    <row r="16" spans="1:10" x14ac:dyDescent="0.25">
      <c r="A16" s="1">
        <f>5329</f>
        <v>5329</v>
      </c>
      <c r="B16" s="1">
        <f>22</f>
        <v>22</v>
      </c>
      <c r="C16" s="1">
        <f>3311</f>
        <v>3311</v>
      </c>
      <c r="D16" s="1">
        <f>28681</f>
        <v>28681</v>
      </c>
      <c r="E16" s="1">
        <f>28.0087890625</f>
        <v>28.0087890625</v>
      </c>
    </row>
    <row r="17" spans="1:5" x14ac:dyDescent="0.25">
      <c r="A17" s="1">
        <f>5612</f>
        <v>5612</v>
      </c>
      <c r="B17" s="1">
        <f>35</f>
        <v>35</v>
      </c>
      <c r="C17" s="1">
        <f>3415</f>
        <v>3415</v>
      </c>
      <c r="D17" s="1">
        <f>29500</f>
        <v>29500</v>
      </c>
      <c r="E17" s="1">
        <f>28.80859375</f>
        <v>28.80859375</v>
      </c>
    </row>
    <row r="18" spans="1:5" x14ac:dyDescent="0.25">
      <c r="A18" s="1">
        <f>5881</f>
        <v>5881</v>
      </c>
      <c r="B18" s="1">
        <f>28</f>
        <v>28</v>
      </c>
      <c r="C18" s="1">
        <f>3517</f>
        <v>3517</v>
      </c>
      <c r="D18" s="1">
        <f>30782</f>
        <v>30782</v>
      </c>
      <c r="E18" s="1">
        <f>30.060546875</f>
        <v>30.060546875</v>
      </c>
    </row>
    <row r="19" spans="1:5" x14ac:dyDescent="0.25">
      <c r="A19" s="1">
        <f>6154</f>
        <v>6154</v>
      </c>
      <c r="B19" s="1">
        <f>25</f>
        <v>25</v>
      </c>
      <c r="C19" s="1">
        <f>3676</f>
        <v>3676</v>
      </c>
      <c r="D19" s="1">
        <f>32422</f>
        <v>32422</v>
      </c>
      <c r="E19" s="1">
        <f>31.662109375</f>
        <v>31.662109375</v>
      </c>
    </row>
    <row r="20" spans="1:5" x14ac:dyDescent="0.25">
      <c r="A20" s="1">
        <f>6428</f>
        <v>6428</v>
      </c>
      <c r="B20" s="1">
        <f>28</f>
        <v>28</v>
      </c>
      <c r="C20" s="1">
        <f>3788</f>
        <v>3788</v>
      </c>
      <c r="D20" s="1">
        <f>33115</f>
        <v>33115</v>
      </c>
      <c r="E20" s="1">
        <f>32.3388671875</f>
        <v>32.3388671875</v>
      </c>
    </row>
    <row r="21" spans="1:5" x14ac:dyDescent="0.25">
      <c r="A21" s="1">
        <f>6680</f>
        <v>6680</v>
      </c>
      <c r="B21" s="1">
        <f>0</f>
        <v>0</v>
      </c>
      <c r="C21" s="1">
        <f>3889</f>
        <v>3889</v>
      </c>
      <c r="D21" s="1">
        <f>33128</f>
        <v>33128</v>
      </c>
      <c r="E21" s="1">
        <f>32.3515625</f>
        <v>32.3515625</v>
      </c>
    </row>
    <row r="22" spans="1:5" x14ac:dyDescent="0.25">
      <c r="A22" s="1">
        <f>6932</f>
        <v>6932</v>
      </c>
      <c r="B22" s="1">
        <f>0</f>
        <v>0</v>
      </c>
      <c r="C22" s="1">
        <f>3990</f>
        <v>3990</v>
      </c>
      <c r="D22" s="1">
        <f>33140</f>
        <v>33140</v>
      </c>
      <c r="E22" s="1">
        <f t="shared" ref="E22:E27" si="0">32.36328125</f>
        <v>32.36328125</v>
      </c>
    </row>
    <row r="23" spans="1:5" x14ac:dyDescent="0.25">
      <c r="A23" s="1">
        <f>7207</f>
        <v>7207</v>
      </c>
      <c r="B23" s="1">
        <f>13</f>
        <v>13</v>
      </c>
      <c r="C23" s="1">
        <f>4098</f>
        <v>4098</v>
      </c>
      <c r="D23" s="1">
        <f>33140</f>
        <v>33140</v>
      </c>
      <c r="E23" s="1">
        <f t="shared" si="0"/>
        <v>32.36328125</v>
      </c>
    </row>
    <row r="24" spans="1:5" x14ac:dyDescent="0.25">
      <c r="A24" s="1">
        <f>7468</f>
        <v>7468</v>
      </c>
      <c r="B24" s="1">
        <f>0</f>
        <v>0</v>
      </c>
      <c r="C24" s="1">
        <f>4226</f>
        <v>4226</v>
      </c>
      <c r="D24" s="1">
        <f>33140</f>
        <v>33140</v>
      </c>
      <c r="E24" s="1">
        <f t="shared" si="0"/>
        <v>32.36328125</v>
      </c>
    </row>
    <row r="25" spans="1:5" x14ac:dyDescent="0.25">
      <c r="A25" s="1">
        <f>7710</f>
        <v>7710</v>
      </c>
      <c r="B25" s="1">
        <f>0</f>
        <v>0</v>
      </c>
      <c r="C25" s="1">
        <f>4332</f>
        <v>4332</v>
      </c>
      <c r="D25" s="1">
        <f>33140</f>
        <v>33140</v>
      </c>
      <c r="E25" s="1">
        <f t="shared" si="0"/>
        <v>32.36328125</v>
      </c>
    </row>
    <row r="26" spans="1:5" x14ac:dyDescent="0.25">
      <c r="A26" s="1">
        <f>7966</f>
        <v>7966</v>
      </c>
      <c r="B26" s="1">
        <f>0</f>
        <v>0</v>
      </c>
      <c r="C26" s="1">
        <f>4458</f>
        <v>4458</v>
      </c>
      <c r="D26" s="1">
        <f>33140</f>
        <v>33140</v>
      </c>
      <c r="E26" s="1">
        <f t="shared" si="0"/>
        <v>32.36328125</v>
      </c>
    </row>
    <row r="27" spans="1:5" x14ac:dyDescent="0.25">
      <c r="A27" s="1">
        <f>8209</f>
        <v>8209</v>
      </c>
      <c r="B27" s="1">
        <f>0</f>
        <v>0</v>
      </c>
      <c r="C27" s="1">
        <f>4563</f>
        <v>4563</v>
      </c>
      <c r="D27" s="1">
        <f>33140</f>
        <v>33140</v>
      </c>
      <c r="E27" s="1">
        <f t="shared" si="0"/>
        <v>32.36328125</v>
      </c>
    </row>
    <row r="28" spans="1:5" x14ac:dyDescent="0.25">
      <c r="A28" s="1">
        <f>8457</f>
        <v>8457</v>
      </c>
      <c r="B28" s="1">
        <f>0</f>
        <v>0</v>
      </c>
      <c r="C28" s="1">
        <f>4669</f>
        <v>4669</v>
      </c>
      <c r="D28" s="1">
        <f>33152</f>
        <v>33152</v>
      </c>
      <c r="E28" s="1">
        <f>32.375</f>
        <v>32.375</v>
      </c>
    </row>
    <row r="29" spans="1:5" x14ac:dyDescent="0.25">
      <c r="A29" s="1">
        <f>8708</f>
        <v>8708</v>
      </c>
      <c r="B29" s="1">
        <f>28</f>
        <v>28</v>
      </c>
      <c r="C29" s="1">
        <f>4796</f>
        <v>4796</v>
      </c>
      <c r="D29" s="1">
        <f>33152</f>
        <v>33152</v>
      </c>
      <c r="E29" s="1">
        <f>32.375</f>
        <v>32.375</v>
      </c>
    </row>
    <row r="30" spans="1:5" x14ac:dyDescent="0.25">
      <c r="A30" s="1">
        <f>8963</f>
        <v>8963</v>
      </c>
      <c r="B30" s="1">
        <f>25</f>
        <v>25</v>
      </c>
      <c r="C30" s="1">
        <f>4948</f>
        <v>4948</v>
      </c>
      <c r="D30" s="1">
        <f>33616</f>
        <v>33616</v>
      </c>
      <c r="E30" s="1">
        <f>32.828125</f>
        <v>32.828125</v>
      </c>
    </row>
    <row r="31" spans="1:5" x14ac:dyDescent="0.25">
      <c r="A31" s="1">
        <f>9220</f>
        <v>9220</v>
      </c>
      <c r="B31" s="1">
        <f>15</f>
        <v>15</v>
      </c>
      <c r="C31" s="1">
        <f>5053</f>
        <v>5053</v>
      </c>
      <c r="D31" s="1">
        <f>33688</f>
        <v>33688</v>
      </c>
      <c r="E31" s="1">
        <f>32.8984375</f>
        <v>32.8984375</v>
      </c>
    </row>
    <row r="32" spans="1:5" x14ac:dyDescent="0.25">
      <c r="A32" s="1">
        <f>9478</f>
        <v>9478</v>
      </c>
      <c r="B32" s="1">
        <f t="shared" ref="B32:B42" si="1">0</f>
        <v>0</v>
      </c>
      <c r="C32" s="1">
        <f>5177</f>
        <v>5177</v>
      </c>
      <c r="D32" s="1">
        <f>33924</f>
        <v>33924</v>
      </c>
      <c r="E32" s="1">
        <f>33.12890625</f>
        <v>33.12890625</v>
      </c>
    </row>
    <row r="33" spans="1:5" x14ac:dyDescent="0.25">
      <c r="A33" s="1">
        <f>9719</f>
        <v>9719</v>
      </c>
      <c r="B33" s="1">
        <f t="shared" si="1"/>
        <v>0</v>
      </c>
      <c r="C33" s="1">
        <f>5307</f>
        <v>5307</v>
      </c>
      <c r="D33" s="1">
        <f>34350</f>
        <v>34350</v>
      </c>
      <c r="E33" s="1">
        <f>33.544921875</f>
        <v>33.544921875</v>
      </c>
    </row>
    <row r="34" spans="1:5" x14ac:dyDescent="0.25">
      <c r="A34" s="1">
        <f>9966</f>
        <v>9966</v>
      </c>
      <c r="B34" s="1">
        <f t="shared" si="1"/>
        <v>0</v>
      </c>
      <c r="C34" s="1">
        <f>5429</f>
        <v>5429</v>
      </c>
      <c r="D34" s="1">
        <f>34484</f>
        <v>34484</v>
      </c>
      <c r="E34" s="1">
        <f>33.67578125</f>
        <v>33.67578125</v>
      </c>
    </row>
    <row r="35" spans="1:5" x14ac:dyDescent="0.25">
      <c r="A35" s="1">
        <f>10210</f>
        <v>10210</v>
      </c>
      <c r="B35" s="1">
        <f t="shared" si="1"/>
        <v>0</v>
      </c>
      <c r="C35" s="1">
        <f>5565</f>
        <v>5565</v>
      </c>
      <c r="D35" s="1">
        <f>34892</f>
        <v>34892</v>
      </c>
      <c r="E35" s="1">
        <f>34.07421875</f>
        <v>34.07421875</v>
      </c>
    </row>
    <row r="36" spans="1:5" x14ac:dyDescent="0.25">
      <c r="A36" s="1">
        <f>10450</f>
        <v>10450</v>
      </c>
      <c r="B36" s="1">
        <f t="shared" si="1"/>
        <v>0</v>
      </c>
      <c r="C36" s="1">
        <f>5721</f>
        <v>5721</v>
      </c>
      <c r="D36" s="1">
        <f>35608</f>
        <v>35608</v>
      </c>
      <c r="E36" s="1">
        <f>34.7734375</f>
        <v>34.7734375</v>
      </c>
    </row>
    <row r="37" spans="1:5" x14ac:dyDescent="0.25">
      <c r="A37" s="1">
        <f>10700</f>
        <v>10700</v>
      </c>
      <c r="B37" s="1">
        <f t="shared" si="1"/>
        <v>0</v>
      </c>
      <c r="C37" s="1">
        <f>5848</f>
        <v>5848</v>
      </c>
      <c r="D37" s="1">
        <f>36012</f>
        <v>36012</v>
      </c>
      <c r="E37" s="1">
        <f>35.16796875</f>
        <v>35.16796875</v>
      </c>
    </row>
    <row r="38" spans="1:5" x14ac:dyDescent="0.25">
      <c r="A38" s="1">
        <f>10951</f>
        <v>10951</v>
      </c>
      <c r="B38" s="1">
        <f t="shared" si="1"/>
        <v>0</v>
      </c>
      <c r="C38" s="1">
        <f>6012</f>
        <v>6012</v>
      </c>
      <c r="D38" s="1">
        <f>36250</f>
        <v>36250</v>
      </c>
      <c r="E38" s="1">
        <f>35.400390625</f>
        <v>35.400390625</v>
      </c>
    </row>
    <row r="39" spans="1:5" x14ac:dyDescent="0.25">
      <c r="A39" s="1">
        <f>11208</f>
        <v>11208</v>
      </c>
      <c r="B39" s="1">
        <f t="shared" si="1"/>
        <v>0</v>
      </c>
      <c r="C39" s="1">
        <f>6140</f>
        <v>6140</v>
      </c>
      <c r="D39" s="1">
        <f>36551</f>
        <v>36551</v>
      </c>
      <c r="E39" s="1">
        <f>35.6943359375</f>
        <v>35.6943359375</v>
      </c>
    </row>
    <row r="40" spans="1:5" x14ac:dyDescent="0.25">
      <c r="A40" s="1">
        <f>11452</f>
        <v>11452</v>
      </c>
      <c r="B40" s="1">
        <f t="shared" si="1"/>
        <v>0</v>
      </c>
      <c r="C40" s="1">
        <f>6260</f>
        <v>6260</v>
      </c>
      <c r="D40" s="1">
        <f>36620</f>
        <v>36620</v>
      </c>
      <c r="E40" s="1">
        <f>35.76171875</f>
        <v>35.76171875</v>
      </c>
    </row>
    <row r="41" spans="1:5" x14ac:dyDescent="0.25">
      <c r="A41" s="1">
        <f>11705</f>
        <v>11705</v>
      </c>
      <c r="B41" s="1">
        <f t="shared" si="1"/>
        <v>0</v>
      </c>
      <c r="C41" s="1">
        <f>6401</f>
        <v>6401</v>
      </c>
      <c r="D41" s="1">
        <f>36768</f>
        <v>36768</v>
      </c>
      <c r="E41" s="1">
        <f>35.90625</f>
        <v>35.90625</v>
      </c>
    </row>
    <row r="42" spans="1:5" x14ac:dyDescent="0.25">
      <c r="A42" s="1">
        <f>11949</f>
        <v>11949</v>
      </c>
      <c r="B42" s="1">
        <f t="shared" si="1"/>
        <v>0</v>
      </c>
      <c r="C42" s="1">
        <f>6519</f>
        <v>6519</v>
      </c>
      <c r="D42" s="1">
        <f>36788</f>
        <v>36788</v>
      </c>
      <c r="E42" s="1">
        <f>35.92578125</f>
        <v>35.92578125</v>
      </c>
    </row>
    <row r="43" spans="1:5" x14ac:dyDescent="0.25">
      <c r="A43" s="1">
        <f>12210</f>
        <v>12210</v>
      </c>
      <c r="B43" s="1">
        <f>14</f>
        <v>14</v>
      </c>
      <c r="C43" s="1">
        <f>6625</f>
        <v>6625</v>
      </c>
      <c r="D43" s="1">
        <f>36788</f>
        <v>36788</v>
      </c>
      <c r="E43" s="1">
        <f>35.92578125</f>
        <v>35.92578125</v>
      </c>
    </row>
    <row r="44" spans="1:5" x14ac:dyDescent="0.25">
      <c r="A44" s="1">
        <f>12475</f>
        <v>12475</v>
      </c>
      <c r="B44" s="1">
        <f>6</f>
        <v>6</v>
      </c>
      <c r="C44" s="1">
        <f>6747</f>
        <v>6747</v>
      </c>
      <c r="D44" s="1">
        <f>36788</f>
        <v>36788</v>
      </c>
      <c r="E44" s="1">
        <f>35.92578125</f>
        <v>35.92578125</v>
      </c>
    </row>
    <row r="45" spans="1:5" x14ac:dyDescent="0.25">
      <c r="A45" s="1">
        <f>12726</f>
        <v>12726</v>
      </c>
      <c r="B45" s="1">
        <f t="shared" ref="B45:B52" si="2">0</f>
        <v>0</v>
      </c>
      <c r="C45" s="1">
        <f>6857</f>
        <v>6857</v>
      </c>
      <c r="D45" s="1">
        <f>36788</f>
        <v>36788</v>
      </c>
      <c r="E45" s="1">
        <f>35.92578125</f>
        <v>35.92578125</v>
      </c>
    </row>
    <row r="46" spans="1:5" x14ac:dyDescent="0.25">
      <c r="A46" s="1">
        <f>12969</f>
        <v>12969</v>
      </c>
      <c r="B46" s="1">
        <f t="shared" si="2"/>
        <v>0</v>
      </c>
      <c r="C46" s="1">
        <f>7011</f>
        <v>7011</v>
      </c>
      <c r="D46" s="1">
        <f>36796</f>
        <v>36796</v>
      </c>
      <c r="E46" s="1">
        <f>35.93359375</f>
        <v>35.93359375</v>
      </c>
    </row>
    <row r="47" spans="1:5" x14ac:dyDescent="0.25">
      <c r="A47" s="1">
        <f>13234</f>
        <v>13234</v>
      </c>
      <c r="B47" s="1">
        <f t="shared" si="2"/>
        <v>0</v>
      </c>
      <c r="C47" s="1">
        <f>7126</f>
        <v>7126</v>
      </c>
      <c r="D47" s="1">
        <f>36816</f>
        <v>36816</v>
      </c>
      <c r="E47" s="1">
        <f>35.953125</f>
        <v>35.953125</v>
      </c>
    </row>
    <row r="48" spans="1:5" x14ac:dyDescent="0.25">
      <c r="A48" s="1">
        <f>13486</f>
        <v>13486</v>
      </c>
      <c r="B48" s="1">
        <f t="shared" si="2"/>
        <v>0</v>
      </c>
      <c r="C48" s="1">
        <f>7256</f>
        <v>7256</v>
      </c>
      <c r="D48" s="1">
        <f>37004</f>
        <v>37004</v>
      </c>
      <c r="E48" s="1">
        <f>36.13671875</f>
        <v>36.13671875</v>
      </c>
    </row>
    <row r="49" spans="1:5" x14ac:dyDescent="0.25">
      <c r="A49" s="1">
        <f>13742</f>
        <v>13742</v>
      </c>
      <c r="B49" s="1">
        <f t="shared" si="2"/>
        <v>0</v>
      </c>
      <c r="C49" s="1">
        <f>7363</f>
        <v>7363</v>
      </c>
      <c r="D49" s="1">
        <f>37008</f>
        <v>37008</v>
      </c>
      <c r="E49" s="1">
        <f>36.140625</f>
        <v>36.140625</v>
      </c>
    </row>
    <row r="50" spans="1:5" x14ac:dyDescent="0.25">
      <c r="A50" s="1">
        <f>14003</f>
        <v>14003</v>
      </c>
      <c r="B50" s="1">
        <f t="shared" si="2"/>
        <v>0</v>
      </c>
      <c r="C50" s="1">
        <f>7477</f>
        <v>7477</v>
      </c>
      <c r="D50" s="1">
        <f t="shared" ref="D50:D59" si="3">37012</f>
        <v>37012</v>
      </c>
      <c r="E50" s="1">
        <f t="shared" ref="E50:E59" si="4">36.14453125</f>
        <v>36.14453125</v>
      </c>
    </row>
    <row r="51" spans="1:5" x14ac:dyDescent="0.25">
      <c r="A51" s="1">
        <f>14255</f>
        <v>14255</v>
      </c>
      <c r="B51" s="1">
        <f t="shared" si="2"/>
        <v>0</v>
      </c>
      <c r="C51" s="1">
        <f>7582</f>
        <v>7582</v>
      </c>
      <c r="D51" s="1">
        <f t="shared" si="3"/>
        <v>37012</v>
      </c>
      <c r="E51" s="1">
        <f t="shared" si="4"/>
        <v>36.14453125</v>
      </c>
    </row>
    <row r="52" spans="1:5" x14ac:dyDescent="0.25">
      <c r="A52" s="1">
        <f>14505</f>
        <v>14505</v>
      </c>
      <c r="B52" s="1">
        <f t="shared" si="2"/>
        <v>0</v>
      </c>
      <c r="C52" s="1">
        <f>7686</f>
        <v>7686</v>
      </c>
      <c r="D52" s="1">
        <f t="shared" si="3"/>
        <v>37012</v>
      </c>
      <c r="E52" s="1">
        <f t="shared" si="4"/>
        <v>36.14453125</v>
      </c>
    </row>
    <row r="53" spans="1:5" x14ac:dyDescent="0.25">
      <c r="A53" s="1">
        <f>14758</f>
        <v>14758</v>
      </c>
      <c r="B53" s="1">
        <f>50</f>
        <v>50</v>
      </c>
      <c r="C53" s="1">
        <f>7801</f>
        <v>7801</v>
      </c>
      <c r="D53" s="1">
        <f t="shared" si="3"/>
        <v>37012</v>
      </c>
      <c r="E53" s="1">
        <f t="shared" si="4"/>
        <v>36.14453125</v>
      </c>
    </row>
    <row r="54" spans="1:5" x14ac:dyDescent="0.25">
      <c r="A54" s="1">
        <f>15012</f>
        <v>15012</v>
      </c>
      <c r="B54" s="1">
        <f>36</f>
        <v>36</v>
      </c>
      <c r="C54" s="1">
        <f>7904</f>
        <v>7904</v>
      </c>
      <c r="D54" s="1">
        <f t="shared" si="3"/>
        <v>37012</v>
      </c>
      <c r="E54" s="1">
        <f t="shared" si="4"/>
        <v>36.14453125</v>
      </c>
    </row>
    <row r="55" spans="1:5" x14ac:dyDescent="0.25">
      <c r="A55" s="1">
        <f>15262</f>
        <v>15262</v>
      </c>
      <c r="B55" s="1">
        <f>11</f>
        <v>11</v>
      </c>
      <c r="C55" s="1">
        <f>8023</f>
        <v>8023</v>
      </c>
      <c r="D55" s="1">
        <f t="shared" si="3"/>
        <v>37012</v>
      </c>
      <c r="E55" s="1">
        <f t="shared" si="4"/>
        <v>36.14453125</v>
      </c>
    </row>
    <row r="56" spans="1:5" x14ac:dyDescent="0.25">
      <c r="A56" s="1">
        <f>15533</f>
        <v>15533</v>
      </c>
      <c r="B56" s="1">
        <f>14</f>
        <v>14</v>
      </c>
      <c r="C56" s="1">
        <f>8133</f>
        <v>8133</v>
      </c>
      <c r="D56" s="1">
        <f t="shared" si="3"/>
        <v>37012</v>
      </c>
      <c r="E56" s="1">
        <f t="shared" si="4"/>
        <v>36.14453125</v>
      </c>
    </row>
    <row r="57" spans="1:5" x14ac:dyDescent="0.25">
      <c r="A57" s="1">
        <f>15784</f>
        <v>15784</v>
      </c>
      <c r="B57" s="1">
        <f>0</f>
        <v>0</v>
      </c>
      <c r="C57" s="1">
        <f>8264</f>
        <v>8264</v>
      </c>
      <c r="D57" s="1">
        <f t="shared" si="3"/>
        <v>37012</v>
      </c>
      <c r="E57" s="1">
        <f t="shared" si="4"/>
        <v>36.14453125</v>
      </c>
    </row>
    <row r="58" spans="1:5" x14ac:dyDescent="0.25">
      <c r="A58" s="1">
        <f>16032</f>
        <v>16032</v>
      </c>
      <c r="B58" s="1">
        <f>10</f>
        <v>10</v>
      </c>
      <c r="C58" s="1">
        <f>8371</f>
        <v>8371</v>
      </c>
      <c r="D58" s="1">
        <f t="shared" si="3"/>
        <v>37012</v>
      </c>
      <c r="E58" s="1">
        <f t="shared" si="4"/>
        <v>36.14453125</v>
      </c>
    </row>
    <row r="59" spans="1:5" x14ac:dyDescent="0.25">
      <c r="A59" s="1">
        <f>16301</f>
        <v>16301</v>
      </c>
      <c r="B59" s="1">
        <f>8</f>
        <v>8</v>
      </c>
      <c r="C59" s="1">
        <f>8513</f>
        <v>8513</v>
      </c>
      <c r="D59" s="1">
        <f t="shared" si="3"/>
        <v>37012</v>
      </c>
      <c r="E59" s="1">
        <f t="shared" si="4"/>
        <v>36.14453125</v>
      </c>
    </row>
    <row r="60" spans="1:5" x14ac:dyDescent="0.25">
      <c r="A60" s="1">
        <f>16543</f>
        <v>16543</v>
      </c>
      <c r="B60" s="1">
        <f>0</f>
        <v>0</v>
      </c>
      <c r="C60" s="1">
        <f>8677</f>
        <v>8677</v>
      </c>
      <c r="D60" s="1">
        <f>37284</f>
        <v>37284</v>
      </c>
      <c r="E60" s="1">
        <f>36.41015625</f>
        <v>36.41015625</v>
      </c>
    </row>
    <row r="61" spans="1:5" x14ac:dyDescent="0.25">
      <c r="A61" s="1">
        <f>16784</f>
        <v>16784</v>
      </c>
      <c r="B61" s="1">
        <f>0</f>
        <v>0</v>
      </c>
      <c r="C61" s="1">
        <f>8801</f>
        <v>8801</v>
      </c>
      <c r="D61" s="1">
        <f>37520</f>
        <v>37520</v>
      </c>
      <c r="E61" s="1">
        <f>36.640625</f>
        <v>36.640625</v>
      </c>
    </row>
    <row r="62" spans="1:5" x14ac:dyDescent="0.25">
      <c r="A62" s="1">
        <f>17032</f>
        <v>17032</v>
      </c>
      <c r="B62" s="1">
        <f>0</f>
        <v>0</v>
      </c>
      <c r="C62" s="1">
        <f>8937</f>
        <v>8937</v>
      </c>
      <c r="D62" s="1">
        <f>38240</f>
        <v>38240</v>
      </c>
      <c r="E62" s="1">
        <f>37.34375</f>
        <v>37.34375</v>
      </c>
    </row>
    <row r="63" spans="1:5" x14ac:dyDescent="0.25">
      <c r="A63" s="1">
        <f>17273</f>
        <v>17273</v>
      </c>
      <c r="B63" s="1">
        <f>0</f>
        <v>0</v>
      </c>
      <c r="C63" s="1">
        <f>9054</f>
        <v>9054</v>
      </c>
      <c r="D63" s="1">
        <f>37790</f>
        <v>37790</v>
      </c>
      <c r="E63" s="1">
        <f>36.904296875</f>
        <v>36.904296875</v>
      </c>
    </row>
    <row r="64" spans="1:5" x14ac:dyDescent="0.25">
      <c r="A64" s="1">
        <f>17534</f>
        <v>17534</v>
      </c>
      <c r="B64" s="1">
        <f>0</f>
        <v>0</v>
      </c>
      <c r="C64" s="1">
        <f>9165</f>
        <v>9165</v>
      </c>
      <c r="D64" s="1">
        <f>37754</f>
        <v>37754</v>
      </c>
      <c r="E64" s="1">
        <f>36.869140625</f>
        <v>36.869140625</v>
      </c>
    </row>
    <row r="65" spans="1:5" x14ac:dyDescent="0.25">
      <c r="A65" s="1">
        <f>17787</f>
        <v>17787</v>
      </c>
      <c r="B65" s="1">
        <f>0</f>
        <v>0</v>
      </c>
      <c r="C65" s="1">
        <f>9306</f>
        <v>9306</v>
      </c>
      <c r="D65" s="1">
        <f>37914</f>
        <v>37914</v>
      </c>
      <c r="E65" s="1">
        <f>37.025390625</f>
        <v>37.025390625</v>
      </c>
    </row>
    <row r="66" spans="1:5" x14ac:dyDescent="0.25">
      <c r="A66" s="1">
        <f>18038</f>
        <v>18038</v>
      </c>
      <c r="B66" s="1">
        <f>27</f>
        <v>27</v>
      </c>
      <c r="C66" s="1">
        <f>9412</f>
        <v>9412</v>
      </c>
      <c r="D66" s="1">
        <f>37918</f>
        <v>37918</v>
      </c>
      <c r="E66" s="1">
        <f>37.029296875</f>
        <v>37.029296875</v>
      </c>
    </row>
    <row r="67" spans="1:5" x14ac:dyDescent="0.25">
      <c r="A67" s="1">
        <f>18288</f>
        <v>18288</v>
      </c>
      <c r="B67" s="1">
        <f>24</f>
        <v>24</v>
      </c>
      <c r="C67" s="1">
        <f>9519</f>
        <v>9519</v>
      </c>
      <c r="D67" s="1">
        <f>37918</f>
        <v>37918</v>
      </c>
      <c r="E67" s="1">
        <f>37.029296875</f>
        <v>37.029296875</v>
      </c>
    </row>
    <row r="68" spans="1:5" x14ac:dyDescent="0.25">
      <c r="A68" s="1">
        <f>18552</f>
        <v>18552</v>
      </c>
      <c r="B68" s="1">
        <f>28</f>
        <v>28</v>
      </c>
      <c r="C68" s="1">
        <f>9624</f>
        <v>9624</v>
      </c>
      <c r="D68" s="1">
        <f>37918</f>
        <v>37918</v>
      </c>
      <c r="E68" s="1">
        <f>37.029296875</f>
        <v>37.029296875</v>
      </c>
    </row>
    <row r="69" spans="1:5" x14ac:dyDescent="0.25">
      <c r="A69" s="1">
        <f>18814</f>
        <v>18814</v>
      </c>
      <c r="B69" s="1">
        <f t="shared" ref="B69:B77" si="5">0</f>
        <v>0</v>
      </c>
      <c r="C69" s="1">
        <f>9729</f>
        <v>9729</v>
      </c>
      <c r="D69" s="1">
        <f>37918</f>
        <v>37918</v>
      </c>
      <c r="E69" s="1">
        <f>37.029296875</f>
        <v>37.029296875</v>
      </c>
    </row>
    <row r="70" spans="1:5" x14ac:dyDescent="0.25">
      <c r="A70" s="1">
        <f>19077</f>
        <v>19077</v>
      </c>
      <c r="B70" s="1">
        <f t="shared" si="5"/>
        <v>0</v>
      </c>
      <c r="C70" s="1">
        <f>9857</f>
        <v>9857</v>
      </c>
      <c r="D70" s="1">
        <f t="shared" ref="D70:D89" si="6">37922</f>
        <v>37922</v>
      </c>
      <c r="E70" s="1">
        <f t="shared" ref="E70:E89" si="7">37.033203125</f>
        <v>37.033203125</v>
      </c>
    </row>
    <row r="71" spans="1:5" x14ac:dyDescent="0.25">
      <c r="A71" s="1">
        <f>19339</f>
        <v>19339</v>
      </c>
      <c r="B71" s="1">
        <f t="shared" si="5"/>
        <v>0</v>
      </c>
      <c r="C71" s="1">
        <f>9962</f>
        <v>9962</v>
      </c>
      <c r="D71" s="1">
        <f t="shared" si="6"/>
        <v>37922</v>
      </c>
      <c r="E71" s="1">
        <f t="shared" si="7"/>
        <v>37.033203125</v>
      </c>
    </row>
    <row r="72" spans="1:5" x14ac:dyDescent="0.25">
      <c r="A72" s="1">
        <f>19592</f>
        <v>19592</v>
      </c>
      <c r="B72" s="1">
        <f t="shared" si="5"/>
        <v>0</v>
      </c>
      <c r="C72" s="1">
        <f>10068</f>
        <v>10068</v>
      </c>
      <c r="D72" s="1">
        <f t="shared" si="6"/>
        <v>37922</v>
      </c>
      <c r="E72" s="1">
        <f t="shared" si="7"/>
        <v>37.033203125</v>
      </c>
    </row>
    <row r="73" spans="1:5" x14ac:dyDescent="0.25">
      <c r="A73" s="1">
        <f>19832</f>
        <v>19832</v>
      </c>
      <c r="B73" s="1">
        <f t="shared" si="5"/>
        <v>0</v>
      </c>
      <c r="C73" s="1">
        <f>10173</f>
        <v>10173</v>
      </c>
      <c r="D73" s="1">
        <f t="shared" si="6"/>
        <v>37922</v>
      </c>
      <c r="E73" s="1">
        <f t="shared" si="7"/>
        <v>37.033203125</v>
      </c>
    </row>
    <row r="74" spans="1:5" x14ac:dyDescent="0.25">
      <c r="A74" s="1">
        <f>20079</f>
        <v>20079</v>
      </c>
      <c r="B74" s="1">
        <f t="shared" si="5"/>
        <v>0</v>
      </c>
      <c r="C74" s="1">
        <f>10284</f>
        <v>10284</v>
      </c>
      <c r="D74" s="1">
        <f t="shared" si="6"/>
        <v>37922</v>
      </c>
      <c r="E74" s="1">
        <f t="shared" si="7"/>
        <v>37.033203125</v>
      </c>
    </row>
    <row r="75" spans="1:5" x14ac:dyDescent="0.25">
      <c r="A75" s="1">
        <f>20339</f>
        <v>20339</v>
      </c>
      <c r="B75" s="1">
        <f t="shared" si="5"/>
        <v>0</v>
      </c>
      <c r="C75" s="1">
        <f>10388</f>
        <v>10388</v>
      </c>
      <c r="D75" s="1">
        <f t="shared" si="6"/>
        <v>37922</v>
      </c>
      <c r="E75" s="1">
        <f t="shared" si="7"/>
        <v>37.033203125</v>
      </c>
    </row>
    <row r="76" spans="1:5" x14ac:dyDescent="0.25">
      <c r="A76" s="1">
        <f>20579</f>
        <v>20579</v>
      </c>
      <c r="B76" s="1">
        <f t="shared" si="5"/>
        <v>0</v>
      </c>
      <c r="C76" s="1">
        <f>10506</f>
        <v>10506</v>
      </c>
      <c r="D76" s="1">
        <f t="shared" si="6"/>
        <v>37922</v>
      </c>
      <c r="E76" s="1">
        <f t="shared" si="7"/>
        <v>37.033203125</v>
      </c>
    </row>
    <row r="77" spans="1:5" x14ac:dyDescent="0.25">
      <c r="A77" s="1">
        <f>20829</f>
        <v>20829</v>
      </c>
      <c r="B77" s="1">
        <f t="shared" si="5"/>
        <v>0</v>
      </c>
      <c r="C77" s="1">
        <f>10610</f>
        <v>10610</v>
      </c>
      <c r="D77" s="1">
        <f t="shared" si="6"/>
        <v>37922</v>
      </c>
      <c r="E77" s="1">
        <f t="shared" si="7"/>
        <v>37.033203125</v>
      </c>
    </row>
    <row r="78" spans="1:5" x14ac:dyDescent="0.25">
      <c r="A78" s="1">
        <f>21081</f>
        <v>21081</v>
      </c>
      <c r="B78" s="1">
        <f>10</f>
        <v>10</v>
      </c>
      <c r="C78" s="1">
        <f>10717</f>
        <v>10717</v>
      </c>
      <c r="D78" s="1">
        <f t="shared" si="6"/>
        <v>37922</v>
      </c>
      <c r="E78" s="1">
        <f t="shared" si="7"/>
        <v>37.033203125</v>
      </c>
    </row>
    <row r="79" spans="1:5" x14ac:dyDescent="0.25">
      <c r="A79" s="1">
        <f>21350</f>
        <v>21350</v>
      </c>
      <c r="B79" s="1">
        <f>15</f>
        <v>15</v>
      </c>
      <c r="C79" s="1">
        <f>10832</f>
        <v>10832</v>
      </c>
      <c r="D79" s="1">
        <f t="shared" si="6"/>
        <v>37922</v>
      </c>
      <c r="E79" s="1">
        <f t="shared" si="7"/>
        <v>37.033203125</v>
      </c>
    </row>
    <row r="80" spans="1:5" x14ac:dyDescent="0.25">
      <c r="A80" s="1">
        <f>21602</f>
        <v>21602</v>
      </c>
      <c r="B80" s="1">
        <f>13</f>
        <v>13</v>
      </c>
      <c r="C80" s="1">
        <f>10938</f>
        <v>10938</v>
      </c>
      <c r="D80" s="1">
        <f t="shared" si="6"/>
        <v>37922</v>
      </c>
      <c r="E80" s="1">
        <f t="shared" si="7"/>
        <v>37.033203125</v>
      </c>
    </row>
    <row r="81" spans="1:5" x14ac:dyDescent="0.25">
      <c r="A81" s="1">
        <f>21843</f>
        <v>21843</v>
      </c>
      <c r="B81" s="1">
        <f>0</f>
        <v>0</v>
      </c>
      <c r="C81" s="1">
        <f>11045</f>
        <v>11045</v>
      </c>
      <c r="D81" s="1">
        <f t="shared" si="6"/>
        <v>37922</v>
      </c>
      <c r="E81" s="1">
        <f t="shared" si="7"/>
        <v>37.033203125</v>
      </c>
    </row>
    <row r="82" spans="1:5" x14ac:dyDescent="0.25">
      <c r="A82" s="1">
        <f>22087</f>
        <v>22087</v>
      </c>
      <c r="B82" s="1">
        <f>0</f>
        <v>0</v>
      </c>
      <c r="C82" s="1">
        <f>11150</f>
        <v>11150</v>
      </c>
      <c r="D82" s="1">
        <f t="shared" si="6"/>
        <v>37922</v>
      </c>
      <c r="E82" s="1">
        <f t="shared" si="7"/>
        <v>37.033203125</v>
      </c>
    </row>
    <row r="83" spans="1:5" x14ac:dyDescent="0.25">
      <c r="A83" s="1">
        <f>22333</f>
        <v>22333</v>
      </c>
      <c r="B83" s="1">
        <f>9</f>
        <v>9</v>
      </c>
      <c r="C83" s="1">
        <f>11261</f>
        <v>11261</v>
      </c>
      <c r="D83" s="1">
        <f t="shared" si="6"/>
        <v>37922</v>
      </c>
      <c r="E83" s="1">
        <f t="shared" si="7"/>
        <v>37.033203125</v>
      </c>
    </row>
    <row r="84" spans="1:5" x14ac:dyDescent="0.25">
      <c r="A84" s="1">
        <f>22594</f>
        <v>22594</v>
      </c>
      <c r="B84" s="1">
        <f>8</f>
        <v>8</v>
      </c>
      <c r="C84" s="1">
        <f>11366</f>
        <v>11366</v>
      </c>
      <c r="D84" s="1">
        <f t="shared" si="6"/>
        <v>37922</v>
      </c>
      <c r="E84" s="1">
        <f t="shared" si="7"/>
        <v>37.033203125</v>
      </c>
    </row>
    <row r="85" spans="1:5" x14ac:dyDescent="0.25">
      <c r="A85" s="1">
        <f>22835</f>
        <v>22835</v>
      </c>
      <c r="B85" s="1">
        <f>0</f>
        <v>0</v>
      </c>
      <c r="C85" s="1">
        <f>11475</f>
        <v>11475</v>
      </c>
      <c r="D85" s="1">
        <f t="shared" si="6"/>
        <v>37922</v>
      </c>
      <c r="E85" s="1">
        <f t="shared" si="7"/>
        <v>37.033203125</v>
      </c>
    </row>
    <row r="86" spans="1:5" x14ac:dyDescent="0.25">
      <c r="A86" s="1">
        <f>23077</f>
        <v>23077</v>
      </c>
      <c r="B86" s="1">
        <f>0</f>
        <v>0</v>
      </c>
      <c r="C86" s="1">
        <f>11590</f>
        <v>11590</v>
      </c>
      <c r="D86" s="1">
        <f t="shared" si="6"/>
        <v>37922</v>
      </c>
      <c r="E86" s="1">
        <f t="shared" si="7"/>
        <v>37.033203125</v>
      </c>
    </row>
    <row r="87" spans="1:5" x14ac:dyDescent="0.25">
      <c r="A87" s="1">
        <f>23336</f>
        <v>23336</v>
      </c>
      <c r="B87" s="1">
        <f>0</f>
        <v>0</v>
      </c>
      <c r="C87" s="1">
        <f>11719</f>
        <v>11719</v>
      </c>
      <c r="D87" s="1">
        <f t="shared" si="6"/>
        <v>37922</v>
      </c>
      <c r="E87" s="1">
        <f t="shared" si="7"/>
        <v>37.033203125</v>
      </c>
    </row>
    <row r="88" spans="1:5" x14ac:dyDescent="0.25">
      <c r="A88" s="1">
        <f>23591</f>
        <v>23591</v>
      </c>
      <c r="B88" s="1">
        <f>0</f>
        <v>0</v>
      </c>
      <c r="C88" s="1">
        <f>11833</f>
        <v>11833</v>
      </c>
      <c r="D88" s="1">
        <f t="shared" si="6"/>
        <v>37922</v>
      </c>
      <c r="E88" s="1">
        <f t="shared" si="7"/>
        <v>37.033203125</v>
      </c>
    </row>
    <row r="89" spans="1:5" x14ac:dyDescent="0.25">
      <c r="A89" s="1">
        <f>23858</f>
        <v>23858</v>
      </c>
      <c r="B89" s="1">
        <f>0</f>
        <v>0</v>
      </c>
      <c r="C89" s="1">
        <f>11940</f>
        <v>11940</v>
      </c>
      <c r="D89" s="1">
        <f t="shared" si="6"/>
        <v>37922</v>
      </c>
      <c r="E89" s="1">
        <f t="shared" si="7"/>
        <v>37.033203125</v>
      </c>
    </row>
    <row r="90" spans="1:5" x14ac:dyDescent="0.25">
      <c r="A90" s="1">
        <f>24099</f>
        <v>24099</v>
      </c>
      <c r="B90" s="1">
        <f>0</f>
        <v>0</v>
      </c>
      <c r="C90" s="1">
        <f>12061</f>
        <v>12061</v>
      </c>
      <c r="D90" s="1">
        <f>37926</f>
        <v>37926</v>
      </c>
      <c r="E90" s="1">
        <f>37.037109375</f>
        <v>37.037109375</v>
      </c>
    </row>
    <row r="91" spans="1:5" x14ac:dyDescent="0.25">
      <c r="A91" s="1">
        <f>24356</f>
        <v>24356</v>
      </c>
      <c r="B91" s="1">
        <f>33</f>
        <v>33</v>
      </c>
      <c r="C91" s="1">
        <f>12267</f>
        <v>12267</v>
      </c>
      <c r="D91" s="1">
        <f>37974</f>
        <v>37974</v>
      </c>
      <c r="E91" s="1">
        <f>37.083984375</f>
        <v>37.083984375</v>
      </c>
    </row>
    <row r="92" spans="1:5" x14ac:dyDescent="0.25">
      <c r="A92" s="1">
        <f>24624</f>
        <v>24624</v>
      </c>
      <c r="B92" s="1">
        <f>12</f>
        <v>12</v>
      </c>
      <c r="C92" s="1">
        <f>12390</f>
        <v>12390</v>
      </c>
      <c r="D92" s="1">
        <f>37994</f>
        <v>37994</v>
      </c>
      <c r="E92" s="1">
        <f>37.103515625</f>
        <v>37.103515625</v>
      </c>
    </row>
    <row r="93" spans="1:5" x14ac:dyDescent="0.25">
      <c r="A93" s="1">
        <f>24889</f>
        <v>24889</v>
      </c>
      <c r="B93" s="1">
        <f>0</f>
        <v>0</v>
      </c>
      <c r="C93" s="1">
        <f>12504</f>
        <v>12504</v>
      </c>
      <c r="D93" s="1">
        <f t="shared" ref="D93:D110" si="8">37998</f>
        <v>37998</v>
      </c>
      <c r="E93" s="1">
        <f t="shared" ref="E93:E110" si="9">37.107421875</f>
        <v>37.107421875</v>
      </c>
    </row>
    <row r="94" spans="1:5" x14ac:dyDescent="0.25">
      <c r="A94" s="1">
        <f>25142</f>
        <v>25142</v>
      </c>
      <c r="B94" s="1">
        <f>0</f>
        <v>0</v>
      </c>
      <c r="C94" s="1">
        <f>12609</f>
        <v>12609</v>
      </c>
      <c r="D94" s="1">
        <f t="shared" si="8"/>
        <v>37998</v>
      </c>
      <c r="E94" s="1">
        <f t="shared" si="9"/>
        <v>37.107421875</v>
      </c>
    </row>
    <row r="95" spans="1:5" x14ac:dyDescent="0.25">
      <c r="A95" s="1">
        <f>25409</f>
        <v>25409</v>
      </c>
      <c r="B95" s="1">
        <f>19</f>
        <v>19</v>
      </c>
      <c r="C95" s="1">
        <f>12720</f>
        <v>12720</v>
      </c>
      <c r="D95" s="1">
        <f t="shared" si="8"/>
        <v>37998</v>
      </c>
      <c r="E95" s="1">
        <f t="shared" si="9"/>
        <v>37.107421875</v>
      </c>
    </row>
    <row r="96" spans="1:5" x14ac:dyDescent="0.25">
      <c r="A96" s="1">
        <f>25657</f>
        <v>25657</v>
      </c>
      <c r="B96" s="1">
        <f>12</f>
        <v>12</v>
      </c>
      <c r="C96" s="1">
        <f>12829</f>
        <v>12829</v>
      </c>
      <c r="D96" s="1">
        <f t="shared" si="8"/>
        <v>37998</v>
      </c>
      <c r="E96" s="1">
        <f t="shared" si="9"/>
        <v>37.107421875</v>
      </c>
    </row>
    <row r="97" spans="1:5" x14ac:dyDescent="0.25">
      <c r="A97" s="1">
        <f>25915</f>
        <v>25915</v>
      </c>
      <c r="B97" s="1">
        <f>0</f>
        <v>0</v>
      </c>
      <c r="C97" s="1">
        <f>12942</f>
        <v>12942</v>
      </c>
      <c r="D97" s="1">
        <f t="shared" si="8"/>
        <v>37998</v>
      </c>
      <c r="E97" s="1">
        <f t="shared" si="9"/>
        <v>37.107421875</v>
      </c>
    </row>
    <row r="98" spans="1:5" x14ac:dyDescent="0.25">
      <c r="A98" s="1">
        <f>26164</f>
        <v>26164</v>
      </c>
      <c r="B98" s="1">
        <f>0</f>
        <v>0</v>
      </c>
      <c r="C98" s="1">
        <f>13051</f>
        <v>13051</v>
      </c>
      <c r="D98" s="1">
        <f t="shared" si="8"/>
        <v>37998</v>
      </c>
      <c r="E98" s="1">
        <f t="shared" si="9"/>
        <v>37.107421875</v>
      </c>
    </row>
    <row r="99" spans="1:5" x14ac:dyDescent="0.25">
      <c r="A99" s="1">
        <f>26413</f>
        <v>26413</v>
      </c>
      <c r="B99" s="1">
        <f>0</f>
        <v>0</v>
      </c>
      <c r="C99" s="1">
        <f>13160</f>
        <v>13160</v>
      </c>
      <c r="D99" s="1">
        <f t="shared" si="8"/>
        <v>37998</v>
      </c>
      <c r="E99" s="1">
        <f t="shared" si="9"/>
        <v>37.107421875</v>
      </c>
    </row>
    <row r="100" spans="1:5" x14ac:dyDescent="0.25">
      <c r="A100" s="1">
        <f>26657</f>
        <v>26657</v>
      </c>
      <c r="B100" s="1">
        <f>0</f>
        <v>0</v>
      </c>
      <c r="C100" s="1">
        <f>13269</f>
        <v>13269</v>
      </c>
      <c r="D100" s="1">
        <f t="shared" si="8"/>
        <v>37998</v>
      </c>
      <c r="E100" s="1">
        <f t="shared" si="9"/>
        <v>37.107421875</v>
      </c>
    </row>
    <row r="101" spans="1:5" x14ac:dyDescent="0.25">
      <c r="A101" s="1">
        <f>26898</f>
        <v>26898</v>
      </c>
      <c r="B101" s="1">
        <f>0</f>
        <v>0</v>
      </c>
      <c r="C101" s="1">
        <f>13385</f>
        <v>13385</v>
      </c>
      <c r="D101" s="1">
        <f t="shared" si="8"/>
        <v>37998</v>
      </c>
      <c r="E101" s="1">
        <f t="shared" si="9"/>
        <v>37.107421875</v>
      </c>
    </row>
    <row r="102" spans="1:5" x14ac:dyDescent="0.25">
      <c r="A102" s="1">
        <f>27149</f>
        <v>27149</v>
      </c>
      <c r="B102" s="1">
        <f>0</f>
        <v>0</v>
      </c>
      <c r="C102" s="1">
        <f>13494</f>
        <v>13494</v>
      </c>
      <c r="D102" s="1">
        <f t="shared" si="8"/>
        <v>37998</v>
      </c>
      <c r="E102" s="1">
        <f t="shared" si="9"/>
        <v>37.107421875</v>
      </c>
    </row>
    <row r="103" spans="1:5" x14ac:dyDescent="0.25">
      <c r="A103" s="1">
        <f>27406</f>
        <v>27406</v>
      </c>
      <c r="B103" s="1">
        <f>18</f>
        <v>18</v>
      </c>
      <c r="C103" s="1">
        <f>13602</f>
        <v>13602</v>
      </c>
      <c r="D103" s="1">
        <f t="shared" si="8"/>
        <v>37998</v>
      </c>
      <c r="E103" s="1">
        <f t="shared" si="9"/>
        <v>37.107421875</v>
      </c>
    </row>
    <row r="104" spans="1:5" x14ac:dyDescent="0.25">
      <c r="A104" s="1">
        <f>27657</f>
        <v>27657</v>
      </c>
      <c r="B104" s="1">
        <f>3</f>
        <v>3</v>
      </c>
      <c r="C104" s="1">
        <f>13707</f>
        <v>13707</v>
      </c>
      <c r="D104" s="1">
        <f t="shared" si="8"/>
        <v>37998</v>
      </c>
      <c r="E104" s="1">
        <f t="shared" si="9"/>
        <v>37.107421875</v>
      </c>
    </row>
    <row r="105" spans="1:5" x14ac:dyDescent="0.25">
      <c r="A105" s="1">
        <f>27919</f>
        <v>27919</v>
      </c>
      <c r="B105" s="1">
        <f>0</f>
        <v>0</v>
      </c>
      <c r="C105" s="1">
        <f>13816</f>
        <v>13816</v>
      </c>
      <c r="D105" s="1">
        <f t="shared" si="8"/>
        <v>37998</v>
      </c>
      <c r="E105" s="1">
        <f t="shared" si="9"/>
        <v>37.107421875</v>
      </c>
    </row>
    <row r="106" spans="1:5" x14ac:dyDescent="0.25">
      <c r="A106" s="1">
        <f>28159</f>
        <v>28159</v>
      </c>
      <c r="B106" s="1">
        <f>0</f>
        <v>0</v>
      </c>
      <c r="C106" s="1">
        <f>13926</f>
        <v>13926</v>
      </c>
      <c r="D106" s="1">
        <f t="shared" si="8"/>
        <v>37998</v>
      </c>
      <c r="E106" s="1">
        <f t="shared" si="9"/>
        <v>37.107421875</v>
      </c>
    </row>
    <row r="107" spans="1:5" x14ac:dyDescent="0.25">
      <c r="A107" s="1">
        <f>28407</f>
        <v>28407</v>
      </c>
      <c r="B107" s="1">
        <f>4</f>
        <v>4</v>
      </c>
      <c r="C107" s="1">
        <f>14036</f>
        <v>14036</v>
      </c>
      <c r="D107" s="1">
        <f t="shared" si="8"/>
        <v>37998</v>
      </c>
      <c r="E107" s="1">
        <f t="shared" si="9"/>
        <v>37.107421875</v>
      </c>
    </row>
    <row r="108" spans="1:5" x14ac:dyDescent="0.25">
      <c r="A108" s="1">
        <f>28653</f>
        <v>28653</v>
      </c>
      <c r="B108" s="1">
        <f>0</f>
        <v>0</v>
      </c>
      <c r="C108" s="1">
        <f>14141</f>
        <v>14141</v>
      </c>
      <c r="D108" s="1">
        <f t="shared" si="8"/>
        <v>37998</v>
      </c>
      <c r="E108" s="1">
        <f t="shared" si="9"/>
        <v>37.107421875</v>
      </c>
    </row>
    <row r="109" spans="1:5" x14ac:dyDescent="0.25">
      <c r="A109" s="1">
        <f>28919</f>
        <v>28919</v>
      </c>
      <c r="B109" s="1">
        <f>0</f>
        <v>0</v>
      </c>
      <c r="C109" s="1">
        <f>14246</f>
        <v>14246</v>
      </c>
      <c r="D109" s="1">
        <f t="shared" si="8"/>
        <v>37998</v>
      </c>
      <c r="E109" s="1">
        <f t="shared" si="9"/>
        <v>37.107421875</v>
      </c>
    </row>
    <row r="110" spans="1:5" x14ac:dyDescent="0.25">
      <c r="A110" s="1">
        <f>29168</f>
        <v>29168</v>
      </c>
      <c r="B110" s="1">
        <f>0</f>
        <v>0</v>
      </c>
      <c r="C110" s="1">
        <f>14355</f>
        <v>14355</v>
      </c>
      <c r="D110" s="1">
        <f t="shared" si="8"/>
        <v>37998</v>
      </c>
      <c r="E110" s="1">
        <f t="shared" si="9"/>
        <v>37.107421875</v>
      </c>
    </row>
    <row r="111" spans="1:5" x14ac:dyDescent="0.25">
      <c r="A111" s="1">
        <f>29412</f>
        <v>29412</v>
      </c>
      <c r="B111" s="1">
        <f>0</f>
        <v>0</v>
      </c>
      <c r="C111" s="1">
        <f>14470</f>
        <v>14470</v>
      </c>
      <c r="D111" s="1">
        <f>38002</f>
        <v>38002</v>
      </c>
      <c r="E111" s="1">
        <f>37.111328125</f>
        <v>37.111328125</v>
      </c>
    </row>
    <row r="112" spans="1:5" x14ac:dyDescent="0.25">
      <c r="A112" s="1">
        <f>29691</f>
        <v>29691</v>
      </c>
      <c r="B112" s="1">
        <f>26</f>
        <v>26</v>
      </c>
      <c r="C112" s="1">
        <f>14645</f>
        <v>14645</v>
      </c>
      <c r="D112" s="1">
        <f>38582</f>
        <v>38582</v>
      </c>
      <c r="E112" s="1">
        <f>37.677734375</f>
        <v>37.677734375</v>
      </c>
    </row>
    <row r="113" spans="1:5" x14ac:dyDescent="0.25">
      <c r="A113" s="1">
        <f>29961</f>
        <v>29961</v>
      </c>
      <c r="B113" s="1">
        <f>13</f>
        <v>13</v>
      </c>
      <c r="C113" s="1">
        <f>14753</f>
        <v>14753</v>
      </c>
      <c r="D113" s="1">
        <f>38994</f>
        <v>38994</v>
      </c>
      <c r="E113" s="1">
        <f>38.080078125</f>
        <v>38.080078125</v>
      </c>
    </row>
    <row r="114" spans="1:5" x14ac:dyDescent="0.25">
      <c r="A114" s="1">
        <f>30203</f>
        <v>30203</v>
      </c>
      <c r="B114" s="1">
        <f>0</f>
        <v>0</v>
      </c>
      <c r="C114" s="1">
        <f>14863</f>
        <v>14863</v>
      </c>
      <c r="D114" s="1">
        <f>40166</f>
        <v>40166</v>
      </c>
      <c r="E114" s="1">
        <f>39.224609375</f>
        <v>39.224609375</v>
      </c>
    </row>
    <row r="115" spans="1:5" x14ac:dyDescent="0.25">
      <c r="A115" s="1">
        <f>30443</f>
        <v>30443</v>
      </c>
      <c r="B115" s="1">
        <f>0</f>
        <v>0</v>
      </c>
      <c r="C115" s="1">
        <f>14994</f>
        <v>14994</v>
      </c>
      <c r="D115" s="1">
        <f>40206</f>
        <v>40206</v>
      </c>
      <c r="E115" s="1">
        <f>39.263671875</f>
        <v>39.263671875</v>
      </c>
    </row>
    <row r="116" spans="1:5" x14ac:dyDescent="0.25">
      <c r="A116" s="1">
        <f>30689</f>
        <v>30689</v>
      </c>
      <c r="B116" s="1">
        <f>3</f>
        <v>3</v>
      </c>
      <c r="C116" s="1">
        <f>15130</f>
        <v>15130</v>
      </c>
      <c r="D116" s="1">
        <f>40226</f>
        <v>40226</v>
      </c>
      <c r="E116" s="1">
        <f>39.283203125</f>
        <v>39.283203125</v>
      </c>
    </row>
    <row r="117" spans="1:5" x14ac:dyDescent="0.25">
      <c r="A117" s="1">
        <f>30959</f>
        <v>30959</v>
      </c>
      <c r="B117" s="1">
        <f>0</f>
        <v>0</v>
      </c>
      <c r="C117" s="1">
        <f>15267</f>
        <v>15267</v>
      </c>
      <c r="D117" s="1">
        <f>40258</f>
        <v>40258</v>
      </c>
      <c r="E117" s="1">
        <f>39.314453125</f>
        <v>39.314453125</v>
      </c>
    </row>
    <row r="118" spans="1:5" x14ac:dyDescent="0.25">
      <c r="A118" s="1">
        <f>31213</f>
        <v>31213</v>
      </c>
      <c r="B118" s="1">
        <f>0</f>
        <v>0</v>
      </c>
      <c r="C118" s="1">
        <f>15388</f>
        <v>15388</v>
      </c>
      <c r="D118" s="1">
        <f>40270</f>
        <v>40270</v>
      </c>
      <c r="E118" s="1">
        <f>39.326171875</f>
        <v>39.326171875</v>
      </c>
    </row>
    <row r="119" spans="1:5" x14ac:dyDescent="0.25">
      <c r="A119" s="1">
        <f>31459</f>
        <v>31459</v>
      </c>
      <c r="B119" s="1">
        <f>0</f>
        <v>0</v>
      </c>
      <c r="C119" s="1">
        <f>15503</f>
        <v>15503</v>
      </c>
      <c r="D119" s="1">
        <f>40278</f>
        <v>40278</v>
      </c>
      <c r="E119" s="1">
        <f>39.333984375</f>
        <v>39.333984375</v>
      </c>
    </row>
    <row r="120" spans="1:5" x14ac:dyDescent="0.25">
      <c r="A120" s="1">
        <f>31708</f>
        <v>31708</v>
      </c>
      <c r="B120" s="1">
        <f>0</f>
        <v>0</v>
      </c>
      <c r="C120" s="1">
        <f>15608</f>
        <v>15608</v>
      </c>
      <c r="D120" s="1">
        <f>40278</f>
        <v>40278</v>
      </c>
      <c r="E120" s="1">
        <f>39.333984375</f>
        <v>39.333984375</v>
      </c>
    </row>
    <row r="121" spans="1:5" x14ac:dyDescent="0.25">
      <c r="A121" s="1">
        <f>31962</f>
        <v>31962</v>
      </c>
      <c r="B121" s="1">
        <f>0</f>
        <v>0</v>
      </c>
      <c r="C121" s="1">
        <f>15714</f>
        <v>15714</v>
      </c>
      <c r="D121" s="1">
        <f>40278</f>
        <v>40278</v>
      </c>
      <c r="E121" s="1">
        <f>39.333984375</f>
        <v>39.333984375</v>
      </c>
    </row>
    <row r="122" spans="1:5" x14ac:dyDescent="0.25">
      <c r="A122" s="1">
        <f>32211</f>
        <v>32211</v>
      </c>
      <c r="B122" s="1">
        <f>0</f>
        <v>0</v>
      </c>
      <c r="C122" s="1">
        <f>15831</f>
        <v>15831</v>
      </c>
      <c r="D122" s="1">
        <f>40278</f>
        <v>40278</v>
      </c>
      <c r="E122" s="1">
        <f>39.333984375</f>
        <v>39.333984375</v>
      </c>
    </row>
    <row r="123" spans="1:5" x14ac:dyDescent="0.25">
      <c r="A123" s="1">
        <f>32459</f>
        <v>32459</v>
      </c>
      <c r="B123" s="1">
        <f>0</f>
        <v>0</v>
      </c>
      <c r="C123" s="1">
        <f>15936</f>
        <v>15936</v>
      </c>
      <c r="D123" s="1">
        <f>40278</f>
        <v>40278</v>
      </c>
      <c r="E123" s="1">
        <f>39.333984375</f>
        <v>39.333984375</v>
      </c>
    </row>
    <row r="124" spans="1:5" x14ac:dyDescent="0.25">
      <c r="A124" s="1">
        <f>32702</f>
        <v>32702</v>
      </c>
      <c r="B124" s="1">
        <f>28</f>
        <v>28</v>
      </c>
      <c r="C124" s="1">
        <f>16098</f>
        <v>16098</v>
      </c>
      <c r="D124" s="1">
        <f>40294</f>
        <v>40294</v>
      </c>
      <c r="E124" s="1">
        <f>39.349609375</f>
        <v>39.349609375</v>
      </c>
    </row>
    <row r="125" spans="1:5" x14ac:dyDescent="0.25">
      <c r="A125" s="1">
        <f>32964</f>
        <v>32964</v>
      </c>
      <c r="B125" s="1">
        <f>18</f>
        <v>18</v>
      </c>
      <c r="C125" s="1">
        <f>16213</f>
        <v>16213</v>
      </c>
      <c r="D125" s="1">
        <f>40306</f>
        <v>40306</v>
      </c>
      <c r="E125" s="1">
        <f>39.361328125</f>
        <v>39.361328125</v>
      </c>
    </row>
    <row r="126" spans="1:5" x14ac:dyDescent="0.25">
      <c r="A126" s="1">
        <f>33214</f>
        <v>33214</v>
      </c>
      <c r="B126" s="1">
        <f t="shared" ref="B126:B144" si="10">0</f>
        <v>0</v>
      </c>
      <c r="C126" s="1">
        <f>16337</f>
        <v>16337</v>
      </c>
      <c r="D126" s="1">
        <f>40322</f>
        <v>40322</v>
      </c>
      <c r="E126" s="1">
        <f>39.376953125</f>
        <v>39.376953125</v>
      </c>
    </row>
    <row r="127" spans="1:5" x14ac:dyDescent="0.25">
      <c r="A127" s="1">
        <f>33462</f>
        <v>33462</v>
      </c>
      <c r="B127" s="1">
        <f t="shared" si="10"/>
        <v>0</v>
      </c>
      <c r="C127" s="1">
        <f>16444</f>
        <v>16444</v>
      </c>
      <c r="D127" s="1">
        <f t="shared" ref="D127:D140" si="11">40326</f>
        <v>40326</v>
      </c>
      <c r="E127" s="1">
        <f t="shared" ref="E127:E140" si="12">39.380859375</f>
        <v>39.380859375</v>
      </c>
    </row>
    <row r="128" spans="1:5" x14ac:dyDescent="0.25">
      <c r="A128" s="1">
        <f>33712</f>
        <v>33712</v>
      </c>
      <c r="B128" s="1">
        <f t="shared" si="10"/>
        <v>0</v>
      </c>
      <c r="C128" s="1">
        <f>16554</f>
        <v>16554</v>
      </c>
      <c r="D128" s="1">
        <f t="shared" si="11"/>
        <v>40326</v>
      </c>
      <c r="E128" s="1">
        <f t="shared" si="12"/>
        <v>39.380859375</v>
      </c>
    </row>
    <row r="129" spans="1:5" x14ac:dyDescent="0.25">
      <c r="A129" s="1">
        <f>33965</f>
        <v>33965</v>
      </c>
      <c r="B129" s="1">
        <f t="shared" si="10"/>
        <v>0</v>
      </c>
      <c r="C129" s="1">
        <f>16663</f>
        <v>16663</v>
      </c>
      <c r="D129" s="1">
        <f t="shared" si="11"/>
        <v>40326</v>
      </c>
      <c r="E129" s="1">
        <f t="shared" si="12"/>
        <v>39.380859375</v>
      </c>
    </row>
    <row r="130" spans="1:5" x14ac:dyDescent="0.25">
      <c r="A130" s="1">
        <f>34243</f>
        <v>34243</v>
      </c>
      <c r="B130" s="1">
        <f t="shared" si="10"/>
        <v>0</v>
      </c>
      <c r="C130" s="1">
        <f>16791</f>
        <v>16791</v>
      </c>
      <c r="D130" s="1">
        <f t="shared" si="11"/>
        <v>40326</v>
      </c>
      <c r="E130" s="1">
        <f t="shared" si="12"/>
        <v>39.380859375</v>
      </c>
    </row>
    <row r="131" spans="1:5" x14ac:dyDescent="0.25">
      <c r="A131" s="1">
        <f>34500</f>
        <v>34500</v>
      </c>
      <c r="B131" s="1">
        <f t="shared" si="10"/>
        <v>0</v>
      </c>
      <c r="C131" s="1">
        <f>16901</f>
        <v>16901</v>
      </c>
      <c r="D131" s="1">
        <f t="shared" si="11"/>
        <v>40326</v>
      </c>
      <c r="E131" s="1">
        <f t="shared" si="12"/>
        <v>39.380859375</v>
      </c>
    </row>
    <row r="132" spans="1:5" x14ac:dyDescent="0.25">
      <c r="A132" s="1">
        <f>34744</f>
        <v>34744</v>
      </c>
      <c r="B132" s="1">
        <f t="shared" si="10"/>
        <v>0</v>
      </c>
      <c r="C132" s="1">
        <f>17017</f>
        <v>17017</v>
      </c>
      <c r="D132" s="1">
        <f t="shared" si="11"/>
        <v>40326</v>
      </c>
      <c r="E132" s="1">
        <f t="shared" si="12"/>
        <v>39.380859375</v>
      </c>
    </row>
    <row r="133" spans="1:5" x14ac:dyDescent="0.25">
      <c r="A133" s="1">
        <f>34992</f>
        <v>34992</v>
      </c>
      <c r="B133" s="1">
        <f t="shared" si="10"/>
        <v>0</v>
      </c>
      <c r="C133" s="1">
        <f>17124</f>
        <v>17124</v>
      </c>
      <c r="D133" s="1">
        <f t="shared" si="11"/>
        <v>40326</v>
      </c>
      <c r="E133" s="1">
        <f t="shared" si="12"/>
        <v>39.380859375</v>
      </c>
    </row>
    <row r="134" spans="1:5" x14ac:dyDescent="0.25">
      <c r="A134" s="1">
        <f>35251</f>
        <v>35251</v>
      </c>
      <c r="B134" s="1">
        <f t="shared" si="10"/>
        <v>0</v>
      </c>
      <c r="C134" s="1">
        <f>17230</f>
        <v>17230</v>
      </c>
      <c r="D134" s="1">
        <f t="shared" si="11"/>
        <v>40326</v>
      </c>
      <c r="E134" s="1">
        <f t="shared" si="12"/>
        <v>39.380859375</v>
      </c>
    </row>
    <row r="135" spans="1:5" x14ac:dyDescent="0.25">
      <c r="A135" s="1">
        <f>35505</f>
        <v>35505</v>
      </c>
      <c r="B135" s="1">
        <f t="shared" si="10"/>
        <v>0</v>
      </c>
      <c r="C135" s="1">
        <f>17338</f>
        <v>17338</v>
      </c>
      <c r="D135" s="1">
        <f t="shared" si="11"/>
        <v>40326</v>
      </c>
      <c r="E135" s="1">
        <f t="shared" si="12"/>
        <v>39.380859375</v>
      </c>
    </row>
    <row r="136" spans="1:5" x14ac:dyDescent="0.25">
      <c r="A136" s="1">
        <f>35751</f>
        <v>35751</v>
      </c>
      <c r="B136" s="1">
        <f t="shared" si="10"/>
        <v>0</v>
      </c>
      <c r="C136" s="1">
        <f>17457</f>
        <v>17457</v>
      </c>
      <c r="D136" s="1">
        <f t="shared" si="11"/>
        <v>40326</v>
      </c>
      <c r="E136" s="1">
        <f t="shared" si="12"/>
        <v>39.380859375</v>
      </c>
    </row>
    <row r="137" spans="1:5" x14ac:dyDescent="0.25">
      <c r="A137" s="1">
        <f>36019</f>
        <v>36019</v>
      </c>
      <c r="B137" s="1">
        <f t="shared" si="10"/>
        <v>0</v>
      </c>
      <c r="C137" s="1">
        <f>17569</f>
        <v>17569</v>
      </c>
      <c r="D137" s="1">
        <f t="shared" si="11"/>
        <v>40326</v>
      </c>
      <c r="E137" s="1">
        <f t="shared" si="12"/>
        <v>39.380859375</v>
      </c>
    </row>
    <row r="138" spans="1:5" x14ac:dyDescent="0.25">
      <c r="A138" s="1">
        <f>36269</f>
        <v>36269</v>
      </c>
      <c r="B138" s="1">
        <f t="shared" si="10"/>
        <v>0</v>
      </c>
      <c r="C138" s="1">
        <f>17683</f>
        <v>17683</v>
      </c>
      <c r="D138" s="1">
        <f t="shared" si="11"/>
        <v>40326</v>
      </c>
      <c r="E138" s="1">
        <f t="shared" si="12"/>
        <v>39.380859375</v>
      </c>
    </row>
    <row r="139" spans="1:5" x14ac:dyDescent="0.25">
      <c r="A139" s="1">
        <f>36519</f>
        <v>36519</v>
      </c>
      <c r="B139" s="1">
        <f t="shared" si="10"/>
        <v>0</v>
      </c>
      <c r="C139" s="1">
        <f>17801</f>
        <v>17801</v>
      </c>
      <c r="D139" s="1">
        <f t="shared" si="11"/>
        <v>40326</v>
      </c>
      <c r="E139" s="1">
        <f t="shared" si="12"/>
        <v>39.380859375</v>
      </c>
    </row>
    <row r="140" spans="1:5" x14ac:dyDescent="0.25">
      <c r="A140" s="1">
        <f>36772</f>
        <v>36772</v>
      </c>
      <c r="B140" s="1">
        <f t="shared" si="10"/>
        <v>0</v>
      </c>
      <c r="C140" s="1">
        <f>17925</f>
        <v>17925</v>
      </c>
      <c r="D140" s="1">
        <f t="shared" si="11"/>
        <v>40326</v>
      </c>
      <c r="E140" s="1">
        <f t="shared" si="12"/>
        <v>39.380859375</v>
      </c>
    </row>
    <row r="141" spans="1:5" x14ac:dyDescent="0.25">
      <c r="A141" s="1">
        <f>37017</f>
        <v>37017</v>
      </c>
      <c r="B141" s="1">
        <f t="shared" si="10"/>
        <v>0</v>
      </c>
      <c r="C141" s="1">
        <f>18084</f>
        <v>18084</v>
      </c>
      <c r="D141" s="1">
        <f>40346</f>
        <v>40346</v>
      </c>
      <c r="E141" s="1">
        <f>39.400390625</f>
        <v>39.400390625</v>
      </c>
    </row>
    <row r="142" spans="1:5" x14ac:dyDescent="0.25">
      <c r="A142" s="1">
        <f>37262</f>
        <v>37262</v>
      </c>
      <c r="B142" s="1">
        <f t="shared" si="10"/>
        <v>0</v>
      </c>
      <c r="C142" s="1">
        <f>18217</f>
        <v>18217</v>
      </c>
      <c r="D142" s="1">
        <f>40358</f>
        <v>40358</v>
      </c>
      <c r="E142" s="1">
        <f>39.412109375</f>
        <v>39.412109375</v>
      </c>
    </row>
    <row r="143" spans="1:5" x14ac:dyDescent="0.25">
      <c r="A143" s="1">
        <f>37525</f>
        <v>37525</v>
      </c>
      <c r="B143" s="1">
        <f t="shared" si="10"/>
        <v>0</v>
      </c>
      <c r="C143" s="1">
        <f>18346</f>
        <v>18346</v>
      </c>
      <c r="D143" s="1">
        <f>40386</f>
        <v>40386</v>
      </c>
      <c r="E143" s="1">
        <f>39.439453125</f>
        <v>39.439453125</v>
      </c>
    </row>
    <row r="144" spans="1:5" x14ac:dyDescent="0.25">
      <c r="A144" s="1">
        <f>37766</f>
        <v>37766</v>
      </c>
      <c r="B144" s="1">
        <f t="shared" si="10"/>
        <v>0</v>
      </c>
      <c r="C144" s="1">
        <f>18464</f>
        <v>18464</v>
      </c>
      <c r="D144" s="1">
        <f>40402</f>
        <v>40402</v>
      </c>
      <c r="E144" s="1">
        <f>39.455078125</f>
        <v>39.455078125</v>
      </c>
    </row>
    <row r="145" spans="3:5" x14ac:dyDescent="0.25">
      <c r="C145" s="1">
        <f>18604</f>
        <v>18604</v>
      </c>
      <c r="D145" s="1">
        <f t="shared" ref="D145:D159" si="13">40426</f>
        <v>40426</v>
      </c>
      <c r="E145" s="1">
        <f t="shared" ref="E145:E159" si="14">39.478515625</f>
        <v>39.478515625</v>
      </c>
    </row>
    <row r="146" spans="3:5" x14ac:dyDescent="0.25">
      <c r="C146" s="1">
        <f>18716</f>
        <v>18716</v>
      </c>
      <c r="D146" s="1">
        <f t="shared" si="13"/>
        <v>40426</v>
      </c>
      <c r="E146" s="1">
        <f t="shared" si="14"/>
        <v>39.478515625</v>
      </c>
    </row>
    <row r="147" spans="3:5" x14ac:dyDescent="0.25">
      <c r="C147" s="1">
        <f>18822</f>
        <v>18822</v>
      </c>
      <c r="D147" s="1">
        <f t="shared" si="13"/>
        <v>40426</v>
      </c>
      <c r="E147" s="1">
        <f t="shared" si="14"/>
        <v>39.478515625</v>
      </c>
    </row>
    <row r="148" spans="3:5" x14ac:dyDescent="0.25">
      <c r="C148" s="1">
        <f>18936</f>
        <v>18936</v>
      </c>
      <c r="D148" s="1">
        <f t="shared" si="13"/>
        <v>40426</v>
      </c>
      <c r="E148" s="1">
        <f t="shared" si="14"/>
        <v>39.478515625</v>
      </c>
    </row>
    <row r="149" spans="3:5" x14ac:dyDescent="0.25">
      <c r="C149" s="1">
        <f>19107</f>
        <v>19107</v>
      </c>
      <c r="D149" s="1">
        <f t="shared" si="13"/>
        <v>40426</v>
      </c>
      <c r="E149" s="1">
        <f t="shared" si="14"/>
        <v>39.478515625</v>
      </c>
    </row>
    <row r="150" spans="3:5" x14ac:dyDescent="0.25">
      <c r="C150" s="1">
        <f>19227</f>
        <v>19227</v>
      </c>
      <c r="D150" s="1">
        <f t="shared" si="13"/>
        <v>40426</v>
      </c>
      <c r="E150" s="1">
        <f t="shared" si="14"/>
        <v>39.478515625</v>
      </c>
    </row>
    <row r="151" spans="3:5" x14ac:dyDescent="0.25">
      <c r="C151" s="1">
        <f>19335</f>
        <v>19335</v>
      </c>
      <c r="D151" s="1">
        <f t="shared" si="13"/>
        <v>40426</v>
      </c>
      <c r="E151" s="1">
        <f t="shared" si="14"/>
        <v>39.478515625</v>
      </c>
    </row>
    <row r="152" spans="3:5" x14ac:dyDescent="0.25">
      <c r="C152" s="1">
        <f>19443</f>
        <v>19443</v>
      </c>
      <c r="D152" s="1">
        <f t="shared" si="13"/>
        <v>40426</v>
      </c>
      <c r="E152" s="1">
        <f t="shared" si="14"/>
        <v>39.478515625</v>
      </c>
    </row>
    <row r="153" spans="3:5" x14ac:dyDescent="0.25">
      <c r="C153" s="1">
        <f>19549</f>
        <v>19549</v>
      </c>
      <c r="D153" s="1">
        <f t="shared" si="13"/>
        <v>40426</v>
      </c>
      <c r="E153" s="1">
        <f t="shared" si="14"/>
        <v>39.478515625</v>
      </c>
    </row>
    <row r="154" spans="3:5" x14ac:dyDescent="0.25">
      <c r="C154" s="1">
        <f>19668</f>
        <v>19668</v>
      </c>
      <c r="D154" s="1">
        <f t="shared" si="13"/>
        <v>40426</v>
      </c>
      <c r="E154" s="1">
        <f t="shared" si="14"/>
        <v>39.478515625</v>
      </c>
    </row>
    <row r="155" spans="3:5" x14ac:dyDescent="0.25">
      <c r="C155" s="1">
        <f>19775</f>
        <v>19775</v>
      </c>
      <c r="D155" s="1">
        <f t="shared" si="13"/>
        <v>40426</v>
      </c>
      <c r="E155" s="1">
        <f t="shared" si="14"/>
        <v>39.478515625</v>
      </c>
    </row>
    <row r="156" spans="3:5" x14ac:dyDescent="0.25">
      <c r="C156" s="1">
        <f>19884</f>
        <v>19884</v>
      </c>
      <c r="D156" s="1">
        <f t="shared" si="13"/>
        <v>40426</v>
      </c>
      <c r="E156" s="1">
        <f t="shared" si="14"/>
        <v>39.478515625</v>
      </c>
    </row>
    <row r="157" spans="3:5" x14ac:dyDescent="0.25">
      <c r="C157" s="1">
        <f>19988</f>
        <v>19988</v>
      </c>
      <c r="D157" s="1">
        <f t="shared" si="13"/>
        <v>40426</v>
      </c>
      <c r="E157" s="1">
        <f t="shared" si="14"/>
        <v>39.478515625</v>
      </c>
    </row>
    <row r="158" spans="3:5" x14ac:dyDescent="0.25">
      <c r="C158" s="1">
        <f>20096</f>
        <v>20096</v>
      </c>
      <c r="D158" s="1">
        <f t="shared" si="13"/>
        <v>40426</v>
      </c>
      <c r="E158" s="1">
        <f t="shared" si="14"/>
        <v>39.478515625</v>
      </c>
    </row>
    <row r="159" spans="3:5" x14ac:dyDescent="0.25">
      <c r="C159" s="1">
        <f>20202</f>
        <v>20202</v>
      </c>
      <c r="D159" s="1">
        <f t="shared" si="13"/>
        <v>40426</v>
      </c>
      <c r="E159" s="1">
        <f t="shared" si="14"/>
        <v>39.478515625</v>
      </c>
    </row>
    <row r="160" spans="3:5" x14ac:dyDescent="0.25">
      <c r="C160" s="1">
        <f>20318</f>
        <v>20318</v>
      </c>
      <c r="D160" s="1">
        <f>40434</f>
        <v>40434</v>
      </c>
      <c r="E160" s="1">
        <f>39.486328125</f>
        <v>39.486328125</v>
      </c>
    </row>
    <row r="161" spans="3:5" x14ac:dyDescent="0.25">
      <c r="C161" s="1">
        <f>20425</f>
        <v>20425</v>
      </c>
      <c r="D161" s="1">
        <f>40441</f>
        <v>40441</v>
      </c>
      <c r="E161" s="1">
        <f t="shared" ref="E161:E166" si="15">39.4931640625</f>
        <v>39.4931640625</v>
      </c>
    </row>
    <row r="162" spans="3:5" x14ac:dyDescent="0.25">
      <c r="C162" s="1">
        <f>20530</f>
        <v>20530</v>
      </c>
      <c r="D162" s="1">
        <f>40441</f>
        <v>40441</v>
      </c>
      <c r="E162" s="1">
        <f t="shared" si="15"/>
        <v>39.4931640625</v>
      </c>
    </row>
    <row r="163" spans="3:5" x14ac:dyDescent="0.25">
      <c r="C163" s="1">
        <f>20641</f>
        <v>20641</v>
      </c>
      <c r="D163" s="1">
        <f>40441</f>
        <v>40441</v>
      </c>
      <c r="E163" s="1">
        <f t="shared" si="15"/>
        <v>39.4931640625</v>
      </c>
    </row>
    <row r="164" spans="3:5" x14ac:dyDescent="0.25">
      <c r="C164" s="1">
        <f>20758</f>
        <v>20758</v>
      </c>
      <c r="D164" s="1">
        <f>40441</f>
        <v>40441</v>
      </c>
      <c r="E164" s="1">
        <f t="shared" si="15"/>
        <v>39.4931640625</v>
      </c>
    </row>
    <row r="165" spans="3:5" x14ac:dyDescent="0.25">
      <c r="C165" s="1">
        <f>20876</f>
        <v>20876</v>
      </c>
      <c r="D165" s="1">
        <f>40441</f>
        <v>40441</v>
      </c>
      <c r="E165" s="1">
        <f t="shared" si="15"/>
        <v>39.4931640625</v>
      </c>
    </row>
    <row r="166" spans="3:5" x14ac:dyDescent="0.25">
      <c r="C166" s="1">
        <f>20990</f>
        <v>20990</v>
      </c>
      <c r="D166" s="1">
        <f>40441</f>
        <v>40441</v>
      </c>
      <c r="E166" s="1">
        <f t="shared" si="15"/>
        <v>39.4931640625</v>
      </c>
    </row>
    <row r="167" spans="3:5" x14ac:dyDescent="0.25">
      <c r="C167" s="1">
        <f>21158</f>
        <v>21158</v>
      </c>
      <c r="D167" s="1">
        <f>40489</f>
        <v>40489</v>
      </c>
      <c r="E167" s="1">
        <f>39.5400390625</f>
        <v>39.5400390625</v>
      </c>
    </row>
    <row r="168" spans="3:5" x14ac:dyDescent="0.25">
      <c r="C168" s="1">
        <f>21282</f>
        <v>21282</v>
      </c>
      <c r="D168" s="1">
        <f>40506</f>
        <v>40506</v>
      </c>
      <c r="E168" s="1">
        <f>39.556640625</f>
        <v>39.556640625</v>
      </c>
    </row>
    <row r="169" spans="3:5" x14ac:dyDescent="0.25">
      <c r="C169" s="1">
        <f>21398</f>
        <v>21398</v>
      </c>
      <c r="D169" s="1">
        <f>40522</f>
        <v>40522</v>
      </c>
      <c r="E169" s="1">
        <f>39.572265625</f>
        <v>39.572265625</v>
      </c>
    </row>
    <row r="170" spans="3:5" x14ac:dyDescent="0.25">
      <c r="C170" s="1">
        <f>21521</f>
        <v>21521</v>
      </c>
      <c r="D170" s="1">
        <f>40538</f>
        <v>40538</v>
      </c>
      <c r="E170" s="1">
        <f>39.587890625</f>
        <v>39.587890625</v>
      </c>
    </row>
    <row r="171" spans="3:5" x14ac:dyDescent="0.25">
      <c r="C171" s="1">
        <f>21630</f>
        <v>21630</v>
      </c>
      <c r="D171" s="1">
        <f>40546</f>
        <v>40546</v>
      </c>
      <c r="E171" s="1">
        <f>39.595703125</f>
        <v>39.595703125</v>
      </c>
    </row>
    <row r="172" spans="3:5" x14ac:dyDescent="0.25">
      <c r="C172" s="1">
        <f>21736</f>
        <v>21736</v>
      </c>
      <c r="D172" s="1">
        <f>40546</f>
        <v>40546</v>
      </c>
      <c r="E172" s="1">
        <f>39.595703125</f>
        <v>39.595703125</v>
      </c>
    </row>
    <row r="173" spans="3:5" x14ac:dyDescent="0.25">
      <c r="C173" s="1">
        <f>21844</f>
        <v>21844</v>
      </c>
      <c r="D173" s="1">
        <f>40546</f>
        <v>40546</v>
      </c>
      <c r="E173" s="1">
        <f>39.595703125</f>
        <v>39.595703125</v>
      </c>
    </row>
    <row r="174" spans="3:5" x14ac:dyDescent="0.25">
      <c r="C174" s="1">
        <f>21961</f>
        <v>21961</v>
      </c>
      <c r="D174" s="1">
        <f>40550</f>
        <v>40550</v>
      </c>
      <c r="E174" s="1">
        <f>39.599609375</f>
        <v>39.599609375</v>
      </c>
    </row>
    <row r="175" spans="3:5" x14ac:dyDescent="0.25">
      <c r="C175" s="1">
        <f>22065</f>
        <v>22065</v>
      </c>
      <c r="D175" s="1">
        <f>40550</f>
        <v>40550</v>
      </c>
      <c r="E175" s="1">
        <f>39.599609375</f>
        <v>39.599609375</v>
      </c>
    </row>
    <row r="176" spans="3:5" x14ac:dyDescent="0.25">
      <c r="C176" s="1">
        <f>22176</f>
        <v>22176</v>
      </c>
      <c r="D176" s="1">
        <f>40550</f>
        <v>40550</v>
      </c>
      <c r="E176" s="1">
        <f>39.599609375</f>
        <v>39.599609375</v>
      </c>
    </row>
    <row r="177" spans="3:5" x14ac:dyDescent="0.25">
      <c r="C177" s="1">
        <f>22287</f>
        <v>22287</v>
      </c>
      <c r="D177" s="1">
        <f>40558</f>
        <v>40558</v>
      </c>
      <c r="E177" s="1">
        <f>39.607421875</f>
        <v>39.607421875</v>
      </c>
    </row>
    <row r="178" spans="3:5" x14ac:dyDescent="0.25">
      <c r="C178" s="1">
        <f>22406</f>
        <v>22406</v>
      </c>
      <c r="D178" s="1">
        <f>40566</f>
        <v>40566</v>
      </c>
      <c r="E178" s="1">
        <f>39.615234375</f>
        <v>39.615234375</v>
      </c>
    </row>
    <row r="179" spans="3:5" x14ac:dyDescent="0.25">
      <c r="C179" s="1">
        <f>22526</f>
        <v>22526</v>
      </c>
      <c r="D179" s="1">
        <f t="shared" ref="D179:D194" si="16">40578</f>
        <v>40578</v>
      </c>
      <c r="E179" s="1">
        <f t="shared" ref="E179:E194" si="17">39.626953125</f>
        <v>39.626953125</v>
      </c>
    </row>
    <row r="180" spans="3:5" x14ac:dyDescent="0.25">
      <c r="C180" s="1">
        <f>22639</f>
        <v>22639</v>
      </c>
      <c r="D180" s="1">
        <f t="shared" si="16"/>
        <v>40578</v>
      </c>
      <c r="E180" s="1">
        <f t="shared" si="17"/>
        <v>39.626953125</v>
      </c>
    </row>
    <row r="181" spans="3:5" x14ac:dyDescent="0.25">
      <c r="C181" s="1">
        <f>22745</f>
        <v>22745</v>
      </c>
      <c r="D181" s="1">
        <f t="shared" si="16"/>
        <v>40578</v>
      </c>
      <c r="E181" s="1">
        <f t="shared" si="17"/>
        <v>39.626953125</v>
      </c>
    </row>
    <row r="182" spans="3:5" x14ac:dyDescent="0.25">
      <c r="C182" s="1">
        <f>22854</f>
        <v>22854</v>
      </c>
      <c r="D182" s="1">
        <f t="shared" si="16"/>
        <v>40578</v>
      </c>
      <c r="E182" s="1">
        <f t="shared" si="17"/>
        <v>39.626953125</v>
      </c>
    </row>
    <row r="183" spans="3:5" x14ac:dyDescent="0.25">
      <c r="C183" s="1">
        <f>22960</f>
        <v>22960</v>
      </c>
      <c r="D183" s="1">
        <f t="shared" si="16"/>
        <v>40578</v>
      </c>
      <c r="E183" s="1">
        <f t="shared" si="17"/>
        <v>39.626953125</v>
      </c>
    </row>
    <row r="184" spans="3:5" x14ac:dyDescent="0.25">
      <c r="C184" s="1">
        <f>23094</f>
        <v>23094</v>
      </c>
      <c r="D184" s="1">
        <f t="shared" si="16"/>
        <v>40578</v>
      </c>
      <c r="E184" s="1">
        <f t="shared" si="17"/>
        <v>39.626953125</v>
      </c>
    </row>
    <row r="185" spans="3:5" x14ac:dyDescent="0.25">
      <c r="C185" s="1">
        <f>23197</f>
        <v>23197</v>
      </c>
      <c r="D185" s="1">
        <f t="shared" si="16"/>
        <v>40578</v>
      </c>
      <c r="E185" s="1">
        <f t="shared" si="17"/>
        <v>39.626953125</v>
      </c>
    </row>
    <row r="186" spans="3:5" x14ac:dyDescent="0.25">
      <c r="C186" s="1">
        <f>23307</f>
        <v>23307</v>
      </c>
      <c r="D186" s="1">
        <f t="shared" si="16"/>
        <v>40578</v>
      </c>
      <c r="E186" s="1">
        <f t="shared" si="17"/>
        <v>39.626953125</v>
      </c>
    </row>
    <row r="187" spans="3:5" x14ac:dyDescent="0.25">
      <c r="C187" s="1">
        <f>23415</f>
        <v>23415</v>
      </c>
      <c r="D187" s="1">
        <f t="shared" si="16"/>
        <v>40578</v>
      </c>
      <c r="E187" s="1">
        <f t="shared" si="17"/>
        <v>39.626953125</v>
      </c>
    </row>
    <row r="188" spans="3:5" x14ac:dyDescent="0.25">
      <c r="C188" s="1">
        <f>23519</f>
        <v>23519</v>
      </c>
      <c r="D188" s="1">
        <f t="shared" si="16"/>
        <v>40578</v>
      </c>
      <c r="E188" s="1">
        <f t="shared" si="17"/>
        <v>39.626953125</v>
      </c>
    </row>
    <row r="189" spans="3:5" x14ac:dyDescent="0.25">
      <c r="C189" s="1">
        <f>23631</f>
        <v>23631</v>
      </c>
      <c r="D189" s="1">
        <f t="shared" si="16"/>
        <v>40578</v>
      </c>
      <c r="E189" s="1">
        <f t="shared" si="17"/>
        <v>39.626953125</v>
      </c>
    </row>
    <row r="190" spans="3:5" x14ac:dyDescent="0.25">
      <c r="C190" s="1">
        <f>23736</f>
        <v>23736</v>
      </c>
      <c r="D190" s="1">
        <f t="shared" si="16"/>
        <v>40578</v>
      </c>
      <c r="E190" s="1">
        <f t="shared" si="17"/>
        <v>39.626953125</v>
      </c>
    </row>
    <row r="191" spans="3:5" x14ac:dyDescent="0.25">
      <c r="C191" s="1">
        <f>23846</f>
        <v>23846</v>
      </c>
      <c r="D191" s="1">
        <f t="shared" si="16"/>
        <v>40578</v>
      </c>
      <c r="E191" s="1">
        <f t="shared" si="17"/>
        <v>39.626953125</v>
      </c>
    </row>
    <row r="192" spans="3:5" x14ac:dyDescent="0.25">
      <c r="C192" s="1">
        <f>23956</f>
        <v>23956</v>
      </c>
      <c r="D192" s="1">
        <f t="shared" si="16"/>
        <v>40578</v>
      </c>
      <c r="E192" s="1">
        <f t="shared" si="17"/>
        <v>39.626953125</v>
      </c>
    </row>
    <row r="193" spans="3:5" x14ac:dyDescent="0.25">
      <c r="C193" s="1">
        <f>24063</f>
        <v>24063</v>
      </c>
      <c r="D193" s="1">
        <f t="shared" si="16"/>
        <v>40578</v>
      </c>
      <c r="E193" s="1">
        <f t="shared" si="17"/>
        <v>39.626953125</v>
      </c>
    </row>
    <row r="194" spans="3:5" x14ac:dyDescent="0.25">
      <c r="C194" s="1">
        <f>24244</f>
        <v>24244</v>
      </c>
      <c r="D194" s="1">
        <f t="shared" si="16"/>
        <v>40578</v>
      </c>
      <c r="E194" s="1">
        <f t="shared" si="17"/>
        <v>39.626953125</v>
      </c>
    </row>
    <row r="195" spans="3:5" x14ac:dyDescent="0.25">
      <c r="C195" s="1">
        <f>24364</f>
        <v>24364</v>
      </c>
      <c r="D195" s="1">
        <f>40650</f>
        <v>40650</v>
      </c>
      <c r="E195" s="1">
        <f>39.697265625</f>
        <v>39.697265625</v>
      </c>
    </row>
    <row r="196" spans="3:5" x14ac:dyDescent="0.25">
      <c r="C196" s="1">
        <f>24476</f>
        <v>24476</v>
      </c>
      <c r="D196" s="1">
        <f>40666</f>
        <v>40666</v>
      </c>
      <c r="E196" s="1">
        <f>39.712890625</f>
        <v>39.712890625</v>
      </c>
    </row>
    <row r="197" spans="3:5" x14ac:dyDescent="0.25">
      <c r="C197" s="1">
        <f>24587</f>
        <v>24587</v>
      </c>
      <c r="D197" s="1">
        <f>40686</f>
        <v>40686</v>
      </c>
      <c r="E197" s="1">
        <f>39.732421875</f>
        <v>39.732421875</v>
      </c>
    </row>
    <row r="198" spans="3:5" x14ac:dyDescent="0.25">
      <c r="C198" s="1">
        <f>24713</f>
        <v>24713</v>
      </c>
      <c r="D198" s="1">
        <f>40794</f>
        <v>40794</v>
      </c>
      <c r="E198" s="1">
        <f>39.837890625</f>
        <v>39.837890625</v>
      </c>
    </row>
    <row r="199" spans="3:5" x14ac:dyDescent="0.25">
      <c r="C199" s="1">
        <f>24827</f>
        <v>24827</v>
      </c>
      <c r="D199" s="1">
        <f>40726</f>
        <v>40726</v>
      </c>
      <c r="E199" s="1">
        <f>39.771484375</f>
        <v>39.771484375</v>
      </c>
    </row>
    <row r="200" spans="3:5" x14ac:dyDescent="0.25">
      <c r="C200" s="1">
        <f>24937</f>
        <v>24937</v>
      </c>
      <c r="D200" s="1">
        <f>40726</f>
        <v>40726</v>
      </c>
      <c r="E200" s="1">
        <f>39.771484375</f>
        <v>39.771484375</v>
      </c>
    </row>
    <row r="201" spans="3:5" x14ac:dyDescent="0.25">
      <c r="C201" s="1">
        <f>25046</f>
        <v>25046</v>
      </c>
      <c r="D201" s="1">
        <f>40726</f>
        <v>40726</v>
      </c>
      <c r="E201" s="1">
        <f>39.771484375</f>
        <v>39.771484375</v>
      </c>
    </row>
    <row r="202" spans="3:5" x14ac:dyDescent="0.25">
      <c r="C202" s="1">
        <f>25157</f>
        <v>25157</v>
      </c>
      <c r="D202" s="1">
        <f>40726</f>
        <v>40726</v>
      </c>
      <c r="E202" s="1">
        <f>39.771484375</f>
        <v>39.771484375</v>
      </c>
    </row>
    <row r="203" spans="3:5" x14ac:dyDescent="0.25">
      <c r="C203" s="1">
        <f>25284</f>
        <v>25284</v>
      </c>
      <c r="D203" s="1">
        <f>40726</f>
        <v>40726</v>
      </c>
      <c r="E203" s="1">
        <f>39.771484375</f>
        <v>39.771484375</v>
      </c>
    </row>
    <row r="204" spans="3:5" x14ac:dyDescent="0.25">
      <c r="C204" s="1">
        <f>25430</f>
        <v>25430</v>
      </c>
      <c r="D204" s="1">
        <f>40742</f>
        <v>40742</v>
      </c>
      <c r="E204" s="1">
        <f>39.787109375</f>
        <v>39.787109375</v>
      </c>
    </row>
    <row r="205" spans="3:5" x14ac:dyDescent="0.25">
      <c r="C205" s="1">
        <f>25548</f>
        <v>25548</v>
      </c>
      <c r="D205" s="1">
        <f>40758</f>
        <v>40758</v>
      </c>
      <c r="E205" s="1">
        <f>39.802734375</f>
        <v>39.802734375</v>
      </c>
    </row>
    <row r="206" spans="3:5" x14ac:dyDescent="0.25">
      <c r="C206" s="1">
        <f>25673</f>
        <v>25673</v>
      </c>
      <c r="D206" s="1">
        <f t="shared" ref="D206:D220" si="18">40774</f>
        <v>40774</v>
      </c>
      <c r="E206" s="1">
        <f t="shared" ref="E206:E220" si="19">39.818359375</f>
        <v>39.818359375</v>
      </c>
    </row>
    <row r="207" spans="3:5" x14ac:dyDescent="0.25">
      <c r="C207" s="1">
        <f>25792</f>
        <v>25792</v>
      </c>
      <c r="D207" s="1">
        <f t="shared" si="18"/>
        <v>40774</v>
      </c>
      <c r="E207" s="1">
        <f t="shared" si="19"/>
        <v>39.818359375</v>
      </c>
    </row>
    <row r="208" spans="3:5" x14ac:dyDescent="0.25">
      <c r="C208" s="1">
        <f>25906</f>
        <v>25906</v>
      </c>
      <c r="D208" s="1">
        <f t="shared" si="18"/>
        <v>40774</v>
      </c>
      <c r="E208" s="1">
        <f t="shared" si="19"/>
        <v>39.818359375</v>
      </c>
    </row>
    <row r="209" spans="3:5" x14ac:dyDescent="0.25">
      <c r="C209" s="1">
        <f>26013</f>
        <v>26013</v>
      </c>
      <c r="D209" s="1">
        <f t="shared" si="18"/>
        <v>40774</v>
      </c>
      <c r="E209" s="1">
        <f t="shared" si="19"/>
        <v>39.818359375</v>
      </c>
    </row>
    <row r="210" spans="3:5" x14ac:dyDescent="0.25">
      <c r="C210" s="1">
        <f>26119</f>
        <v>26119</v>
      </c>
      <c r="D210" s="1">
        <f t="shared" si="18"/>
        <v>40774</v>
      </c>
      <c r="E210" s="1">
        <f t="shared" si="19"/>
        <v>39.818359375</v>
      </c>
    </row>
    <row r="211" spans="3:5" x14ac:dyDescent="0.25">
      <c r="C211" s="1">
        <f>26227</f>
        <v>26227</v>
      </c>
      <c r="D211" s="1">
        <f t="shared" si="18"/>
        <v>40774</v>
      </c>
      <c r="E211" s="1">
        <f t="shared" si="19"/>
        <v>39.818359375</v>
      </c>
    </row>
    <row r="212" spans="3:5" x14ac:dyDescent="0.25">
      <c r="C212" s="1">
        <f>26332</f>
        <v>26332</v>
      </c>
      <c r="D212" s="1">
        <f t="shared" si="18"/>
        <v>40774</v>
      </c>
      <c r="E212" s="1">
        <f t="shared" si="19"/>
        <v>39.818359375</v>
      </c>
    </row>
    <row r="213" spans="3:5" x14ac:dyDescent="0.25">
      <c r="C213" s="1">
        <f>26437</f>
        <v>26437</v>
      </c>
      <c r="D213" s="1">
        <f t="shared" si="18"/>
        <v>40774</v>
      </c>
      <c r="E213" s="1">
        <f t="shared" si="19"/>
        <v>39.818359375</v>
      </c>
    </row>
    <row r="214" spans="3:5" x14ac:dyDescent="0.25">
      <c r="C214" s="1">
        <f>26542</f>
        <v>26542</v>
      </c>
      <c r="D214" s="1">
        <f t="shared" si="18"/>
        <v>40774</v>
      </c>
      <c r="E214" s="1">
        <f t="shared" si="19"/>
        <v>39.818359375</v>
      </c>
    </row>
    <row r="215" spans="3:5" x14ac:dyDescent="0.25">
      <c r="C215" s="1">
        <f>26648</f>
        <v>26648</v>
      </c>
      <c r="D215" s="1">
        <f t="shared" si="18"/>
        <v>40774</v>
      </c>
      <c r="E215" s="1">
        <f t="shared" si="19"/>
        <v>39.818359375</v>
      </c>
    </row>
    <row r="216" spans="3:5" x14ac:dyDescent="0.25">
      <c r="C216" s="1">
        <f>26759</f>
        <v>26759</v>
      </c>
      <c r="D216" s="1">
        <f t="shared" si="18"/>
        <v>40774</v>
      </c>
      <c r="E216" s="1">
        <f t="shared" si="19"/>
        <v>39.818359375</v>
      </c>
    </row>
    <row r="217" spans="3:5" x14ac:dyDescent="0.25">
      <c r="C217" s="1">
        <f>26877</f>
        <v>26877</v>
      </c>
      <c r="D217" s="1">
        <f t="shared" si="18"/>
        <v>40774</v>
      </c>
      <c r="E217" s="1">
        <f t="shared" si="19"/>
        <v>39.818359375</v>
      </c>
    </row>
    <row r="218" spans="3:5" x14ac:dyDescent="0.25">
      <c r="C218" s="1">
        <f>26995</f>
        <v>26995</v>
      </c>
      <c r="D218" s="1">
        <f t="shared" si="18"/>
        <v>40774</v>
      </c>
      <c r="E218" s="1">
        <f t="shared" si="19"/>
        <v>39.818359375</v>
      </c>
    </row>
    <row r="219" spans="3:5" x14ac:dyDescent="0.25">
      <c r="C219" s="1">
        <f>27106</f>
        <v>27106</v>
      </c>
      <c r="D219" s="1">
        <f t="shared" si="18"/>
        <v>40774</v>
      </c>
      <c r="E219" s="1">
        <f t="shared" si="19"/>
        <v>39.818359375</v>
      </c>
    </row>
    <row r="220" spans="3:5" x14ac:dyDescent="0.25">
      <c r="C220" s="1">
        <f>27218</f>
        <v>27218</v>
      </c>
      <c r="D220" s="1">
        <f t="shared" si="18"/>
        <v>40774</v>
      </c>
      <c r="E220" s="1">
        <f t="shared" si="19"/>
        <v>39.818359375</v>
      </c>
    </row>
    <row r="221" spans="3:5" x14ac:dyDescent="0.25">
      <c r="C221" s="1">
        <f>27353</f>
        <v>27353</v>
      </c>
      <c r="D221" s="1">
        <f>40778</f>
        <v>40778</v>
      </c>
      <c r="E221" s="1">
        <f>39.822265625</f>
        <v>39.822265625</v>
      </c>
    </row>
    <row r="222" spans="3:5" x14ac:dyDescent="0.25">
      <c r="C222" s="1">
        <f>27511</f>
        <v>27511</v>
      </c>
      <c r="D222" s="1">
        <f>40810</f>
        <v>40810</v>
      </c>
      <c r="E222" s="1">
        <f>39.853515625</f>
        <v>39.853515625</v>
      </c>
    </row>
    <row r="223" spans="3:5" x14ac:dyDescent="0.25">
      <c r="C223" s="1">
        <f>27621</f>
        <v>27621</v>
      </c>
      <c r="D223" s="1">
        <f t="shared" ref="D223:D233" si="20">40822</f>
        <v>40822</v>
      </c>
      <c r="E223" s="1">
        <f t="shared" ref="E223:E233" si="21">39.865234375</f>
        <v>39.865234375</v>
      </c>
    </row>
    <row r="224" spans="3:5" x14ac:dyDescent="0.25">
      <c r="C224" s="1">
        <f>27728</f>
        <v>27728</v>
      </c>
      <c r="D224" s="1">
        <f t="shared" si="20"/>
        <v>40822</v>
      </c>
      <c r="E224" s="1">
        <f t="shared" si="21"/>
        <v>39.865234375</v>
      </c>
    </row>
    <row r="225" spans="3:5" x14ac:dyDescent="0.25">
      <c r="C225" s="1">
        <f>27839</f>
        <v>27839</v>
      </c>
      <c r="D225" s="1">
        <f t="shared" si="20"/>
        <v>40822</v>
      </c>
      <c r="E225" s="1">
        <f t="shared" si="21"/>
        <v>39.865234375</v>
      </c>
    </row>
    <row r="226" spans="3:5" x14ac:dyDescent="0.25">
      <c r="C226" s="1">
        <f>27950</f>
        <v>27950</v>
      </c>
      <c r="D226" s="1">
        <f t="shared" si="20"/>
        <v>40822</v>
      </c>
      <c r="E226" s="1">
        <f t="shared" si="21"/>
        <v>39.865234375</v>
      </c>
    </row>
    <row r="227" spans="3:5" x14ac:dyDescent="0.25">
      <c r="C227" s="1">
        <f>28062</f>
        <v>28062</v>
      </c>
      <c r="D227" s="1">
        <f t="shared" si="20"/>
        <v>40822</v>
      </c>
      <c r="E227" s="1">
        <f t="shared" si="21"/>
        <v>39.865234375</v>
      </c>
    </row>
    <row r="228" spans="3:5" x14ac:dyDescent="0.25">
      <c r="C228" s="1">
        <f>28171</f>
        <v>28171</v>
      </c>
      <c r="D228" s="1">
        <f t="shared" si="20"/>
        <v>40822</v>
      </c>
      <c r="E228" s="1">
        <f t="shared" si="21"/>
        <v>39.865234375</v>
      </c>
    </row>
    <row r="229" spans="3:5" x14ac:dyDescent="0.25">
      <c r="C229" s="1">
        <f>28282</f>
        <v>28282</v>
      </c>
      <c r="D229" s="1">
        <f t="shared" si="20"/>
        <v>40822</v>
      </c>
      <c r="E229" s="1">
        <f t="shared" si="21"/>
        <v>39.865234375</v>
      </c>
    </row>
    <row r="230" spans="3:5" x14ac:dyDescent="0.25">
      <c r="C230" s="1">
        <f>28391</f>
        <v>28391</v>
      </c>
      <c r="D230" s="1">
        <f t="shared" si="20"/>
        <v>40822</v>
      </c>
      <c r="E230" s="1">
        <f t="shared" si="21"/>
        <v>39.865234375</v>
      </c>
    </row>
    <row r="231" spans="3:5" x14ac:dyDescent="0.25">
      <c r="C231" s="1">
        <f>28504</f>
        <v>28504</v>
      </c>
      <c r="D231" s="1">
        <f t="shared" si="20"/>
        <v>40822</v>
      </c>
      <c r="E231" s="1">
        <f t="shared" si="21"/>
        <v>39.865234375</v>
      </c>
    </row>
    <row r="232" spans="3:5" x14ac:dyDescent="0.25">
      <c r="C232" s="1">
        <f>28613</f>
        <v>28613</v>
      </c>
      <c r="D232" s="1">
        <f t="shared" si="20"/>
        <v>40822</v>
      </c>
      <c r="E232" s="1">
        <f t="shared" si="21"/>
        <v>39.865234375</v>
      </c>
    </row>
    <row r="233" spans="3:5" x14ac:dyDescent="0.25">
      <c r="C233" s="1">
        <f>28725</f>
        <v>28725</v>
      </c>
      <c r="D233" s="1">
        <f t="shared" si="20"/>
        <v>40822</v>
      </c>
      <c r="E233" s="1">
        <f t="shared" si="21"/>
        <v>39.865234375</v>
      </c>
    </row>
    <row r="234" spans="3:5" x14ac:dyDescent="0.25">
      <c r="C234" s="1">
        <f>28839</f>
        <v>28839</v>
      </c>
      <c r="D234" s="1">
        <f>40826</f>
        <v>40826</v>
      </c>
      <c r="E234" s="1">
        <f t="shared" ref="E234:E239" si="22">39.869140625</f>
        <v>39.869140625</v>
      </c>
    </row>
    <row r="235" spans="3:5" x14ac:dyDescent="0.25">
      <c r="C235" s="1">
        <f>28948</f>
        <v>28948</v>
      </c>
      <c r="D235" s="1">
        <f>40826</f>
        <v>40826</v>
      </c>
      <c r="E235" s="1">
        <f t="shared" si="22"/>
        <v>39.869140625</v>
      </c>
    </row>
    <row r="236" spans="3:5" x14ac:dyDescent="0.25">
      <c r="C236" s="1">
        <f>29054</f>
        <v>29054</v>
      </c>
      <c r="D236" s="1">
        <f>40826</f>
        <v>40826</v>
      </c>
      <c r="E236" s="1">
        <f t="shared" si="22"/>
        <v>39.869140625</v>
      </c>
    </row>
    <row r="237" spans="3:5" x14ac:dyDescent="0.25">
      <c r="C237" s="1">
        <f>29164</f>
        <v>29164</v>
      </c>
      <c r="D237" s="1">
        <f>40826</f>
        <v>40826</v>
      </c>
      <c r="E237" s="1">
        <f t="shared" si="22"/>
        <v>39.869140625</v>
      </c>
    </row>
    <row r="238" spans="3:5" x14ac:dyDescent="0.25">
      <c r="C238" s="1">
        <f>29273</f>
        <v>29273</v>
      </c>
      <c r="D238" s="1">
        <f>40826</f>
        <v>40826</v>
      </c>
      <c r="E238" s="1">
        <f t="shared" si="22"/>
        <v>39.869140625</v>
      </c>
    </row>
    <row r="239" spans="3:5" x14ac:dyDescent="0.25">
      <c r="C239" s="1">
        <f>29383</f>
        <v>29383</v>
      </c>
      <c r="D239" s="1">
        <f>40826</f>
        <v>40826</v>
      </c>
      <c r="E239" s="1">
        <f t="shared" si="22"/>
        <v>39.869140625</v>
      </c>
    </row>
    <row r="240" spans="3:5" x14ac:dyDescent="0.25">
      <c r="C240" s="1">
        <f>29496</f>
        <v>29496</v>
      </c>
      <c r="D240" s="1">
        <f>40830</f>
        <v>40830</v>
      </c>
      <c r="E240" s="1">
        <f>39.873046875</f>
        <v>39.873046875</v>
      </c>
    </row>
    <row r="241" spans="3:5" x14ac:dyDescent="0.25">
      <c r="C241" s="1">
        <f>29675</f>
        <v>29675</v>
      </c>
      <c r="D241" s="1">
        <f>41014</f>
        <v>41014</v>
      </c>
      <c r="E241" s="1">
        <f>40.052734375</f>
        <v>40.052734375</v>
      </c>
    </row>
    <row r="242" spans="3:5" x14ac:dyDescent="0.25">
      <c r="C242" s="1">
        <f>29819</f>
        <v>29819</v>
      </c>
      <c r="D242" s="1">
        <f>41054</f>
        <v>41054</v>
      </c>
      <c r="E242" s="1">
        <f>40.091796875</f>
        <v>40.091796875</v>
      </c>
    </row>
    <row r="243" spans="3:5" x14ac:dyDescent="0.25">
      <c r="C243" s="1">
        <f>29937</f>
        <v>29937</v>
      </c>
      <c r="D243" s="1">
        <f>41170</f>
        <v>41170</v>
      </c>
      <c r="E243" s="1">
        <f>40.205078125</f>
        <v>40.205078125</v>
      </c>
    </row>
    <row r="244" spans="3:5" x14ac:dyDescent="0.25">
      <c r="C244" s="1">
        <f>30054</f>
        <v>30054</v>
      </c>
      <c r="D244" s="1">
        <f t="shared" ref="D244:D264" si="23">41206</f>
        <v>41206</v>
      </c>
      <c r="E244" s="1">
        <f t="shared" ref="E244:E264" si="24">40.240234375</f>
        <v>40.240234375</v>
      </c>
    </row>
    <row r="245" spans="3:5" x14ac:dyDescent="0.25">
      <c r="C245" s="1">
        <f>30163</f>
        <v>30163</v>
      </c>
      <c r="D245" s="1">
        <f t="shared" si="23"/>
        <v>41206</v>
      </c>
      <c r="E245" s="1">
        <f t="shared" si="24"/>
        <v>40.240234375</v>
      </c>
    </row>
    <row r="246" spans="3:5" x14ac:dyDescent="0.25">
      <c r="C246" s="1">
        <f>30269</f>
        <v>30269</v>
      </c>
      <c r="D246" s="1">
        <f t="shared" si="23"/>
        <v>41206</v>
      </c>
      <c r="E246" s="1">
        <f t="shared" si="24"/>
        <v>40.240234375</v>
      </c>
    </row>
    <row r="247" spans="3:5" x14ac:dyDescent="0.25">
      <c r="C247" s="1">
        <f>30376</f>
        <v>30376</v>
      </c>
      <c r="D247" s="1">
        <f t="shared" si="23"/>
        <v>41206</v>
      </c>
      <c r="E247" s="1">
        <f t="shared" si="24"/>
        <v>40.240234375</v>
      </c>
    </row>
    <row r="248" spans="3:5" x14ac:dyDescent="0.25">
      <c r="C248" s="1">
        <f>30485</f>
        <v>30485</v>
      </c>
      <c r="D248" s="1">
        <f t="shared" si="23"/>
        <v>41206</v>
      </c>
      <c r="E248" s="1">
        <f t="shared" si="24"/>
        <v>40.240234375</v>
      </c>
    </row>
    <row r="249" spans="3:5" x14ac:dyDescent="0.25">
      <c r="C249" s="1">
        <f>30590</f>
        <v>30590</v>
      </c>
      <c r="D249" s="1">
        <f t="shared" si="23"/>
        <v>41206</v>
      </c>
      <c r="E249" s="1">
        <f t="shared" si="24"/>
        <v>40.240234375</v>
      </c>
    </row>
    <row r="250" spans="3:5" x14ac:dyDescent="0.25">
      <c r="C250" s="1">
        <f>30704</f>
        <v>30704</v>
      </c>
      <c r="D250" s="1">
        <f t="shared" si="23"/>
        <v>41206</v>
      </c>
      <c r="E250" s="1">
        <f t="shared" si="24"/>
        <v>40.240234375</v>
      </c>
    </row>
    <row r="251" spans="3:5" x14ac:dyDescent="0.25">
      <c r="C251" s="1">
        <f>30838</f>
        <v>30838</v>
      </c>
      <c r="D251" s="1">
        <f t="shared" si="23"/>
        <v>41206</v>
      </c>
      <c r="E251" s="1">
        <f t="shared" si="24"/>
        <v>40.240234375</v>
      </c>
    </row>
    <row r="252" spans="3:5" x14ac:dyDescent="0.25">
      <c r="C252" s="1">
        <f>30952</f>
        <v>30952</v>
      </c>
      <c r="D252" s="1">
        <f t="shared" si="23"/>
        <v>41206</v>
      </c>
      <c r="E252" s="1">
        <f t="shared" si="24"/>
        <v>40.240234375</v>
      </c>
    </row>
    <row r="253" spans="3:5" x14ac:dyDescent="0.25">
      <c r="C253" s="1">
        <f>31061</f>
        <v>31061</v>
      </c>
      <c r="D253" s="1">
        <f t="shared" si="23"/>
        <v>41206</v>
      </c>
      <c r="E253" s="1">
        <f t="shared" si="24"/>
        <v>40.240234375</v>
      </c>
    </row>
    <row r="254" spans="3:5" x14ac:dyDescent="0.25">
      <c r="C254" s="1">
        <f>31169</f>
        <v>31169</v>
      </c>
      <c r="D254" s="1">
        <f t="shared" si="23"/>
        <v>41206</v>
      </c>
      <c r="E254" s="1">
        <f t="shared" si="24"/>
        <v>40.240234375</v>
      </c>
    </row>
    <row r="255" spans="3:5" x14ac:dyDescent="0.25">
      <c r="C255" s="1">
        <f>31283</f>
        <v>31283</v>
      </c>
      <c r="D255" s="1">
        <f t="shared" si="23"/>
        <v>41206</v>
      </c>
      <c r="E255" s="1">
        <f t="shared" si="24"/>
        <v>40.240234375</v>
      </c>
    </row>
    <row r="256" spans="3:5" x14ac:dyDescent="0.25">
      <c r="C256" s="1">
        <f>31392</f>
        <v>31392</v>
      </c>
      <c r="D256" s="1">
        <f t="shared" si="23"/>
        <v>41206</v>
      </c>
      <c r="E256" s="1">
        <f t="shared" si="24"/>
        <v>40.240234375</v>
      </c>
    </row>
    <row r="257" spans="3:5" x14ac:dyDescent="0.25">
      <c r="C257" s="1">
        <f>31505</f>
        <v>31505</v>
      </c>
      <c r="D257" s="1">
        <f t="shared" si="23"/>
        <v>41206</v>
      </c>
      <c r="E257" s="1">
        <f t="shared" si="24"/>
        <v>40.240234375</v>
      </c>
    </row>
    <row r="258" spans="3:5" x14ac:dyDescent="0.25">
      <c r="C258" s="1">
        <f>31611</f>
        <v>31611</v>
      </c>
      <c r="D258" s="1">
        <f t="shared" si="23"/>
        <v>41206</v>
      </c>
      <c r="E258" s="1">
        <f t="shared" si="24"/>
        <v>40.240234375</v>
      </c>
    </row>
    <row r="259" spans="3:5" x14ac:dyDescent="0.25">
      <c r="C259" s="1">
        <f>31718</f>
        <v>31718</v>
      </c>
      <c r="D259" s="1">
        <f t="shared" si="23"/>
        <v>41206</v>
      </c>
      <c r="E259" s="1">
        <f t="shared" si="24"/>
        <v>40.240234375</v>
      </c>
    </row>
    <row r="260" spans="3:5" x14ac:dyDescent="0.25">
      <c r="C260" s="1">
        <f>31843</f>
        <v>31843</v>
      </c>
      <c r="D260" s="1">
        <f t="shared" si="23"/>
        <v>41206</v>
      </c>
      <c r="E260" s="1">
        <f t="shared" si="24"/>
        <v>40.240234375</v>
      </c>
    </row>
    <row r="261" spans="3:5" x14ac:dyDescent="0.25">
      <c r="C261" s="1">
        <f>31950</f>
        <v>31950</v>
      </c>
      <c r="D261" s="1">
        <f t="shared" si="23"/>
        <v>41206</v>
      </c>
      <c r="E261" s="1">
        <f t="shared" si="24"/>
        <v>40.240234375</v>
      </c>
    </row>
    <row r="262" spans="3:5" x14ac:dyDescent="0.25">
      <c r="C262" s="1">
        <f>32058</f>
        <v>32058</v>
      </c>
      <c r="D262" s="1">
        <f t="shared" si="23"/>
        <v>41206</v>
      </c>
      <c r="E262" s="1">
        <f t="shared" si="24"/>
        <v>40.240234375</v>
      </c>
    </row>
    <row r="263" spans="3:5" x14ac:dyDescent="0.25">
      <c r="C263" s="1">
        <f>32164</f>
        <v>32164</v>
      </c>
      <c r="D263" s="1">
        <f t="shared" si="23"/>
        <v>41206</v>
      </c>
      <c r="E263" s="1">
        <f t="shared" si="24"/>
        <v>40.240234375</v>
      </c>
    </row>
    <row r="264" spans="3:5" x14ac:dyDescent="0.25">
      <c r="C264" s="1">
        <f>32292</f>
        <v>32292</v>
      </c>
      <c r="D264" s="1">
        <f t="shared" si="23"/>
        <v>41206</v>
      </c>
      <c r="E264" s="1">
        <f t="shared" si="24"/>
        <v>40.240234375</v>
      </c>
    </row>
    <row r="265" spans="3:5" x14ac:dyDescent="0.25">
      <c r="C265" s="1">
        <f>32426</f>
        <v>32426</v>
      </c>
      <c r="D265" s="1">
        <f>41210</f>
        <v>41210</v>
      </c>
      <c r="E265" s="1">
        <f>40.244140625</f>
        <v>40.244140625</v>
      </c>
    </row>
    <row r="266" spans="3:5" x14ac:dyDescent="0.25">
      <c r="C266" s="1">
        <f>32545</f>
        <v>32545</v>
      </c>
      <c r="D266" s="1">
        <f>41414</f>
        <v>41414</v>
      </c>
      <c r="E266" s="1">
        <f>40.443359375</f>
        <v>40.443359375</v>
      </c>
    </row>
    <row r="267" spans="3:5" x14ac:dyDescent="0.25">
      <c r="C267" s="1">
        <f>32681</f>
        <v>32681</v>
      </c>
      <c r="D267" s="1">
        <f>41746</f>
        <v>41746</v>
      </c>
      <c r="E267" s="1">
        <f>40.767578125</f>
        <v>40.767578125</v>
      </c>
    </row>
    <row r="268" spans="3:5" x14ac:dyDescent="0.25">
      <c r="C268" s="1">
        <f>32806</f>
        <v>32806</v>
      </c>
      <c r="D268" s="1">
        <f>41762</f>
        <v>41762</v>
      </c>
      <c r="E268" s="1">
        <f>40.783203125</f>
        <v>40.783203125</v>
      </c>
    </row>
    <row r="269" spans="3:5" x14ac:dyDescent="0.25">
      <c r="C269" s="1">
        <f>32916</f>
        <v>32916</v>
      </c>
      <c r="D269" s="1">
        <f>41778</f>
        <v>41778</v>
      </c>
      <c r="E269" s="1">
        <f>40.798828125</f>
        <v>40.798828125</v>
      </c>
    </row>
    <row r="270" spans="3:5" x14ac:dyDescent="0.25">
      <c r="C270" s="1">
        <f>33056</f>
        <v>33056</v>
      </c>
      <c r="D270" s="1">
        <f t="shared" ref="D270:D295" si="25">41806</f>
        <v>41806</v>
      </c>
      <c r="E270" s="1">
        <f t="shared" ref="E270:E295" si="26">40.826171875</f>
        <v>40.826171875</v>
      </c>
    </row>
    <row r="271" spans="3:5" x14ac:dyDescent="0.25">
      <c r="C271" s="1">
        <f>33165</f>
        <v>33165</v>
      </c>
      <c r="D271" s="1">
        <f t="shared" si="25"/>
        <v>41806</v>
      </c>
      <c r="E271" s="1">
        <f t="shared" si="26"/>
        <v>40.826171875</v>
      </c>
    </row>
    <row r="272" spans="3:5" x14ac:dyDescent="0.25">
      <c r="C272" s="1">
        <f>33272</f>
        <v>33272</v>
      </c>
      <c r="D272" s="1">
        <f t="shared" si="25"/>
        <v>41806</v>
      </c>
      <c r="E272" s="1">
        <f t="shared" si="26"/>
        <v>40.826171875</v>
      </c>
    </row>
    <row r="273" spans="3:5" x14ac:dyDescent="0.25">
      <c r="C273" s="1">
        <f>33380</f>
        <v>33380</v>
      </c>
      <c r="D273" s="1">
        <f t="shared" si="25"/>
        <v>41806</v>
      </c>
      <c r="E273" s="1">
        <f t="shared" si="26"/>
        <v>40.826171875</v>
      </c>
    </row>
    <row r="274" spans="3:5" x14ac:dyDescent="0.25">
      <c r="C274" s="1">
        <f>33494</f>
        <v>33494</v>
      </c>
      <c r="D274" s="1">
        <f t="shared" si="25"/>
        <v>41806</v>
      </c>
      <c r="E274" s="1">
        <f t="shared" si="26"/>
        <v>40.826171875</v>
      </c>
    </row>
    <row r="275" spans="3:5" x14ac:dyDescent="0.25">
      <c r="C275" s="1">
        <f>33600</f>
        <v>33600</v>
      </c>
      <c r="D275" s="1">
        <f t="shared" si="25"/>
        <v>41806</v>
      </c>
      <c r="E275" s="1">
        <f t="shared" si="26"/>
        <v>40.826171875</v>
      </c>
    </row>
    <row r="276" spans="3:5" x14ac:dyDescent="0.25">
      <c r="C276" s="1">
        <f>33718</f>
        <v>33718</v>
      </c>
      <c r="D276" s="1">
        <f t="shared" si="25"/>
        <v>41806</v>
      </c>
      <c r="E276" s="1">
        <f t="shared" si="26"/>
        <v>40.826171875</v>
      </c>
    </row>
    <row r="277" spans="3:5" x14ac:dyDescent="0.25">
      <c r="C277" s="1">
        <f>33843</f>
        <v>33843</v>
      </c>
      <c r="D277" s="1">
        <f t="shared" si="25"/>
        <v>41806</v>
      </c>
      <c r="E277" s="1">
        <f t="shared" si="26"/>
        <v>40.826171875</v>
      </c>
    </row>
    <row r="278" spans="3:5" x14ac:dyDescent="0.25">
      <c r="C278" s="1">
        <f>33952</f>
        <v>33952</v>
      </c>
      <c r="D278" s="1">
        <f t="shared" si="25"/>
        <v>41806</v>
      </c>
      <c r="E278" s="1">
        <f t="shared" si="26"/>
        <v>40.826171875</v>
      </c>
    </row>
    <row r="279" spans="3:5" x14ac:dyDescent="0.25">
      <c r="C279" s="1">
        <f>34060</f>
        <v>34060</v>
      </c>
      <c r="D279" s="1">
        <f t="shared" si="25"/>
        <v>41806</v>
      </c>
      <c r="E279" s="1">
        <f t="shared" si="26"/>
        <v>40.826171875</v>
      </c>
    </row>
    <row r="280" spans="3:5" x14ac:dyDescent="0.25">
      <c r="C280" s="1">
        <f>34165</f>
        <v>34165</v>
      </c>
      <c r="D280" s="1">
        <f t="shared" si="25"/>
        <v>41806</v>
      </c>
      <c r="E280" s="1">
        <f t="shared" si="26"/>
        <v>40.826171875</v>
      </c>
    </row>
    <row r="281" spans="3:5" x14ac:dyDescent="0.25">
      <c r="C281" s="1">
        <f>34279</f>
        <v>34279</v>
      </c>
      <c r="D281" s="1">
        <f t="shared" si="25"/>
        <v>41806</v>
      </c>
      <c r="E281" s="1">
        <f t="shared" si="26"/>
        <v>40.826171875</v>
      </c>
    </row>
    <row r="282" spans="3:5" x14ac:dyDescent="0.25">
      <c r="C282" s="1">
        <f>34384</f>
        <v>34384</v>
      </c>
      <c r="D282" s="1">
        <f t="shared" si="25"/>
        <v>41806</v>
      </c>
      <c r="E282" s="1">
        <f t="shared" si="26"/>
        <v>40.826171875</v>
      </c>
    </row>
    <row r="283" spans="3:5" x14ac:dyDescent="0.25">
      <c r="C283" s="1">
        <f>34492</f>
        <v>34492</v>
      </c>
      <c r="D283" s="1">
        <f t="shared" si="25"/>
        <v>41806</v>
      </c>
      <c r="E283" s="1">
        <f t="shared" si="26"/>
        <v>40.826171875</v>
      </c>
    </row>
    <row r="284" spans="3:5" x14ac:dyDescent="0.25">
      <c r="C284" s="1">
        <f>34603</f>
        <v>34603</v>
      </c>
      <c r="D284" s="1">
        <f t="shared" si="25"/>
        <v>41806</v>
      </c>
      <c r="E284" s="1">
        <f t="shared" si="26"/>
        <v>40.826171875</v>
      </c>
    </row>
    <row r="285" spans="3:5" x14ac:dyDescent="0.25">
      <c r="C285" s="1">
        <f>34709</f>
        <v>34709</v>
      </c>
      <c r="D285" s="1">
        <f t="shared" si="25"/>
        <v>41806</v>
      </c>
      <c r="E285" s="1">
        <f t="shared" si="26"/>
        <v>40.826171875</v>
      </c>
    </row>
    <row r="286" spans="3:5" x14ac:dyDescent="0.25">
      <c r="C286" s="1">
        <f>34826</f>
        <v>34826</v>
      </c>
      <c r="D286" s="1">
        <f t="shared" si="25"/>
        <v>41806</v>
      </c>
      <c r="E286" s="1">
        <f t="shared" si="26"/>
        <v>40.826171875</v>
      </c>
    </row>
    <row r="287" spans="3:5" x14ac:dyDescent="0.25">
      <c r="C287" s="1">
        <f>34942</f>
        <v>34942</v>
      </c>
      <c r="D287" s="1">
        <f t="shared" si="25"/>
        <v>41806</v>
      </c>
      <c r="E287" s="1">
        <f t="shared" si="26"/>
        <v>40.826171875</v>
      </c>
    </row>
    <row r="288" spans="3:5" x14ac:dyDescent="0.25">
      <c r="C288" s="1">
        <f>35054</f>
        <v>35054</v>
      </c>
      <c r="D288" s="1">
        <f t="shared" si="25"/>
        <v>41806</v>
      </c>
      <c r="E288" s="1">
        <f t="shared" si="26"/>
        <v>40.826171875</v>
      </c>
    </row>
    <row r="289" spans="3:5" x14ac:dyDescent="0.25">
      <c r="C289" s="1">
        <f>35162</f>
        <v>35162</v>
      </c>
      <c r="D289" s="1">
        <f t="shared" si="25"/>
        <v>41806</v>
      </c>
      <c r="E289" s="1">
        <f t="shared" si="26"/>
        <v>40.826171875</v>
      </c>
    </row>
    <row r="290" spans="3:5" x14ac:dyDescent="0.25">
      <c r="C290" s="1">
        <f>35273</f>
        <v>35273</v>
      </c>
      <c r="D290" s="1">
        <f t="shared" si="25"/>
        <v>41806</v>
      </c>
      <c r="E290" s="1">
        <f t="shared" si="26"/>
        <v>40.826171875</v>
      </c>
    </row>
    <row r="291" spans="3:5" x14ac:dyDescent="0.25">
      <c r="C291" s="1">
        <f>35378</f>
        <v>35378</v>
      </c>
      <c r="D291" s="1">
        <f t="shared" si="25"/>
        <v>41806</v>
      </c>
      <c r="E291" s="1">
        <f t="shared" si="26"/>
        <v>40.826171875</v>
      </c>
    </row>
    <row r="292" spans="3:5" x14ac:dyDescent="0.25">
      <c r="C292" s="1">
        <f>35484</f>
        <v>35484</v>
      </c>
      <c r="D292" s="1">
        <f t="shared" si="25"/>
        <v>41806</v>
      </c>
      <c r="E292" s="1">
        <f t="shared" si="26"/>
        <v>40.826171875</v>
      </c>
    </row>
    <row r="293" spans="3:5" x14ac:dyDescent="0.25">
      <c r="C293" s="1">
        <f>35597</f>
        <v>35597</v>
      </c>
      <c r="D293" s="1">
        <f t="shared" si="25"/>
        <v>41806</v>
      </c>
      <c r="E293" s="1">
        <f t="shared" si="26"/>
        <v>40.826171875</v>
      </c>
    </row>
    <row r="294" spans="3:5" x14ac:dyDescent="0.25">
      <c r="C294" s="1">
        <f>35702</f>
        <v>35702</v>
      </c>
      <c r="D294" s="1">
        <f t="shared" si="25"/>
        <v>41806</v>
      </c>
      <c r="E294" s="1">
        <f t="shared" si="26"/>
        <v>40.826171875</v>
      </c>
    </row>
    <row r="295" spans="3:5" x14ac:dyDescent="0.25">
      <c r="C295" s="1">
        <f>35817</f>
        <v>35817</v>
      </c>
      <c r="D295" s="1">
        <f t="shared" si="25"/>
        <v>41806</v>
      </c>
      <c r="E295" s="1">
        <f t="shared" si="26"/>
        <v>40.826171875</v>
      </c>
    </row>
    <row r="296" spans="3:5" x14ac:dyDescent="0.25">
      <c r="C296" s="1">
        <f>35931</f>
        <v>35931</v>
      </c>
      <c r="D296" s="1">
        <f t="shared" ref="D296:D313" si="27">41710</f>
        <v>41710</v>
      </c>
      <c r="E296" s="1">
        <f t="shared" ref="E296:E313" si="28">40.732421875</f>
        <v>40.732421875</v>
      </c>
    </row>
    <row r="297" spans="3:5" x14ac:dyDescent="0.25">
      <c r="C297" s="1">
        <f>36036</f>
        <v>36036</v>
      </c>
      <c r="D297" s="1">
        <f t="shared" si="27"/>
        <v>41710</v>
      </c>
      <c r="E297" s="1">
        <f t="shared" si="28"/>
        <v>40.732421875</v>
      </c>
    </row>
    <row r="298" spans="3:5" x14ac:dyDescent="0.25">
      <c r="C298" s="1">
        <f>36145</f>
        <v>36145</v>
      </c>
      <c r="D298" s="1">
        <f t="shared" si="27"/>
        <v>41710</v>
      </c>
      <c r="E298" s="1">
        <f t="shared" si="28"/>
        <v>40.732421875</v>
      </c>
    </row>
    <row r="299" spans="3:5" x14ac:dyDescent="0.25">
      <c r="C299" s="1">
        <f>36250</f>
        <v>36250</v>
      </c>
      <c r="D299" s="1">
        <f t="shared" si="27"/>
        <v>41710</v>
      </c>
      <c r="E299" s="1">
        <f t="shared" si="28"/>
        <v>40.732421875</v>
      </c>
    </row>
    <row r="300" spans="3:5" x14ac:dyDescent="0.25">
      <c r="C300" s="1">
        <f>36358</f>
        <v>36358</v>
      </c>
      <c r="D300" s="1">
        <f t="shared" si="27"/>
        <v>41710</v>
      </c>
      <c r="E300" s="1">
        <f t="shared" si="28"/>
        <v>40.732421875</v>
      </c>
    </row>
    <row r="301" spans="3:5" x14ac:dyDescent="0.25">
      <c r="C301" s="1">
        <f>36466</f>
        <v>36466</v>
      </c>
      <c r="D301" s="1">
        <f t="shared" si="27"/>
        <v>41710</v>
      </c>
      <c r="E301" s="1">
        <f t="shared" si="28"/>
        <v>40.732421875</v>
      </c>
    </row>
    <row r="302" spans="3:5" x14ac:dyDescent="0.25">
      <c r="C302" s="1">
        <f>36576</f>
        <v>36576</v>
      </c>
      <c r="D302" s="1">
        <f t="shared" si="27"/>
        <v>41710</v>
      </c>
      <c r="E302" s="1">
        <f t="shared" si="28"/>
        <v>40.732421875</v>
      </c>
    </row>
    <row r="303" spans="3:5" x14ac:dyDescent="0.25">
      <c r="C303" s="1">
        <f>36681</f>
        <v>36681</v>
      </c>
      <c r="D303" s="1">
        <f t="shared" si="27"/>
        <v>41710</v>
      </c>
      <c r="E303" s="1">
        <f t="shared" si="28"/>
        <v>40.732421875</v>
      </c>
    </row>
    <row r="304" spans="3:5" x14ac:dyDescent="0.25">
      <c r="C304" s="1">
        <f>36787</f>
        <v>36787</v>
      </c>
      <c r="D304" s="1">
        <f t="shared" si="27"/>
        <v>41710</v>
      </c>
      <c r="E304" s="1">
        <f t="shared" si="28"/>
        <v>40.732421875</v>
      </c>
    </row>
    <row r="305" spans="3:5" x14ac:dyDescent="0.25">
      <c r="C305" s="1">
        <f>36896</f>
        <v>36896</v>
      </c>
      <c r="D305" s="1">
        <f t="shared" si="27"/>
        <v>41710</v>
      </c>
      <c r="E305" s="1">
        <f t="shared" si="28"/>
        <v>40.732421875</v>
      </c>
    </row>
    <row r="306" spans="3:5" x14ac:dyDescent="0.25">
      <c r="C306" s="1">
        <f>37000</f>
        <v>37000</v>
      </c>
      <c r="D306" s="1">
        <f t="shared" si="27"/>
        <v>41710</v>
      </c>
      <c r="E306" s="1">
        <f t="shared" si="28"/>
        <v>40.732421875</v>
      </c>
    </row>
    <row r="307" spans="3:5" x14ac:dyDescent="0.25">
      <c r="C307" s="1">
        <f>37114</f>
        <v>37114</v>
      </c>
      <c r="D307" s="1">
        <f t="shared" si="27"/>
        <v>41710</v>
      </c>
      <c r="E307" s="1">
        <f t="shared" si="28"/>
        <v>40.732421875</v>
      </c>
    </row>
    <row r="308" spans="3:5" x14ac:dyDescent="0.25">
      <c r="C308" s="1">
        <f>37220</f>
        <v>37220</v>
      </c>
      <c r="D308" s="1">
        <f t="shared" si="27"/>
        <v>41710</v>
      </c>
      <c r="E308" s="1">
        <f t="shared" si="28"/>
        <v>40.732421875</v>
      </c>
    </row>
    <row r="309" spans="3:5" x14ac:dyDescent="0.25">
      <c r="C309" s="1">
        <f>37326</f>
        <v>37326</v>
      </c>
      <c r="D309" s="1">
        <f t="shared" si="27"/>
        <v>41710</v>
      </c>
      <c r="E309" s="1">
        <f t="shared" si="28"/>
        <v>40.732421875</v>
      </c>
    </row>
    <row r="310" spans="3:5" x14ac:dyDescent="0.25">
      <c r="C310" s="1">
        <f>37451</f>
        <v>37451</v>
      </c>
      <c r="D310" s="1">
        <f t="shared" si="27"/>
        <v>41710</v>
      </c>
      <c r="E310" s="1">
        <f t="shared" si="28"/>
        <v>40.732421875</v>
      </c>
    </row>
    <row r="311" spans="3:5" x14ac:dyDescent="0.25">
      <c r="C311" s="1">
        <f>37565</f>
        <v>37565</v>
      </c>
      <c r="D311" s="1">
        <f t="shared" si="27"/>
        <v>41710</v>
      </c>
      <c r="E311" s="1">
        <f t="shared" si="28"/>
        <v>40.732421875</v>
      </c>
    </row>
    <row r="312" spans="3:5" x14ac:dyDescent="0.25">
      <c r="C312" s="1">
        <f>37670</f>
        <v>37670</v>
      </c>
      <c r="D312" s="1">
        <f t="shared" si="27"/>
        <v>41710</v>
      </c>
      <c r="E312" s="1">
        <f t="shared" si="28"/>
        <v>40.732421875</v>
      </c>
    </row>
    <row r="313" spans="3:5" x14ac:dyDescent="0.25">
      <c r="C313" s="1">
        <f>37779</f>
        <v>37779</v>
      </c>
      <c r="D313" s="1">
        <f t="shared" si="27"/>
        <v>41710</v>
      </c>
      <c r="E313" s="1">
        <f t="shared" si="28"/>
        <v>40.732421875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2016-01-08T15:19:26Z</dcterms:modified>
</cp:coreProperties>
</file>