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ionic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E301" i="2"/>
  <c r="H13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B139" i="2"/>
  <c r="A139" i="2"/>
  <c r="E138" i="2"/>
  <c r="D138" i="2"/>
  <c r="C138" i="2"/>
  <c r="B138" i="2"/>
  <c r="A138" i="2"/>
  <c r="E137" i="2"/>
  <c r="D137" i="2"/>
  <c r="C137" i="2"/>
  <c r="B137" i="2"/>
  <c r="A137" i="2"/>
  <c r="E136" i="2"/>
  <c r="D136" i="2"/>
  <c r="C136" i="2"/>
  <c r="B136" i="2"/>
  <c r="A136" i="2"/>
  <c r="E135" i="2"/>
  <c r="D135" i="2"/>
  <c r="C135" i="2"/>
  <c r="B135" i="2"/>
  <c r="A135" i="2"/>
  <c r="E134" i="2"/>
  <c r="D134" i="2"/>
  <c r="C134" i="2"/>
  <c r="B134" i="2"/>
  <c r="A134" i="2"/>
  <c r="E133" i="2"/>
  <c r="D133" i="2"/>
  <c r="C133" i="2"/>
  <c r="B133" i="2"/>
  <c r="A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I13" i="2" s="1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<sst xmlns="http://schemas.openxmlformats.org/spreadsheetml/2006/main" count="9" uniqueCount="9">
  <si>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</si>
  <si>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</si>
  <si>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</si>
  <si>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</si>
  <si>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247(138x)</t>
  </si>
  <si>
    <t>AVERAGE: 114(300x)</t>
  </si>
  <si>
    <t>begin</t>
  </si>
  <si>
    <t>max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</si>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</sst>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Sheet1!$A$2:$A$139</c:f>
              <c:numCache>
                <c:formatCode>General</c:formatCode>
                <c:ptCount val="138"/>
                <c:pt idx="0">
                  <c:v>1687</c:v>
                </c:pt>
                <c:pt idx="1">
                  <c:v>1943</c:v>
                </c:pt>
                <c:pt idx="2">
                  <c:v>2187</c:v>
                </c:pt>
                <c:pt idx="3">
                  <c:v>2429</c:v>
                </c:pt>
                <c:pt idx="4">
                  <c:v>2676</c:v>
                </c:pt>
                <c:pt idx="5">
                  <c:v>2948</c:v>
                </c:pt>
                <c:pt idx="6">
                  <c:v>3207</c:v>
                </c:pt>
                <c:pt idx="7">
                  <c:v>3461</c:v>
                </c:pt>
                <c:pt idx="8">
                  <c:v>3715</c:v>
                </c:pt>
                <c:pt idx="9">
                  <c:v>3963</c:v>
                </c:pt>
                <c:pt idx="10">
                  <c:v>4211</c:v>
                </c:pt>
                <c:pt idx="11">
                  <c:v>4442</c:v>
                </c:pt>
                <c:pt idx="12">
                  <c:v>4700</c:v>
                </c:pt>
                <c:pt idx="13">
                  <c:v>4949</c:v>
                </c:pt>
                <c:pt idx="14">
                  <c:v>5195</c:v>
                </c:pt>
                <c:pt idx="15">
                  <c:v>5429</c:v>
                </c:pt>
                <c:pt idx="16">
                  <c:v>5671</c:v>
                </c:pt>
                <c:pt idx="17">
                  <c:v>5936</c:v>
                </c:pt>
                <c:pt idx="18">
                  <c:v>6178</c:v>
                </c:pt>
                <c:pt idx="19">
                  <c:v>6435</c:v>
                </c:pt>
                <c:pt idx="20">
                  <c:v>6691</c:v>
                </c:pt>
                <c:pt idx="21">
                  <c:v>6962</c:v>
                </c:pt>
                <c:pt idx="22">
                  <c:v>7218</c:v>
                </c:pt>
                <c:pt idx="23">
                  <c:v>7473</c:v>
                </c:pt>
                <c:pt idx="24">
                  <c:v>7713</c:v>
                </c:pt>
                <c:pt idx="25">
                  <c:v>7953</c:v>
                </c:pt>
                <c:pt idx="26">
                  <c:v>8208</c:v>
                </c:pt>
                <c:pt idx="27">
                  <c:v>8460</c:v>
                </c:pt>
                <c:pt idx="28">
                  <c:v>8701</c:v>
                </c:pt>
                <c:pt idx="29">
                  <c:v>8936</c:v>
                </c:pt>
                <c:pt idx="30">
                  <c:v>9190</c:v>
                </c:pt>
                <c:pt idx="31">
                  <c:v>9441</c:v>
                </c:pt>
                <c:pt idx="32">
                  <c:v>9700</c:v>
                </c:pt>
                <c:pt idx="33">
                  <c:v>9963</c:v>
                </c:pt>
                <c:pt idx="34">
                  <c:v>10200</c:v>
                </c:pt>
                <c:pt idx="35">
                  <c:v>10451</c:v>
                </c:pt>
                <c:pt idx="36">
                  <c:v>10681</c:v>
                </c:pt>
                <c:pt idx="37">
                  <c:v>10938</c:v>
                </c:pt>
                <c:pt idx="38">
                  <c:v>11186</c:v>
                </c:pt>
                <c:pt idx="39">
                  <c:v>11472</c:v>
                </c:pt>
                <c:pt idx="40">
                  <c:v>11706</c:v>
                </c:pt>
                <c:pt idx="41">
                  <c:v>11941</c:v>
                </c:pt>
                <c:pt idx="42">
                  <c:v>12184</c:v>
                </c:pt>
                <c:pt idx="43">
                  <c:v>12423</c:v>
                </c:pt>
                <c:pt idx="44">
                  <c:v>12658</c:v>
                </c:pt>
                <c:pt idx="45">
                  <c:v>12908</c:v>
                </c:pt>
                <c:pt idx="46">
                  <c:v>13140</c:v>
                </c:pt>
                <c:pt idx="47">
                  <c:v>13380</c:v>
                </c:pt>
                <c:pt idx="48">
                  <c:v>13634</c:v>
                </c:pt>
                <c:pt idx="49">
                  <c:v>13878</c:v>
                </c:pt>
                <c:pt idx="50">
                  <c:v>14124</c:v>
                </c:pt>
                <c:pt idx="51">
                  <c:v>14357</c:v>
                </c:pt>
                <c:pt idx="52">
                  <c:v>14607</c:v>
                </c:pt>
                <c:pt idx="53">
                  <c:v>14864</c:v>
                </c:pt>
                <c:pt idx="54">
                  <c:v>15127</c:v>
                </c:pt>
                <c:pt idx="55">
                  <c:v>15394</c:v>
                </c:pt>
                <c:pt idx="56">
                  <c:v>15659</c:v>
                </c:pt>
                <c:pt idx="57">
                  <c:v>15915</c:v>
                </c:pt>
                <c:pt idx="58">
                  <c:v>16161</c:v>
                </c:pt>
                <c:pt idx="59">
                  <c:v>16424</c:v>
                </c:pt>
                <c:pt idx="60">
                  <c:v>16676</c:v>
                </c:pt>
                <c:pt idx="61">
                  <c:v>16917</c:v>
                </c:pt>
                <c:pt idx="62">
                  <c:v>17152</c:v>
                </c:pt>
                <c:pt idx="63">
                  <c:v>17392</c:v>
                </c:pt>
                <c:pt idx="64">
                  <c:v>17637</c:v>
                </c:pt>
                <c:pt idx="65">
                  <c:v>17886</c:v>
                </c:pt>
                <c:pt idx="66">
                  <c:v>18142</c:v>
                </c:pt>
                <c:pt idx="67">
                  <c:v>18434</c:v>
                </c:pt>
                <c:pt idx="68">
                  <c:v>18703</c:v>
                </c:pt>
                <c:pt idx="69">
                  <c:v>18957</c:v>
                </c:pt>
                <c:pt idx="70">
                  <c:v>19197</c:v>
                </c:pt>
                <c:pt idx="71">
                  <c:v>19432</c:v>
                </c:pt>
                <c:pt idx="72">
                  <c:v>19691</c:v>
                </c:pt>
                <c:pt idx="73">
                  <c:v>19940</c:v>
                </c:pt>
                <c:pt idx="74">
                  <c:v>20186</c:v>
                </c:pt>
                <c:pt idx="75">
                  <c:v>20423</c:v>
                </c:pt>
                <c:pt idx="76">
                  <c:v>20666</c:v>
                </c:pt>
                <c:pt idx="77">
                  <c:v>20905</c:v>
                </c:pt>
                <c:pt idx="78">
                  <c:v>21156</c:v>
                </c:pt>
                <c:pt idx="79">
                  <c:v>21411</c:v>
                </c:pt>
                <c:pt idx="80">
                  <c:v>21665</c:v>
                </c:pt>
                <c:pt idx="81">
                  <c:v>21921</c:v>
                </c:pt>
                <c:pt idx="82">
                  <c:v>22157</c:v>
                </c:pt>
                <c:pt idx="83">
                  <c:v>22412</c:v>
                </c:pt>
                <c:pt idx="84">
                  <c:v>22669</c:v>
                </c:pt>
                <c:pt idx="85">
                  <c:v>22934</c:v>
                </c:pt>
                <c:pt idx="86">
                  <c:v>23192</c:v>
                </c:pt>
                <c:pt idx="87">
                  <c:v>23441</c:v>
                </c:pt>
                <c:pt idx="88">
                  <c:v>23686</c:v>
                </c:pt>
                <c:pt idx="89">
                  <c:v>23940</c:v>
                </c:pt>
                <c:pt idx="90">
                  <c:v>24190</c:v>
                </c:pt>
                <c:pt idx="91">
                  <c:v>24448</c:v>
                </c:pt>
                <c:pt idx="92">
                  <c:v>24710</c:v>
                </c:pt>
                <c:pt idx="93">
                  <c:v>24959</c:v>
                </c:pt>
                <c:pt idx="94">
                  <c:v>25194</c:v>
                </c:pt>
                <c:pt idx="95">
                  <c:v>25433</c:v>
                </c:pt>
                <c:pt idx="96">
                  <c:v>25684</c:v>
                </c:pt>
                <c:pt idx="97">
                  <c:v>25932</c:v>
                </c:pt>
                <c:pt idx="98">
                  <c:v>26164</c:v>
                </c:pt>
                <c:pt idx="99">
                  <c:v>26400</c:v>
                </c:pt>
                <c:pt idx="100">
                  <c:v>26647</c:v>
                </c:pt>
                <c:pt idx="101">
                  <c:v>26890</c:v>
                </c:pt>
                <c:pt idx="102">
                  <c:v>27145</c:v>
                </c:pt>
                <c:pt idx="103">
                  <c:v>27386</c:v>
                </c:pt>
                <c:pt idx="104">
                  <c:v>27662</c:v>
                </c:pt>
                <c:pt idx="105">
                  <c:v>27903</c:v>
                </c:pt>
                <c:pt idx="106">
                  <c:v>28150</c:v>
                </c:pt>
                <c:pt idx="107">
                  <c:v>28396</c:v>
                </c:pt>
                <c:pt idx="108">
                  <c:v>28643</c:v>
                </c:pt>
                <c:pt idx="109">
                  <c:v>28892</c:v>
                </c:pt>
                <c:pt idx="110">
                  <c:v>29152</c:v>
                </c:pt>
                <c:pt idx="111">
                  <c:v>29410</c:v>
                </c:pt>
                <c:pt idx="112">
                  <c:v>29659</c:v>
                </c:pt>
                <c:pt idx="113">
                  <c:v>29907</c:v>
                </c:pt>
                <c:pt idx="114">
                  <c:v>30150</c:v>
                </c:pt>
                <c:pt idx="115">
                  <c:v>30392</c:v>
                </c:pt>
                <c:pt idx="116">
                  <c:v>30649</c:v>
                </c:pt>
                <c:pt idx="117">
                  <c:v>30900</c:v>
                </c:pt>
                <c:pt idx="118">
                  <c:v>31148</c:v>
                </c:pt>
                <c:pt idx="119">
                  <c:v>31399</c:v>
                </c:pt>
                <c:pt idx="120">
                  <c:v>31635</c:v>
                </c:pt>
                <c:pt idx="121">
                  <c:v>31896</c:v>
                </c:pt>
                <c:pt idx="122">
                  <c:v>32129</c:v>
                </c:pt>
                <c:pt idx="123">
                  <c:v>32372</c:v>
                </c:pt>
                <c:pt idx="124">
                  <c:v>32618</c:v>
                </c:pt>
                <c:pt idx="125">
                  <c:v>32874</c:v>
                </c:pt>
                <c:pt idx="126">
                  <c:v>33128</c:v>
                </c:pt>
                <c:pt idx="127">
                  <c:v>33381</c:v>
                </c:pt>
                <c:pt idx="128">
                  <c:v>33631</c:v>
                </c:pt>
                <c:pt idx="129">
                  <c:v>33864</c:v>
                </c:pt>
                <c:pt idx="130">
                  <c:v>34116</c:v>
                </c:pt>
                <c:pt idx="131">
                  <c:v>34356</c:v>
                </c:pt>
                <c:pt idx="132">
                  <c:v>34605</c:v>
                </c:pt>
                <c:pt idx="133">
                  <c:v>34872</c:v>
                </c:pt>
                <c:pt idx="134">
                  <c:v>35121</c:v>
                </c:pt>
                <c:pt idx="135">
                  <c:v>35375</c:v>
                </c:pt>
                <c:pt idx="136">
                  <c:v>35631</c:v>
                </c:pt>
                <c:pt idx="137">
                  <c:v>35871</c:v>
                </c:pt>
              </c:numCache>
            </c:numRef>
          </c:cat>
          <c:val>
            <c:numRef>
              <c:f>Sheet1!$B$2:$B$139</c:f>
              <c:numCache>
                <c:formatCode>General</c:formatCode>
                <c:ptCount val="138"/>
                <c:pt idx="0">
                  <c:v>17</c:v>
                </c:pt>
                <c:pt idx="1">
                  <c:v>22</c:v>
                </c:pt>
                <c:pt idx="2">
                  <c:v>28</c:v>
                </c:pt>
                <c:pt idx="3">
                  <c:v>29</c:v>
                </c:pt>
                <c:pt idx="4">
                  <c:v>24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</c:v>
                </c:pt>
                <c:pt idx="18">
                  <c:v>31</c:v>
                </c:pt>
                <c:pt idx="19">
                  <c:v>11</c:v>
                </c:pt>
                <c:pt idx="20">
                  <c:v>31</c:v>
                </c:pt>
                <c:pt idx="21">
                  <c:v>31</c:v>
                </c:pt>
                <c:pt idx="22">
                  <c:v>23</c:v>
                </c:pt>
                <c:pt idx="23">
                  <c:v>31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30</c:v>
                </c:pt>
                <c:pt idx="32">
                  <c:v>16</c:v>
                </c:pt>
                <c:pt idx="33">
                  <c:v>14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21</c:v>
                </c:pt>
                <c:pt idx="54">
                  <c:v>31</c:v>
                </c:pt>
                <c:pt idx="55">
                  <c:v>13</c:v>
                </c:pt>
                <c:pt idx="56">
                  <c:v>48</c:v>
                </c:pt>
                <c:pt idx="57">
                  <c:v>0</c:v>
                </c:pt>
                <c:pt idx="58">
                  <c:v>0</c:v>
                </c:pt>
                <c:pt idx="59">
                  <c:v>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33</c:v>
                </c:pt>
                <c:pt idx="64">
                  <c:v>19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29</c:v>
                </c:pt>
                <c:pt idx="80">
                  <c:v>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20</c:v>
                </c:pt>
                <c:pt idx="92">
                  <c:v>29</c:v>
                </c:pt>
                <c:pt idx="93">
                  <c:v>0</c:v>
                </c:pt>
                <c:pt idx="94">
                  <c:v>0</c:v>
                </c:pt>
                <c:pt idx="95">
                  <c:v>13</c:v>
                </c:pt>
                <c:pt idx="96">
                  <c:v>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20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25</c:v>
                </c:pt>
                <c:pt idx="112">
                  <c:v>16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36</c:v>
                </c:pt>
                <c:pt idx="127">
                  <c:v>11</c:v>
                </c:pt>
                <c:pt idx="128">
                  <c:v>9</c:v>
                </c:pt>
                <c:pt idx="129">
                  <c:v>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063440"/>
        <c:axId val="2049067248"/>
      </c:lineChart>
      <c:catAx>
        <c:axId val="20490634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2049067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4906724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20490634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Sheet1!$C$2:$C$301</c:f>
              <c:numCache>
                <c:formatCode>General</c:formatCode>
                <c:ptCount val="300"/>
                <c:pt idx="0">
                  <c:v>1529</c:v>
                </c:pt>
                <c:pt idx="1">
                  <c:v>1653</c:v>
                </c:pt>
                <c:pt idx="2">
                  <c:v>1836</c:v>
                </c:pt>
                <c:pt idx="3">
                  <c:v>1962</c:v>
                </c:pt>
                <c:pt idx="4">
                  <c:v>2114</c:v>
                </c:pt>
                <c:pt idx="5">
                  <c:v>2228</c:v>
                </c:pt>
                <c:pt idx="6">
                  <c:v>2336</c:v>
                </c:pt>
                <c:pt idx="7">
                  <c:v>2434</c:v>
                </c:pt>
                <c:pt idx="8">
                  <c:v>2534</c:v>
                </c:pt>
                <c:pt idx="9">
                  <c:v>2630</c:v>
                </c:pt>
                <c:pt idx="10">
                  <c:v>2737</c:v>
                </c:pt>
                <c:pt idx="11">
                  <c:v>2841</c:v>
                </c:pt>
                <c:pt idx="12">
                  <c:v>2977</c:v>
                </c:pt>
                <c:pt idx="13">
                  <c:v>3075</c:v>
                </c:pt>
                <c:pt idx="14">
                  <c:v>3186</c:v>
                </c:pt>
                <c:pt idx="15">
                  <c:v>3296</c:v>
                </c:pt>
                <c:pt idx="16">
                  <c:v>3410</c:v>
                </c:pt>
                <c:pt idx="17">
                  <c:v>3564</c:v>
                </c:pt>
                <c:pt idx="18">
                  <c:v>3675</c:v>
                </c:pt>
                <c:pt idx="19">
                  <c:v>3788</c:v>
                </c:pt>
                <c:pt idx="20">
                  <c:v>3890</c:v>
                </c:pt>
                <c:pt idx="21">
                  <c:v>3998</c:v>
                </c:pt>
                <c:pt idx="22">
                  <c:v>4102</c:v>
                </c:pt>
                <c:pt idx="23">
                  <c:v>4207</c:v>
                </c:pt>
                <c:pt idx="24">
                  <c:v>4318</c:v>
                </c:pt>
                <c:pt idx="25">
                  <c:v>4422</c:v>
                </c:pt>
                <c:pt idx="26">
                  <c:v>4535</c:v>
                </c:pt>
                <c:pt idx="27">
                  <c:v>4635</c:v>
                </c:pt>
                <c:pt idx="28">
                  <c:v>4787</c:v>
                </c:pt>
                <c:pt idx="29">
                  <c:v>4904</c:v>
                </c:pt>
                <c:pt idx="30">
                  <c:v>5019</c:v>
                </c:pt>
                <c:pt idx="31">
                  <c:v>5120</c:v>
                </c:pt>
                <c:pt idx="32">
                  <c:v>5223</c:v>
                </c:pt>
                <c:pt idx="33">
                  <c:v>5327</c:v>
                </c:pt>
                <c:pt idx="34">
                  <c:v>5428</c:v>
                </c:pt>
                <c:pt idx="35">
                  <c:v>5537</c:v>
                </c:pt>
                <c:pt idx="36">
                  <c:v>5640</c:v>
                </c:pt>
                <c:pt idx="37">
                  <c:v>5746</c:v>
                </c:pt>
                <c:pt idx="38">
                  <c:v>5882</c:v>
                </c:pt>
                <c:pt idx="39">
                  <c:v>5988</c:v>
                </c:pt>
                <c:pt idx="40">
                  <c:v>6207</c:v>
                </c:pt>
                <c:pt idx="41">
                  <c:v>6340</c:v>
                </c:pt>
                <c:pt idx="42">
                  <c:v>6455</c:v>
                </c:pt>
                <c:pt idx="43">
                  <c:v>6589</c:v>
                </c:pt>
                <c:pt idx="44">
                  <c:v>6735</c:v>
                </c:pt>
                <c:pt idx="45">
                  <c:v>6868</c:v>
                </c:pt>
                <c:pt idx="46">
                  <c:v>6994</c:v>
                </c:pt>
                <c:pt idx="47">
                  <c:v>7127</c:v>
                </c:pt>
                <c:pt idx="48">
                  <c:v>7236</c:v>
                </c:pt>
                <c:pt idx="49">
                  <c:v>7344</c:v>
                </c:pt>
                <c:pt idx="50">
                  <c:v>7463</c:v>
                </c:pt>
                <c:pt idx="51">
                  <c:v>7572</c:v>
                </c:pt>
                <c:pt idx="52">
                  <c:v>7675</c:v>
                </c:pt>
                <c:pt idx="53">
                  <c:v>7781</c:v>
                </c:pt>
                <c:pt idx="54">
                  <c:v>7885</c:v>
                </c:pt>
                <c:pt idx="55">
                  <c:v>8000</c:v>
                </c:pt>
                <c:pt idx="56">
                  <c:v>8130</c:v>
                </c:pt>
                <c:pt idx="57">
                  <c:v>8258</c:v>
                </c:pt>
                <c:pt idx="58">
                  <c:v>8383</c:v>
                </c:pt>
                <c:pt idx="59">
                  <c:v>8491</c:v>
                </c:pt>
                <c:pt idx="60">
                  <c:v>8595</c:v>
                </c:pt>
                <c:pt idx="61">
                  <c:v>8698</c:v>
                </c:pt>
                <c:pt idx="62">
                  <c:v>8805</c:v>
                </c:pt>
                <c:pt idx="63">
                  <c:v>8916</c:v>
                </c:pt>
                <c:pt idx="64">
                  <c:v>9023</c:v>
                </c:pt>
                <c:pt idx="65">
                  <c:v>9126</c:v>
                </c:pt>
                <c:pt idx="66">
                  <c:v>9236</c:v>
                </c:pt>
                <c:pt idx="67">
                  <c:v>9396</c:v>
                </c:pt>
                <c:pt idx="68">
                  <c:v>9527</c:v>
                </c:pt>
                <c:pt idx="69">
                  <c:v>9647</c:v>
                </c:pt>
                <c:pt idx="70">
                  <c:v>9762</c:v>
                </c:pt>
                <c:pt idx="71">
                  <c:v>9885</c:v>
                </c:pt>
                <c:pt idx="72">
                  <c:v>10002</c:v>
                </c:pt>
                <c:pt idx="73">
                  <c:v>10107</c:v>
                </c:pt>
                <c:pt idx="74">
                  <c:v>10216</c:v>
                </c:pt>
                <c:pt idx="75">
                  <c:v>10322</c:v>
                </c:pt>
                <c:pt idx="76">
                  <c:v>10439</c:v>
                </c:pt>
                <c:pt idx="77">
                  <c:v>10557</c:v>
                </c:pt>
                <c:pt idx="78">
                  <c:v>10668</c:v>
                </c:pt>
                <c:pt idx="79">
                  <c:v>10781</c:v>
                </c:pt>
                <c:pt idx="80">
                  <c:v>10903</c:v>
                </c:pt>
                <c:pt idx="81">
                  <c:v>11016</c:v>
                </c:pt>
                <c:pt idx="82">
                  <c:v>11121</c:v>
                </c:pt>
                <c:pt idx="83">
                  <c:v>11260</c:v>
                </c:pt>
                <c:pt idx="84">
                  <c:v>11368</c:v>
                </c:pt>
                <c:pt idx="85">
                  <c:v>11485</c:v>
                </c:pt>
                <c:pt idx="86">
                  <c:v>11589</c:v>
                </c:pt>
                <c:pt idx="87">
                  <c:v>11694</c:v>
                </c:pt>
                <c:pt idx="88">
                  <c:v>11801</c:v>
                </c:pt>
                <c:pt idx="89">
                  <c:v>11906</c:v>
                </c:pt>
                <c:pt idx="90">
                  <c:v>12020</c:v>
                </c:pt>
                <c:pt idx="91">
                  <c:v>12218</c:v>
                </c:pt>
                <c:pt idx="92">
                  <c:v>12334</c:v>
                </c:pt>
                <c:pt idx="93">
                  <c:v>12440</c:v>
                </c:pt>
                <c:pt idx="94">
                  <c:v>12546</c:v>
                </c:pt>
                <c:pt idx="95">
                  <c:v>12657</c:v>
                </c:pt>
                <c:pt idx="96">
                  <c:v>12763</c:v>
                </c:pt>
                <c:pt idx="97">
                  <c:v>12875</c:v>
                </c:pt>
                <c:pt idx="98">
                  <c:v>12992</c:v>
                </c:pt>
                <c:pt idx="99">
                  <c:v>13106</c:v>
                </c:pt>
                <c:pt idx="100">
                  <c:v>13219</c:v>
                </c:pt>
                <c:pt idx="101">
                  <c:v>13328</c:v>
                </c:pt>
                <c:pt idx="102">
                  <c:v>13452</c:v>
                </c:pt>
                <c:pt idx="103">
                  <c:v>13558</c:v>
                </c:pt>
                <c:pt idx="104">
                  <c:v>13668</c:v>
                </c:pt>
                <c:pt idx="105">
                  <c:v>13776</c:v>
                </c:pt>
                <c:pt idx="106">
                  <c:v>13882</c:v>
                </c:pt>
                <c:pt idx="107">
                  <c:v>13990</c:v>
                </c:pt>
                <c:pt idx="108">
                  <c:v>14096</c:v>
                </c:pt>
                <c:pt idx="109">
                  <c:v>14211</c:v>
                </c:pt>
                <c:pt idx="110">
                  <c:v>14316</c:v>
                </c:pt>
                <c:pt idx="111">
                  <c:v>14454</c:v>
                </c:pt>
                <c:pt idx="112">
                  <c:v>14573</c:v>
                </c:pt>
                <c:pt idx="113">
                  <c:v>14699</c:v>
                </c:pt>
                <c:pt idx="114">
                  <c:v>14857</c:v>
                </c:pt>
                <c:pt idx="115">
                  <c:v>14988</c:v>
                </c:pt>
                <c:pt idx="116">
                  <c:v>15095</c:v>
                </c:pt>
                <c:pt idx="117">
                  <c:v>15207</c:v>
                </c:pt>
                <c:pt idx="118">
                  <c:v>15329</c:v>
                </c:pt>
                <c:pt idx="119">
                  <c:v>15453</c:v>
                </c:pt>
                <c:pt idx="120">
                  <c:v>15606</c:v>
                </c:pt>
                <c:pt idx="121">
                  <c:v>15725</c:v>
                </c:pt>
                <c:pt idx="122">
                  <c:v>15828</c:v>
                </c:pt>
                <c:pt idx="123">
                  <c:v>15945</c:v>
                </c:pt>
                <c:pt idx="124">
                  <c:v>16061</c:v>
                </c:pt>
                <c:pt idx="125">
                  <c:v>16167</c:v>
                </c:pt>
                <c:pt idx="126">
                  <c:v>16280</c:v>
                </c:pt>
                <c:pt idx="127">
                  <c:v>16391</c:v>
                </c:pt>
                <c:pt idx="128">
                  <c:v>16522</c:v>
                </c:pt>
                <c:pt idx="129">
                  <c:v>16631</c:v>
                </c:pt>
                <c:pt idx="130">
                  <c:v>16739</c:v>
                </c:pt>
                <c:pt idx="131">
                  <c:v>16843</c:v>
                </c:pt>
                <c:pt idx="132">
                  <c:v>16965</c:v>
                </c:pt>
                <c:pt idx="133">
                  <c:v>17070</c:v>
                </c:pt>
                <c:pt idx="134">
                  <c:v>17178</c:v>
                </c:pt>
                <c:pt idx="135">
                  <c:v>17292</c:v>
                </c:pt>
                <c:pt idx="136">
                  <c:v>17417</c:v>
                </c:pt>
                <c:pt idx="137">
                  <c:v>17570</c:v>
                </c:pt>
                <c:pt idx="138">
                  <c:v>17696</c:v>
                </c:pt>
                <c:pt idx="139">
                  <c:v>17841</c:v>
                </c:pt>
                <c:pt idx="140">
                  <c:v>17953</c:v>
                </c:pt>
                <c:pt idx="141">
                  <c:v>18057</c:v>
                </c:pt>
                <c:pt idx="142">
                  <c:v>18162</c:v>
                </c:pt>
                <c:pt idx="143">
                  <c:v>18307</c:v>
                </c:pt>
                <c:pt idx="144">
                  <c:v>18414</c:v>
                </c:pt>
                <c:pt idx="145">
                  <c:v>18539</c:v>
                </c:pt>
                <c:pt idx="146">
                  <c:v>18651</c:v>
                </c:pt>
                <c:pt idx="147">
                  <c:v>18771</c:v>
                </c:pt>
                <c:pt idx="148">
                  <c:v>18875</c:v>
                </c:pt>
                <c:pt idx="149">
                  <c:v>19002</c:v>
                </c:pt>
                <c:pt idx="150">
                  <c:v>19106</c:v>
                </c:pt>
                <c:pt idx="151">
                  <c:v>19211</c:v>
                </c:pt>
                <c:pt idx="152">
                  <c:v>19315</c:v>
                </c:pt>
                <c:pt idx="153">
                  <c:v>19421</c:v>
                </c:pt>
                <c:pt idx="154">
                  <c:v>19535</c:v>
                </c:pt>
                <c:pt idx="155">
                  <c:v>19640</c:v>
                </c:pt>
                <c:pt idx="156">
                  <c:v>19753</c:v>
                </c:pt>
                <c:pt idx="157">
                  <c:v>19861</c:v>
                </c:pt>
                <c:pt idx="158">
                  <c:v>19993</c:v>
                </c:pt>
                <c:pt idx="159">
                  <c:v>20098</c:v>
                </c:pt>
                <c:pt idx="160">
                  <c:v>20208</c:v>
                </c:pt>
                <c:pt idx="161">
                  <c:v>20317</c:v>
                </c:pt>
                <c:pt idx="162">
                  <c:v>20427</c:v>
                </c:pt>
                <c:pt idx="163">
                  <c:v>20535</c:v>
                </c:pt>
                <c:pt idx="164">
                  <c:v>20640</c:v>
                </c:pt>
                <c:pt idx="165">
                  <c:v>20757</c:v>
                </c:pt>
                <c:pt idx="166">
                  <c:v>20872</c:v>
                </c:pt>
                <c:pt idx="167">
                  <c:v>20983</c:v>
                </c:pt>
                <c:pt idx="168">
                  <c:v>21088</c:v>
                </c:pt>
                <c:pt idx="169">
                  <c:v>21206</c:v>
                </c:pt>
                <c:pt idx="170">
                  <c:v>21349</c:v>
                </c:pt>
                <c:pt idx="171">
                  <c:v>21461</c:v>
                </c:pt>
                <c:pt idx="172">
                  <c:v>21569</c:v>
                </c:pt>
                <c:pt idx="173">
                  <c:v>21690</c:v>
                </c:pt>
                <c:pt idx="174">
                  <c:v>21812</c:v>
                </c:pt>
                <c:pt idx="175">
                  <c:v>21921</c:v>
                </c:pt>
                <c:pt idx="176">
                  <c:v>22027</c:v>
                </c:pt>
                <c:pt idx="177">
                  <c:v>22142</c:v>
                </c:pt>
                <c:pt idx="178">
                  <c:v>22254</c:v>
                </c:pt>
                <c:pt idx="179">
                  <c:v>22368</c:v>
                </c:pt>
                <c:pt idx="180">
                  <c:v>22534</c:v>
                </c:pt>
                <c:pt idx="181">
                  <c:v>22644</c:v>
                </c:pt>
                <c:pt idx="182">
                  <c:v>22757</c:v>
                </c:pt>
                <c:pt idx="183">
                  <c:v>22868</c:v>
                </c:pt>
                <c:pt idx="184">
                  <c:v>22974</c:v>
                </c:pt>
                <c:pt idx="185">
                  <c:v>23092</c:v>
                </c:pt>
                <c:pt idx="186">
                  <c:v>23208</c:v>
                </c:pt>
                <c:pt idx="187">
                  <c:v>23316</c:v>
                </c:pt>
                <c:pt idx="188">
                  <c:v>23425</c:v>
                </c:pt>
                <c:pt idx="189">
                  <c:v>23537</c:v>
                </c:pt>
                <c:pt idx="190">
                  <c:v>23643</c:v>
                </c:pt>
                <c:pt idx="191">
                  <c:v>23763</c:v>
                </c:pt>
                <c:pt idx="192">
                  <c:v>23873</c:v>
                </c:pt>
                <c:pt idx="193">
                  <c:v>23990</c:v>
                </c:pt>
                <c:pt idx="194">
                  <c:v>24100</c:v>
                </c:pt>
                <c:pt idx="195">
                  <c:v>24229</c:v>
                </c:pt>
                <c:pt idx="196">
                  <c:v>24356</c:v>
                </c:pt>
                <c:pt idx="197">
                  <c:v>24481</c:v>
                </c:pt>
                <c:pt idx="198">
                  <c:v>24607</c:v>
                </c:pt>
                <c:pt idx="199">
                  <c:v>24755</c:v>
                </c:pt>
                <c:pt idx="200">
                  <c:v>24859</c:v>
                </c:pt>
                <c:pt idx="201">
                  <c:v>24971</c:v>
                </c:pt>
                <c:pt idx="202">
                  <c:v>25075</c:v>
                </c:pt>
                <c:pt idx="203">
                  <c:v>25179</c:v>
                </c:pt>
                <c:pt idx="204">
                  <c:v>25288</c:v>
                </c:pt>
                <c:pt idx="205">
                  <c:v>25407</c:v>
                </c:pt>
                <c:pt idx="206">
                  <c:v>25527</c:v>
                </c:pt>
                <c:pt idx="207">
                  <c:v>25633</c:v>
                </c:pt>
                <c:pt idx="208">
                  <c:v>25741</c:v>
                </c:pt>
                <c:pt idx="209">
                  <c:v>25845</c:v>
                </c:pt>
                <c:pt idx="210">
                  <c:v>25961</c:v>
                </c:pt>
                <c:pt idx="211">
                  <c:v>26068</c:v>
                </c:pt>
                <c:pt idx="212">
                  <c:v>26174</c:v>
                </c:pt>
                <c:pt idx="213">
                  <c:v>26278</c:v>
                </c:pt>
                <c:pt idx="214">
                  <c:v>26383</c:v>
                </c:pt>
                <c:pt idx="215">
                  <c:v>26491</c:v>
                </c:pt>
                <c:pt idx="216">
                  <c:v>26596</c:v>
                </c:pt>
                <c:pt idx="217">
                  <c:v>26715</c:v>
                </c:pt>
                <c:pt idx="218">
                  <c:v>26826</c:v>
                </c:pt>
                <c:pt idx="219">
                  <c:v>26943</c:v>
                </c:pt>
                <c:pt idx="220">
                  <c:v>27048</c:v>
                </c:pt>
                <c:pt idx="221">
                  <c:v>27154</c:v>
                </c:pt>
                <c:pt idx="222">
                  <c:v>27270</c:v>
                </c:pt>
                <c:pt idx="223">
                  <c:v>27386</c:v>
                </c:pt>
                <c:pt idx="224">
                  <c:v>27493</c:v>
                </c:pt>
                <c:pt idx="225">
                  <c:v>27641</c:v>
                </c:pt>
                <c:pt idx="226">
                  <c:v>27760</c:v>
                </c:pt>
                <c:pt idx="227">
                  <c:v>27864</c:v>
                </c:pt>
                <c:pt idx="228">
                  <c:v>27977</c:v>
                </c:pt>
                <c:pt idx="229">
                  <c:v>28089</c:v>
                </c:pt>
                <c:pt idx="230">
                  <c:v>28207</c:v>
                </c:pt>
                <c:pt idx="231">
                  <c:v>28313</c:v>
                </c:pt>
                <c:pt idx="232">
                  <c:v>28428</c:v>
                </c:pt>
                <c:pt idx="233">
                  <c:v>28538</c:v>
                </c:pt>
                <c:pt idx="234">
                  <c:v>28647</c:v>
                </c:pt>
                <c:pt idx="235">
                  <c:v>28756</c:v>
                </c:pt>
                <c:pt idx="236">
                  <c:v>28860</c:v>
                </c:pt>
                <c:pt idx="237">
                  <c:v>29050</c:v>
                </c:pt>
                <c:pt idx="238">
                  <c:v>29160</c:v>
                </c:pt>
                <c:pt idx="239">
                  <c:v>29265</c:v>
                </c:pt>
                <c:pt idx="240">
                  <c:v>29398</c:v>
                </c:pt>
                <c:pt idx="241">
                  <c:v>29517</c:v>
                </c:pt>
                <c:pt idx="242">
                  <c:v>29633</c:v>
                </c:pt>
                <c:pt idx="243">
                  <c:v>29743</c:v>
                </c:pt>
                <c:pt idx="244">
                  <c:v>29848</c:v>
                </c:pt>
                <c:pt idx="245">
                  <c:v>29957</c:v>
                </c:pt>
                <c:pt idx="246">
                  <c:v>30066</c:v>
                </c:pt>
                <c:pt idx="247">
                  <c:v>30181</c:v>
                </c:pt>
                <c:pt idx="248">
                  <c:v>30286</c:v>
                </c:pt>
                <c:pt idx="249">
                  <c:v>30397</c:v>
                </c:pt>
                <c:pt idx="250">
                  <c:v>30503</c:v>
                </c:pt>
                <c:pt idx="251">
                  <c:v>30608</c:v>
                </c:pt>
                <c:pt idx="252">
                  <c:v>30722</c:v>
                </c:pt>
                <c:pt idx="253">
                  <c:v>30828</c:v>
                </c:pt>
                <c:pt idx="254">
                  <c:v>30952</c:v>
                </c:pt>
                <c:pt idx="255">
                  <c:v>31069</c:v>
                </c:pt>
                <c:pt idx="256">
                  <c:v>31181</c:v>
                </c:pt>
                <c:pt idx="257">
                  <c:v>31290</c:v>
                </c:pt>
                <c:pt idx="258">
                  <c:v>31399</c:v>
                </c:pt>
                <c:pt idx="259">
                  <c:v>31505</c:v>
                </c:pt>
                <c:pt idx="260">
                  <c:v>31611</c:v>
                </c:pt>
                <c:pt idx="261">
                  <c:v>31725</c:v>
                </c:pt>
                <c:pt idx="262">
                  <c:v>31830</c:v>
                </c:pt>
                <c:pt idx="263">
                  <c:v>31948</c:v>
                </c:pt>
                <c:pt idx="264">
                  <c:v>32054</c:v>
                </c:pt>
                <c:pt idx="265">
                  <c:v>32167</c:v>
                </c:pt>
                <c:pt idx="266">
                  <c:v>32276</c:v>
                </c:pt>
                <c:pt idx="267">
                  <c:v>32383</c:v>
                </c:pt>
                <c:pt idx="268">
                  <c:v>32499</c:v>
                </c:pt>
                <c:pt idx="269">
                  <c:v>32605</c:v>
                </c:pt>
                <c:pt idx="270">
                  <c:v>32720</c:v>
                </c:pt>
                <c:pt idx="271">
                  <c:v>32830</c:v>
                </c:pt>
                <c:pt idx="272">
                  <c:v>32953</c:v>
                </c:pt>
                <c:pt idx="273">
                  <c:v>33089</c:v>
                </c:pt>
                <c:pt idx="274">
                  <c:v>33206</c:v>
                </c:pt>
                <c:pt idx="275">
                  <c:v>33323</c:v>
                </c:pt>
                <c:pt idx="276">
                  <c:v>33452</c:v>
                </c:pt>
                <c:pt idx="277">
                  <c:v>33581</c:v>
                </c:pt>
                <c:pt idx="278">
                  <c:v>33687</c:v>
                </c:pt>
                <c:pt idx="279">
                  <c:v>33791</c:v>
                </c:pt>
                <c:pt idx="280">
                  <c:v>33908</c:v>
                </c:pt>
                <c:pt idx="281">
                  <c:v>34013</c:v>
                </c:pt>
                <c:pt idx="282">
                  <c:v>34132</c:v>
                </c:pt>
                <c:pt idx="283">
                  <c:v>34240</c:v>
                </c:pt>
                <c:pt idx="284">
                  <c:v>34344</c:v>
                </c:pt>
                <c:pt idx="285">
                  <c:v>34452</c:v>
                </c:pt>
                <c:pt idx="286">
                  <c:v>34556</c:v>
                </c:pt>
                <c:pt idx="287">
                  <c:v>34665</c:v>
                </c:pt>
                <c:pt idx="288">
                  <c:v>34769</c:v>
                </c:pt>
                <c:pt idx="289">
                  <c:v>34883</c:v>
                </c:pt>
                <c:pt idx="290">
                  <c:v>34999</c:v>
                </c:pt>
                <c:pt idx="291">
                  <c:v>35102</c:v>
                </c:pt>
                <c:pt idx="292">
                  <c:v>35210</c:v>
                </c:pt>
                <c:pt idx="293">
                  <c:v>35315</c:v>
                </c:pt>
                <c:pt idx="294">
                  <c:v>35461</c:v>
                </c:pt>
                <c:pt idx="295">
                  <c:v>35567</c:v>
                </c:pt>
                <c:pt idx="296">
                  <c:v>35674</c:v>
                </c:pt>
                <c:pt idx="297">
                  <c:v>35779</c:v>
                </c:pt>
                <c:pt idx="298">
                  <c:v>35897</c:v>
                </c:pt>
                <c:pt idx="299">
                  <c:v>36010</c:v>
                </c:pt>
              </c:numCache>
            </c:numRef>
          </c:cat>
          <c:val>
            <c:numRef>
              <c:f>Sheet1!$E$2:$E$301</c:f>
              <c:numCache>
                <c:formatCode>General</c:formatCode>
                <c:ptCount val="300"/>
                <c:pt idx="0">
                  <c:v>2.041015625</c:v>
                </c:pt>
                <c:pt idx="1">
                  <c:v>6.2109375</c:v>
                </c:pt>
                <c:pt idx="2">
                  <c:v>13.6044921875</c:v>
                </c:pt>
                <c:pt idx="3">
                  <c:v>18.5703125</c:v>
                </c:pt>
                <c:pt idx="4">
                  <c:v>21.6337890625</c:v>
                </c:pt>
                <c:pt idx="5">
                  <c:v>21.6181640625</c:v>
                </c:pt>
                <c:pt idx="6">
                  <c:v>22.703125</c:v>
                </c:pt>
                <c:pt idx="7">
                  <c:v>24.01171875</c:v>
                </c:pt>
                <c:pt idx="8">
                  <c:v>24.1640625</c:v>
                </c:pt>
                <c:pt idx="9">
                  <c:v>24.796875</c:v>
                </c:pt>
                <c:pt idx="10">
                  <c:v>25.35546875</c:v>
                </c:pt>
                <c:pt idx="11">
                  <c:v>26.484375</c:v>
                </c:pt>
                <c:pt idx="12">
                  <c:v>26.9296875</c:v>
                </c:pt>
                <c:pt idx="13">
                  <c:v>27.4453125</c:v>
                </c:pt>
                <c:pt idx="14">
                  <c:v>28.2880859375</c:v>
                </c:pt>
                <c:pt idx="15">
                  <c:v>29.1845703125</c:v>
                </c:pt>
                <c:pt idx="16">
                  <c:v>30.1201171875</c:v>
                </c:pt>
                <c:pt idx="17">
                  <c:v>32.1708984375</c:v>
                </c:pt>
                <c:pt idx="18">
                  <c:v>32.4912109375</c:v>
                </c:pt>
                <c:pt idx="19">
                  <c:v>32.4951171875</c:v>
                </c:pt>
                <c:pt idx="20">
                  <c:v>32.5146484375</c:v>
                </c:pt>
                <c:pt idx="21">
                  <c:v>32.5146484375</c:v>
                </c:pt>
                <c:pt idx="22">
                  <c:v>32.5146484375</c:v>
                </c:pt>
                <c:pt idx="23">
                  <c:v>32.5146484375</c:v>
                </c:pt>
                <c:pt idx="24">
                  <c:v>32.5146484375</c:v>
                </c:pt>
                <c:pt idx="25">
                  <c:v>32.5146484375</c:v>
                </c:pt>
                <c:pt idx="26">
                  <c:v>32.5224609375</c:v>
                </c:pt>
                <c:pt idx="27">
                  <c:v>32.5224609375</c:v>
                </c:pt>
                <c:pt idx="28">
                  <c:v>32.7958984375</c:v>
                </c:pt>
                <c:pt idx="29">
                  <c:v>32.8232421875</c:v>
                </c:pt>
                <c:pt idx="30">
                  <c:v>32.8974609375</c:v>
                </c:pt>
                <c:pt idx="31">
                  <c:v>32.8974609375</c:v>
                </c:pt>
                <c:pt idx="32">
                  <c:v>32.8974609375</c:v>
                </c:pt>
                <c:pt idx="33">
                  <c:v>32.8974609375</c:v>
                </c:pt>
                <c:pt idx="34">
                  <c:v>32.8896484375</c:v>
                </c:pt>
                <c:pt idx="35">
                  <c:v>32.8935546875</c:v>
                </c:pt>
                <c:pt idx="36">
                  <c:v>32.8935546875</c:v>
                </c:pt>
                <c:pt idx="37">
                  <c:v>32.8935546875</c:v>
                </c:pt>
                <c:pt idx="38">
                  <c:v>33.0380859375</c:v>
                </c:pt>
                <c:pt idx="39">
                  <c:v>33.1748046875</c:v>
                </c:pt>
                <c:pt idx="40">
                  <c:v>33.37109375</c:v>
                </c:pt>
                <c:pt idx="41">
                  <c:v>33.705078125</c:v>
                </c:pt>
                <c:pt idx="42">
                  <c:v>33.8779296875</c:v>
                </c:pt>
                <c:pt idx="43">
                  <c:v>34.1435546875</c:v>
                </c:pt>
                <c:pt idx="44">
                  <c:v>35.0146484375</c:v>
                </c:pt>
                <c:pt idx="45">
                  <c:v>35.3935546875</c:v>
                </c:pt>
                <c:pt idx="46">
                  <c:v>35.568359375</c:v>
                </c:pt>
                <c:pt idx="47">
                  <c:v>35.83203125</c:v>
                </c:pt>
                <c:pt idx="48">
                  <c:v>36.0126953125</c:v>
                </c:pt>
                <c:pt idx="49">
                  <c:v>36.0400390625</c:v>
                </c:pt>
                <c:pt idx="50">
                  <c:v>36.1689453125</c:v>
                </c:pt>
                <c:pt idx="51">
                  <c:v>36.1962890625</c:v>
                </c:pt>
                <c:pt idx="52">
                  <c:v>36.1962890625</c:v>
                </c:pt>
                <c:pt idx="53">
                  <c:v>36.1962890625</c:v>
                </c:pt>
                <c:pt idx="54">
                  <c:v>36.1962890625</c:v>
                </c:pt>
                <c:pt idx="55">
                  <c:v>36.1962890625</c:v>
                </c:pt>
                <c:pt idx="56">
                  <c:v>36.2041015625</c:v>
                </c:pt>
                <c:pt idx="57">
                  <c:v>36.2236328125</c:v>
                </c:pt>
                <c:pt idx="58">
                  <c:v>36.2353515625</c:v>
                </c:pt>
                <c:pt idx="59">
                  <c:v>36.2392578125</c:v>
                </c:pt>
                <c:pt idx="60">
                  <c:v>36.2392578125</c:v>
                </c:pt>
                <c:pt idx="61">
                  <c:v>36.2392578125</c:v>
                </c:pt>
                <c:pt idx="62">
                  <c:v>36.2392578125</c:v>
                </c:pt>
                <c:pt idx="63">
                  <c:v>36.2392578125</c:v>
                </c:pt>
                <c:pt idx="64">
                  <c:v>36.2392578125</c:v>
                </c:pt>
                <c:pt idx="65">
                  <c:v>36.2392578125</c:v>
                </c:pt>
                <c:pt idx="66">
                  <c:v>36.2705078125</c:v>
                </c:pt>
                <c:pt idx="67">
                  <c:v>36.6103515625</c:v>
                </c:pt>
                <c:pt idx="68">
                  <c:v>36.8642578125</c:v>
                </c:pt>
                <c:pt idx="69">
                  <c:v>36.9560546875</c:v>
                </c:pt>
                <c:pt idx="70">
                  <c:v>37.0302734375</c:v>
                </c:pt>
                <c:pt idx="71">
                  <c:v>37.2294921875</c:v>
                </c:pt>
                <c:pt idx="72">
                  <c:v>37.2373046875</c:v>
                </c:pt>
                <c:pt idx="73">
                  <c:v>37.2373046875</c:v>
                </c:pt>
                <c:pt idx="74">
                  <c:v>37.2373046875</c:v>
                </c:pt>
                <c:pt idx="75">
                  <c:v>37.2373046875</c:v>
                </c:pt>
                <c:pt idx="76">
                  <c:v>37.2373046875</c:v>
                </c:pt>
                <c:pt idx="77">
                  <c:v>37.2177734375</c:v>
                </c:pt>
                <c:pt idx="78">
                  <c:v>37.2177734375</c:v>
                </c:pt>
                <c:pt idx="79">
                  <c:v>37.2177734375</c:v>
                </c:pt>
                <c:pt idx="80">
                  <c:v>37.2177734375</c:v>
                </c:pt>
                <c:pt idx="81">
                  <c:v>37.2177734375</c:v>
                </c:pt>
                <c:pt idx="82">
                  <c:v>37.2177734375</c:v>
                </c:pt>
                <c:pt idx="83">
                  <c:v>37.2177734375</c:v>
                </c:pt>
                <c:pt idx="84">
                  <c:v>37.2177734375</c:v>
                </c:pt>
                <c:pt idx="85">
                  <c:v>37.2177734375</c:v>
                </c:pt>
                <c:pt idx="86">
                  <c:v>37.2177734375</c:v>
                </c:pt>
                <c:pt idx="87">
                  <c:v>37.2177734375</c:v>
                </c:pt>
                <c:pt idx="88">
                  <c:v>37.2177734375</c:v>
                </c:pt>
                <c:pt idx="89">
                  <c:v>37.2216796875</c:v>
                </c:pt>
                <c:pt idx="90">
                  <c:v>37.2216796875</c:v>
                </c:pt>
                <c:pt idx="91">
                  <c:v>37.2724609375</c:v>
                </c:pt>
                <c:pt idx="92">
                  <c:v>37.3466796875</c:v>
                </c:pt>
                <c:pt idx="93">
                  <c:v>37.3466796875</c:v>
                </c:pt>
                <c:pt idx="94">
                  <c:v>37.3466796875</c:v>
                </c:pt>
                <c:pt idx="95">
                  <c:v>37.3466796875</c:v>
                </c:pt>
                <c:pt idx="96">
                  <c:v>37.3466796875</c:v>
                </c:pt>
                <c:pt idx="97">
                  <c:v>37.3466796875</c:v>
                </c:pt>
                <c:pt idx="98">
                  <c:v>37.3466796875</c:v>
                </c:pt>
                <c:pt idx="99">
                  <c:v>37.3466796875</c:v>
                </c:pt>
                <c:pt idx="100">
                  <c:v>37.3466796875</c:v>
                </c:pt>
                <c:pt idx="101">
                  <c:v>37.3466796875</c:v>
                </c:pt>
                <c:pt idx="102">
                  <c:v>37.3466796875</c:v>
                </c:pt>
                <c:pt idx="103">
                  <c:v>37.3466796875</c:v>
                </c:pt>
                <c:pt idx="104">
                  <c:v>37.3466796875</c:v>
                </c:pt>
                <c:pt idx="105">
                  <c:v>37.3466796875</c:v>
                </c:pt>
                <c:pt idx="106">
                  <c:v>37.3466796875</c:v>
                </c:pt>
                <c:pt idx="107">
                  <c:v>37.3466796875</c:v>
                </c:pt>
                <c:pt idx="108">
                  <c:v>37.3466796875</c:v>
                </c:pt>
                <c:pt idx="109">
                  <c:v>37.3466796875</c:v>
                </c:pt>
                <c:pt idx="110">
                  <c:v>37.3466796875</c:v>
                </c:pt>
                <c:pt idx="111">
                  <c:v>37.3466796875</c:v>
                </c:pt>
                <c:pt idx="112">
                  <c:v>37.3466796875</c:v>
                </c:pt>
                <c:pt idx="113">
                  <c:v>37.3505859375</c:v>
                </c:pt>
                <c:pt idx="114">
                  <c:v>37.6552734375</c:v>
                </c:pt>
                <c:pt idx="115">
                  <c:v>38.3505859375</c:v>
                </c:pt>
                <c:pt idx="116">
                  <c:v>38.4521484375</c:v>
                </c:pt>
                <c:pt idx="117">
                  <c:v>39.4248046875</c:v>
                </c:pt>
                <c:pt idx="118">
                  <c:v>39.4638671875</c:v>
                </c:pt>
                <c:pt idx="119">
                  <c:v>39.5771484375</c:v>
                </c:pt>
                <c:pt idx="120">
                  <c:v>39.6123046875</c:v>
                </c:pt>
                <c:pt idx="121">
                  <c:v>39.6240234375</c:v>
                </c:pt>
                <c:pt idx="122">
                  <c:v>39.6240234375</c:v>
                </c:pt>
                <c:pt idx="123">
                  <c:v>39.6240234375</c:v>
                </c:pt>
                <c:pt idx="124">
                  <c:v>39.6240234375</c:v>
                </c:pt>
                <c:pt idx="125">
                  <c:v>39.6240234375</c:v>
                </c:pt>
                <c:pt idx="126">
                  <c:v>39.6318359375</c:v>
                </c:pt>
                <c:pt idx="127">
                  <c:v>39.6474609375</c:v>
                </c:pt>
                <c:pt idx="128">
                  <c:v>39.6630859375</c:v>
                </c:pt>
                <c:pt idx="129">
                  <c:v>39.6669921875</c:v>
                </c:pt>
                <c:pt idx="130">
                  <c:v>39.6669921875</c:v>
                </c:pt>
                <c:pt idx="131">
                  <c:v>39.6669921875</c:v>
                </c:pt>
                <c:pt idx="132">
                  <c:v>39.6669921875</c:v>
                </c:pt>
                <c:pt idx="133">
                  <c:v>39.6669921875</c:v>
                </c:pt>
                <c:pt idx="134">
                  <c:v>39.6669921875</c:v>
                </c:pt>
                <c:pt idx="135">
                  <c:v>39.6787109375</c:v>
                </c:pt>
                <c:pt idx="136">
                  <c:v>39.6865234375</c:v>
                </c:pt>
                <c:pt idx="137">
                  <c:v>39.7021484375</c:v>
                </c:pt>
                <c:pt idx="138">
                  <c:v>39.7294921875</c:v>
                </c:pt>
                <c:pt idx="139">
                  <c:v>39.7685546875</c:v>
                </c:pt>
                <c:pt idx="140">
                  <c:v>39.7841796875</c:v>
                </c:pt>
                <c:pt idx="141">
                  <c:v>39.7841796875</c:v>
                </c:pt>
                <c:pt idx="142">
                  <c:v>39.7841796875</c:v>
                </c:pt>
                <c:pt idx="143">
                  <c:v>39.7841796875</c:v>
                </c:pt>
                <c:pt idx="144">
                  <c:v>39.7841796875</c:v>
                </c:pt>
                <c:pt idx="145">
                  <c:v>39.7841796875</c:v>
                </c:pt>
                <c:pt idx="146">
                  <c:v>39.7841796875</c:v>
                </c:pt>
                <c:pt idx="147">
                  <c:v>39.7841796875</c:v>
                </c:pt>
                <c:pt idx="148">
                  <c:v>39.7841796875</c:v>
                </c:pt>
                <c:pt idx="149">
                  <c:v>39.7841796875</c:v>
                </c:pt>
                <c:pt idx="150">
                  <c:v>39.7841796875</c:v>
                </c:pt>
                <c:pt idx="151">
                  <c:v>39.7841796875</c:v>
                </c:pt>
                <c:pt idx="152">
                  <c:v>39.7841796875</c:v>
                </c:pt>
                <c:pt idx="153">
                  <c:v>39.7841796875</c:v>
                </c:pt>
                <c:pt idx="154">
                  <c:v>39.7841796875</c:v>
                </c:pt>
                <c:pt idx="155">
                  <c:v>39.7841796875</c:v>
                </c:pt>
                <c:pt idx="156">
                  <c:v>39.7841796875</c:v>
                </c:pt>
                <c:pt idx="157">
                  <c:v>39.7841796875</c:v>
                </c:pt>
                <c:pt idx="158">
                  <c:v>39.7841796875</c:v>
                </c:pt>
                <c:pt idx="159">
                  <c:v>39.7841796875</c:v>
                </c:pt>
                <c:pt idx="160">
                  <c:v>39.7841796875</c:v>
                </c:pt>
                <c:pt idx="161">
                  <c:v>39.7841796875</c:v>
                </c:pt>
                <c:pt idx="162">
                  <c:v>39.7841796875</c:v>
                </c:pt>
                <c:pt idx="163">
                  <c:v>39.7841796875</c:v>
                </c:pt>
                <c:pt idx="164">
                  <c:v>39.7841796875</c:v>
                </c:pt>
                <c:pt idx="165">
                  <c:v>39.7841796875</c:v>
                </c:pt>
                <c:pt idx="166">
                  <c:v>39.7841796875</c:v>
                </c:pt>
                <c:pt idx="167">
                  <c:v>39.7841796875</c:v>
                </c:pt>
                <c:pt idx="168">
                  <c:v>39.7841796875</c:v>
                </c:pt>
                <c:pt idx="169">
                  <c:v>39.7841796875</c:v>
                </c:pt>
                <c:pt idx="170">
                  <c:v>39.8232421875</c:v>
                </c:pt>
                <c:pt idx="171">
                  <c:v>39.8388671875</c:v>
                </c:pt>
                <c:pt idx="172">
                  <c:v>39.85546875</c:v>
                </c:pt>
                <c:pt idx="173">
                  <c:v>39.87109375</c:v>
                </c:pt>
                <c:pt idx="174">
                  <c:v>39.88671875</c:v>
                </c:pt>
                <c:pt idx="175">
                  <c:v>39.88671875</c:v>
                </c:pt>
                <c:pt idx="176">
                  <c:v>39.88671875</c:v>
                </c:pt>
                <c:pt idx="177">
                  <c:v>39.88671875</c:v>
                </c:pt>
                <c:pt idx="178">
                  <c:v>39.88671875</c:v>
                </c:pt>
                <c:pt idx="179">
                  <c:v>39.88671875</c:v>
                </c:pt>
                <c:pt idx="180">
                  <c:v>39.90234375</c:v>
                </c:pt>
                <c:pt idx="181">
                  <c:v>39.91015625</c:v>
                </c:pt>
                <c:pt idx="182">
                  <c:v>39.921875</c:v>
                </c:pt>
                <c:pt idx="183">
                  <c:v>39.921875</c:v>
                </c:pt>
                <c:pt idx="184">
                  <c:v>39.921875</c:v>
                </c:pt>
                <c:pt idx="185">
                  <c:v>39.921875</c:v>
                </c:pt>
                <c:pt idx="186">
                  <c:v>39.921875</c:v>
                </c:pt>
                <c:pt idx="187">
                  <c:v>39.921875</c:v>
                </c:pt>
                <c:pt idx="188">
                  <c:v>39.921875</c:v>
                </c:pt>
                <c:pt idx="189">
                  <c:v>39.921875</c:v>
                </c:pt>
                <c:pt idx="190">
                  <c:v>39.921875</c:v>
                </c:pt>
                <c:pt idx="191">
                  <c:v>39.921875</c:v>
                </c:pt>
                <c:pt idx="192">
                  <c:v>39.921875</c:v>
                </c:pt>
                <c:pt idx="193">
                  <c:v>39.921875</c:v>
                </c:pt>
                <c:pt idx="194">
                  <c:v>39.921875</c:v>
                </c:pt>
                <c:pt idx="195">
                  <c:v>39.92578125</c:v>
                </c:pt>
                <c:pt idx="196">
                  <c:v>39.94921875</c:v>
                </c:pt>
                <c:pt idx="197">
                  <c:v>39.96484375</c:v>
                </c:pt>
                <c:pt idx="198">
                  <c:v>39.98046875</c:v>
                </c:pt>
                <c:pt idx="199">
                  <c:v>40.015625</c:v>
                </c:pt>
                <c:pt idx="200">
                  <c:v>40.01953125</c:v>
                </c:pt>
                <c:pt idx="201">
                  <c:v>40.01953125</c:v>
                </c:pt>
                <c:pt idx="202">
                  <c:v>40.01953125</c:v>
                </c:pt>
                <c:pt idx="203">
                  <c:v>40.01953125</c:v>
                </c:pt>
                <c:pt idx="204">
                  <c:v>40.01953125</c:v>
                </c:pt>
                <c:pt idx="205">
                  <c:v>40.03515625</c:v>
                </c:pt>
                <c:pt idx="206">
                  <c:v>40.05078125</c:v>
                </c:pt>
                <c:pt idx="207">
                  <c:v>40.0625</c:v>
                </c:pt>
                <c:pt idx="208">
                  <c:v>40.06640625</c:v>
                </c:pt>
                <c:pt idx="209">
                  <c:v>40.06640625</c:v>
                </c:pt>
                <c:pt idx="210">
                  <c:v>40.06640625</c:v>
                </c:pt>
                <c:pt idx="211">
                  <c:v>40.06640625</c:v>
                </c:pt>
                <c:pt idx="212">
                  <c:v>40.06640625</c:v>
                </c:pt>
                <c:pt idx="213">
                  <c:v>40.06640625</c:v>
                </c:pt>
                <c:pt idx="214">
                  <c:v>40.06640625</c:v>
                </c:pt>
                <c:pt idx="215">
                  <c:v>40.06640625</c:v>
                </c:pt>
                <c:pt idx="216">
                  <c:v>40.06640625</c:v>
                </c:pt>
                <c:pt idx="217">
                  <c:v>40.06640625</c:v>
                </c:pt>
                <c:pt idx="218">
                  <c:v>40.06640625</c:v>
                </c:pt>
                <c:pt idx="219">
                  <c:v>40.06640625</c:v>
                </c:pt>
                <c:pt idx="220">
                  <c:v>40.06640625</c:v>
                </c:pt>
                <c:pt idx="221">
                  <c:v>40.06640625</c:v>
                </c:pt>
                <c:pt idx="222">
                  <c:v>40.06640625</c:v>
                </c:pt>
                <c:pt idx="223">
                  <c:v>40.0703125</c:v>
                </c:pt>
                <c:pt idx="224">
                  <c:v>40.0703125</c:v>
                </c:pt>
                <c:pt idx="225">
                  <c:v>40.08984375</c:v>
                </c:pt>
                <c:pt idx="226">
                  <c:v>40.1015625</c:v>
                </c:pt>
                <c:pt idx="227">
                  <c:v>40.1015625</c:v>
                </c:pt>
                <c:pt idx="228">
                  <c:v>40.1015625</c:v>
                </c:pt>
                <c:pt idx="229">
                  <c:v>40.1015625</c:v>
                </c:pt>
                <c:pt idx="230">
                  <c:v>40.1015625</c:v>
                </c:pt>
                <c:pt idx="231">
                  <c:v>40.1015625</c:v>
                </c:pt>
                <c:pt idx="232">
                  <c:v>40.1015625</c:v>
                </c:pt>
                <c:pt idx="233">
                  <c:v>40.1015625</c:v>
                </c:pt>
                <c:pt idx="234">
                  <c:v>40.1015625</c:v>
                </c:pt>
                <c:pt idx="235">
                  <c:v>40.1015625</c:v>
                </c:pt>
                <c:pt idx="236">
                  <c:v>40.1015625</c:v>
                </c:pt>
                <c:pt idx="237">
                  <c:v>40.1015625</c:v>
                </c:pt>
                <c:pt idx="238">
                  <c:v>40.1015625</c:v>
                </c:pt>
                <c:pt idx="239">
                  <c:v>40.15234375</c:v>
                </c:pt>
                <c:pt idx="240">
                  <c:v>40.3203125</c:v>
                </c:pt>
                <c:pt idx="241">
                  <c:v>40.33984375</c:v>
                </c:pt>
                <c:pt idx="242">
                  <c:v>40.4296875</c:v>
                </c:pt>
                <c:pt idx="243">
                  <c:v>40.43359375</c:v>
                </c:pt>
                <c:pt idx="244">
                  <c:v>40.43359375</c:v>
                </c:pt>
                <c:pt idx="245">
                  <c:v>40.43359375</c:v>
                </c:pt>
                <c:pt idx="246">
                  <c:v>40.43359375</c:v>
                </c:pt>
                <c:pt idx="247">
                  <c:v>40.43359375</c:v>
                </c:pt>
                <c:pt idx="248">
                  <c:v>40.43359375</c:v>
                </c:pt>
                <c:pt idx="249">
                  <c:v>40.4375</c:v>
                </c:pt>
                <c:pt idx="250">
                  <c:v>40.4375</c:v>
                </c:pt>
                <c:pt idx="251">
                  <c:v>40.4375</c:v>
                </c:pt>
                <c:pt idx="252">
                  <c:v>40.4375</c:v>
                </c:pt>
                <c:pt idx="253">
                  <c:v>40.4375</c:v>
                </c:pt>
                <c:pt idx="254">
                  <c:v>40.4375</c:v>
                </c:pt>
                <c:pt idx="255">
                  <c:v>40.4375</c:v>
                </c:pt>
                <c:pt idx="256">
                  <c:v>40.4375</c:v>
                </c:pt>
                <c:pt idx="257">
                  <c:v>40.4375</c:v>
                </c:pt>
                <c:pt idx="258">
                  <c:v>40.4375</c:v>
                </c:pt>
                <c:pt idx="259">
                  <c:v>40.4375</c:v>
                </c:pt>
                <c:pt idx="260">
                  <c:v>40.4375</c:v>
                </c:pt>
                <c:pt idx="261">
                  <c:v>40.4375</c:v>
                </c:pt>
                <c:pt idx="262">
                  <c:v>40.4375</c:v>
                </c:pt>
                <c:pt idx="263">
                  <c:v>40.4375</c:v>
                </c:pt>
                <c:pt idx="264">
                  <c:v>40.4375</c:v>
                </c:pt>
                <c:pt idx="265">
                  <c:v>40.4375</c:v>
                </c:pt>
                <c:pt idx="266">
                  <c:v>40.4375</c:v>
                </c:pt>
                <c:pt idx="267">
                  <c:v>40.4375</c:v>
                </c:pt>
                <c:pt idx="268">
                  <c:v>40.4375</c:v>
                </c:pt>
                <c:pt idx="269">
                  <c:v>40.4375</c:v>
                </c:pt>
                <c:pt idx="270">
                  <c:v>40.4375</c:v>
                </c:pt>
                <c:pt idx="271">
                  <c:v>40.4375</c:v>
                </c:pt>
                <c:pt idx="272">
                  <c:v>40.4375</c:v>
                </c:pt>
                <c:pt idx="273">
                  <c:v>40.6484375</c:v>
                </c:pt>
                <c:pt idx="274">
                  <c:v>40.9375</c:v>
                </c:pt>
                <c:pt idx="275">
                  <c:v>40.96484375</c:v>
                </c:pt>
                <c:pt idx="276">
                  <c:v>40.984375</c:v>
                </c:pt>
                <c:pt idx="277">
                  <c:v>41.015625</c:v>
                </c:pt>
                <c:pt idx="278">
                  <c:v>41.015625</c:v>
                </c:pt>
                <c:pt idx="279">
                  <c:v>41.015625</c:v>
                </c:pt>
                <c:pt idx="280">
                  <c:v>41.015625</c:v>
                </c:pt>
                <c:pt idx="281">
                  <c:v>41.015625</c:v>
                </c:pt>
                <c:pt idx="282">
                  <c:v>41.015625</c:v>
                </c:pt>
                <c:pt idx="283">
                  <c:v>41.01953125</c:v>
                </c:pt>
                <c:pt idx="284">
                  <c:v>41.01953125</c:v>
                </c:pt>
                <c:pt idx="285">
                  <c:v>41.01953125</c:v>
                </c:pt>
                <c:pt idx="286">
                  <c:v>41.01953125</c:v>
                </c:pt>
                <c:pt idx="287">
                  <c:v>41.01953125</c:v>
                </c:pt>
                <c:pt idx="288">
                  <c:v>41.01953125</c:v>
                </c:pt>
                <c:pt idx="289">
                  <c:v>41.01953125</c:v>
                </c:pt>
                <c:pt idx="290">
                  <c:v>41.01953125</c:v>
                </c:pt>
                <c:pt idx="291">
                  <c:v>41.01953125</c:v>
                </c:pt>
                <c:pt idx="292">
                  <c:v>41.01953125</c:v>
                </c:pt>
                <c:pt idx="293">
                  <c:v>41.01953125</c:v>
                </c:pt>
                <c:pt idx="294">
                  <c:v>41.01953125</c:v>
                </c:pt>
                <c:pt idx="295">
                  <c:v>41.01953125</c:v>
                </c:pt>
                <c:pt idx="296">
                  <c:v>41.01953125</c:v>
                </c:pt>
                <c:pt idx="297">
                  <c:v>41.01953125</c:v>
                </c:pt>
                <c:pt idx="298">
                  <c:v>41.01953125</c:v>
                </c:pt>
                <c:pt idx="299">
                  <c:v>41.01953125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441792"/>
        <c:axId val="2055520864"/>
      </c:lineChart>
      <c:catAx>
        <c:axId val="175244179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2055520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5552086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75244179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1"/>
  <sheetViews>
    <sheetView tabSelected="1" topLeftCell="A1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1687</f>
        <v>1687</v>
      </c>
      <c r="B2" s="1">
        <f>17</f>
        <v>17</v>
      </c>
      <c r="C2" s="1">
        <f>1529</f>
        <v>1529</v>
      </c>
      <c r="D2" s="1">
        <f>2090</f>
        <v>2090</v>
      </c>
      <c r="E2" s="1">
        <f>2.041015625</f>
        <v>2.041015625</v>
      </c>
      <c r="G2" s="1">
        <f>247</f>
        <v>247</v>
      </c>
    </row>
    <row r="3" spans="1:10" x14ac:dyDescent="0.25">
      <c r="A3" s="1">
        <f>1943</f>
        <v>1943</v>
      </c>
      <c r="B3" s="1">
        <f>22</f>
        <v>22</v>
      </c>
      <c r="C3" s="1">
        <f>1653</f>
        <v>1653</v>
      </c>
      <c r="D3" s="1">
        <f>6360</f>
        <v>6360</v>
      </c>
      <c r="E3" s="1">
        <f>6.2109375</f>
        <v>6.2109375</v>
      </c>
    </row>
    <row r="4" spans="1:10" x14ac:dyDescent="0.25">
      <c r="A4" s="1">
        <f>2187</f>
        <v>2187</v>
      </c>
      <c r="B4" s="1">
        <f>28</f>
        <v>28</v>
      </c>
      <c r="C4" s="1">
        <f>1836</f>
        <v>1836</v>
      </c>
      <c r="D4" s="1">
        <f>13931</f>
        <v>13931</v>
      </c>
      <c r="E4" s="1">
        <f>13.6044921875</f>
        <v>13.6044921875</v>
      </c>
      <c r="G4" s="1" t="s">
        <v>5</v>
      </c>
    </row>
    <row r="5" spans="1:10" x14ac:dyDescent="0.25">
      <c r="A5" s="1">
        <f>2429</f>
        <v>2429</v>
      </c>
      <c r="B5" s="1">
        <f>29</f>
        <v>29</v>
      </c>
      <c r="C5" s="1">
        <f>1962</f>
        <v>1962</v>
      </c>
      <c r="D5" s="1">
        <f>19016</f>
        <v>19016</v>
      </c>
      <c r="E5" s="1">
        <f>18.5703125</f>
        <v>18.5703125</v>
      </c>
      <c r="G5" s="1">
        <f>114</f>
        <v>114</v>
      </c>
    </row>
    <row r="6" spans="1:10" x14ac:dyDescent="0.25">
      <c r="A6" s="1">
        <f>2676</f>
        <v>2676</v>
      </c>
      <c r="B6" s="1">
        <f>24</f>
        <v>24</v>
      </c>
      <c r="C6" s="1">
        <f>2114</f>
        <v>2114</v>
      </c>
      <c r="D6" s="1">
        <f>22153</f>
        <v>22153</v>
      </c>
      <c r="E6" s="1">
        <f>21.6337890625</f>
        <v>21.6337890625</v>
      </c>
    </row>
    <row r="7" spans="1:10" x14ac:dyDescent="0.25">
      <c r="A7" s="1">
        <f>2948</f>
        <v>2948</v>
      </c>
      <c r="B7" s="1">
        <f>21</f>
        <v>21</v>
      </c>
      <c r="C7" s="1">
        <f>2228</f>
        <v>2228</v>
      </c>
      <c r="D7" s="1">
        <f>22137</f>
        <v>22137</v>
      </c>
      <c r="E7" s="1">
        <f>21.6181640625</f>
        <v>21.6181640625</v>
      </c>
    </row>
    <row r="8" spans="1:10" x14ac:dyDescent="0.25">
      <c r="A8" s="1">
        <f>3207</f>
        <v>3207</v>
      </c>
      <c r="B8" s="1">
        <f>23</f>
        <v>23</v>
      </c>
      <c r="C8" s="1">
        <f>2336</f>
        <v>2336</v>
      </c>
      <c r="D8" s="1">
        <f>23248</f>
        <v>23248</v>
      </c>
      <c r="E8" s="1">
        <f>22.703125</f>
        <v>22.703125</v>
      </c>
    </row>
    <row r="9" spans="1:10" x14ac:dyDescent="0.25">
      <c r="A9" s="1">
        <f>3461</f>
        <v>3461</v>
      </c>
      <c r="B9" s="1">
        <f>25</f>
        <v>25</v>
      </c>
      <c r="C9" s="1">
        <f>2434</f>
        <v>2434</v>
      </c>
      <c r="D9" s="1">
        <f>24588</f>
        <v>24588</v>
      </c>
      <c r="E9" s="1">
        <f>24.01171875</f>
        <v>24.01171875</v>
      </c>
    </row>
    <row r="10" spans="1:10" x14ac:dyDescent="0.25">
      <c r="A10" s="1">
        <f>3715</f>
        <v>3715</v>
      </c>
      <c r="B10" s="1">
        <f>11</f>
        <v>11</v>
      </c>
      <c r="C10" s="1">
        <f>2534</f>
        <v>2534</v>
      </c>
      <c r="D10" s="1">
        <f>24744</f>
        <v>24744</v>
      </c>
      <c r="E10" s="1">
        <f>24.1640625</f>
        <v>24.1640625</v>
      </c>
    </row>
    <row r="11" spans="1:10" x14ac:dyDescent="0.25">
      <c r="A11" s="1">
        <f>3963</f>
        <v>3963</v>
      </c>
      <c r="B11" s="1">
        <f>0</f>
        <v>0</v>
      </c>
      <c r="C11" s="1">
        <f>2630</f>
        <v>2630</v>
      </c>
      <c r="D11" s="1">
        <f>25392</f>
        <v>25392</v>
      </c>
      <c r="E11" s="1">
        <f>24.796875</f>
        <v>24.796875</v>
      </c>
    </row>
    <row r="12" spans="1:10" x14ac:dyDescent="0.25">
      <c r="A12" s="1">
        <f>4211</f>
        <v>4211</v>
      </c>
      <c r="B12" s="1">
        <f>0</f>
        <v>0</v>
      </c>
      <c r="C12" s="1">
        <f>2737</f>
        <v>2737</v>
      </c>
      <c r="D12" s="1">
        <f>25964</f>
        <v>25964</v>
      </c>
      <c r="E12" s="1">
        <f>25.35546875</f>
        <v>25.35546875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4442</f>
        <v>4442</v>
      </c>
      <c r="B13" s="1">
        <f>0</f>
        <v>0</v>
      </c>
      <c r="C13" s="1">
        <f>2841</f>
        <v>2841</v>
      </c>
      <c r="D13" s="1">
        <f>27120</f>
        <v>27120</v>
      </c>
      <c r="E13" s="1">
        <f>26.484375</f>
        <v>26.484375</v>
      </c>
      <c r="H13" s="1">
        <f>AVERAGE(E19:E30)</f>
        <v>32.507161458333336</v>
      </c>
      <c r="I13" s="1">
        <f>MAX(E2:E846)</f>
        <v>41.01953125</v>
      </c>
      <c r="J13" s="1">
        <f>AVERAGE(E282:E301)</f>
        <v>41.018945312500001</v>
      </c>
    </row>
    <row r="14" spans="1:10" x14ac:dyDescent="0.25">
      <c r="A14" s="1">
        <f>4700</f>
        <v>4700</v>
      </c>
      <c r="B14" s="1">
        <f>0</f>
        <v>0</v>
      </c>
      <c r="C14" s="1">
        <f>2977</f>
        <v>2977</v>
      </c>
      <c r="D14" s="1">
        <f>27576</f>
        <v>27576</v>
      </c>
      <c r="E14" s="1">
        <f>26.9296875</f>
        <v>26.9296875</v>
      </c>
    </row>
    <row r="15" spans="1:10" x14ac:dyDescent="0.25">
      <c r="A15" s="1">
        <f>4949</f>
        <v>4949</v>
      </c>
      <c r="B15" s="1">
        <f>13</f>
        <v>13</v>
      </c>
      <c r="C15" s="1">
        <f>3075</f>
        <v>3075</v>
      </c>
      <c r="D15" s="1">
        <f>28104</f>
        <v>28104</v>
      </c>
      <c r="E15" s="1">
        <f>27.4453125</f>
        <v>27.4453125</v>
      </c>
    </row>
    <row r="16" spans="1:10" x14ac:dyDescent="0.25">
      <c r="A16" s="1">
        <f>5195</f>
        <v>5195</v>
      </c>
      <c r="B16" s="1">
        <f>0</f>
        <v>0</v>
      </c>
      <c r="C16" s="1">
        <f>3186</f>
        <v>3186</v>
      </c>
      <c r="D16" s="1">
        <f>28967</f>
        <v>28967</v>
      </c>
      <c r="E16" s="1">
        <f>28.2880859375</f>
        <v>28.2880859375</v>
      </c>
    </row>
    <row r="17" spans="1:5" x14ac:dyDescent="0.25">
      <c r="A17" s="1">
        <f>5429</f>
        <v>5429</v>
      </c>
      <c r="B17" s="1">
        <f>0</f>
        <v>0</v>
      </c>
      <c r="C17" s="1">
        <f>3296</f>
        <v>3296</v>
      </c>
      <c r="D17" s="1">
        <f>29885</f>
        <v>29885</v>
      </c>
      <c r="E17" s="1">
        <f>29.1845703125</f>
        <v>29.1845703125</v>
      </c>
    </row>
    <row r="18" spans="1:5" x14ac:dyDescent="0.25">
      <c r="A18" s="1">
        <f>5671</f>
        <v>5671</v>
      </c>
      <c r="B18" s="1">
        <f>0</f>
        <v>0</v>
      </c>
      <c r="C18" s="1">
        <f>3410</f>
        <v>3410</v>
      </c>
      <c r="D18" s="1">
        <f>30843</f>
        <v>30843</v>
      </c>
      <c r="E18" s="1">
        <f>30.1201171875</f>
        <v>30.1201171875</v>
      </c>
    </row>
    <row r="19" spans="1:5" x14ac:dyDescent="0.25">
      <c r="A19" s="1">
        <f>5936</f>
        <v>5936</v>
      </c>
      <c r="B19" s="1">
        <f>11</f>
        <v>11</v>
      </c>
      <c r="C19" s="1">
        <f>3564</f>
        <v>3564</v>
      </c>
      <c r="D19" s="1">
        <f>32943</f>
        <v>32943</v>
      </c>
      <c r="E19" s="1">
        <f>32.1708984375</f>
        <v>32.1708984375</v>
      </c>
    </row>
    <row r="20" spans="1:5" x14ac:dyDescent="0.25">
      <c r="A20" s="1">
        <f>6178</f>
        <v>6178</v>
      </c>
      <c r="B20" s="1">
        <f>31</f>
        <v>31</v>
      </c>
      <c r="C20" s="1">
        <f>3675</f>
        <v>3675</v>
      </c>
      <c r="D20" s="1">
        <f>33271</f>
        <v>33271</v>
      </c>
      <c r="E20" s="1">
        <f>32.4912109375</f>
        <v>32.4912109375</v>
      </c>
    </row>
    <row r="21" spans="1:5" x14ac:dyDescent="0.25">
      <c r="A21" s="1">
        <f>6435</f>
        <v>6435</v>
      </c>
      <c r="B21" s="1">
        <f>11</f>
        <v>11</v>
      </c>
      <c r="C21" s="1">
        <f>3788</f>
        <v>3788</v>
      </c>
      <c r="D21" s="1">
        <f>33275</f>
        <v>33275</v>
      </c>
      <c r="E21" s="1">
        <f>32.4951171875</f>
        <v>32.4951171875</v>
      </c>
    </row>
    <row r="22" spans="1:5" x14ac:dyDescent="0.25">
      <c r="A22" s="1">
        <f>6691</f>
        <v>6691</v>
      </c>
      <c r="B22" s="1">
        <f>31</f>
        <v>31</v>
      </c>
      <c r="C22" s="1">
        <f>3890</f>
        <v>3890</v>
      </c>
      <c r="D22" s="1">
        <f>33295</f>
        <v>33295</v>
      </c>
      <c r="E22" s="1">
        <f t="shared" ref="E22:E27" si="0">32.5146484375</f>
        <v>32.5146484375</v>
      </c>
    </row>
    <row r="23" spans="1:5" x14ac:dyDescent="0.25">
      <c r="A23" s="1">
        <f>6962</f>
        <v>6962</v>
      </c>
      <c r="B23" s="1">
        <f>31</f>
        <v>31</v>
      </c>
      <c r="C23" s="1">
        <f>3998</f>
        <v>3998</v>
      </c>
      <c r="D23" s="1">
        <f>33295</f>
        <v>33295</v>
      </c>
      <c r="E23" s="1">
        <f t="shared" si="0"/>
        <v>32.5146484375</v>
      </c>
    </row>
    <row r="24" spans="1:5" x14ac:dyDescent="0.25">
      <c r="A24" s="1">
        <f>7218</f>
        <v>7218</v>
      </c>
      <c r="B24" s="1">
        <f>23</f>
        <v>23</v>
      </c>
      <c r="C24" s="1">
        <f>4102</f>
        <v>4102</v>
      </c>
      <c r="D24" s="1">
        <f>33295</f>
        <v>33295</v>
      </c>
      <c r="E24" s="1">
        <f t="shared" si="0"/>
        <v>32.5146484375</v>
      </c>
    </row>
    <row r="25" spans="1:5" x14ac:dyDescent="0.25">
      <c r="A25" s="1">
        <f>7473</f>
        <v>7473</v>
      </c>
      <c r="B25" s="1">
        <f>31</f>
        <v>31</v>
      </c>
      <c r="C25" s="1">
        <f>4207</f>
        <v>4207</v>
      </c>
      <c r="D25" s="1">
        <f>33295</f>
        <v>33295</v>
      </c>
      <c r="E25" s="1">
        <f t="shared" si="0"/>
        <v>32.5146484375</v>
      </c>
    </row>
    <row r="26" spans="1:5" x14ac:dyDescent="0.25">
      <c r="A26" s="1">
        <f>7713</f>
        <v>7713</v>
      </c>
      <c r="B26" s="1">
        <f>0</f>
        <v>0</v>
      </c>
      <c r="C26" s="1">
        <f>4318</f>
        <v>4318</v>
      </c>
      <c r="D26" s="1">
        <f>33295</f>
        <v>33295</v>
      </c>
      <c r="E26" s="1">
        <f t="shared" si="0"/>
        <v>32.5146484375</v>
      </c>
    </row>
    <row r="27" spans="1:5" x14ac:dyDescent="0.25">
      <c r="A27" s="1">
        <f>7953</f>
        <v>7953</v>
      </c>
      <c r="B27" s="1">
        <f>0</f>
        <v>0</v>
      </c>
      <c r="C27" s="1">
        <f>4422</f>
        <v>4422</v>
      </c>
      <c r="D27" s="1">
        <f>33295</f>
        <v>33295</v>
      </c>
      <c r="E27" s="1">
        <f t="shared" si="0"/>
        <v>32.5146484375</v>
      </c>
    </row>
    <row r="28" spans="1:5" x14ac:dyDescent="0.25">
      <c r="A28" s="1">
        <f>8208</f>
        <v>8208</v>
      </c>
      <c r="B28" s="1">
        <f>12</f>
        <v>12</v>
      </c>
      <c r="C28" s="1">
        <f>4535</f>
        <v>4535</v>
      </c>
      <c r="D28" s="1">
        <f>33303</f>
        <v>33303</v>
      </c>
      <c r="E28" s="1">
        <f>32.5224609375</f>
        <v>32.5224609375</v>
      </c>
    </row>
    <row r="29" spans="1:5" x14ac:dyDescent="0.25">
      <c r="A29" s="1">
        <f>8460</f>
        <v>8460</v>
      </c>
      <c r="B29" s="1">
        <f>8</f>
        <v>8</v>
      </c>
      <c r="C29" s="1">
        <f>4635</f>
        <v>4635</v>
      </c>
      <c r="D29" s="1">
        <f>33303</f>
        <v>33303</v>
      </c>
      <c r="E29" s="1">
        <f>32.5224609375</f>
        <v>32.5224609375</v>
      </c>
    </row>
    <row r="30" spans="1:5" x14ac:dyDescent="0.25">
      <c r="A30" s="1">
        <f>8701</f>
        <v>8701</v>
      </c>
      <c r="B30" s="1">
        <f>0</f>
        <v>0</v>
      </c>
      <c r="C30" s="1">
        <f>4787</f>
        <v>4787</v>
      </c>
      <c r="D30" s="1">
        <f>33583</f>
        <v>33583</v>
      </c>
      <c r="E30" s="1">
        <f>32.7958984375</f>
        <v>32.7958984375</v>
      </c>
    </row>
    <row r="31" spans="1:5" x14ac:dyDescent="0.25">
      <c r="A31" s="1">
        <f>8936</f>
        <v>8936</v>
      </c>
      <c r="B31" s="1">
        <f>0</f>
        <v>0</v>
      </c>
      <c r="C31" s="1">
        <f>4904</f>
        <v>4904</v>
      </c>
      <c r="D31" s="1">
        <f>33611</f>
        <v>33611</v>
      </c>
      <c r="E31" s="1">
        <f>32.8232421875</f>
        <v>32.8232421875</v>
      </c>
    </row>
    <row r="32" spans="1:5" x14ac:dyDescent="0.25">
      <c r="A32" s="1">
        <f>9190</f>
        <v>9190</v>
      </c>
      <c r="B32" s="1">
        <f>0</f>
        <v>0</v>
      </c>
      <c r="C32" s="1">
        <f>5019</f>
        <v>5019</v>
      </c>
      <c r="D32" s="1">
        <f>33687</f>
        <v>33687</v>
      </c>
      <c r="E32" s="1">
        <f>32.8974609375</f>
        <v>32.8974609375</v>
      </c>
    </row>
    <row r="33" spans="1:5" x14ac:dyDescent="0.25">
      <c r="A33" s="1">
        <f>9441</f>
        <v>9441</v>
      </c>
      <c r="B33" s="1">
        <f>30</f>
        <v>30</v>
      </c>
      <c r="C33" s="1">
        <f>5120</f>
        <v>5120</v>
      </c>
      <c r="D33" s="1">
        <f>33687</f>
        <v>33687</v>
      </c>
      <c r="E33" s="1">
        <f>32.8974609375</f>
        <v>32.8974609375</v>
      </c>
    </row>
    <row r="34" spans="1:5" x14ac:dyDescent="0.25">
      <c r="A34" s="1">
        <f>9700</f>
        <v>9700</v>
      </c>
      <c r="B34" s="1">
        <f>16</f>
        <v>16</v>
      </c>
      <c r="C34" s="1">
        <f>5223</f>
        <v>5223</v>
      </c>
      <c r="D34" s="1">
        <f>33687</f>
        <v>33687</v>
      </c>
      <c r="E34" s="1">
        <f>32.8974609375</f>
        <v>32.8974609375</v>
      </c>
    </row>
    <row r="35" spans="1:5" x14ac:dyDescent="0.25">
      <c r="A35" s="1">
        <f>9963</f>
        <v>9963</v>
      </c>
      <c r="B35" s="1">
        <f>14</f>
        <v>14</v>
      </c>
      <c r="C35" s="1">
        <f>5327</f>
        <v>5327</v>
      </c>
      <c r="D35" s="1">
        <f>33687</f>
        <v>33687</v>
      </c>
      <c r="E35" s="1">
        <f>32.8974609375</f>
        <v>32.8974609375</v>
      </c>
    </row>
    <row r="36" spans="1:5" x14ac:dyDescent="0.25">
      <c r="A36" s="1">
        <f>10200</f>
        <v>10200</v>
      </c>
      <c r="B36" s="1">
        <f>0</f>
        <v>0</v>
      </c>
      <c r="C36" s="1">
        <f>5428</f>
        <v>5428</v>
      </c>
      <c r="D36" s="1">
        <f>33679</f>
        <v>33679</v>
      </c>
      <c r="E36" s="1">
        <f>32.8896484375</f>
        <v>32.8896484375</v>
      </c>
    </row>
    <row r="37" spans="1:5" x14ac:dyDescent="0.25">
      <c r="A37" s="1">
        <f>10451</f>
        <v>10451</v>
      </c>
      <c r="B37" s="1">
        <f>5</f>
        <v>5</v>
      </c>
      <c r="C37" s="1">
        <f>5537</f>
        <v>5537</v>
      </c>
      <c r="D37" s="1">
        <f>33683</f>
        <v>33683</v>
      </c>
      <c r="E37" s="1">
        <f>32.8935546875</f>
        <v>32.8935546875</v>
      </c>
    </row>
    <row r="38" spans="1:5" x14ac:dyDescent="0.25">
      <c r="A38" s="1">
        <f>10681</f>
        <v>10681</v>
      </c>
      <c r="B38" s="1">
        <f>0</f>
        <v>0</v>
      </c>
      <c r="C38" s="1">
        <f>5640</f>
        <v>5640</v>
      </c>
      <c r="D38" s="1">
        <f>33683</f>
        <v>33683</v>
      </c>
      <c r="E38" s="1">
        <f>32.8935546875</f>
        <v>32.8935546875</v>
      </c>
    </row>
    <row r="39" spans="1:5" x14ac:dyDescent="0.25">
      <c r="A39" s="1">
        <f>10938</f>
        <v>10938</v>
      </c>
      <c r="B39" s="1">
        <f>0</f>
        <v>0</v>
      </c>
      <c r="C39" s="1">
        <f>5746</f>
        <v>5746</v>
      </c>
      <c r="D39" s="1">
        <f>33683</f>
        <v>33683</v>
      </c>
      <c r="E39" s="1">
        <f>32.8935546875</f>
        <v>32.8935546875</v>
      </c>
    </row>
    <row r="40" spans="1:5" x14ac:dyDescent="0.25">
      <c r="A40" s="1">
        <f>11186</f>
        <v>11186</v>
      </c>
      <c r="B40" s="1">
        <f>0</f>
        <v>0</v>
      </c>
      <c r="C40" s="1">
        <f>5882</f>
        <v>5882</v>
      </c>
      <c r="D40" s="1">
        <f>33831</f>
        <v>33831</v>
      </c>
      <c r="E40" s="1">
        <f>33.0380859375</f>
        <v>33.0380859375</v>
      </c>
    </row>
    <row r="41" spans="1:5" x14ac:dyDescent="0.25">
      <c r="A41" s="1">
        <f>11472</f>
        <v>11472</v>
      </c>
      <c r="B41" s="1">
        <f>0</f>
        <v>0</v>
      </c>
      <c r="C41" s="1">
        <f>5988</f>
        <v>5988</v>
      </c>
      <c r="D41" s="1">
        <f>33971</f>
        <v>33971</v>
      </c>
      <c r="E41" s="1">
        <f>33.1748046875</f>
        <v>33.1748046875</v>
      </c>
    </row>
    <row r="42" spans="1:5" x14ac:dyDescent="0.25">
      <c r="A42" s="1">
        <f>11706</f>
        <v>11706</v>
      </c>
      <c r="B42" s="1">
        <f>0</f>
        <v>0</v>
      </c>
      <c r="C42" s="1">
        <f>6207</f>
        <v>6207</v>
      </c>
      <c r="D42" s="1">
        <f>34172</f>
        <v>34172</v>
      </c>
      <c r="E42" s="1">
        <f>33.37109375</f>
        <v>33.37109375</v>
      </c>
    </row>
    <row r="43" spans="1:5" x14ac:dyDescent="0.25">
      <c r="A43" s="1">
        <f>11941</f>
        <v>11941</v>
      </c>
      <c r="B43" s="1">
        <f>0</f>
        <v>0</v>
      </c>
      <c r="C43" s="1">
        <f>6340</f>
        <v>6340</v>
      </c>
      <c r="D43" s="1">
        <f>34514</f>
        <v>34514</v>
      </c>
      <c r="E43" s="1">
        <f>33.705078125</f>
        <v>33.705078125</v>
      </c>
    </row>
    <row r="44" spans="1:5" x14ac:dyDescent="0.25">
      <c r="A44" s="1">
        <f>12184</f>
        <v>12184</v>
      </c>
      <c r="B44" s="1">
        <f>19</f>
        <v>19</v>
      </c>
      <c r="C44" s="1">
        <f>6455</f>
        <v>6455</v>
      </c>
      <c r="D44" s="1">
        <f>34691</f>
        <v>34691</v>
      </c>
      <c r="E44" s="1">
        <f>33.8779296875</f>
        <v>33.8779296875</v>
      </c>
    </row>
    <row r="45" spans="1:5" x14ac:dyDescent="0.25">
      <c r="A45" s="1">
        <f>12423</f>
        <v>12423</v>
      </c>
      <c r="B45" s="1">
        <f t="shared" ref="B45:B54" si="1">0</f>
        <v>0</v>
      </c>
      <c r="C45" s="1">
        <f>6589</f>
        <v>6589</v>
      </c>
      <c r="D45" s="1">
        <f>34963</f>
        <v>34963</v>
      </c>
      <c r="E45" s="1">
        <f>34.1435546875</f>
        <v>34.1435546875</v>
      </c>
    </row>
    <row r="46" spans="1:5" x14ac:dyDescent="0.25">
      <c r="A46" s="1">
        <f>12658</f>
        <v>12658</v>
      </c>
      <c r="B46" s="1">
        <f t="shared" si="1"/>
        <v>0</v>
      </c>
      <c r="C46" s="1">
        <f>6735</f>
        <v>6735</v>
      </c>
      <c r="D46" s="1">
        <f>35855</f>
        <v>35855</v>
      </c>
      <c r="E46" s="1">
        <f>35.0146484375</f>
        <v>35.0146484375</v>
      </c>
    </row>
    <row r="47" spans="1:5" x14ac:dyDescent="0.25">
      <c r="A47" s="1">
        <f>12908</f>
        <v>12908</v>
      </c>
      <c r="B47" s="1">
        <f t="shared" si="1"/>
        <v>0</v>
      </c>
      <c r="C47" s="1">
        <f>6868</f>
        <v>6868</v>
      </c>
      <c r="D47" s="1">
        <f>36243</f>
        <v>36243</v>
      </c>
      <c r="E47" s="1">
        <f>35.3935546875</f>
        <v>35.3935546875</v>
      </c>
    </row>
    <row r="48" spans="1:5" x14ac:dyDescent="0.25">
      <c r="A48" s="1">
        <f>13140</f>
        <v>13140</v>
      </c>
      <c r="B48" s="1">
        <f t="shared" si="1"/>
        <v>0</v>
      </c>
      <c r="C48" s="1">
        <f>6994</f>
        <v>6994</v>
      </c>
      <c r="D48" s="1">
        <f>36422</f>
        <v>36422</v>
      </c>
      <c r="E48" s="1">
        <f>35.568359375</f>
        <v>35.568359375</v>
      </c>
    </row>
    <row r="49" spans="1:5" x14ac:dyDescent="0.25">
      <c r="A49" s="1">
        <f>13380</f>
        <v>13380</v>
      </c>
      <c r="B49" s="1">
        <f t="shared" si="1"/>
        <v>0</v>
      </c>
      <c r="C49" s="1">
        <f>7127</f>
        <v>7127</v>
      </c>
      <c r="D49" s="1">
        <f>36692</f>
        <v>36692</v>
      </c>
      <c r="E49" s="1">
        <f>35.83203125</f>
        <v>35.83203125</v>
      </c>
    </row>
    <row r="50" spans="1:5" x14ac:dyDescent="0.25">
      <c r="A50" s="1">
        <f>13634</f>
        <v>13634</v>
      </c>
      <c r="B50" s="1">
        <f t="shared" si="1"/>
        <v>0</v>
      </c>
      <c r="C50" s="1">
        <f>7236</f>
        <v>7236</v>
      </c>
      <c r="D50" s="1">
        <f>36877</f>
        <v>36877</v>
      </c>
      <c r="E50" s="1">
        <f>36.0126953125</f>
        <v>36.0126953125</v>
      </c>
    </row>
    <row r="51" spans="1:5" x14ac:dyDescent="0.25">
      <c r="A51" s="1">
        <f>13878</f>
        <v>13878</v>
      </c>
      <c r="B51" s="1">
        <f t="shared" si="1"/>
        <v>0</v>
      </c>
      <c r="C51" s="1">
        <f>7344</f>
        <v>7344</v>
      </c>
      <c r="D51" s="1">
        <f>36905</f>
        <v>36905</v>
      </c>
      <c r="E51" s="1">
        <f>36.0400390625</f>
        <v>36.0400390625</v>
      </c>
    </row>
    <row r="52" spans="1:5" x14ac:dyDescent="0.25">
      <c r="A52" s="1">
        <f>14124</f>
        <v>14124</v>
      </c>
      <c r="B52" s="1">
        <f t="shared" si="1"/>
        <v>0</v>
      </c>
      <c r="C52" s="1">
        <f>7463</f>
        <v>7463</v>
      </c>
      <c r="D52" s="1">
        <f>37037</f>
        <v>37037</v>
      </c>
      <c r="E52" s="1">
        <f>36.1689453125</f>
        <v>36.1689453125</v>
      </c>
    </row>
    <row r="53" spans="1:5" x14ac:dyDescent="0.25">
      <c r="A53" s="1">
        <f>14357</f>
        <v>14357</v>
      </c>
      <c r="B53" s="1">
        <f t="shared" si="1"/>
        <v>0</v>
      </c>
      <c r="C53" s="1">
        <f>7572</f>
        <v>7572</v>
      </c>
      <c r="D53" s="1">
        <f>37065</f>
        <v>37065</v>
      </c>
      <c r="E53" s="1">
        <f>36.1962890625</f>
        <v>36.1962890625</v>
      </c>
    </row>
    <row r="54" spans="1:5" x14ac:dyDescent="0.25">
      <c r="A54" s="1">
        <f>14607</f>
        <v>14607</v>
      </c>
      <c r="B54" s="1">
        <f t="shared" si="1"/>
        <v>0</v>
      </c>
      <c r="C54" s="1">
        <f>7675</f>
        <v>7675</v>
      </c>
      <c r="D54" s="1">
        <f>37065</f>
        <v>37065</v>
      </c>
      <c r="E54" s="1">
        <f>36.1962890625</f>
        <v>36.1962890625</v>
      </c>
    </row>
    <row r="55" spans="1:5" x14ac:dyDescent="0.25">
      <c r="A55" s="1">
        <f>14864</f>
        <v>14864</v>
      </c>
      <c r="B55" s="1">
        <f>21</f>
        <v>21</v>
      </c>
      <c r="C55" s="1">
        <f>7781</f>
        <v>7781</v>
      </c>
      <c r="D55" s="1">
        <f>37065</f>
        <v>37065</v>
      </c>
      <c r="E55" s="1">
        <f>36.1962890625</f>
        <v>36.1962890625</v>
      </c>
    </row>
    <row r="56" spans="1:5" x14ac:dyDescent="0.25">
      <c r="A56" s="1">
        <f>15127</f>
        <v>15127</v>
      </c>
      <c r="B56" s="1">
        <f>31</f>
        <v>31</v>
      </c>
      <c r="C56" s="1">
        <f>7885</f>
        <v>7885</v>
      </c>
      <c r="D56" s="1">
        <f>37065</f>
        <v>37065</v>
      </c>
      <c r="E56" s="1">
        <f>36.1962890625</f>
        <v>36.1962890625</v>
      </c>
    </row>
    <row r="57" spans="1:5" x14ac:dyDescent="0.25">
      <c r="A57" s="1">
        <f>15394</f>
        <v>15394</v>
      </c>
      <c r="B57" s="1">
        <f>13</f>
        <v>13</v>
      </c>
      <c r="C57" s="1">
        <f>8000</f>
        <v>8000</v>
      </c>
      <c r="D57" s="1">
        <f>37065</f>
        <v>37065</v>
      </c>
      <c r="E57" s="1">
        <f>36.1962890625</f>
        <v>36.1962890625</v>
      </c>
    </row>
    <row r="58" spans="1:5" x14ac:dyDescent="0.25">
      <c r="A58" s="1">
        <f>15659</f>
        <v>15659</v>
      </c>
      <c r="B58" s="1">
        <f>48</f>
        <v>48</v>
      </c>
      <c r="C58" s="1">
        <f>8130</f>
        <v>8130</v>
      </c>
      <c r="D58" s="1">
        <f>37073</f>
        <v>37073</v>
      </c>
      <c r="E58" s="1">
        <f>36.2041015625</f>
        <v>36.2041015625</v>
      </c>
    </row>
    <row r="59" spans="1:5" x14ac:dyDescent="0.25">
      <c r="A59" s="1">
        <f>15915</f>
        <v>15915</v>
      </c>
      <c r="B59" s="1">
        <f>0</f>
        <v>0</v>
      </c>
      <c r="C59" s="1">
        <f>8258</f>
        <v>8258</v>
      </c>
      <c r="D59" s="1">
        <f>37093</f>
        <v>37093</v>
      </c>
      <c r="E59" s="1">
        <f>36.2236328125</f>
        <v>36.2236328125</v>
      </c>
    </row>
    <row r="60" spans="1:5" x14ac:dyDescent="0.25">
      <c r="A60" s="1">
        <f>16161</f>
        <v>16161</v>
      </c>
      <c r="B60" s="1">
        <f>0</f>
        <v>0</v>
      </c>
      <c r="C60" s="1">
        <f>8383</f>
        <v>8383</v>
      </c>
      <c r="D60" s="1">
        <f>37105</f>
        <v>37105</v>
      </c>
      <c r="E60" s="1">
        <f>36.2353515625</f>
        <v>36.2353515625</v>
      </c>
    </row>
    <row r="61" spans="1:5" x14ac:dyDescent="0.25">
      <c r="A61" s="1">
        <f>16424</f>
        <v>16424</v>
      </c>
      <c r="B61" s="1">
        <f>9</f>
        <v>9</v>
      </c>
      <c r="C61" s="1">
        <f>8491</f>
        <v>8491</v>
      </c>
      <c r="D61" s="1">
        <f>37109</f>
        <v>37109</v>
      </c>
      <c r="E61" s="1">
        <f t="shared" ref="E61:E67" si="2">36.2392578125</f>
        <v>36.2392578125</v>
      </c>
    </row>
    <row r="62" spans="1:5" x14ac:dyDescent="0.25">
      <c r="A62" s="1">
        <f>16676</f>
        <v>16676</v>
      </c>
      <c r="B62" s="1">
        <f>0</f>
        <v>0</v>
      </c>
      <c r="C62" s="1">
        <f>8595</f>
        <v>8595</v>
      </c>
      <c r="D62" s="1">
        <f>37109</f>
        <v>37109</v>
      </c>
      <c r="E62" s="1">
        <f t="shared" si="2"/>
        <v>36.2392578125</v>
      </c>
    </row>
    <row r="63" spans="1:5" x14ac:dyDescent="0.25">
      <c r="A63" s="1">
        <f>16917</f>
        <v>16917</v>
      </c>
      <c r="B63" s="1">
        <f>0</f>
        <v>0</v>
      </c>
      <c r="C63" s="1">
        <f>8698</f>
        <v>8698</v>
      </c>
      <c r="D63" s="1">
        <f>37109</f>
        <v>37109</v>
      </c>
      <c r="E63" s="1">
        <f t="shared" si="2"/>
        <v>36.2392578125</v>
      </c>
    </row>
    <row r="64" spans="1:5" x14ac:dyDescent="0.25">
      <c r="A64" s="1">
        <f>17152</f>
        <v>17152</v>
      </c>
      <c r="B64" s="1">
        <f>0</f>
        <v>0</v>
      </c>
      <c r="C64" s="1">
        <f>8805</f>
        <v>8805</v>
      </c>
      <c r="D64" s="1">
        <f>37109</f>
        <v>37109</v>
      </c>
      <c r="E64" s="1">
        <f t="shared" si="2"/>
        <v>36.2392578125</v>
      </c>
    </row>
    <row r="65" spans="1:5" x14ac:dyDescent="0.25">
      <c r="A65" s="1">
        <f>17392</f>
        <v>17392</v>
      </c>
      <c r="B65" s="1">
        <f>33</f>
        <v>33</v>
      </c>
      <c r="C65" s="1">
        <f>8916</f>
        <v>8916</v>
      </c>
      <c r="D65" s="1">
        <f>37109</f>
        <v>37109</v>
      </c>
      <c r="E65" s="1">
        <f t="shared" si="2"/>
        <v>36.2392578125</v>
      </c>
    </row>
    <row r="66" spans="1:5" x14ac:dyDescent="0.25">
      <c r="A66" s="1">
        <f>17637</f>
        <v>17637</v>
      </c>
      <c r="B66" s="1">
        <f>19</f>
        <v>19</v>
      </c>
      <c r="C66" s="1">
        <f>9023</f>
        <v>9023</v>
      </c>
      <c r="D66" s="1">
        <f>37109</f>
        <v>37109</v>
      </c>
      <c r="E66" s="1">
        <f t="shared" si="2"/>
        <v>36.2392578125</v>
      </c>
    </row>
    <row r="67" spans="1:5" x14ac:dyDescent="0.25">
      <c r="A67" s="1">
        <f>17886</f>
        <v>17886</v>
      </c>
      <c r="B67" s="1">
        <f>32</f>
        <v>32</v>
      </c>
      <c r="C67" s="1">
        <f>9126</f>
        <v>9126</v>
      </c>
      <c r="D67" s="1">
        <f>37109</f>
        <v>37109</v>
      </c>
      <c r="E67" s="1">
        <f t="shared" si="2"/>
        <v>36.2392578125</v>
      </c>
    </row>
    <row r="68" spans="1:5" x14ac:dyDescent="0.25">
      <c r="A68" s="1">
        <f>18142</f>
        <v>18142</v>
      </c>
      <c r="B68" s="1">
        <f t="shared" ref="B68:B80" si="3">0</f>
        <v>0</v>
      </c>
      <c r="C68" s="1">
        <f>9236</f>
        <v>9236</v>
      </c>
      <c r="D68" s="1">
        <f>37141</f>
        <v>37141</v>
      </c>
      <c r="E68" s="1">
        <f>36.2705078125</f>
        <v>36.2705078125</v>
      </c>
    </row>
    <row r="69" spans="1:5" x14ac:dyDescent="0.25">
      <c r="A69" s="1">
        <f>18434</f>
        <v>18434</v>
      </c>
      <c r="B69" s="1">
        <f t="shared" si="3"/>
        <v>0</v>
      </c>
      <c r="C69" s="1">
        <f>9396</f>
        <v>9396</v>
      </c>
      <c r="D69" s="1">
        <f>37489</f>
        <v>37489</v>
      </c>
      <c r="E69" s="1">
        <f>36.6103515625</f>
        <v>36.6103515625</v>
      </c>
    </row>
    <row r="70" spans="1:5" x14ac:dyDescent="0.25">
      <c r="A70" s="1">
        <f>18703</f>
        <v>18703</v>
      </c>
      <c r="B70" s="1">
        <f t="shared" si="3"/>
        <v>0</v>
      </c>
      <c r="C70" s="1">
        <f>9527</f>
        <v>9527</v>
      </c>
      <c r="D70" s="1">
        <f>37749</f>
        <v>37749</v>
      </c>
      <c r="E70" s="1">
        <f>36.8642578125</f>
        <v>36.8642578125</v>
      </c>
    </row>
    <row r="71" spans="1:5" x14ac:dyDescent="0.25">
      <c r="A71" s="1">
        <f>18957</f>
        <v>18957</v>
      </c>
      <c r="B71" s="1">
        <f t="shared" si="3"/>
        <v>0</v>
      </c>
      <c r="C71" s="1">
        <f>9647</f>
        <v>9647</v>
      </c>
      <c r="D71" s="1">
        <f>37843</f>
        <v>37843</v>
      </c>
      <c r="E71" s="1">
        <f>36.9560546875</f>
        <v>36.9560546875</v>
      </c>
    </row>
    <row r="72" spans="1:5" x14ac:dyDescent="0.25">
      <c r="A72" s="1">
        <f>19197</f>
        <v>19197</v>
      </c>
      <c r="B72" s="1">
        <f t="shared" si="3"/>
        <v>0</v>
      </c>
      <c r="C72" s="1">
        <f>9762</f>
        <v>9762</v>
      </c>
      <c r="D72" s="1">
        <f>37919</f>
        <v>37919</v>
      </c>
      <c r="E72" s="1">
        <f>37.0302734375</f>
        <v>37.0302734375</v>
      </c>
    </row>
    <row r="73" spans="1:5" x14ac:dyDescent="0.25">
      <c r="A73" s="1">
        <f>19432</f>
        <v>19432</v>
      </c>
      <c r="B73" s="1">
        <f t="shared" si="3"/>
        <v>0</v>
      </c>
      <c r="C73" s="1">
        <f>9885</f>
        <v>9885</v>
      </c>
      <c r="D73" s="1">
        <f>38123</f>
        <v>38123</v>
      </c>
      <c r="E73" s="1">
        <f>37.2294921875</f>
        <v>37.2294921875</v>
      </c>
    </row>
    <row r="74" spans="1:5" x14ac:dyDescent="0.25">
      <c r="A74" s="1">
        <f>19691</f>
        <v>19691</v>
      </c>
      <c r="B74" s="1">
        <f t="shared" si="3"/>
        <v>0</v>
      </c>
      <c r="C74" s="1">
        <f>10002</f>
        <v>10002</v>
      </c>
      <c r="D74" s="1">
        <f>38131</f>
        <v>38131</v>
      </c>
      <c r="E74" s="1">
        <f>37.2373046875</f>
        <v>37.2373046875</v>
      </c>
    </row>
    <row r="75" spans="1:5" x14ac:dyDescent="0.25">
      <c r="A75" s="1">
        <f>19940</f>
        <v>19940</v>
      </c>
      <c r="B75" s="1">
        <f t="shared" si="3"/>
        <v>0</v>
      </c>
      <c r="C75" s="1">
        <f>10107</f>
        <v>10107</v>
      </c>
      <c r="D75" s="1">
        <f>38131</f>
        <v>38131</v>
      </c>
      <c r="E75" s="1">
        <f>37.2373046875</f>
        <v>37.2373046875</v>
      </c>
    </row>
    <row r="76" spans="1:5" x14ac:dyDescent="0.25">
      <c r="A76" s="1">
        <f>20186</f>
        <v>20186</v>
      </c>
      <c r="B76" s="1">
        <f t="shared" si="3"/>
        <v>0</v>
      </c>
      <c r="C76" s="1">
        <f>10216</f>
        <v>10216</v>
      </c>
      <c r="D76" s="1">
        <f>38131</f>
        <v>38131</v>
      </c>
      <c r="E76" s="1">
        <f>37.2373046875</f>
        <v>37.2373046875</v>
      </c>
    </row>
    <row r="77" spans="1:5" x14ac:dyDescent="0.25">
      <c r="A77" s="1">
        <f>20423</f>
        <v>20423</v>
      </c>
      <c r="B77" s="1">
        <f t="shared" si="3"/>
        <v>0</v>
      </c>
      <c r="C77" s="1">
        <f>10322</f>
        <v>10322</v>
      </c>
      <c r="D77" s="1">
        <f>38131</f>
        <v>38131</v>
      </c>
      <c r="E77" s="1">
        <f>37.2373046875</f>
        <v>37.2373046875</v>
      </c>
    </row>
    <row r="78" spans="1:5" x14ac:dyDescent="0.25">
      <c r="A78" s="1">
        <f>20666</f>
        <v>20666</v>
      </c>
      <c r="B78" s="1">
        <f t="shared" si="3"/>
        <v>0</v>
      </c>
      <c r="C78" s="1">
        <f>10439</f>
        <v>10439</v>
      </c>
      <c r="D78" s="1">
        <f>38131</f>
        <v>38131</v>
      </c>
      <c r="E78" s="1">
        <f>37.2373046875</f>
        <v>37.2373046875</v>
      </c>
    </row>
    <row r="79" spans="1:5" x14ac:dyDescent="0.25">
      <c r="A79" s="1">
        <f>20905</f>
        <v>20905</v>
      </c>
      <c r="B79" s="1">
        <f t="shared" si="3"/>
        <v>0</v>
      </c>
      <c r="C79" s="1">
        <f>10557</f>
        <v>10557</v>
      </c>
      <c r="D79" s="1">
        <f t="shared" ref="D79:D90" si="4">38111</f>
        <v>38111</v>
      </c>
      <c r="E79" s="1">
        <f t="shared" ref="E79:E90" si="5">37.2177734375</f>
        <v>37.2177734375</v>
      </c>
    </row>
    <row r="80" spans="1:5" x14ac:dyDescent="0.25">
      <c r="A80" s="1">
        <f>21156</f>
        <v>21156</v>
      </c>
      <c r="B80" s="1">
        <f t="shared" si="3"/>
        <v>0</v>
      </c>
      <c r="C80" s="1">
        <f>10668</f>
        <v>10668</v>
      </c>
      <c r="D80" s="1">
        <f t="shared" si="4"/>
        <v>38111</v>
      </c>
      <c r="E80" s="1">
        <f t="shared" si="5"/>
        <v>37.2177734375</v>
      </c>
    </row>
    <row r="81" spans="1:5" x14ac:dyDescent="0.25">
      <c r="A81" s="1">
        <f>21411</f>
        <v>21411</v>
      </c>
      <c r="B81" s="1">
        <f>29</f>
        <v>29</v>
      </c>
      <c r="C81" s="1">
        <f>10781</f>
        <v>10781</v>
      </c>
      <c r="D81" s="1">
        <f t="shared" si="4"/>
        <v>38111</v>
      </c>
      <c r="E81" s="1">
        <f t="shared" si="5"/>
        <v>37.2177734375</v>
      </c>
    </row>
    <row r="82" spans="1:5" x14ac:dyDescent="0.25">
      <c r="A82" s="1">
        <f>21665</f>
        <v>21665</v>
      </c>
      <c r="B82" s="1">
        <f>9</f>
        <v>9</v>
      </c>
      <c r="C82" s="1">
        <f>10903</f>
        <v>10903</v>
      </c>
      <c r="D82" s="1">
        <f t="shared" si="4"/>
        <v>38111</v>
      </c>
      <c r="E82" s="1">
        <f t="shared" si="5"/>
        <v>37.2177734375</v>
      </c>
    </row>
    <row r="83" spans="1:5" x14ac:dyDescent="0.25">
      <c r="A83" s="1">
        <f>21921</f>
        <v>21921</v>
      </c>
      <c r="B83" s="1">
        <f>0</f>
        <v>0</v>
      </c>
      <c r="C83" s="1">
        <f>11016</f>
        <v>11016</v>
      </c>
      <c r="D83" s="1">
        <f t="shared" si="4"/>
        <v>38111</v>
      </c>
      <c r="E83" s="1">
        <f t="shared" si="5"/>
        <v>37.2177734375</v>
      </c>
    </row>
    <row r="84" spans="1:5" x14ac:dyDescent="0.25">
      <c r="A84" s="1">
        <f>22157</f>
        <v>22157</v>
      </c>
      <c r="B84" s="1">
        <f>0</f>
        <v>0</v>
      </c>
      <c r="C84" s="1">
        <f>11121</f>
        <v>11121</v>
      </c>
      <c r="D84" s="1">
        <f t="shared" si="4"/>
        <v>38111</v>
      </c>
      <c r="E84" s="1">
        <f t="shared" si="5"/>
        <v>37.2177734375</v>
      </c>
    </row>
    <row r="85" spans="1:5" x14ac:dyDescent="0.25">
      <c r="A85" s="1">
        <f>22412</f>
        <v>22412</v>
      </c>
      <c r="B85" s="1">
        <f>0</f>
        <v>0</v>
      </c>
      <c r="C85" s="1">
        <f>11260</f>
        <v>11260</v>
      </c>
      <c r="D85" s="1">
        <f t="shared" si="4"/>
        <v>38111</v>
      </c>
      <c r="E85" s="1">
        <f t="shared" si="5"/>
        <v>37.2177734375</v>
      </c>
    </row>
    <row r="86" spans="1:5" x14ac:dyDescent="0.25">
      <c r="A86" s="1">
        <f>22669</f>
        <v>22669</v>
      </c>
      <c r="B86" s="1">
        <f>7</f>
        <v>7</v>
      </c>
      <c r="C86" s="1">
        <f>11368</f>
        <v>11368</v>
      </c>
      <c r="D86" s="1">
        <f t="shared" si="4"/>
        <v>38111</v>
      </c>
      <c r="E86" s="1">
        <f t="shared" si="5"/>
        <v>37.2177734375</v>
      </c>
    </row>
    <row r="87" spans="1:5" x14ac:dyDescent="0.25">
      <c r="A87" s="1">
        <f>22934</f>
        <v>22934</v>
      </c>
      <c r="B87" s="1">
        <f>0</f>
        <v>0</v>
      </c>
      <c r="C87" s="1">
        <f>11485</f>
        <v>11485</v>
      </c>
      <c r="D87" s="1">
        <f t="shared" si="4"/>
        <v>38111</v>
      </c>
      <c r="E87" s="1">
        <f t="shared" si="5"/>
        <v>37.2177734375</v>
      </c>
    </row>
    <row r="88" spans="1:5" x14ac:dyDescent="0.25">
      <c r="A88" s="1">
        <f>23192</f>
        <v>23192</v>
      </c>
      <c r="B88" s="1">
        <f>0</f>
        <v>0</v>
      </c>
      <c r="C88" s="1">
        <f>11589</f>
        <v>11589</v>
      </c>
      <c r="D88" s="1">
        <f t="shared" si="4"/>
        <v>38111</v>
      </c>
      <c r="E88" s="1">
        <f t="shared" si="5"/>
        <v>37.2177734375</v>
      </c>
    </row>
    <row r="89" spans="1:5" x14ac:dyDescent="0.25">
      <c r="A89" s="1">
        <f>23441</f>
        <v>23441</v>
      </c>
      <c r="B89" s="1">
        <f>0</f>
        <v>0</v>
      </c>
      <c r="C89" s="1">
        <f>11694</f>
        <v>11694</v>
      </c>
      <c r="D89" s="1">
        <f t="shared" si="4"/>
        <v>38111</v>
      </c>
      <c r="E89" s="1">
        <f t="shared" si="5"/>
        <v>37.2177734375</v>
      </c>
    </row>
    <row r="90" spans="1:5" x14ac:dyDescent="0.25">
      <c r="A90" s="1">
        <f>23686</f>
        <v>23686</v>
      </c>
      <c r="B90" s="1">
        <f>0</f>
        <v>0</v>
      </c>
      <c r="C90" s="1">
        <f>11801</f>
        <v>11801</v>
      </c>
      <c r="D90" s="1">
        <f t="shared" si="4"/>
        <v>38111</v>
      </c>
      <c r="E90" s="1">
        <f t="shared" si="5"/>
        <v>37.2177734375</v>
      </c>
    </row>
    <row r="91" spans="1:5" x14ac:dyDescent="0.25">
      <c r="A91" s="1">
        <f>23940</f>
        <v>23940</v>
      </c>
      <c r="B91" s="1">
        <f>0</f>
        <v>0</v>
      </c>
      <c r="C91" s="1">
        <f>11906</f>
        <v>11906</v>
      </c>
      <c r="D91" s="1">
        <f>38115</f>
        <v>38115</v>
      </c>
      <c r="E91" s="1">
        <f>37.2216796875</f>
        <v>37.2216796875</v>
      </c>
    </row>
    <row r="92" spans="1:5" x14ac:dyDescent="0.25">
      <c r="A92" s="1">
        <f>24190</f>
        <v>24190</v>
      </c>
      <c r="B92" s="1">
        <f>5</f>
        <v>5</v>
      </c>
      <c r="C92" s="1">
        <f>12020</f>
        <v>12020</v>
      </c>
      <c r="D92" s="1">
        <f>38115</f>
        <v>38115</v>
      </c>
      <c r="E92" s="1">
        <f>37.2216796875</f>
        <v>37.2216796875</v>
      </c>
    </row>
    <row r="93" spans="1:5" x14ac:dyDescent="0.25">
      <c r="A93" s="1">
        <f>24448</f>
        <v>24448</v>
      </c>
      <c r="B93" s="1">
        <f>20</f>
        <v>20</v>
      </c>
      <c r="C93" s="1">
        <f>12218</f>
        <v>12218</v>
      </c>
      <c r="D93" s="1">
        <f>38167</f>
        <v>38167</v>
      </c>
      <c r="E93" s="1">
        <f>37.2724609375</f>
        <v>37.2724609375</v>
      </c>
    </row>
    <row r="94" spans="1:5" x14ac:dyDescent="0.25">
      <c r="A94" s="1">
        <f>24710</f>
        <v>24710</v>
      </c>
      <c r="B94" s="1">
        <f>29</f>
        <v>29</v>
      </c>
      <c r="C94" s="1">
        <f>12334</f>
        <v>12334</v>
      </c>
      <c r="D94" s="1">
        <f t="shared" ref="D94:D114" si="6">38243</f>
        <v>38243</v>
      </c>
      <c r="E94" s="1">
        <f t="shared" ref="E94:E114" si="7">37.3466796875</f>
        <v>37.3466796875</v>
      </c>
    </row>
    <row r="95" spans="1:5" x14ac:dyDescent="0.25">
      <c r="A95" s="1">
        <f>24959</f>
        <v>24959</v>
      </c>
      <c r="B95" s="1">
        <f>0</f>
        <v>0</v>
      </c>
      <c r="C95" s="1">
        <f>12440</f>
        <v>12440</v>
      </c>
      <c r="D95" s="1">
        <f t="shared" si="6"/>
        <v>38243</v>
      </c>
      <c r="E95" s="1">
        <f t="shared" si="7"/>
        <v>37.3466796875</v>
      </c>
    </row>
    <row r="96" spans="1:5" x14ac:dyDescent="0.25">
      <c r="A96" s="1">
        <f>25194</f>
        <v>25194</v>
      </c>
      <c r="B96" s="1">
        <f>0</f>
        <v>0</v>
      </c>
      <c r="C96" s="1">
        <f>12546</f>
        <v>12546</v>
      </c>
      <c r="D96" s="1">
        <f t="shared" si="6"/>
        <v>38243</v>
      </c>
      <c r="E96" s="1">
        <f t="shared" si="7"/>
        <v>37.3466796875</v>
      </c>
    </row>
    <row r="97" spans="1:5" x14ac:dyDescent="0.25">
      <c r="A97" s="1">
        <f>25433</f>
        <v>25433</v>
      </c>
      <c r="B97" s="1">
        <f>13</f>
        <v>13</v>
      </c>
      <c r="C97" s="1">
        <f>12657</f>
        <v>12657</v>
      </c>
      <c r="D97" s="1">
        <f t="shared" si="6"/>
        <v>38243</v>
      </c>
      <c r="E97" s="1">
        <f t="shared" si="7"/>
        <v>37.3466796875</v>
      </c>
    </row>
    <row r="98" spans="1:5" x14ac:dyDescent="0.25">
      <c r="A98" s="1">
        <f>25684</f>
        <v>25684</v>
      </c>
      <c r="B98" s="1">
        <f>8</f>
        <v>8</v>
      </c>
      <c r="C98" s="1">
        <f>12763</f>
        <v>12763</v>
      </c>
      <c r="D98" s="1">
        <f t="shared" si="6"/>
        <v>38243</v>
      </c>
      <c r="E98" s="1">
        <f t="shared" si="7"/>
        <v>37.3466796875</v>
      </c>
    </row>
    <row r="99" spans="1:5" x14ac:dyDescent="0.25">
      <c r="A99" s="1">
        <f>25932</f>
        <v>25932</v>
      </c>
      <c r="B99" s="1">
        <f>0</f>
        <v>0</v>
      </c>
      <c r="C99" s="1">
        <f>12875</f>
        <v>12875</v>
      </c>
      <c r="D99" s="1">
        <f t="shared" si="6"/>
        <v>38243</v>
      </c>
      <c r="E99" s="1">
        <f t="shared" si="7"/>
        <v>37.3466796875</v>
      </c>
    </row>
    <row r="100" spans="1:5" x14ac:dyDescent="0.25">
      <c r="A100" s="1">
        <f>26164</f>
        <v>26164</v>
      </c>
      <c r="B100" s="1">
        <f>0</f>
        <v>0</v>
      </c>
      <c r="C100" s="1">
        <f>12992</f>
        <v>12992</v>
      </c>
      <c r="D100" s="1">
        <f t="shared" si="6"/>
        <v>38243</v>
      </c>
      <c r="E100" s="1">
        <f t="shared" si="7"/>
        <v>37.3466796875</v>
      </c>
    </row>
    <row r="101" spans="1:5" x14ac:dyDescent="0.25">
      <c r="A101" s="1">
        <f>26400</f>
        <v>26400</v>
      </c>
      <c r="B101" s="1">
        <f>0</f>
        <v>0</v>
      </c>
      <c r="C101" s="1">
        <f>13106</f>
        <v>13106</v>
      </c>
      <c r="D101" s="1">
        <f t="shared" si="6"/>
        <v>38243</v>
      </c>
      <c r="E101" s="1">
        <f t="shared" si="7"/>
        <v>37.3466796875</v>
      </c>
    </row>
    <row r="102" spans="1:5" x14ac:dyDescent="0.25">
      <c r="A102" s="1">
        <f>26647</f>
        <v>26647</v>
      </c>
      <c r="B102" s="1">
        <f>0</f>
        <v>0</v>
      </c>
      <c r="C102" s="1">
        <f>13219</f>
        <v>13219</v>
      </c>
      <c r="D102" s="1">
        <f t="shared" si="6"/>
        <v>38243</v>
      </c>
      <c r="E102" s="1">
        <f t="shared" si="7"/>
        <v>37.3466796875</v>
      </c>
    </row>
    <row r="103" spans="1:5" x14ac:dyDescent="0.25">
      <c r="A103" s="1">
        <f>26890</f>
        <v>26890</v>
      </c>
      <c r="B103" s="1">
        <f>0</f>
        <v>0</v>
      </c>
      <c r="C103" s="1">
        <f>13328</f>
        <v>13328</v>
      </c>
      <c r="D103" s="1">
        <f t="shared" si="6"/>
        <v>38243</v>
      </c>
      <c r="E103" s="1">
        <f t="shared" si="7"/>
        <v>37.3466796875</v>
      </c>
    </row>
    <row r="104" spans="1:5" x14ac:dyDescent="0.25">
      <c r="A104" s="1">
        <f>27145</f>
        <v>27145</v>
      </c>
      <c r="B104" s="1">
        <f>0</f>
        <v>0</v>
      </c>
      <c r="C104" s="1">
        <f>13452</f>
        <v>13452</v>
      </c>
      <c r="D104" s="1">
        <f t="shared" si="6"/>
        <v>38243</v>
      </c>
      <c r="E104" s="1">
        <f t="shared" si="7"/>
        <v>37.3466796875</v>
      </c>
    </row>
    <row r="105" spans="1:5" x14ac:dyDescent="0.25">
      <c r="A105" s="1">
        <f>27386</f>
        <v>27386</v>
      </c>
      <c r="B105" s="1">
        <f>4</f>
        <v>4</v>
      </c>
      <c r="C105" s="1">
        <f>13558</f>
        <v>13558</v>
      </c>
      <c r="D105" s="1">
        <f t="shared" si="6"/>
        <v>38243</v>
      </c>
      <c r="E105" s="1">
        <f t="shared" si="7"/>
        <v>37.3466796875</v>
      </c>
    </row>
    <row r="106" spans="1:5" x14ac:dyDescent="0.25">
      <c r="A106" s="1">
        <f>27662</f>
        <v>27662</v>
      </c>
      <c r="B106" s="1">
        <f>20</f>
        <v>20</v>
      </c>
      <c r="C106" s="1">
        <f>13668</f>
        <v>13668</v>
      </c>
      <c r="D106" s="1">
        <f t="shared" si="6"/>
        <v>38243</v>
      </c>
      <c r="E106" s="1">
        <f t="shared" si="7"/>
        <v>37.3466796875</v>
      </c>
    </row>
    <row r="107" spans="1:5" x14ac:dyDescent="0.25">
      <c r="A107" s="1">
        <f>27903</f>
        <v>27903</v>
      </c>
      <c r="B107" s="1">
        <f>0</f>
        <v>0</v>
      </c>
      <c r="C107" s="1">
        <f>13776</f>
        <v>13776</v>
      </c>
      <c r="D107" s="1">
        <f t="shared" si="6"/>
        <v>38243</v>
      </c>
      <c r="E107" s="1">
        <f t="shared" si="7"/>
        <v>37.3466796875</v>
      </c>
    </row>
    <row r="108" spans="1:5" x14ac:dyDescent="0.25">
      <c r="A108" s="1">
        <f>28150</f>
        <v>28150</v>
      </c>
      <c r="B108" s="1">
        <f>0</f>
        <v>0</v>
      </c>
      <c r="C108" s="1">
        <f>13882</f>
        <v>13882</v>
      </c>
      <c r="D108" s="1">
        <f t="shared" si="6"/>
        <v>38243</v>
      </c>
      <c r="E108" s="1">
        <f t="shared" si="7"/>
        <v>37.3466796875</v>
      </c>
    </row>
    <row r="109" spans="1:5" x14ac:dyDescent="0.25">
      <c r="A109" s="1">
        <f>28396</f>
        <v>28396</v>
      </c>
      <c r="B109" s="1">
        <f>0</f>
        <v>0</v>
      </c>
      <c r="C109" s="1">
        <f>13990</f>
        <v>13990</v>
      </c>
      <c r="D109" s="1">
        <f t="shared" si="6"/>
        <v>38243</v>
      </c>
      <c r="E109" s="1">
        <f t="shared" si="7"/>
        <v>37.3466796875</v>
      </c>
    </row>
    <row r="110" spans="1:5" x14ac:dyDescent="0.25">
      <c r="A110" s="1">
        <f>28643</f>
        <v>28643</v>
      </c>
      <c r="B110" s="1">
        <f>0</f>
        <v>0</v>
      </c>
      <c r="C110" s="1">
        <f>14096</f>
        <v>14096</v>
      </c>
      <c r="D110" s="1">
        <f t="shared" si="6"/>
        <v>38243</v>
      </c>
      <c r="E110" s="1">
        <f t="shared" si="7"/>
        <v>37.3466796875</v>
      </c>
    </row>
    <row r="111" spans="1:5" x14ac:dyDescent="0.25">
      <c r="A111" s="1">
        <f>28892</f>
        <v>28892</v>
      </c>
      <c r="B111" s="1">
        <f>0</f>
        <v>0</v>
      </c>
      <c r="C111" s="1">
        <f>14211</f>
        <v>14211</v>
      </c>
      <c r="D111" s="1">
        <f t="shared" si="6"/>
        <v>38243</v>
      </c>
      <c r="E111" s="1">
        <f t="shared" si="7"/>
        <v>37.3466796875</v>
      </c>
    </row>
    <row r="112" spans="1:5" x14ac:dyDescent="0.25">
      <c r="A112" s="1">
        <f>29152</f>
        <v>29152</v>
      </c>
      <c r="B112" s="1">
        <f>0</f>
        <v>0</v>
      </c>
      <c r="C112" s="1">
        <f>14316</f>
        <v>14316</v>
      </c>
      <c r="D112" s="1">
        <f t="shared" si="6"/>
        <v>38243</v>
      </c>
      <c r="E112" s="1">
        <f t="shared" si="7"/>
        <v>37.3466796875</v>
      </c>
    </row>
    <row r="113" spans="1:5" x14ac:dyDescent="0.25">
      <c r="A113" s="1">
        <f>29410</f>
        <v>29410</v>
      </c>
      <c r="B113" s="1">
        <f>25</f>
        <v>25</v>
      </c>
      <c r="C113" s="1">
        <f>14454</f>
        <v>14454</v>
      </c>
      <c r="D113" s="1">
        <f t="shared" si="6"/>
        <v>38243</v>
      </c>
      <c r="E113" s="1">
        <f t="shared" si="7"/>
        <v>37.3466796875</v>
      </c>
    </row>
    <row r="114" spans="1:5" x14ac:dyDescent="0.25">
      <c r="A114" s="1">
        <f>29659</f>
        <v>29659</v>
      </c>
      <c r="B114" s="1">
        <f>16</f>
        <v>16</v>
      </c>
      <c r="C114" s="1">
        <f>14573</f>
        <v>14573</v>
      </c>
      <c r="D114" s="1">
        <f t="shared" si="6"/>
        <v>38243</v>
      </c>
      <c r="E114" s="1">
        <f t="shared" si="7"/>
        <v>37.3466796875</v>
      </c>
    </row>
    <row r="115" spans="1:5" x14ac:dyDescent="0.25">
      <c r="A115" s="1">
        <f>29907</f>
        <v>29907</v>
      </c>
      <c r="B115" s="1">
        <f t="shared" ref="B115:B127" si="8">0</f>
        <v>0</v>
      </c>
      <c r="C115" s="1">
        <f>14699</f>
        <v>14699</v>
      </c>
      <c r="D115" s="1">
        <f>38247</f>
        <v>38247</v>
      </c>
      <c r="E115" s="1">
        <f>37.3505859375</f>
        <v>37.3505859375</v>
      </c>
    </row>
    <row r="116" spans="1:5" x14ac:dyDescent="0.25">
      <c r="A116" s="1">
        <f>30150</f>
        <v>30150</v>
      </c>
      <c r="B116" s="1">
        <f t="shared" si="8"/>
        <v>0</v>
      </c>
      <c r="C116" s="1">
        <f>14857</f>
        <v>14857</v>
      </c>
      <c r="D116" s="1">
        <f>38559</f>
        <v>38559</v>
      </c>
      <c r="E116" s="1">
        <f>37.6552734375</f>
        <v>37.6552734375</v>
      </c>
    </row>
    <row r="117" spans="1:5" x14ac:dyDescent="0.25">
      <c r="A117" s="1">
        <f>30392</f>
        <v>30392</v>
      </c>
      <c r="B117" s="1">
        <f t="shared" si="8"/>
        <v>0</v>
      </c>
      <c r="C117" s="1">
        <f>14988</f>
        <v>14988</v>
      </c>
      <c r="D117" s="1">
        <f>39271</f>
        <v>39271</v>
      </c>
      <c r="E117" s="1">
        <f>38.3505859375</f>
        <v>38.3505859375</v>
      </c>
    </row>
    <row r="118" spans="1:5" x14ac:dyDescent="0.25">
      <c r="A118" s="1">
        <f>30649</f>
        <v>30649</v>
      </c>
      <c r="B118" s="1">
        <f t="shared" si="8"/>
        <v>0</v>
      </c>
      <c r="C118" s="1">
        <f>15095</f>
        <v>15095</v>
      </c>
      <c r="D118" s="1">
        <f>39375</f>
        <v>39375</v>
      </c>
      <c r="E118" s="1">
        <f>38.4521484375</f>
        <v>38.4521484375</v>
      </c>
    </row>
    <row r="119" spans="1:5" x14ac:dyDescent="0.25">
      <c r="A119" s="1">
        <f>30900</f>
        <v>30900</v>
      </c>
      <c r="B119" s="1">
        <f t="shared" si="8"/>
        <v>0</v>
      </c>
      <c r="C119" s="1">
        <f>15207</f>
        <v>15207</v>
      </c>
      <c r="D119" s="1">
        <f>40371</f>
        <v>40371</v>
      </c>
      <c r="E119" s="1">
        <f>39.4248046875</f>
        <v>39.4248046875</v>
      </c>
    </row>
    <row r="120" spans="1:5" x14ac:dyDescent="0.25">
      <c r="A120" s="1">
        <f>31148</f>
        <v>31148</v>
      </c>
      <c r="B120" s="1">
        <f t="shared" si="8"/>
        <v>0</v>
      </c>
      <c r="C120" s="1">
        <f>15329</f>
        <v>15329</v>
      </c>
      <c r="D120" s="1">
        <f>40411</f>
        <v>40411</v>
      </c>
      <c r="E120" s="1">
        <f>39.4638671875</f>
        <v>39.4638671875</v>
      </c>
    </row>
    <row r="121" spans="1:5" x14ac:dyDescent="0.25">
      <c r="A121" s="1">
        <f>31399</f>
        <v>31399</v>
      </c>
      <c r="B121" s="1">
        <f t="shared" si="8"/>
        <v>0</v>
      </c>
      <c r="C121" s="1">
        <f>15453</f>
        <v>15453</v>
      </c>
      <c r="D121" s="1">
        <f>40527</f>
        <v>40527</v>
      </c>
      <c r="E121" s="1">
        <f>39.5771484375</f>
        <v>39.5771484375</v>
      </c>
    </row>
    <row r="122" spans="1:5" x14ac:dyDescent="0.25">
      <c r="A122" s="1">
        <f>31635</f>
        <v>31635</v>
      </c>
      <c r="B122" s="1">
        <f t="shared" si="8"/>
        <v>0</v>
      </c>
      <c r="C122" s="1">
        <f>15606</f>
        <v>15606</v>
      </c>
      <c r="D122" s="1">
        <f>40563</f>
        <v>40563</v>
      </c>
      <c r="E122" s="1">
        <f>39.6123046875</f>
        <v>39.6123046875</v>
      </c>
    </row>
    <row r="123" spans="1:5" x14ac:dyDescent="0.25">
      <c r="A123" s="1">
        <f>31896</f>
        <v>31896</v>
      </c>
      <c r="B123" s="1">
        <f t="shared" si="8"/>
        <v>0</v>
      </c>
      <c r="C123" s="1">
        <f>15725</f>
        <v>15725</v>
      </c>
      <c r="D123" s="1">
        <f>40575</f>
        <v>40575</v>
      </c>
      <c r="E123" s="1">
        <f>39.6240234375</f>
        <v>39.6240234375</v>
      </c>
    </row>
    <row r="124" spans="1:5" x14ac:dyDescent="0.25">
      <c r="A124" s="1">
        <f>32129</f>
        <v>32129</v>
      </c>
      <c r="B124" s="1">
        <f t="shared" si="8"/>
        <v>0</v>
      </c>
      <c r="C124" s="1">
        <f>15828</f>
        <v>15828</v>
      </c>
      <c r="D124" s="1">
        <f>40575</f>
        <v>40575</v>
      </c>
      <c r="E124" s="1">
        <f>39.6240234375</f>
        <v>39.6240234375</v>
      </c>
    </row>
    <row r="125" spans="1:5" x14ac:dyDescent="0.25">
      <c r="A125" s="1">
        <f>32372</f>
        <v>32372</v>
      </c>
      <c r="B125" s="1">
        <f t="shared" si="8"/>
        <v>0</v>
      </c>
      <c r="C125" s="1">
        <f>15945</f>
        <v>15945</v>
      </c>
      <c r="D125" s="1">
        <f>40575</f>
        <v>40575</v>
      </c>
      <c r="E125" s="1">
        <f>39.6240234375</f>
        <v>39.6240234375</v>
      </c>
    </row>
    <row r="126" spans="1:5" x14ac:dyDescent="0.25">
      <c r="A126" s="1">
        <f>32618</f>
        <v>32618</v>
      </c>
      <c r="B126" s="1">
        <f t="shared" si="8"/>
        <v>0</v>
      </c>
      <c r="C126" s="1">
        <f>16061</f>
        <v>16061</v>
      </c>
      <c r="D126" s="1">
        <f>40575</f>
        <v>40575</v>
      </c>
      <c r="E126" s="1">
        <f>39.6240234375</f>
        <v>39.6240234375</v>
      </c>
    </row>
    <row r="127" spans="1:5" x14ac:dyDescent="0.25">
      <c r="A127" s="1">
        <f>32874</f>
        <v>32874</v>
      </c>
      <c r="B127" s="1">
        <f t="shared" si="8"/>
        <v>0</v>
      </c>
      <c r="C127" s="1">
        <f>16167</f>
        <v>16167</v>
      </c>
      <c r="D127" s="1">
        <f>40575</f>
        <v>40575</v>
      </c>
      <c r="E127" s="1">
        <f>39.6240234375</f>
        <v>39.6240234375</v>
      </c>
    </row>
    <row r="128" spans="1:5" x14ac:dyDescent="0.25">
      <c r="A128" s="1">
        <f>33128</f>
        <v>33128</v>
      </c>
      <c r="B128" s="1">
        <f>36</f>
        <v>36</v>
      </c>
      <c r="C128" s="1">
        <f>16280</f>
        <v>16280</v>
      </c>
      <c r="D128" s="1">
        <f>40583</f>
        <v>40583</v>
      </c>
      <c r="E128" s="1">
        <f>39.6318359375</f>
        <v>39.6318359375</v>
      </c>
    </row>
    <row r="129" spans="1:5" x14ac:dyDescent="0.25">
      <c r="A129" s="1">
        <f>33381</f>
        <v>33381</v>
      </c>
      <c r="B129" s="1">
        <f>11</f>
        <v>11</v>
      </c>
      <c r="C129" s="1">
        <f>16391</f>
        <v>16391</v>
      </c>
      <c r="D129" s="1">
        <f>40599</f>
        <v>40599</v>
      </c>
      <c r="E129" s="1">
        <f>39.6474609375</f>
        <v>39.6474609375</v>
      </c>
    </row>
    <row r="130" spans="1:5" x14ac:dyDescent="0.25">
      <c r="A130" s="1">
        <f>33631</f>
        <v>33631</v>
      </c>
      <c r="B130" s="1">
        <f>9</f>
        <v>9</v>
      </c>
      <c r="C130" s="1">
        <f>16522</f>
        <v>16522</v>
      </c>
      <c r="D130" s="1">
        <f>40615</f>
        <v>40615</v>
      </c>
      <c r="E130" s="1">
        <f>39.6630859375</f>
        <v>39.6630859375</v>
      </c>
    </row>
    <row r="131" spans="1:5" x14ac:dyDescent="0.25">
      <c r="A131" s="1">
        <f>33864</f>
        <v>33864</v>
      </c>
      <c r="B131" s="1">
        <f>3</f>
        <v>3</v>
      </c>
      <c r="C131" s="1">
        <f>16631</f>
        <v>16631</v>
      </c>
      <c r="D131" s="1">
        <f>40619</f>
        <v>40619</v>
      </c>
      <c r="E131" s="1">
        <f t="shared" ref="E131:E136" si="9">39.6669921875</f>
        <v>39.6669921875</v>
      </c>
    </row>
    <row r="132" spans="1:5" x14ac:dyDescent="0.25">
      <c r="A132" s="1">
        <f>34116</f>
        <v>34116</v>
      </c>
      <c r="B132" s="1">
        <f t="shared" ref="B132:B139" si="10">0</f>
        <v>0</v>
      </c>
      <c r="C132" s="1">
        <f>16739</f>
        <v>16739</v>
      </c>
      <c r="D132" s="1">
        <f>40619</f>
        <v>40619</v>
      </c>
      <c r="E132" s="1">
        <f t="shared" si="9"/>
        <v>39.6669921875</v>
      </c>
    </row>
    <row r="133" spans="1:5" x14ac:dyDescent="0.25">
      <c r="A133" s="1">
        <f>34356</f>
        <v>34356</v>
      </c>
      <c r="B133" s="1">
        <f t="shared" si="10"/>
        <v>0</v>
      </c>
      <c r="C133" s="1">
        <f>16843</f>
        <v>16843</v>
      </c>
      <c r="D133" s="1">
        <f>40619</f>
        <v>40619</v>
      </c>
      <c r="E133" s="1">
        <f t="shared" si="9"/>
        <v>39.6669921875</v>
      </c>
    </row>
    <row r="134" spans="1:5" x14ac:dyDescent="0.25">
      <c r="A134" s="1">
        <f>34605</f>
        <v>34605</v>
      </c>
      <c r="B134" s="1">
        <f t="shared" si="10"/>
        <v>0</v>
      </c>
      <c r="C134" s="1">
        <f>16965</f>
        <v>16965</v>
      </c>
      <c r="D134" s="1">
        <f>40619</f>
        <v>40619</v>
      </c>
      <c r="E134" s="1">
        <f t="shared" si="9"/>
        <v>39.6669921875</v>
      </c>
    </row>
    <row r="135" spans="1:5" x14ac:dyDescent="0.25">
      <c r="A135" s="1">
        <f>34872</f>
        <v>34872</v>
      </c>
      <c r="B135" s="1">
        <f t="shared" si="10"/>
        <v>0</v>
      </c>
      <c r="C135" s="1">
        <f>17070</f>
        <v>17070</v>
      </c>
      <c r="D135" s="1">
        <f>40619</f>
        <v>40619</v>
      </c>
      <c r="E135" s="1">
        <f t="shared" si="9"/>
        <v>39.6669921875</v>
      </c>
    </row>
    <row r="136" spans="1:5" x14ac:dyDescent="0.25">
      <c r="A136" s="1">
        <f>35121</f>
        <v>35121</v>
      </c>
      <c r="B136" s="1">
        <f t="shared" si="10"/>
        <v>0</v>
      </c>
      <c r="C136" s="1">
        <f>17178</f>
        <v>17178</v>
      </c>
      <c r="D136" s="1">
        <f>40619</f>
        <v>40619</v>
      </c>
      <c r="E136" s="1">
        <f t="shared" si="9"/>
        <v>39.6669921875</v>
      </c>
    </row>
    <row r="137" spans="1:5" x14ac:dyDescent="0.25">
      <c r="A137" s="1">
        <f>35375</f>
        <v>35375</v>
      </c>
      <c r="B137" s="1">
        <f t="shared" si="10"/>
        <v>0</v>
      </c>
      <c r="C137" s="1">
        <f>17292</f>
        <v>17292</v>
      </c>
      <c r="D137" s="1">
        <f>40631</f>
        <v>40631</v>
      </c>
      <c r="E137" s="1">
        <f>39.6787109375</f>
        <v>39.6787109375</v>
      </c>
    </row>
    <row r="138" spans="1:5" x14ac:dyDescent="0.25">
      <c r="A138" s="1">
        <f>35631</f>
        <v>35631</v>
      </c>
      <c r="B138" s="1">
        <f t="shared" si="10"/>
        <v>0</v>
      </c>
      <c r="C138" s="1">
        <f>17417</f>
        <v>17417</v>
      </c>
      <c r="D138" s="1">
        <f>40639</f>
        <v>40639</v>
      </c>
      <c r="E138" s="1">
        <f>39.6865234375</f>
        <v>39.6865234375</v>
      </c>
    </row>
    <row r="139" spans="1:5" x14ac:dyDescent="0.25">
      <c r="A139" s="1">
        <f>35871</f>
        <v>35871</v>
      </c>
      <c r="B139" s="1">
        <f t="shared" si="10"/>
        <v>0</v>
      </c>
      <c r="C139" s="1">
        <f>17570</f>
        <v>17570</v>
      </c>
      <c r="D139" s="1">
        <f>40655</f>
        <v>40655</v>
      </c>
      <c r="E139" s="1">
        <f>39.7021484375</f>
        <v>39.7021484375</v>
      </c>
    </row>
    <row r="140" spans="1:5" x14ac:dyDescent="0.25">
      <c r="C140" s="1">
        <f>17696</f>
        <v>17696</v>
      </c>
      <c r="D140" s="1">
        <f>40683</f>
        <v>40683</v>
      </c>
      <c r="E140" s="1">
        <f>39.7294921875</f>
        <v>39.7294921875</v>
      </c>
    </row>
    <row r="141" spans="1:5" x14ac:dyDescent="0.25">
      <c r="C141" s="1">
        <f>17841</f>
        <v>17841</v>
      </c>
      <c r="D141" s="1">
        <f>40723</f>
        <v>40723</v>
      </c>
      <c r="E141" s="1">
        <f>39.7685546875</f>
        <v>39.7685546875</v>
      </c>
    </row>
    <row r="142" spans="1:5" x14ac:dyDescent="0.25">
      <c r="C142" s="1">
        <f>17953</f>
        <v>17953</v>
      </c>
      <c r="D142" s="1">
        <f t="shared" ref="D142:D171" si="11">40739</f>
        <v>40739</v>
      </c>
      <c r="E142" s="1">
        <f t="shared" ref="E142:E171" si="12">39.7841796875</f>
        <v>39.7841796875</v>
      </c>
    </row>
    <row r="143" spans="1:5" x14ac:dyDescent="0.25">
      <c r="C143" s="1">
        <f>18057</f>
        <v>18057</v>
      </c>
      <c r="D143" s="1">
        <f t="shared" si="11"/>
        <v>40739</v>
      </c>
      <c r="E143" s="1">
        <f t="shared" si="12"/>
        <v>39.7841796875</v>
      </c>
    </row>
    <row r="144" spans="1:5" x14ac:dyDescent="0.25">
      <c r="C144" s="1">
        <f>18162</f>
        <v>18162</v>
      </c>
      <c r="D144" s="1">
        <f t="shared" si="11"/>
        <v>40739</v>
      </c>
      <c r="E144" s="1">
        <f t="shared" si="12"/>
        <v>39.7841796875</v>
      </c>
    </row>
    <row r="145" spans="3:5" x14ac:dyDescent="0.25">
      <c r="C145" s="1">
        <f>18307</f>
        <v>18307</v>
      </c>
      <c r="D145" s="1">
        <f t="shared" si="11"/>
        <v>40739</v>
      </c>
      <c r="E145" s="1">
        <f t="shared" si="12"/>
        <v>39.7841796875</v>
      </c>
    </row>
    <row r="146" spans="3:5" x14ac:dyDescent="0.25">
      <c r="C146" s="1">
        <f>18414</f>
        <v>18414</v>
      </c>
      <c r="D146" s="1">
        <f t="shared" si="11"/>
        <v>40739</v>
      </c>
      <c r="E146" s="1">
        <f t="shared" si="12"/>
        <v>39.7841796875</v>
      </c>
    </row>
    <row r="147" spans="3:5" x14ac:dyDescent="0.25">
      <c r="C147" s="1">
        <f>18539</f>
        <v>18539</v>
      </c>
      <c r="D147" s="1">
        <f t="shared" si="11"/>
        <v>40739</v>
      </c>
      <c r="E147" s="1">
        <f t="shared" si="12"/>
        <v>39.7841796875</v>
      </c>
    </row>
    <row r="148" spans="3:5" x14ac:dyDescent="0.25">
      <c r="C148" s="1">
        <f>18651</f>
        <v>18651</v>
      </c>
      <c r="D148" s="1">
        <f t="shared" si="11"/>
        <v>40739</v>
      </c>
      <c r="E148" s="1">
        <f t="shared" si="12"/>
        <v>39.7841796875</v>
      </c>
    </row>
    <row r="149" spans="3:5" x14ac:dyDescent="0.25">
      <c r="C149" s="1">
        <f>18771</f>
        <v>18771</v>
      </c>
      <c r="D149" s="1">
        <f t="shared" si="11"/>
        <v>40739</v>
      </c>
      <c r="E149" s="1">
        <f t="shared" si="12"/>
        <v>39.7841796875</v>
      </c>
    </row>
    <row r="150" spans="3:5" x14ac:dyDescent="0.25">
      <c r="C150" s="1">
        <f>18875</f>
        <v>18875</v>
      </c>
      <c r="D150" s="1">
        <f t="shared" si="11"/>
        <v>40739</v>
      </c>
      <c r="E150" s="1">
        <f t="shared" si="12"/>
        <v>39.7841796875</v>
      </c>
    </row>
    <row r="151" spans="3:5" x14ac:dyDescent="0.25">
      <c r="C151" s="1">
        <f>19002</f>
        <v>19002</v>
      </c>
      <c r="D151" s="1">
        <f t="shared" si="11"/>
        <v>40739</v>
      </c>
      <c r="E151" s="1">
        <f t="shared" si="12"/>
        <v>39.7841796875</v>
      </c>
    </row>
    <row r="152" spans="3:5" x14ac:dyDescent="0.25">
      <c r="C152" s="1">
        <f>19106</f>
        <v>19106</v>
      </c>
      <c r="D152" s="1">
        <f t="shared" si="11"/>
        <v>40739</v>
      </c>
      <c r="E152" s="1">
        <f t="shared" si="12"/>
        <v>39.7841796875</v>
      </c>
    </row>
    <row r="153" spans="3:5" x14ac:dyDescent="0.25">
      <c r="C153" s="1">
        <f>19211</f>
        <v>19211</v>
      </c>
      <c r="D153" s="1">
        <f t="shared" si="11"/>
        <v>40739</v>
      </c>
      <c r="E153" s="1">
        <f t="shared" si="12"/>
        <v>39.7841796875</v>
      </c>
    </row>
    <row r="154" spans="3:5" x14ac:dyDescent="0.25">
      <c r="C154" s="1">
        <f>19315</f>
        <v>19315</v>
      </c>
      <c r="D154" s="1">
        <f t="shared" si="11"/>
        <v>40739</v>
      </c>
      <c r="E154" s="1">
        <f t="shared" si="12"/>
        <v>39.7841796875</v>
      </c>
    </row>
    <row r="155" spans="3:5" x14ac:dyDescent="0.25">
      <c r="C155" s="1">
        <f>19421</f>
        <v>19421</v>
      </c>
      <c r="D155" s="1">
        <f t="shared" si="11"/>
        <v>40739</v>
      </c>
      <c r="E155" s="1">
        <f t="shared" si="12"/>
        <v>39.7841796875</v>
      </c>
    </row>
    <row r="156" spans="3:5" x14ac:dyDescent="0.25">
      <c r="C156" s="1">
        <f>19535</f>
        <v>19535</v>
      </c>
      <c r="D156" s="1">
        <f t="shared" si="11"/>
        <v>40739</v>
      </c>
      <c r="E156" s="1">
        <f t="shared" si="12"/>
        <v>39.7841796875</v>
      </c>
    </row>
    <row r="157" spans="3:5" x14ac:dyDescent="0.25">
      <c r="C157" s="1">
        <f>19640</f>
        <v>19640</v>
      </c>
      <c r="D157" s="1">
        <f t="shared" si="11"/>
        <v>40739</v>
      </c>
      <c r="E157" s="1">
        <f t="shared" si="12"/>
        <v>39.7841796875</v>
      </c>
    </row>
    <row r="158" spans="3:5" x14ac:dyDescent="0.25">
      <c r="C158" s="1">
        <f>19753</f>
        <v>19753</v>
      </c>
      <c r="D158" s="1">
        <f t="shared" si="11"/>
        <v>40739</v>
      </c>
      <c r="E158" s="1">
        <f t="shared" si="12"/>
        <v>39.7841796875</v>
      </c>
    </row>
    <row r="159" spans="3:5" x14ac:dyDescent="0.25">
      <c r="C159" s="1">
        <f>19861</f>
        <v>19861</v>
      </c>
      <c r="D159" s="1">
        <f t="shared" si="11"/>
        <v>40739</v>
      </c>
      <c r="E159" s="1">
        <f t="shared" si="12"/>
        <v>39.7841796875</v>
      </c>
    </row>
    <row r="160" spans="3:5" x14ac:dyDescent="0.25">
      <c r="C160" s="1">
        <f>19993</f>
        <v>19993</v>
      </c>
      <c r="D160" s="1">
        <f t="shared" si="11"/>
        <v>40739</v>
      </c>
      <c r="E160" s="1">
        <f t="shared" si="12"/>
        <v>39.7841796875</v>
      </c>
    </row>
    <row r="161" spans="3:5" x14ac:dyDescent="0.25">
      <c r="C161" s="1">
        <f>20098</f>
        <v>20098</v>
      </c>
      <c r="D161" s="1">
        <f t="shared" si="11"/>
        <v>40739</v>
      </c>
      <c r="E161" s="1">
        <f t="shared" si="12"/>
        <v>39.7841796875</v>
      </c>
    </row>
    <row r="162" spans="3:5" x14ac:dyDescent="0.25">
      <c r="C162" s="1">
        <f>20208</f>
        <v>20208</v>
      </c>
      <c r="D162" s="1">
        <f t="shared" si="11"/>
        <v>40739</v>
      </c>
      <c r="E162" s="1">
        <f t="shared" si="12"/>
        <v>39.7841796875</v>
      </c>
    </row>
    <row r="163" spans="3:5" x14ac:dyDescent="0.25">
      <c r="C163" s="1">
        <f>20317</f>
        <v>20317</v>
      </c>
      <c r="D163" s="1">
        <f t="shared" si="11"/>
        <v>40739</v>
      </c>
      <c r="E163" s="1">
        <f t="shared" si="12"/>
        <v>39.7841796875</v>
      </c>
    </row>
    <row r="164" spans="3:5" x14ac:dyDescent="0.25">
      <c r="C164" s="1">
        <f>20427</f>
        <v>20427</v>
      </c>
      <c r="D164" s="1">
        <f t="shared" si="11"/>
        <v>40739</v>
      </c>
      <c r="E164" s="1">
        <f t="shared" si="12"/>
        <v>39.7841796875</v>
      </c>
    </row>
    <row r="165" spans="3:5" x14ac:dyDescent="0.25">
      <c r="C165" s="1">
        <f>20535</f>
        <v>20535</v>
      </c>
      <c r="D165" s="1">
        <f t="shared" si="11"/>
        <v>40739</v>
      </c>
      <c r="E165" s="1">
        <f t="shared" si="12"/>
        <v>39.7841796875</v>
      </c>
    </row>
    <row r="166" spans="3:5" x14ac:dyDescent="0.25">
      <c r="C166" s="1">
        <f>20640</f>
        <v>20640</v>
      </c>
      <c r="D166" s="1">
        <f t="shared" si="11"/>
        <v>40739</v>
      </c>
      <c r="E166" s="1">
        <f t="shared" si="12"/>
        <v>39.7841796875</v>
      </c>
    </row>
    <row r="167" spans="3:5" x14ac:dyDescent="0.25">
      <c r="C167" s="1">
        <f>20757</f>
        <v>20757</v>
      </c>
      <c r="D167" s="1">
        <f t="shared" si="11"/>
        <v>40739</v>
      </c>
      <c r="E167" s="1">
        <f t="shared" si="12"/>
        <v>39.7841796875</v>
      </c>
    </row>
    <row r="168" spans="3:5" x14ac:dyDescent="0.25">
      <c r="C168" s="1">
        <f>20872</f>
        <v>20872</v>
      </c>
      <c r="D168" s="1">
        <f t="shared" si="11"/>
        <v>40739</v>
      </c>
      <c r="E168" s="1">
        <f t="shared" si="12"/>
        <v>39.7841796875</v>
      </c>
    </row>
    <row r="169" spans="3:5" x14ac:dyDescent="0.25">
      <c r="C169" s="1">
        <f>20983</f>
        <v>20983</v>
      </c>
      <c r="D169" s="1">
        <f t="shared" si="11"/>
        <v>40739</v>
      </c>
      <c r="E169" s="1">
        <f t="shared" si="12"/>
        <v>39.7841796875</v>
      </c>
    </row>
    <row r="170" spans="3:5" x14ac:dyDescent="0.25">
      <c r="C170" s="1">
        <f>21088</f>
        <v>21088</v>
      </c>
      <c r="D170" s="1">
        <f t="shared" si="11"/>
        <v>40739</v>
      </c>
      <c r="E170" s="1">
        <f t="shared" si="12"/>
        <v>39.7841796875</v>
      </c>
    </row>
    <row r="171" spans="3:5" x14ac:dyDescent="0.25">
      <c r="C171" s="1">
        <f>21206</f>
        <v>21206</v>
      </c>
      <c r="D171" s="1">
        <f t="shared" si="11"/>
        <v>40739</v>
      </c>
      <c r="E171" s="1">
        <f t="shared" si="12"/>
        <v>39.7841796875</v>
      </c>
    </row>
    <row r="172" spans="3:5" x14ac:dyDescent="0.25">
      <c r="C172" s="1">
        <f>21349</f>
        <v>21349</v>
      </c>
      <c r="D172" s="1">
        <f>40779</f>
        <v>40779</v>
      </c>
      <c r="E172" s="1">
        <f>39.8232421875</f>
        <v>39.8232421875</v>
      </c>
    </row>
    <row r="173" spans="3:5" x14ac:dyDescent="0.25">
      <c r="C173" s="1">
        <f>21461</f>
        <v>21461</v>
      </c>
      <c r="D173" s="1">
        <f>40795</f>
        <v>40795</v>
      </c>
      <c r="E173" s="1">
        <f>39.8388671875</f>
        <v>39.8388671875</v>
      </c>
    </row>
    <row r="174" spans="3:5" x14ac:dyDescent="0.25">
      <c r="C174" s="1">
        <f>21569</f>
        <v>21569</v>
      </c>
      <c r="D174" s="1">
        <f>40812</f>
        <v>40812</v>
      </c>
      <c r="E174" s="1">
        <f>39.85546875</f>
        <v>39.85546875</v>
      </c>
    </row>
    <row r="175" spans="3:5" x14ac:dyDescent="0.25">
      <c r="C175" s="1">
        <f>21690</f>
        <v>21690</v>
      </c>
      <c r="D175" s="1">
        <f>40828</f>
        <v>40828</v>
      </c>
      <c r="E175" s="1">
        <f>39.87109375</f>
        <v>39.87109375</v>
      </c>
    </row>
    <row r="176" spans="3:5" x14ac:dyDescent="0.25">
      <c r="C176" s="1">
        <f>21812</f>
        <v>21812</v>
      </c>
      <c r="D176" s="1">
        <f>40844</f>
        <v>40844</v>
      </c>
      <c r="E176" s="1">
        <f t="shared" ref="E176:E181" si="13">39.88671875</f>
        <v>39.88671875</v>
      </c>
    </row>
    <row r="177" spans="3:5" x14ac:dyDescent="0.25">
      <c r="C177" s="1">
        <f>21921</f>
        <v>21921</v>
      </c>
      <c r="D177" s="1">
        <f>40844</f>
        <v>40844</v>
      </c>
      <c r="E177" s="1">
        <f t="shared" si="13"/>
        <v>39.88671875</v>
      </c>
    </row>
    <row r="178" spans="3:5" x14ac:dyDescent="0.25">
      <c r="C178" s="1">
        <f>22027</f>
        <v>22027</v>
      </c>
      <c r="D178" s="1">
        <f>40844</f>
        <v>40844</v>
      </c>
      <c r="E178" s="1">
        <f t="shared" si="13"/>
        <v>39.88671875</v>
      </c>
    </row>
    <row r="179" spans="3:5" x14ac:dyDescent="0.25">
      <c r="C179" s="1">
        <f>22142</f>
        <v>22142</v>
      </c>
      <c r="D179" s="1">
        <f>40844</f>
        <v>40844</v>
      </c>
      <c r="E179" s="1">
        <f t="shared" si="13"/>
        <v>39.88671875</v>
      </c>
    </row>
    <row r="180" spans="3:5" x14ac:dyDescent="0.25">
      <c r="C180" s="1">
        <f>22254</f>
        <v>22254</v>
      </c>
      <c r="D180" s="1">
        <f>40844</f>
        <v>40844</v>
      </c>
      <c r="E180" s="1">
        <f t="shared" si="13"/>
        <v>39.88671875</v>
      </c>
    </row>
    <row r="181" spans="3:5" x14ac:dyDescent="0.25">
      <c r="C181" s="1">
        <f>22368</f>
        <v>22368</v>
      </c>
      <c r="D181" s="1">
        <f>40844</f>
        <v>40844</v>
      </c>
      <c r="E181" s="1">
        <f t="shared" si="13"/>
        <v>39.88671875</v>
      </c>
    </row>
    <row r="182" spans="3:5" x14ac:dyDescent="0.25">
      <c r="C182" s="1">
        <f>22534</f>
        <v>22534</v>
      </c>
      <c r="D182" s="1">
        <f>40860</f>
        <v>40860</v>
      </c>
      <c r="E182" s="1">
        <f>39.90234375</f>
        <v>39.90234375</v>
      </c>
    </row>
    <row r="183" spans="3:5" x14ac:dyDescent="0.25">
      <c r="C183" s="1">
        <f>22644</f>
        <v>22644</v>
      </c>
      <c r="D183" s="1">
        <f>40868</f>
        <v>40868</v>
      </c>
      <c r="E183" s="1">
        <f>39.91015625</f>
        <v>39.91015625</v>
      </c>
    </row>
    <row r="184" spans="3:5" x14ac:dyDescent="0.25">
      <c r="C184" s="1">
        <f>22757</f>
        <v>22757</v>
      </c>
      <c r="D184" s="1">
        <f t="shared" ref="D184:D196" si="14">40880</f>
        <v>40880</v>
      </c>
      <c r="E184" s="1">
        <f t="shared" ref="E184:E196" si="15">39.921875</f>
        <v>39.921875</v>
      </c>
    </row>
    <row r="185" spans="3:5" x14ac:dyDescent="0.25">
      <c r="C185" s="1">
        <f>22868</f>
        <v>22868</v>
      </c>
      <c r="D185" s="1">
        <f t="shared" si="14"/>
        <v>40880</v>
      </c>
      <c r="E185" s="1">
        <f t="shared" si="15"/>
        <v>39.921875</v>
      </c>
    </row>
    <row r="186" spans="3:5" x14ac:dyDescent="0.25">
      <c r="C186" s="1">
        <f>22974</f>
        <v>22974</v>
      </c>
      <c r="D186" s="1">
        <f t="shared" si="14"/>
        <v>40880</v>
      </c>
      <c r="E186" s="1">
        <f t="shared" si="15"/>
        <v>39.921875</v>
      </c>
    </row>
    <row r="187" spans="3:5" x14ac:dyDescent="0.25">
      <c r="C187" s="1">
        <f>23092</f>
        <v>23092</v>
      </c>
      <c r="D187" s="1">
        <f t="shared" si="14"/>
        <v>40880</v>
      </c>
      <c r="E187" s="1">
        <f t="shared" si="15"/>
        <v>39.921875</v>
      </c>
    </row>
    <row r="188" spans="3:5" x14ac:dyDescent="0.25">
      <c r="C188" s="1">
        <f>23208</f>
        <v>23208</v>
      </c>
      <c r="D188" s="1">
        <f t="shared" si="14"/>
        <v>40880</v>
      </c>
      <c r="E188" s="1">
        <f t="shared" si="15"/>
        <v>39.921875</v>
      </c>
    </row>
    <row r="189" spans="3:5" x14ac:dyDescent="0.25">
      <c r="C189" s="1">
        <f>23316</f>
        <v>23316</v>
      </c>
      <c r="D189" s="1">
        <f t="shared" si="14"/>
        <v>40880</v>
      </c>
      <c r="E189" s="1">
        <f t="shared" si="15"/>
        <v>39.921875</v>
      </c>
    </row>
    <row r="190" spans="3:5" x14ac:dyDescent="0.25">
      <c r="C190" s="1">
        <f>23425</f>
        <v>23425</v>
      </c>
      <c r="D190" s="1">
        <f t="shared" si="14"/>
        <v>40880</v>
      </c>
      <c r="E190" s="1">
        <f t="shared" si="15"/>
        <v>39.921875</v>
      </c>
    </row>
    <row r="191" spans="3:5" x14ac:dyDescent="0.25">
      <c r="C191" s="1">
        <f>23537</f>
        <v>23537</v>
      </c>
      <c r="D191" s="1">
        <f t="shared" si="14"/>
        <v>40880</v>
      </c>
      <c r="E191" s="1">
        <f t="shared" si="15"/>
        <v>39.921875</v>
      </c>
    </row>
    <row r="192" spans="3:5" x14ac:dyDescent="0.25">
      <c r="C192" s="1">
        <f>23643</f>
        <v>23643</v>
      </c>
      <c r="D192" s="1">
        <f t="shared" si="14"/>
        <v>40880</v>
      </c>
      <c r="E192" s="1">
        <f t="shared" si="15"/>
        <v>39.921875</v>
      </c>
    </row>
    <row r="193" spans="3:5" x14ac:dyDescent="0.25">
      <c r="C193" s="1">
        <f>23763</f>
        <v>23763</v>
      </c>
      <c r="D193" s="1">
        <f t="shared" si="14"/>
        <v>40880</v>
      </c>
      <c r="E193" s="1">
        <f t="shared" si="15"/>
        <v>39.921875</v>
      </c>
    </row>
    <row r="194" spans="3:5" x14ac:dyDescent="0.25">
      <c r="C194" s="1">
        <f>23873</f>
        <v>23873</v>
      </c>
      <c r="D194" s="1">
        <f t="shared" si="14"/>
        <v>40880</v>
      </c>
      <c r="E194" s="1">
        <f t="shared" si="15"/>
        <v>39.921875</v>
      </c>
    </row>
    <row r="195" spans="3:5" x14ac:dyDescent="0.25">
      <c r="C195" s="1">
        <f>23990</f>
        <v>23990</v>
      </c>
      <c r="D195" s="1">
        <f t="shared" si="14"/>
        <v>40880</v>
      </c>
      <c r="E195" s="1">
        <f t="shared" si="15"/>
        <v>39.921875</v>
      </c>
    </row>
    <row r="196" spans="3:5" x14ac:dyDescent="0.25">
      <c r="C196" s="1">
        <f>24100</f>
        <v>24100</v>
      </c>
      <c r="D196" s="1">
        <f t="shared" si="14"/>
        <v>40880</v>
      </c>
      <c r="E196" s="1">
        <f t="shared" si="15"/>
        <v>39.921875</v>
      </c>
    </row>
    <row r="197" spans="3:5" x14ac:dyDescent="0.25">
      <c r="C197" s="1">
        <f>24229</f>
        <v>24229</v>
      </c>
      <c r="D197" s="1">
        <f>40884</f>
        <v>40884</v>
      </c>
      <c r="E197" s="1">
        <f>39.92578125</f>
        <v>39.92578125</v>
      </c>
    </row>
    <row r="198" spans="3:5" x14ac:dyDescent="0.25">
      <c r="C198" s="1">
        <f>24356</f>
        <v>24356</v>
      </c>
      <c r="D198" s="1">
        <f>40908</f>
        <v>40908</v>
      </c>
      <c r="E198" s="1">
        <f>39.94921875</f>
        <v>39.94921875</v>
      </c>
    </row>
    <row r="199" spans="3:5" x14ac:dyDescent="0.25">
      <c r="C199" s="1">
        <f>24481</f>
        <v>24481</v>
      </c>
      <c r="D199" s="1">
        <f>40924</f>
        <v>40924</v>
      </c>
      <c r="E199" s="1">
        <f>39.96484375</f>
        <v>39.96484375</v>
      </c>
    </row>
    <row r="200" spans="3:5" x14ac:dyDescent="0.25">
      <c r="C200" s="1">
        <f>24607</f>
        <v>24607</v>
      </c>
      <c r="D200" s="1">
        <f>40940</f>
        <v>40940</v>
      </c>
      <c r="E200" s="1">
        <f>39.98046875</f>
        <v>39.98046875</v>
      </c>
    </row>
    <row r="201" spans="3:5" x14ac:dyDescent="0.25">
      <c r="C201" s="1">
        <f>24755</f>
        <v>24755</v>
      </c>
      <c r="D201" s="1">
        <f>40976</f>
        <v>40976</v>
      </c>
      <c r="E201" s="1">
        <f>40.015625</f>
        <v>40.015625</v>
      </c>
    </row>
    <row r="202" spans="3:5" x14ac:dyDescent="0.25">
      <c r="C202" s="1">
        <f>24859</f>
        <v>24859</v>
      </c>
      <c r="D202" s="1">
        <f>40980</f>
        <v>40980</v>
      </c>
      <c r="E202" s="1">
        <f>40.01953125</f>
        <v>40.01953125</v>
      </c>
    </row>
    <row r="203" spans="3:5" x14ac:dyDescent="0.25">
      <c r="C203" s="1">
        <f>24971</f>
        <v>24971</v>
      </c>
      <c r="D203" s="1">
        <f>40980</f>
        <v>40980</v>
      </c>
      <c r="E203" s="1">
        <f>40.01953125</f>
        <v>40.01953125</v>
      </c>
    </row>
    <row r="204" spans="3:5" x14ac:dyDescent="0.25">
      <c r="C204" s="1">
        <f>25075</f>
        <v>25075</v>
      </c>
      <c r="D204" s="1">
        <f>40980</f>
        <v>40980</v>
      </c>
      <c r="E204" s="1">
        <f>40.01953125</f>
        <v>40.01953125</v>
      </c>
    </row>
    <row r="205" spans="3:5" x14ac:dyDescent="0.25">
      <c r="C205" s="1">
        <f>25179</f>
        <v>25179</v>
      </c>
      <c r="D205" s="1">
        <f>40980</f>
        <v>40980</v>
      </c>
      <c r="E205" s="1">
        <f>40.01953125</f>
        <v>40.01953125</v>
      </c>
    </row>
    <row r="206" spans="3:5" x14ac:dyDescent="0.25">
      <c r="C206" s="1">
        <f>25288</f>
        <v>25288</v>
      </c>
      <c r="D206" s="1">
        <f>40980</f>
        <v>40980</v>
      </c>
      <c r="E206" s="1">
        <f>40.01953125</f>
        <v>40.01953125</v>
      </c>
    </row>
    <row r="207" spans="3:5" x14ac:dyDescent="0.25">
      <c r="C207" s="1">
        <f>25407</f>
        <v>25407</v>
      </c>
      <c r="D207" s="1">
        <f>40996</f>
        <v>40996</v>
      </c>
      <c r="E207" s="1">
        <f>40.03515625</f>
        <v>40.03515625</v>
      </c>
    </row>
    <row r="208" spans="3:5" x14ac:dyDescent="0.25">
      <c r="C208" s="1">
        <f>25527</f>
        <v>25527</v>
      </c>
      <c r="D208" s="1">
        <f>41012</f>
        <v>41012</v>
      </c>
      <c r="E208" s="1">
        <f>40.05078125</f>
        <v>40.05078125</v>
      </c>
    </row>
    <row r="209" spans="3:5" x14ac:dyDescent="0.25">
      <c r="C209" s="1">
        <f>25633</f>
        <v>25633</v>
      </c>
      <c r="D209" s="1">
        <f>41024</f>
        <v>41024</v>
      </c>
      <c r="E209" s="1">
        <f>40.0625</f>
        <v>40.0625</v>
      </c>
    </row>
    <row r="210" spans="3:5" x14ac:dyDescent="0.25">
      <c r="C210" s="1">
        <f>25741</f>
        <v>25741</v>
      </c>
      <c r="D210" s="1">
        <f t="shared" ref="D210:D224" si="16">41028</f>
        <v>41028</v>
      </c>
      <c r="E210" s="1">
        <f t="shared" ref="E210:E224" si="17">40.06640625</f>
        <v>40.06640625</v>
      </c>
    </row>
    <row r="211" spans="3:5" x14ac:dyDescent="0.25">
      <c r="C211" s="1">
        <f>25845</f>
        <v>25845</v>
      </c>
      <c r="D211" s="1">
        <f t="shared" si="16"/>
        <v>41028</v>
      </c>
      <c r="E211" s="1">
        <f t="shared" si="17"/>
        <v>40.06640625</v>
      </c>
    </row>
    <row r="212" spans="3:5" x14ac:dyDescent="0.25">
      <c r="C212" s="1">
        <f>25961</f>
        <v>25961</v>
      </c>
      <c r="D212" s="1">
        <f t="shared" si="16"/>
        <v>41028</v>
      </c>
      <c r="E212" s="1">
        <f t="shared" si="17"/>
        <v>40.06640625</v>
      </c>
    </row>
    <row r="213" spans="3:5" x14ac:dyDescent="0.25">
      <c r="C213" s="1">
        <f>26068</f>
        <v>26068</v>
      </c>
      <c r="D213" s="1">
        <f t="shared" si="16"/>
        <v>41028</v>
      </c>
      <c r="E213" s="1">
        <f t="shared" si="17"/>
        <v>40.06640625</v>
      </c>
    </row>
    <row r="214" spans="3:5" x14ac:dyDescent="0.25">
      <c r="C214" s="1">
        <f>26174</f>
        <v>26174</v>
      </c>
      <c r="D214" s="1">
        <f t="shared" si="16"/>
        <v>41028</v>
      </c>
      <c r="E214" s="1">
        <f t="shared" si="17"/>
        <v>40.06640625</v>
      </c>
    </row>
    <row r="215" spans="3:5" x14ac:dyDescent="0.25">
      <c r="C215" s="1">
        <f>26278</f>
        <v>26278</v>
      </c>
      <c r="D215" s="1">
        <f t="shared" si="16"/>
        <v>41028</v>
      </c>
      <c r="E215" s="1">
        <f t="shared" si="17"/>
        <v>40.06640625</v>
      </c>
    </row>
    <row r="216" spans="3:5" x14ac:dyDescent="0.25">
      <c r="C216" s="1">
        <f>26383</f>
        <v>26383</v>
      </c>
      <c r="D216" s="1">
        <f t="shared" si="16"/>
        <v>41028</v>
      </c>
      <c r="E216" s="1">
        <f t="shared" si="17"/>
        <v>40.06640625</v>
      </c>
    </row>
    <row r="217" spans="3:5" x14ac:dyDescent="0.25">
      <c r="C217" s="1">
        <f>26491</f>
        <v>26491</v>
      </c>
      <c r="D217" s="1">
        <f t="shared" si="16"/>
        <v>41028</v>
      </c>
      <c r="E217" s="1">
        <f t="shared" si="17"/>
        <v>40.06640625</v>
      </c>
    </row>
    <row r="218" spans="3:5" x14ac:dyDescent="0.25">
      <c r="C218" s="1">
        <f>26596</f>
        <v>26596</v>
      </c>
      <c r="D218" s="1">
        <f t="shared" si="16"/>
        <v>41028</v>
      </c>
      <c r="E218" s="1">
        <f t="shared" si="17"/>
        <v>40.06640625</v>
      </c>
    </row>
    <row r="219" spans="3:5" x14ac:dyDescent="0.25">
      <c r="C219" s="1">
        <f>26715</f>
        <v>26715</v>
      </c>
      <c r="D219" s="1">
        <f t="shared" si="16"/>
        <v>41028</v>
      </c>
      <c r="E219" s="1">
        <f t="shared" si="17"/>
        <v>40.06640625</v>
      </c>
    </row>
    <row r="220" spans="3:5" x14ac:dyDescent="0.25">
      <c r="C220" s="1">
        <f>26826</f>
        <v>26826</v>
      </c>
      <c r="D220" s="1">
        <f t="shared" si="16"/>
        <v>41028</v>
      </c>
      <c r="E220" s="1">
        <f t="shared" si="17"/>
        <v>40.06640625</v>
      </c>
    </row>
    <row r="221" spans="3:5" x14ac:dyDescent="0.25">
      <c r="C221" s="1">
        <f>26943</f>
        <v>26943</v>
      </c>
      <c r="D221" s="1">
        <f t="shared" si="16"/>
        <v>41028</v>
      </c>
      <c r="E221" s="1">
        <f t="shared" si="17"/>
        <v>40.06640625</v>
      </c>
    </row>
    <row r="222" spans="3:5" x14ac:dyDescent="0.25">
      <c r="C222" s="1">
        <f>27048</f>
        <v>27048</v>
      </c>
      <c r="D222" s="1">
        <f t="shared" si="16"/>
        <v>41028</v>
      </c>
      <c r="E222" s="1">
        <f t="shared" si="17"/>
        <v>40.06640625</v>
      </c>
    </row>
    <row r="223" spans="3:5" x14ac:dyDescent="0.25">
      <c r="C223" s="1">
        <f>27154</f>
        <v>27154</v>
      </c>
      <c r="D223" s="1">
        <f t="shared" si="16"/>
        <v>41028</v>
      </c>
      <c r="E223" s="1">
        <f t="shared" si="17"/>
        <v>40.06640625</v>
      </c>
    </row>
    <row r="224" spans="3:5" x14ac:dyDescent="0.25">
      <c r="C224" s="1">
        <f>27270</f>
        <v>27270</v>
      </c>
      <c r="D224" s="1">
        <f t="shared" si="16"/>
        <v>41028</v>
      </c>
      <c r="E224" s="1">
        <f t="shared" si="17"/>
        <v>40.06640625</v>
      </c>
    </row>
    <row r="225" spans="3:5" x14ac:dyDescent="0.25">
      <c r="C225" s="1">
        <f>27386</f>
        <v>27386</v>
      </c>
      <c r="D225" s="1">
        <f>41032</f>
        <v>41032</v>
      </c>
      <c r="E225" s="1">
        <f>40.0703125</f>
        <v>40.0703125</v>
      </c>
    </row>
    <row r="226" spans="3:5" x14ac:dyDescent="0.25">
      <c r="C226" s="1">
        <f>27493</f>
        <v>27493</v>
      </c>
      <c r="D226" s="1">
        <f>41032</f>
        <v>41032</v>
      </c>
      <c r="E226" s="1">
        <f>40.0703125</f>
        <v>40.0703125</v>
      </c>
    </row>
    <row r="227" spans="3:5" x14ac:dyDescent="0.25">
      <c r="C227" s="1">
        <f>27641</f>
        <v>27641</v>
      </c>
      <c r="D227" s="1">
        <f>41052</f>
        <v>41052</v>
      </c>
      <c r="E227" s="1">
        <f>40.08984375</f>
        <v>40.08984375</v>
      </c>
    </row>
    <row r="228" spans="3:5" x14ac:dyDescent="0.25">
      <c r="C228" s="1">
        <f>27760</f>
        <v>27760</v>
      </c>
      <c r="D228" s="1">
        <f t="shared" ref="D228:D240" si="18">41064</f>
        <v>41064</v>
      </c>
      <c r="E228" s="1">
        <f t="shared" ref="E228:E240" si="19">40.1015625</f>
        <v>40.1015625</v>
      </c>
    </row>
    <row r="229" spans="3:5" x14ac:dyDescent="0.25">
      <c r="C229" s="1">
        <f>27864</f>
        <v>27864</v>
      </c>
      <c r="D229" s="1">
        <f t="shared" si="18"/>
        <v>41064</v>
      </c>
      <c r="E229" s="1">
        <f t="shared" si="19"/>
        <v>40.1015625</v>
      </c>
    </row>
    <row r="230" spans="3:5" x14ac:dyDescent="0.25">
      <c r="C230" s="1">
        <f>27977</f>
        <v>27977</v>
      </c>
      <c r="D230" s="1">
        <f t="shared" si="18"/>
        <v>41064</v>
      </c>
      <c r="E230" s="1">
        <f t="shared" si="19"/>
        <v>40.1015625</v>
      </c>
    </row>
    <row r="231" spans="3:5" x14ac:dyDescent="0.25">
      <c r="C231" s="1">
        <f>28089</f>
        <v>28089</v>
      </c>
      <c r="D231" s="1">
        <f t="shared" si="18"/>
        <v>41064</v>
      </c>
      <c r="E231" s="1">
        <f t="shared" si="19"/>
        <v>40.1015625</v>
      </c>
    </row>
    <row r="232" spans="3:5" x14ac:dyDescent="0.25">
      <c r="C232" s="1">
        <f>28207</f>
        <v>28207</v>
      </c>
      <c r="D232" s="1">
        <f t="shared" si="18"/>
        <v>41064</v>
      </c>
      <c r="E232" s="1">
        <f t="shared" si="19"/>
        <v>40.1015625</v>
      </c>
    </row>
    <row r="233" spans="3:5" x14ac:dyDescent="0.25">
      <c r="C233" s="1">
        <f>28313</f>
        <v>28313</v>
      </c>
      <c r="D233" s="1">
        <f t="shared" si="18"/>
        <v>41064</v>
      </c>
      <c r="E233" s="1">
        <f t="shared" si="19"/>
        <v>40.1015625</v>
      </c>
    </row>
    <row r="234" spans="3:5" x14ac:dyDescent="0.25">
      <c r="C234" s="1">
        <f>28428</f>
        <v>28428</v>
      </c>
      <c r="D234" s="1">
        <f t="shared" si="18"/>
        <v>41064</v>
      </c>
      <c r="E234" s="1">
        <f t="shared" si="19"/>
        <v>40.1015625</v>
      </c>
    </row>
    <row r="235" spans="3:5" x14ac:dyDescent="0.25">
      <c r="C235" s="1">
        <f>28538</f>
        <v>28538</v>
      </c>
      <c r="D235" s="1">
        <f t="shared" si="18"/>
        <v>41064</v>
      </c>
      <c r="E235" s="1">
        <f t="shared" si="19"/>
        <v>40.1015625</v>
      </c>
    </row>
    <row r="236" spans="3:5" x14ac:dyDescent="0.25">
      <c r="C236" s="1">
        <f>28647</f>
        <v>28647</v>
      </c>
      <c r="D236" s="1">
        <f t="shared" si="18"/>
        <v>41064</v>
      </c>
      <c r="E236" s="1">
        <f t="shared" si="19"/>
        <v>40.1015625</v>
      </c>
    </row>
    <row r="237" spans="3:5" x14ac:dyDescent="0.25">
      <c r="C237" s="1">
        <f>28756</f>
        <v>28756</v>
      </c>
      <c r="D237" s="1">
        <f t="shared" si="18"/>
        <v>41064</v>
      </c>
      <c r="E237" s="1">
        <f t="shared" si="19"/>
        <v>40.1015625</v>
      </c>
    </row>
    <row r="238" spans="3:5" x14ac:dyDescent="0.25">
      <c r="C238" s="1">
        <f>28860</f>
        <v>28860</v>
      </c>
      <c r="D238" s="1">
        <f t="shared" si="18"/>
        <v>41064</v>
      </c>
      <c r="E238" s="1">
        <f t="shared" si="19"/>
        <v>40.1015625</v>
      </c>
    </row>
    <row r="239" spans="3:5" x14ac:dyDescent="0.25">
      <c r="C239" s="1">
        <f>29050</f>
        <v>29050</v>
      </c>
      <c r="D239" s="1">
        <f t="shared" si="18"/>
        <v>41064</v>
      </c>
      <c r="E239" s="1">
        <f t="shared" si="19"/>
        <v>40.1015625</v>
      </c>
    </row>
    <row r="240" spans="3:5" x14ac:dyDescent="0.25">
      <c r="C240" s="1">
        <f>29160</f>
        <v>29160</v>
      </c>
      <c r="D240" s="1">
        <f t="shared" si="18"/>
        <v>41064</v>
      </c>
      <c r="E240" s="1">
        <f t="shared" si="19"/>
        <v>40.1015625</v>
      </c>
    </row>
    <row r="241" spans="3:5" x14ac:dyDescent="0.25">
      <c r="C241" s="1">
        <f>29265</f>
        <v>29265</v>
      </c>
      <c r="D241" s="1">
        <f>41116</f>
        <v>41116</v>
      </c>
      <c r="E241" s="1">
        <f>40.15234375</f>
        <v>40.15234375</v>
      </c>
    </row>
    <row r="242" spans="3:5" x14ac:dyDescent="0.25">
      <c r="C242" s="1">
        <f>29398</f>
        <v>29398</v>
      </c>
      <c r="D242" s="1">
        <f>41288</f>
        <v>41288</v>
      </c>
      <c r="E242" s="1">
        <f>40.3203125</f>
        <v>40.3203125</v>
      </c>
    </row>
    <row r="243" spans="3:5" x14ac:dyDescent="0.25">
      <c r="C243" s="1">
        <f>29517</f>
        <v>29517</v>
      </c>
      <c r="D243" s="1">
        <f>41308</f>
        <v>41308</v>
      </c>
      <c r="E243" s="1">
        <f>40.33984375</f>
        <v>40.33984375</v>
      </c>
    </row>
    <row r="244" spans="3:5" x14ac:dyDescent="0.25">
      <c r="C244" s="1">
        <f>29633</f>
        <v>29633</v>
      </c>
      <c r="D244" s="1">
        <f>41400</f>
        <v>41400</v>
      </c>
      <c r="E244" s="1">
        <f>40.4296875</f>
        <v>40.4296875</v>
      </c>
    </row>
    <row r="245" spans="3:5" x14ac:dyDescent="0.25">
      <c r="C245" s="1">
        <f>29743</f>
        <v>29743</v>
      </c>
      <c r="D245" s="1">
        <f>41404</f>
        <v>41404</v>
      </c>
      <c r="E245" s="1">
        <f t="shared" ref="E245:E250" si="20">40.43359375</f>
        <v>40.43359375</v>
      </c>
    </row>
    <row r="246" spans="3:5" x14ac:dyDescent="0.25">
      <c r="C246" s="1">
        <f>29848</f>
        <v>29848</v>
      </c>
      <c r="D246" s="1">
        <f>41404</f>
        <v>41404</v>
      </c>
      <c r="E246" s="1">
        <f t="shared" si="20"/>
        <v>40.43359375</v>
      </c>
    </row>
    <row r="247" spans="3:5" x14ac:dyDescent="0.25">
      <c r="C247" s="1">
        <f>29957</f>
        <v>29957</v>
      </c>
      <c r="D247" s="1">
        <f>41404</f>
        <v>41404</v>
      </c>
      <c r="E247" s="1">
        <f t="shared" si="20"/>
        <v>40.43359375</v>
      </c>
    </row>
    <row r="248" spans="3:5" x14ac:dyDescent="0.25">
      <c r="C248" s="1">
        <f>30066</f>
        <v>30066</v>
      </c>
      <c r="D248" s="1">
        <f>41404</f>
        <v>41404</v>
      </c>
      <c r="E248" s="1">
        <f t="shared" si="20"/>
        <v>40.43359375</v>
      </c>
    </row>
    <row r="249" spans="3:5" x14ac:dyDescent="0.25">
      <c r="C249" s="1">
        <f>30181</f>
        <v>30181</v>
      </c>
      <c r="D249" s="1">
        <f>41404</f>
        <v>41404</v>
      </c>
      <c r="E249" s="1">
        <f t="shared" si="20"/>
        <v>40.43359375</v>
      </c>
    </row>
    <row r="250" spans="3:5" x14ac:dyDescent="0.25">
      <c r="C250" s="1">
        <f>30286</f>
        <v>30286</v>
      </c>
      <c r="D250" s="1">
        <f>41404</f>
        <v>41404</v>
      </c>
      <c r="E250" s="1">
        <f t="shared" si="20"/>
        <v>40.43359375</v>
      </c>
    </row>
    <row r="251" spans="3:5" x14ac:dyDescent="0.25">
      <c r="C251" s="1">
        <f>30397</f>
        <v>30397</v>
      </c>
      <c r="D251" s="1">
        <f t="shared" ref="D251:D274" si="21">41408</f>
        <v>41408</v>
      </c>
      <c r="E251" s="1">
        <f t="shared" ref="E251:E274" si="22">40.4375</f>
        <v>40.4375</v>
      </c>
    </row>
    <row r="252" spans="3:5" x14ac:dyDescent="0.25">
      <c r="C252" s="1">
        <f>30503</f>
        <v>30503</v>
      </c>
      <c r="D252" s="1">
        <f t="shared" si="21"/>
        <v>41408</v>
      </c>
      <c r="E252" s="1">
        <f t="shared" si="22"/>
        <v>40.4375</v>
      </c>
    </row>
    <row r="253" spans="3:5" x14ac:dyDescent="0.25">
      <c r="C253" s="1">
        <f>30608</f>
        <v>30608</v>
      </c>
      <c r="D253" s="1">
        <f t="shared" si="21"/>
        <v>41408</v>
      </c>
      <c r="E253" s="1">
        <f t="shared" si="22"/>
        <v>40.4375</v>
      </c>
    </row>
    <row r="254" spans="3:5" x14ac:dyDescent="0.25">
      <c r="C254" s="1">
        <f>30722</f>
        <v>30722</v>
      </c>
      <c r="D254" s="1">
        <f t="shared" si="21"/>
        <v>41408</v>
      </c>
      <c r="E254" s="1">
        <f t="shared" si="22"/>
        <v>40.4375</v>
      </c>
    </row>
    <row r="255" spans="3:5" x14ac:dyDescent="0.25">
      <c r="C255" s="1">
        <f>30828</f>
        <v>30828</v>
      </c>
      <c r="D255" s="1">
        <f t="shared" si="21"/>
        <v>41408</v>
      </c>
      <c r="E255" s="1">
        <f t="shared" si="22"/>
        <v>40.4375</v>
      </c>
    </row>
    <row r="256" spans="3:5" x14ac:dyDescent="0.25">
      <c r="C256" s="1">
        <f>30952</f>
        <v>30952</v>
      </c>
      <c r="D256" s="1">
        <f t="shared" si="21"/>
        <v>41408</v>
      </c>
      <c r="E256" s="1">
        <f t="shared" si="22"/>
        <v>40.4375</v>
      </c>
    </row>
    <row r="257" spans="3:5" x14ac:dyDescent="0.25">
      <c r="C257" s="1">
        <f>31069</f>
        <v>31069</v>
      </c>
      <c r="D257" s="1">
        <f t="shared" si="21"/>
        <v>41408</v>
      </c>
      <c r="E257" s="1">
        <f t="shared" si="22"/>
        <v>40.4375</v>
      </c>
    </row>
    <row r="258" spans="3:5" x14ac:dyDescent="0.25">
      <c r="C258" s="1">
        <f>31181</f>
        <v>31181</v>
      </c>
      <c r="D258" s="1">
        <f t="shared" si="21"/>
        <v>41408</v>
      </c>
      <c r="E258" s="1">
        <f t="shared" si="22"/>
        <v>40.4375</v>
      </c>
    </row>
    <row r="259" spans="3:5" x14ac:dyDescent="0.25">
      <c r="C259" s="1">
        <f>31290</f>
        <v>31290</v>
      </c>
      <c r="D259" s="1">
        <f t="shared" si="21"/>
        <v>41408</v>
      </c>
      <c r="E259" s="1">
        <f t="shared" si="22"/>
        <v>40.4375</v>
      </c>
    </row>
    <row r="260" spans="3:5" x14ac:dyDescent="0.25">
      <c r="C260" s="1">
        <f>31399</f>
        <v>31399</v>
      </c>
      <c r="D260" s="1">
        <f t="shared" si="21"/>
        <v>41408</v>
      </c>
      <c r="E260" s="1">
        <f t="shared" si="22"/>
        <v>40.4375</v>
      </c>
    </row>
    <row r="261" spans="3:5" x14ac:dyDescent="0.25">
      <c r="C261" s="1">
        <f>31505</f>
        <v>31505</v>
      </c>
      <c r="D261" s="1">
        <f t="shared" si="21"/>
        <v>41408</v>
      </c>
      <c r="E261" s="1">
        <f t="shared" si="22"/>
        <v>40.4375</v>
      </c>
    </row>
    <row r="262" spans="3:5" x14ac:dyDescent="0.25">
      <c r="C262" s="1">
        <f>31611</f>
        <v>31611</v>
      </c>
      <c r="D262" s="1">
        <f t="shared" si="21"/>
        <v>41408</v>
      </c>
      <c r="E262" s="1">
        <f t="shared" si="22"/>
        <v>40.4375</v>
      </c>
    </row>
    <row r="263" spans="3:5" x14ac:dyDescent="0.25">
      <c r="C263" s="1">
        <f>31725</f>
        <v>31725</v>
      </c>
      <c r="D263" s="1">
        <f t="shared" si="21"/>
        <v>41408</v>
      </c>
      <c r="E263" s="1">
        <f t="shared" si="22"/>
        <v>40.4375</v>
      </c>
    </row>
    <row r="264" spans="3:5" x14ac:dyDescent="0.25">
      <c r="C264" s="1">
        <f>31830</f>
        <v>31830</v>
      </c>
      <c r="D264" s="1">
        <f t="shared" si="21"/>
        <v>41408</v>
      </c>
      <c r="E264" s="1">
        <f t="shared" si="22"/>
        <v>40.4375</v>
      </c>
    </row>
    <row r="265" spans="3:5" x14ac:dyDescent="0.25">
      <c r="C265" s="1">
        <f>31948</f>
        <v>31948</v>
      </c>
      <c r="D265" s="1">
        <f t="shared" si="21"/>
        <v>41408</v>
      </c>
      <c r="E265" s="1">
        <f t="shared" si="22"/>
        <v>40.4375</v>
      </c>
    </row>
    <row r="266" spans="3:5" x14ac:dyDescent="0.25">
      <c r="C266" s="1">
        <f>32054</f>
        <v>32054</v>
      </c>
      <c r="D266" s="1">
        <f t="shared" si="21"/>
        <v>41408</v>
      </c>
      <c r="E266" s="1">
        <f t="shared" si="22"/>
        <v>40.4375</v>
      </c>
    </row>
    <row r="267" spans="3:5" x14ac:dyDescent="0.25">
      <c r="C267" s="1">
        <f>32167</f>
        <v>32167</v>
      </c>
      <c r="D267" s="1">
        <f t="shared" si="21"/>
        <v>41408</v>
      </c>
      <c r="E267" s="1">
        <f t="shared" si="22"/>
        <v>40.4375</v>
      </c>
    </row>
    <row r="268" spans="3:5" x14ac:dyDescent="0.25">
      <c r="C268" s="1">
        <f>32276</f>
        <v>32276</v>
      </c>
      <c r="D268" s="1">
        <f t="shared" si="21"/>
        <v>41408</v>
      </c>
      <c r="E268" s="1">
        <f t="shared" si="22"/>
        <v>40.4375</v>
      </c>
    </row>
    <row r="269" spans="3:5" x14ac:dyDescent="0.25">
      <c r="C269" s="1">
        <f>32383</f>
        <v>32383</v>
      </c>
      <c r="D269" s="1">
        <f t="shared" si="21"/>
        <v>41408</v>
      </c>
      <c r="E269" s="1">
        <f t="shared" si="22"/>
        <v>40.4375</v>
      </c>
    </row>
    <row r="270" spans="3:5" x14ac:dyDescent="0.25">
      <c r="C270" s="1">
        <f>32499</f>
        <v>32499</v>
      </c>
      <c r="D270" s="1">
        <f t="shared" si="21"/>
        <v>41408</v>
      </c>
      <c r="E270" s="1">
        <f t="shared" si="22"/>
        <v>40.4375</v>
      </c>
    </row>
    <row r="271" spans="3:5" x14ac:dyDescent="0.25">
      <c r="C271" s="1">
        <f>32605</f>
        <v>32605</v>
      </c>
      <c r="D271" s="1">
        <f t="shared" si="21"/>
        <v>41408</v>
      </c>
      <c r="E271" s="1">
        <f t="shared" si="22"/>
        <v>40.4375</v>
      </c>
    </row>
    <row r="272" spans="3:5" x14ac:dyDescent="0.25">
      <c r="C272" s="1">
        <f>32720</f>
        <v>32720</v>
      </c>
      <c r="D272" s="1">
        <f t="shared" si="21"/>
        <v>41408</v>
      </c>
      <c r="E272" s="1">
        <f t="shared" si="22"/>
        <v>40.4375</v>
      </c>
    </row>
    <row r="273" spans="3:5" x14ac:dyDescent="0.25">
      <c r="C273" s="1">
        <f>32830</f>
        <v>32830</v>
      </c>
      <c r="D273" s="1">
        <f t="shared" si="21"/>
        <v>41408</v>
      </c>
      <c r="E273" s="1">
        <f t="shared" si="22"/>
        <v>40.4375</v>
      </c>
    </row>
    <row r="274" spans="3:5" x14ac:dyDescent="0.25">
      <c r="C274" s="1">
        <f>32953</f>
        <v>32953</v>
      </c>
      <c r="D274" s="1">
        <f t="shared" si="21"/>
        <v>41408</v>
      </c>
      <c r="E274" s="1">
        <f t="shared" si="22"/>
        <v>40.4375</v>
      </c>
    </row>
    <row r="275" spans="3:5" x14ac:dyDescent="0.25">
      <c r="C275" s="1">
        <f>33089</f>
        <v>33089</v>
      </c>
      <c r="D275" s="1">
        <f>41624</f>
        <v>41624</v>
      </c>
      <c r="E275" s="1">
        <f>40.6484375</f>
        <v>40.6484375</v>
      </c>
    </row>
    <row r="276" spans="3:5" x14ac:dyDescent="0.25">
      <c r="C276" s="1">
        <f>33206</f>
        <v>33206</v>
      </c>
      <c r="D276" s="1">
        <f>41920</f>
        <v>41920</v>
      </c>
      <c r="E276" s="1">
        <f>40.9375</f>
        <v>40.9375</v>
      </c>
    </row>
    <row r="277" spans="3:5" x14ac:dyDescent="0.25">
      <c r="C277" s="1">
        <f>33323</f>
        <v>33323</v>
      </c>
      <c r="D277" s="1">
        <f>41948</f>
        <v>41948</v>
      </c>
      <c r="E277" s="1">
        <f>40.96484375</f>
        <v>40.96484375</v>
      </c>
    </row>
    <row r="278" spans="3:5" x14ac:dyDescent="0.25">
      <c r="C278" s="1">
        <f>33452</f>
        <v>33452</v>
      </c>
      <c r="D278" s="1">
        <f>41968</f>
        <v>41968</v>
      </c>
      <c r="E278" s="1">
        <f>40.984375</f>
        <v>40.984375</v>
      </c>
    </row>
    <row r="279" spans="3:5" x14ac:dyDescent="0.25">
      <c r="C279" s="1">
        <f>33581</f>
        <v>33581</v>
      </c>
      <c r="D279" s="1">
        <f>42000</f>
        <v>42000</v>
      </c>
      <c r="E279" s="1">
        <f t="shared" ref="E279:E284" si="23">41.015625</f>
        <v>41.015625</v>
      </c>
    </row>
    <row r="280" spans="3:5" x14ac:dyDescent="0.25">
      <c r="C280" s="1">
        <f>33687</f>
        <v>33687</v>
      </c>
      <c r="D280" s="1">
        <f>42000</f>
        <v>42000</v>
      </c>
      <c r="E280" s="1">
        <f t="shared" si="23"/>
        <v>41.015625</v>
      </c>
    </row>
    <row r="281" spans="3:5" x14ac:dyDescent="0.25">
      <c r="C281" s="1">
        <f>33791</f>
        <v>33791</v>
      </c>
      <c r="D281" s="1">
        <f>42000</f>
        <v>42000</v>
      </c>
      <c r="E281" s="1">
        <f t="shared" si="23"/>
        <v>41.015625</v>
      </c>
    </row>
    <row r="282" spans="3:5" x14ac:dyDescent="0.25">
      <c r="C282" s="1">
        <f>33908</f>
        <v>33908</v>
      </c>
      <c r="D282" s="1">
        <f>42000</f>
        <v>42000</v>
      </c>
      <c r="E282" s="1">
        <f t="shared" si="23"/>
        <v>41.015625</v>
      </c>
    </row>
    <row r="283" spans="3:5" x14ac:dyDescent="0.25">
      <c r="C283" s="1">
        <f>34013</f>
        <v>34013</v>
      </c>
      <c r="D283" s="1">
        <f>42000</f>
        <v>42000</v>
      </c>
      <c r="E283" s="1">
        <f t="shared" si="23"/>
        <v>41.015625</v>
      </c>
    </row>
    <row r="284" spans="3:5" x14ac:dyDescent="0.25">
      <c r="C284" s="1">
        <f>34132</f>
        <v>34132</v>
      </c>
      <c r="D284" s="1">
        <f>42000</f>
        <v>42000</v>
      </c>
      <c r="E284" s="1">
        <f t="shared" si="23"/>
        <v>41.015625</v>
      </c>
    </row>
    <row r="285" spans="3:5" x14ac:dyDescent="0.25">
      <c r="C285" s="1">
        <f>34240</f>
        <v>34240</v>
      </c>
      <c r="D285" s="1">
        <f t="shared" ref="D285:D301" si="24">42004</f>
        <v>42004</v>
      </c>
      <c r="E285" s="1">
        <f t="shared" ref="E285:E301" si="25">41.01953125</f>
        <v>41.01953125</v>
      </c>
    </row>
    <row r="286" spans="3:5" x14ac:dyDescent="0.25">
      <c r="C286" s="1">
        <f>34344</f>
        <v>34344</v>
      </c>
      <c r="D286" s="1">
        <f t="shared" si="24"/>
        <v>42004</v>
      </c>
      <c r="E286" s="1">
        <f t="shared" si="25"/>
        <v>41.01953125</v>
      </c>
    </row>
    <row r="287" spans="3:5" x14ac:dyDescent="0.25">
      <c r="C287" s="1">
        <f>34452</f>
        <v>34452</v>
      </c>
      <c r="D287" s="1">
        <f t="shared" si="24"/>
        <v>42004</v>
      </c>
      <c r="E287" s="1">
        <f t="shared" si="25"/>
        <v>41.01953125</v>
      </c>
    </row>
    <row r="288" spans="3:5" x14ac:dyDescent="0.25">
      <c r="C288" s="1">
        <f>34556</f>
        <v>34556</v>
      </c>
      <c r="D288" s="1">
        <f t="shared" si="24"/>
        <v>42004</v>
      </c>
      <c r="E288" s="1">
        <f t="shared" si="25"/>
        <v>41.01953125</v>
      </c>
    </row>
    <row r="289" spans="3:5" x14ac:dyDescent="0.25">
      <c r="C289" s="1">
        <f>34665</f>
        <v>34665</v>
      </c>
      <c r="D289" s="1">
        <f t="shared" si="24"/>
        <v>42004</v>
      </c>
      <c r="E289" s="1">
        <f t="shared" si="25"/>
        <v>41.01953125</v>
      </c>
    </row>
    <row r="290" spans="3:5" x14ac:dyDescent="0.25">
      <c r="C290" s="1">
        <f>34769</f>
        <v>34769</v>
      </c>
      <c r="D290" s="1">
        <f t="shared" si="24"/>
        <v>42004</v>
      </c>
      <c r="E290" s="1">
        <f t="shared" si="25"/>
        <v>41.01953125</v>
      </c>
    </row>
    <row r="291" spans="3:5" x14ac:dyDescent="0.25">
      <c r="C291" s="1">
        <f>34883</f>
        <v>34883</v>
      </c>
      <c r="D291" s="1">
        <f t="shared" si="24"/>
        <v>42004</v>
      </c>
      <c r="E291" s="1">
        <f t="shared" si="25"/>
        <v>41.01953125</v>
      </c>
    </row>
    <row r="292" spans="3:5" x14ac:dyDescent="0.25">
      <c r="C292" s="1">
        <f>34999</f>
        <v>34999</v>
      </c>
      <c r="D292" s="1">
        <f t="shared" si="24"/>
        <v>42004</v>
      </c>
      <c r="E292" s="1">
        <f t="shared" si="25"/>
        <v>41.01953125</v>
      </c>
    </row>
    <row r="293" spans="3:5" x14ac:dyDescent="0.25">
      <c r="C293" s="1">
        <f>35102</f>
        <v>35102</v>
      </c>
      <c r="D293" s="1">
        <f t="shared" si="24"/>
        <v>42004</v>
      </c>
      <c r="E293" s="1">
        <f t="shared" si="25"/>
        <v>41.01953125</v>
      </c>
    </row>
    <row r="294" spans="3:5" x14ac:dyDescent="0.25">
      <c r="C294" s="1">
        <f>35210</f>
        <v>35210</v>
      </c>
      <c r="D294" s="1">
        <f t="shared" si="24"/>
        <v>42004</v>
      </c>
      <c r="E294" s="1">
        <f t="shared" si="25"/>
        <v>41.01953125</v>
      </c>
    </row>
    <row r="295" spans="3:5" x14ac:dyDescent="0.25">
      <c r="C295" s="1">
        <f>35315</f>
        <v>35315</v>
      </c>
      <c r="D295" s="1">
        <f t="shared" si="24"/>
        <v>42004</v>
      </c>
      <c r="E295" s="1">
        <f t="shared" si="25"/>
        <v>41.01953125</v>
      </c>
    </row>
    <row r="296" spans="3:5" x14ac:dyDescent="0.25">
      <c r="C296" s="1">
        <f>35461</f>
        <v>35461</v>
      </c>
      <c r="D296" s="1">
        <f t="shared" si="24"/>
        <v>42004</v>
      </c>
      <c r="E296" s="1">
        <f t="shared" si="25"/>
        <v>41.01953125</v>
      </c>
    </row>
    <row r="297" spans="3:5" x14ac:dyDescent="0.25">
      <c r="C297" s="1">
        <f>35567</f>
        <v>35567</v>
      </c>
      <c r="D297" s="1">
        <f t="shared" si="24"/>
        <v>42004</v>
      </c>
      <c r="E297" s="1">
        <f t="shared" si="25"/>
        <v>41.01953125</v>
      </c>
    </row>
    <row r="298" spans="3:5" x14ac:dyDescent="0.25">
      <c r="C298" s="1">
        <f>35674</f>
        <v>35674</v>
      </c>
      <c r="D298" s="1">
        <f t="shared" si="24"/>
        <v>42004</v>
      </c>
      <c r="E298" s="1">
        <f t="shared" si="25"/>
        <v>41.01953125</v>
      </c>
    </row>
    <row r="299" spans="3:5" x14ac:dyDescent="0.25">
      <c r="C299" s="1">
        <f>35779</f>
        <v>35779</v>
      </c>
      <c r="D299" s="1">
        <f t="shared" si="24"/>
        <v>42004</v>
      </c>
      <c r="E299" s="1">
        <f t="shared" si="25"/>
        <v>41.01953125</v>
      </c>
    </row>
    <row r="300" spans="3:5" x14ac:dyDescent="0.25">
      <c r="C300" s="1">
        <f>35897</f>
        <v>35897</v>
      </c>
      <c r="D300" s="1">
        <f t="shared" si="24"/>
        <v>42004</v>
      </c>
      <c r="E300" s="1">
        <f t="shared" si="25"/>
        <v>41.01953125</v>
      </c>
    </row>
    <row r="301" spans="3:5" x14ac:dyDescent="0.25">
      <c r="C301" s="1">
        <f>36010</f>
        <v>36010</v>
      </c>
      <c r="D301" s="1">
        <f t="shared" si="24"/>
        <v>42004</v>
      </c>
      <c r="E301" s="1">
        <f t="shared" si="25"/>
        <v>41.01953125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2016-01-08T15:46:51Z</cp:lastPrinted>
  <dcterms:created xsi:type="dcterms:W3CDTF">2016-01-08T15:46:51Z</dcterms:created>
  <dcterms:modified xsi:type="dcterms:W3CDTF">2016-01-08T15:19:27Z</dcterms:modified>
</cp:coreProperties>
</file>