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onic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<sst xmlns="http://schemas.openxmlformats.org/spreadsheetml/2006/main" count="9" uniqueCount="9">
  <si>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</si>
  <si>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</si>
  <si>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</si>
  <si>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</si>
  <si>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246(141x)</t>
  </si>
  <si>
    <t>AVERAGE: 116(300x)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</si>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</sst>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Sheet1!$A$2:$A$142</c:f>
              <c:numCache>
                <c:formatCode>General</c:formatCode>
                <c:ptCount val="141"/>
                <c:pt idx="0">
                  <c:v>1389</c:v>
                </c:pt>
                <c:pt idx="1">
                  <c:v>1664</c:v>
                </c:pt>
                <c:pt idx="2">
                  <c:v>1922</c:v>
                </c:pt>
                <c:pt idx="3">
                  <c:v>2164</c:v>
                </c:pt>
                <c:pt idx="4">
                  <c:v>2409</c:v>
                </c:pt>
                <c:pt idx="5">
                  <c:v>2660</c:v>
                </c:pt>
                <c:pt idx="6">
                  <c:v>2898</c:v>
                </c:pt>
                <c:pt idx="7">
                  <c:v>3152</c:v>
                </c:pt>
                <c:pt idx="8">
                  <c:v>3414</c:v>
                </c:pt>
                <c:pt idx="9">
                  <c:v>3654</c:v>
                </c:pt>
                <c:pt idx="10">
                  <c:v>3889</c:v>
                </c:pt>
                <c:pt idx="11">
                  <c:v>4121</c:v>
                </c:pt>
                <c:pt idx="12">
                  <c:v>4357</c:v>
                </c:pt>
                <c:pt idx="13">
                  <c:v>4615</c:v>
                </c:pt>
                <c:pt idx="14">
                  <c:v>4867</c:v>
                </c:pt>
                <c:pt idx="15">
                  <c:v>5117</c:v>
                </c:pt>
                <c:pt idx="16">
                  <c:v>5375</c:v>
                </c:pt>
                <c:pt idx="17">
                  <c:v>5619</c:v>
                </c:pt>
                <c:pt idx="18">
                  <c:v>5891</c:v>
                </c:pt>
                <c:pt idx="19">
                  <c:v>6149</c:v>
                </c:pt>
                <c:pt idx="20">
                  <c:v>6429</c:v>
                </c:pt>
                <c:pt idx="21">
                  <c:v>6685</c:v>
                </c:pt>
                <c:pt idx="22">
                  <c:v>6946</c:v>
                </c:pt>
                <c:pt idx="23">
                  <c:v>7194</c:v>
                </c:pt>
                <c:pt idx="24">
                  <c:v>7432</c:v>
                </c:pt>
                <c:pt idx="25">
                  <c:v>7676</c:v>
                </c:pt>
                <c:pt idx="26">
                  <c:v>7932</c:v>
                </c:pt>
                <c:pt idx="27">
                  <c:v>8170</c:v>
                </c:pt>
                <c:pt idx="28">
                  <c:v>8409</c:v>
                </c:pt>
                <c:pt idx="29">
                  <c:v>8652</c:v>
                </c:pt>
                <c:pt idx="30">
                  <c:v>8911</c:v>
                </c:pt>
                <c:pt idx="31">
                  <c:v>9172</c:v>
                </c:pt>
                <c:pt idx="32">
                  <c:v>9419</c:v>
                </c:pt>
                <c:pt idx="33">
                  <c:v>9657</c:v>
                </c:pt>
                <c:pt idx="34">
                  <c:v>9907</c:v>
                </c:pt>
                <c:pt idx="35">
                  <c:v>10169</c:v>
                </c:pt>
                <c:pt idx="36">
                  <c:v>10424</c:v>
                </c:pt>
                <c:pt idx="37">
                  <c:v>10663</c:v>
                </c:pt>
                <c:pt idx="38">
                  <c:v>10893</c:v>
                </c:pt>
                <c:pt idx="39">
                  <c:v>11150</c:v>
                </c:pt>
                <c:pt idx="40">
                  <c:v>11395</c:v>
                </c:pt>
                <c:pt idx="41">
                  <c:v>11653</c:v>
                </c:pt>
                <c:pt idx="42">
                  <c:v>11886</c:v>
                </c:pt>
                <c:pt idx="43">
                  <c:v>12130</c:v>
                </c:pt>
                <c:pt idx="44">
                  <c:v>12378</c:v>
                </c:pt>
                <c:pt idx="45">
                  <c:v>12619</c:v>
                </c:pt>
                <c:pt idx="46">
                  <c:v>12874</c:v>
                </c:pt>
                <c:pt idx="47">
                  <c:v>13116</c:v>
                </c:pt>
                <c:pt idx="48">
                  <c:v>13361</c:v>
                </c:pt>
                <c:pt idx="49">
                  <c:v>13618</c:v>
                </c:pt>
                <c:pt idx="50">
                  <c:v>13861</c:v>
                </c:pt>
                <c:pt idx="51">
                  <c:v>14108</c:v>
                </c:pt>
                <c:pt idx="52">
                  <c:v>14355</c:v>
                </c:pt>
                <c:pt idx="53">
                  <c:v>14609</c:v>
                </c:pt>
                <c:pt idx="54">
                  <c:v>14858</c:v>
                </c:pt>
                <c:pt idx="55">
                  <c:v>15106</c:v>
                </c:pt>
                <c:pt idx="56">
                  <c:v>15375</c:v>
                </c:pt>
                <c:pt idx="57">
                  <c:v>15626</c:v>
                </c:pt>
                <c:pt idx="58">
                  <c:v>15871</c:v>
                </c:pt>
                <c:pt idx="59">
                  <c:v>16136</c:v>
                </c:pt>
                <c:pt idx="60">
                  <c:v>16377</c:v>
                </c:pt>
                <c:pt idx="61">
                  <c:v>16623</c:v>
                </c:pt>
                <c:pt idx="62">
                  <c:v>16881</c:v>
                </c:pt>
                <c:pt idx="63">
                  <c:v>17141</c:v>
                </c:pt>
                <c:pt idx="64">
                  <c:v>17377</c:v>
                </c:pt>
                <c:pt idx="65">
                  <c:v>17625</c:v>
                </c:pt>
                <c:pt idx="66">
                  <c:v>17872</c:v>
                </c:pt>
                <c:pt idx="67">
                  <c:v>18118</c:v>
                </c:pt>
                <c:pt idx="68">
                  <c:v>18352</c:v>
                </c:pt>
                <c:pt idx="69">
                  <c:v>18619</c:v>
                </c:pt>
                <c:pt idx="70">
                  <c:v>18879</c:v>
                </c:pt>
                <c:pt idx="71">
                  <c:v>19114</c:v>
                </c:pt>
                <c:pt idx="72">
                  <c:v>19360</c:v>
                </c:pt>
                <c:pt idx="73">
                  <c:v>19598</c:v>
                </c:pt>
                <c:pt idx="74">
                  <c:v>19839</c:v>
                </c:pt>
                <c:pt idx="75">
                  <c:v>20080</c:v>
                </c:pt>
                <c:pt idx="76">
                  <c:v>20316</c:v>
                </c:pt>
                <c:pt idx="77">
                  <c:v>20566</c:v>
                </c:pt>
                <c:pt idx="78">
                  <c:v>20817</c:v>
                </c:pt>
                <c:pt idx="79">
                  <c:v>21060</c:v>
                </c:pt>
                <c:pt idx="80">
                  <c:v>21310</c:v>
                </c:pt>
                <c:pt idx="81">
                  <c:v>21565</c:v>
                </c:pt>
                <c:pt idx="82">
                  <c:v>21804</c:v>
                </c:pt>
                <c:pt idx="83">
                  <c:v>22052</c:v>
                </c:pt>
                <c:pt idx="84">
                  <c:v>22309</c:v>
                </c:pt>
                <c:pt idx="85">
                  <c:v>22559</c:v>
                </c:pt>
                <c:pt idx="86">
                  <c:v>22797</c:v>
                </c:pt>
                <c:pt idx="87">
                  <c:v>23043</c:v>
                </c:pt>
                <c:pt idx="88">
                  <c:v>23282</c:v>
                </c:pt>
                <c:pt idx="89">
                  <c:v>23512</c:v>
                </c:pt>
                <c:pt idx="90">
                  <c:v>23752</c:v>
                </c:pt>
                <c:pt idx="91">
                  <c:v>24023</c:v>
                </c:pt>
                <c:pt idx="92">
                  <c:v>24279</c:v>
                </c:pt>
                <c:pt idx="93">
                  <c:v>24541</c:v>
                </c:pt>
                <c:pt idx="94">
                  <c:v>24784</c:v>
                </c:pt>
                <c:pt idx="95">
                  <c:v>25025</c:v>
                </c:pt>
                <c:pt idx="96">
                  <c:v>25275</c:v>
                </c:pt>
                <c:pt idx="97">
                  <c:v>25523</c:v>
                </c:pt>
                <c:pt idx="98">
                  <c:v>25770</c:v>
                </c:pt>
                <c:pt idx="99">
                  <c:v>26026</c:v>
                </c:pt>
                <c:pt idx="100">
                  <c:v>26276</c:v>
                </c:pt>
                <c:pt idx="101">
                  <c:v>26520</c:v>
                </c:pt>
                <c:pt idx="102">
                  <c:v>26756</c:v>
                </c:pt>
                <c:pt idx="103">
                  <c:v>27001</c:v>
                </c:pt>
                <c:pt idx="104">
                  <c:v>27269</c:v>
                </c:pt>
                <c:pt idx="105">
                  <c:v>27525</c:v>
                </c:pt>
                <c:pt idx="106">
                  <c:v>27757</c:v>
                </c:pt>
                <c:pt idx="107">
                  <c:v>27986</c:v>
                </c:pt>
                <c:pt idx="108">
                  <c:v>28227</c:v>
                </c:pt>
                <c:pt idx="109">
                  <c:v>28465</c:v>
                </c:pt>
                <c:pt idx="110">
                  <c:v>28735</c:v>
                </c:pt>
                <c:pt idx="111">
                  <c:v>28970</c:v>
                </c:pt>
                <c:pt idx="112">
                  <c:v>29213</c:v>
                </c:pt>
                <c:pt idx="113">
                  <c:v>29455</c:v>
                </c:pt>
                <c:pt idx="114">
                  <c:v>29709</c:v>
                </c:pt>
                <c:pt idx="115">
                  <c:v>29966</c:v>
                </c:pt>
                <c:pt idx="116">
                  <c:v>30204</c:v>
                </c:pt>
                <c:pt idx="117">
                  <c:v>30451</c:v>
                </c:pt>
                <c:pt idx="118">
                  <c:v>30693</c:v>
                </c:pt>
                <c:pt idx="119">
                  <c:v>30934</c:v>
                </c:pt>
                <c:pt idx="120">
                  <c:v>31177</c:v>
                </c:pt>
                <c:pt idx="121">
                  <c:v>31419</c:v>
                </c:pt>
                <c:pt idx="122">
                  <c:v>31666</c:v>
                </c:pt>
                <c:pt idx="123">
                  <c:v>31917</c:v>
                </c:pt>
                <c:pt idx="124">
                  <c:v>32175</c:v>
                </c:pt>
                <c:pt idx="125">
                  <c:v>32450</c:v>
                </c:pt>
                <c:pt idx="126">
                  <c:v>32698</c:v>
                </c:pt>
                <c:pt idx="127">
                  <c:v>32945</c:v>
                </c:pt>
                <c:pt idx="128">
                  <c:v>33177</c:v>
                </c:pt>
                <c:pt idx="129">
                  <c:v>33423</c:v>
                </c:pt>
                <c:pt idx="130">
                  <c:v>33669</c:v>
                </c:pt>
                <c:pt idx="131">
                  <c:v>33912</c:v>
                </c:pt>
                <c:pt idx="132">
                  <c:v>34146</c:v>
                </c:pt>
                <c:pt idx="133">
                  <c:v>34386</c:v>
                </c:pt>
                <c:pt idx="134">
                  <c:v>34618</c:v>
                </c:pt>
                <c:pt idx="135">
                  <c:v>34863</c:v>
                </c:pt>
                <c:pt idx="136">
                  <c:v>35111</c:v>
                </c:pt>
                <c:pt idx="137">
                  <c:v>35396</c:v>
                </c:pt>
                <c:pt idx="138">
                  <c:v>35647</c:v>
                </c:pt>
                <c:pt idx="139">
                  <c:v>35885</c:v>
                </c:pt>
                <c:pt idx="140">
                  <c:v>36133</c:v>
                </c:pt>
              </c:numCache>
            </c:numRef>
          </c:cat>
          <c:val>
            <c:numRef>
              <c:f>Sheet1!$B$2:$B$142</c:f>
              <c:numCache>
                <c:formatCode>General</c:formatCode>
                <c:ptCount val="141"/>
                <c:pt idx="0">
                  <c:v>0</c:v>
                </c:pt>
                <c:pt idx="1">
                  <c:v>22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23</c:v>
                </c:pt>
                <c:pt idx="6">
                  <c:v>37</c:v>
                </c:pt>
                <c:pt idx="7">
                  <c:v>32</c:v>
                </c:pt>
                <c:pt idx="8">
                  <c:v>43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20</c:v>
                </c:pt>
                <c:pt idx="19">
                  <c:v>11</c:v>
                </c:pt>
                <c:pt idx="20">
                  <c:v>47</c:v>
                </c:pt>
                <c:pt idx="21">
                  <c:v>30</c:v>
                </c:pt>
                <c:pt idx="22">
                  <c:v>20</c:v>
                </c:pt>
                <c:pt idx="23">
                  <c:v>2</c:v>
                </c:pt>
                <c:pt idx="24">
                  <c:v>0</c:v>
                </c:pt>
                <c:pt idx="25">
                  <c:v>17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12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</c:v>
                </c:pt>
                <c:pt idx="57">
                  <c:v>25</c:v>
                </c:pt>
                <c:pt idx="58">
                  <c:v>17</c:v>
                </c:pt>
                <c:pt idx="59">
                  <c:v>26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33</c:v>
                </c:pt>
                <c:pt idx="70">
                  <c:v>28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12</c:v>
                </c:pt>
                <c:pt idx="93">
                  <c:v>24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35</c:v>
                </c:pt>
                <c:pt idx="124">
                  <c:v>13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26304"/>
        <c:axId val="2055525216"/>
      </c:lineChart>
      <c:catAx>
        <c:axId val="20555263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5552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5252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555263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Sheet1!$C$2:$C$301</c:f>
              <c:numCache>
                <c:formatCode>General</c:formatCode>
                <c:ptCount val="300"/>
                <c:pt idx="0">
                  <c:v>1510</c:v>
                </c:pt>
                <c:pt idx="1">
                  <c:v>1663</c:v>
                </c:pt>
                <c:pt idx="2">
                  <c:v>1784</c:v>
                </c:pt>
                <c:pt idx="3">
                  <c:v>1952</c:v>
                </c:pt>
                <c:pt idx="4">
                  <c:v>2048</c:v>
                </c:pt>
                <c:pt idx="5">
                  <c:v>2164</c:v>
                </c:pt>
                <c:pt idx="6">
                  <c:v>2285</c:v>
                </c:pt>
                <c:pt idx="7">
                  <c:v>2387</c:v>
                </c:pt>
                <c:pt idx="8">
                  <c:v>2490</c:v>
                </c:pt>
                <c:pt idx="9">
                  <c:v>2596</c:v>
                </c:pt>
                <c:pt idx="10">
                  <c:v>2706</c:v>
                </c:pt>
                <c:pt idx="11">
                  <c:v>2803</c:v>
                </c:pt>
                <c:pt idx="12">
                  <c:v>2941</c:v>
                </c:pt>
                <c:pt idx="13">
                  <c:v>3045</c:v>
                </c:pt>
                <c:pt idx="14">
                  <c:v>3155</c:v>
                </c:pt>
                <c:pt idx="15">
                  <c:v>3288</c:v>
                </c:pt>
                <c:pt idx="16">
                  <c:v>3508</c:v>
                </c:pt>
                <c:pt idx="17">
                  <c:v>3610</c:v>
                </c:pt>
                <c:pt idx="18">
                  <c:v>3714</c:v>
                </c:pt>
                <c:pt idx="19">
                  <c:v>3817</c:v>
                </c:pt>
                <c:pt idx="20">
                  <c:v>3923</c:v>
                </c:pt>
                <c:pt idx="21">
                  <c:v>4028</c:v>
                </c:pt>
                <c:pt idx="22">
                  <c:v>4130</c:v>
                </c:pt>
                <c:pt idx="23">
                  <c:v>4240</c:v>
                </c:pt>
                <c:pt idx="24">
                  <c:v>4352</c:v>
                </c:pt>
                <c:pt idx="25">
                  <c:v>4457</c:v>
                </c:pt>
                <c:pt idx="26">
                  <c:v>4593</c:v>
                </c:pt>
                <c:pt idx="27">
                  <c:v>4777</c:v>
                </c:pt>
                <c:pt idx="28">
                  <c:v>4884</c:v>
                </c:pt>
                <c:pt idx="29">
                  <c:v>4992</c:v>
                </c:pt>
                <c:pt idx="30">
                  <c:v>5104</c:v>
                </c:pt>
                <c:pt idx="31">
                  <c:v>5212</c:v>
                </c:pt>
                <c:pt idx="32">
                  <c:v>5315</c:v>
                </c:pt>
                <c:pt idx="33">
                  <c:v>5457</c:v>
                </c:pt>
                <c:pt idx="34">
                  <c:v>5561</c:v>
                </c:pt>
                <c:pt idx="35">
                  <c:v>5668</c:v>
                </c:pt>
                <c:pt idx="36">
                  <c:v>5843</c:v>
                </c:pt>
                <c:pt idx="37">
                  <c:v>6001</c:v>
                </c:pt>
                <c:pt idx="38">
                  <c:v>6119</c:v>
                </c:pt>
                <c:pt idx="39">
                  <c:v>6257</c:v>
                </c:pt>
                <c:pt idx="40">
                  <c:v>6437</c:v>
                </c:pt>
                <c:pt idx="41">
                  <c:v>6564</c:v>
                </c:pt>
                <c:pt idx="42">
                  <c:v>6726</c:v>
                </c:pt>
                <c:pt idx="43">
                  <c:v>6845</c:v>
                </c:pt>
                <c:pt idx="44">
                  <c:v>6969</c:v>
                </c:pt>
                <c:pt idx="45">
                  <c:v>7103</c:v>
                </c:pt>
                <c:pt idx="46">
                  <c:v>7212</c:v>
                </c:pt>
                <c:pt idx="47">
                  <c:v>7316</c:v>
                </c:pt>
                <c:pt idx="48">
                  <c:v>7422</c:v>
                </c:pt>
                <c:pt idx="49">
                  <c:v>7536</c:v>
                </c:pt>
                <c:pt idx="50">
                  <c:v>7658</c:v>
                </c:pt>
                <c:pt idx="51">
                  <c:v>7769</c:v>
                </c:pt>
                <c:pt idx="52">
                  <c:v>7894</c:v>
                </c:pt>
                <c:pt idx="53">
                  <c:v>8011</c:v>
                </c:pt>
                <c:pt idx="54">
                  <c:v>8115</c:v>
                </c:pt>
                <c:pt idx="55">
                  <c:v>8222</c:v>
                </c:pt>
                <c:pt idx="56">
                  <c:v>8326</c:v>
                </c:pt>
                <c:pt idx="57">
                  <c:v>8434</c:v>
                </c:pt>
                <c:pt idx="58">
                  <c:v>8540</c:v>
                </c:pt>
                <c:pt idx="59">
                  <c:v>8648</c:v>
                </c:pt>
                <c:pt idx="60">
                  <c:v>8825</c:v>
                </c:pt>
                <c:pt idx="61">
                  <c:v>8963</c:v>
                </c:pt>
                <c:pt idx="62">
                  <c:v>9074</c:v>
                </c:pt>
                <c:pt idx="63">
                  <c:v>9191</c:v>
                </c:pt>
                <c:pt idx="64">
                  <c:v>9324</c:v>
                </c:pt>
                <c:pt idx="65">
                  <c:v>9431</c:v>
                </c:pt>
                <c:pt idx="66">
                  <c:v>9535</c:v>
                </c:pt>
                <c:pt idx="67">
                  <c:v>9647</c:v>
                </c:pt>
                <c:pt idx="68">
                  <c:v>9757</c:v>
                </c:pt>
                <c:pt idx="69">
                  <c:v>9862</c:v>
                </c:pt>
                <c:pt idx="70">
                  <c:v>10003</c:v>
                </c:pt>
                <c:pt idx="71">
                  <c:v>10110</c:v>
                </c:pt>
                <c:pt idx="72">
                  <c:v>10221</c:v>
                </c:pt>
                <c:pt idx="73">
                  <c:v>10337</c:v>
                </c:pt>
                <c:pt idx="74">
                  <c:v>10446</c:v>
                </c:pt>
                <c:pt idx="75">
                  <c:v>10550</c:v>
                </c:pt>
                <c:pt idx="76">
                  <c:v>10655</c:v>
                </c:pt>
                <c:pt idx="77">
                  <c:v>10765</c:v>
                </c:pt>
                <c:pt idx="78">
                  <c:v>10884</c:v>
                </c:pt>
                <c:pt idx="79">
                  <c:v>11009</c:v>
                </c:pt>
                <c:pt idx="80">
                  <c:v>11114</c:v>
                </c:pt>
                <c:pt idx="81">
                  <c:v>11229</c:v>
                </c:pt>
                <c:pt idx="82">
                  <c:v>11343</c:v>
                </c:pt>
                <c:pt idx="83">
                  <c:v>11450</c:v>
                </c:pt>
                <c:pt idx="84">
                  <c:v>11554</c:v>
                </c:pt>
                <c:pt idx="85">
                  <c:v>11667</c:v>
                </c:pt>
                <c:pt idx="86">
                  <c:v>11771</c:v>
                </c:pt>
                <c:pt idx="87">
                  <c:v>11876</c:v>
                </c:pt>
                <c:pt idx="88">
                  <c:v>12001</c:v>
                </c:pt>
                <c:pt idx="89">
                  <c:v>12107</c:v>
                </c:pt>
                <c:pt idx="90">
                  <c:v>12229</c:v>
                </c:pt>
                <c:pt idx="91">
                  <c:v>12415</c:v>
                </c:pt>
                <c:pt idx="92">
                  <c:v>12529</c:v>
                </c:pt>
                <c:pt idx="93">
                  <c:v>12636</c:v>
                </c:pt>
                <c:pt idx="94">
                  <c:v>12740</c:v>
                </c:pt>
                <c:pt idx="95">
                  <c:v>12863</c:v>
                </c:pt>
                <c:pt idx="96">
                  <c:v>12970</c:v>
                </c:pt>
                <c:pt idx="97">
                  <c:v>13083</c:v>
                </c:pt>
                <c:pt idx="98">
                  <c:v>13200</c:v>
                </c:pt>
                <c:pt idx="99">
                  <c:v>13317</c:v>
                </c:pt>
                <c:pt idx="100">
                  <c:v>13446</c:v>
                </c:pt>
                <c:pt idx="101">
                  <c:v>13550</c:v>
                </c:pt>
                <c:pt idx="102">
                  <c:v>13674</c:v>
                </c:pt>
                <c:pt idx="103">
                  <c:v>13779</c:v>
                </c:pt>
                <c:pt idx="104">
                  <c:v>13892</c:v>
                </c:pt>
                <c:pt idx="105">
                  <c:v>14010</c:v>
                </c:pt>
                <c:pt idx="106">
                  <c:v>14115</c:v>
                </c:pt>
                <c:pt idx="107">
                  <c:v>14221</c:v>
                </c:pt>
                <c:pt idx="108">
                  <c:v>14327</c:v>
                </c:pt>
                <c:pt idx="109">
                  <c:v>14441</c:v>
                </c:pt>
                <c:pt idx="110">
                  <c:v>14553</c:v>
                </c:pt>
                <c:pt idx="111">
                  <c:v>14674</c:v>
                </c:pt>
                <c:pt idx="112">
                  <c:v>14780</c:v>
                </c:pt>
                <c:pt idx="113">
                  <c:v>14899</c:v>
                </c:pt>
                <c:pt idx="114">
                  <c:v>15022</c:v>
                </c:pt>
                <c:pt idx="115">
                  <c:v>15137</c:v>
                </c:pt>
                <c:pt idx="116">
                  <c:v>15254</c:v>
                </c:pt>
                <c:pt idx="117">
                  <c:v>15434</c:v>
                </c:pt>
                <c:pt idx="118">
                  <c:v>15547</c:v>
                </c:pt>
                <c:pt idx="119">
                  <c:v>15665</c:v>
                </c:pt>
                <c:pt idx="120">
                  <c:v>15784</c:v>
                </c:pt>
                <c:pt idx="121">
                  <c:v>15896</c:v>
                </c:pt>
                <c:pt idx="122">
                  <c:v>16009</c:v>
                </c:pt>
                <c:pt idx="123">
                  <c:v>16123</c:v>
                </c:pt>
                <c:pt idx="124">
                  <c:v>16242</c:v>
                </c:pt>
                <c:pt idx="125">
                  <c:v>16347</c:v>
                </c:pt>
                <c:pt idx="126">
                  <c:v>16457</c:v>
                </c:pt>
                <c:pt idx="127">
                  <c:v>16564</c:v>
                </c:pt>
                <c:pt idx="128">
                  <c:v>16683</c:v>
                </c:pt>
                <c:pt idx="129">
                  <c:v>16810</c:v>
                </c:pt>
                <c:pt idx="130">
                  <c:v>16931</c:v>
                </c:pt>
                <c:pt idx="131">
                  <c:v>17046</c:v>
                </c:pt>
                <c:pt idx="132">
                  <c:v>17170</c:v>
                </c:pt>
                <c:pt idx="133">
                  <c:v>17275</c:v>
                </c:pt>
                <c:pt idx="134">
                  <c:v>17381</c:v>
                </c:pt>
                <c:pt idx="135">
                  <c:v>17494</c:v>
                </c:pt>
                <c:pt idx="136">
                  <c:v>17604</c:v>
                </c:pt>
                <c:pt idx="137">
                  <c:v>17712</c:v>
                </c:pt>
                <c:pt idx="138">
                  <c:v>17817</c:v>
                </c:pt>
                <c:pt idx="139">
                  <c:v>17931</c:v>
                </c:pt>
                <c:pt idx="140">
                  <c:v>18045</c:v>
                </c:pt>
                <c:pt idx="141">
                  <c:v>18155</c:v>
                </c:pt>
                <c:pt idx="142">
                  <c:v>18264</c:v>
                </c:pt>
                <c:pt idx="143">
                  <c:v>18391</c:v>
                </c:pt>
                <c:pt idx="144">
                  <c:v>18497</c:v>
                </c:pt>
                <c:pt idx="145">
                  <c:v>18623</c:v>
                </c:pt>
                <c:pt idx="146">
                  <c:v>18742</c:v>
                </c:pt>
                <c:pt idx="147">
                  <c:v>18877</c:v>
                </c:pt>
                <c:pt idx="148">
                  <c:v>18984</c:v>
                </c:pt>
                <c:pt idx="149">
                  <c:v>19087</c:v>
                </c:pt>
                <c:pt idx="150">
                  <c:v>19199</c:v>
                </c:pt>
                <c:pt idx="151">
                  <c:v>19316</c:v>
                </c:pt>
                <c:pt idx="152">
                  <c:v>19426</c:v>
                </c:pt>
                <c:pt idx="153">
                  <c:v>19537</c:v>
                </c:pt>
                <c:pt idx="154">
                  <c:v>19647</c:v>
                </c:pt>
                <c:pt idx="155">
                  <c:v>19752</c:v>
                </c:pt>
                <c:pt idx="156">
                  <c:v>19860</c:v>
                </c:pt>
                <c:pt idx="157">
                  <c:v>19964</c:v>
                </c:pt>
                <c:pt idx="158">
                  <c:v>20069</c:v>
                </c:pt>
                <c:pt idx="159">
                  <c:v>20180</c:v>
                </c:pt>
                <c:pt idx="160">
                  <c:v>20285</c:v>
                </c:pt>
                <c:pt idx="161">
                  <c:v>20397</c:v>
                </c:pt>
                <c:pt idx="162">
                  <c:v>20521</c:v>
                </c:pt>
                <c:pt idx="163">
                  <c:v>20630</c:v>
                </c:pt>
                <c:pt idx="164">
                  <c:v>20746</c:v>
                </c:pt>
                <c:pt idx="165">
                  <c:v>20858</c:v>
                </c:pt>
                <c:pt idx="166">
                  <c:v>21012</c:v>
                </c:pt>
                <c:pt idx="167">
                  <c:v>21152</c:v>
                </c:pt>
                <c:pt idx="168">
                  <c:v>21296</c:v>
                </c:pt>
                <c:pt idx="169">
                  <c:v>21412</c:v>
                </c:pt>
                <c:pt idx="170">
                  <c:v>21526</c:v>
                </c:pt>
                <c:pt idx="171">
                  <c:v>21633</c:v>
                </c:pt>
                <c:pt idx="172">
                  <c:v>21737</c:v>
                </c:pt>
                <c:pt idx="173">
                  <c:v>21849</c:v>
                </c:pt>
                <c:pt idx="174">
                  <c:v>21971</c:v>
                </c:pt>
                <c:pt idx="175">
                  <c:v>22080</c:v>
                </c:pt>
                <c:pt idx="176">
                  <c:v>22187</c:v>
                </c:pt>
                <c:pt idx="177">
                  <c:v>22301</c:v>
                </c:pt>
                <c:pt idx="178">
                  <c:v>22423</c:v>
                </c:pt>
                <c:pt idx="179">
                  <c:v>22539</c:v>
                </c:pt>
                <c:pt idx="180">
                  <c:v>22645</c:v>
                </c:pt>
                <c:pt idx="181">
                  <c:v>22757</c:v>
                </c:pt>
                <c:pt idx="182">
                  <c:v>22868</c:v>
                </c:pt>
                <c:pt idx="183">
                  <c:v>22973</c:v>
                </c:pt>
                <c:pt idx="184">
                  <c:v>23087</c:v>
                </c:pt>
                <c:pt idx="185">
                  <c:v>23192</c:v>
                </c:pt>
                <c:pt idx="186">
                  <c:v>23298</c:v>
                </c:pt>
                <c:pt idx="187">
                  <c:v>23405</c:v>
                </c:pt>
                <c:pt idx="188">
                  <c:v>23511</c:v>
                </c:pt>
                <c:pt idx="189">
                  <c:v>23623</c:v>
                </c:pt>
                <c:pt idx="190">
                  <c:v>23732</c:v>
                </c:pt>
                <c:pt idx="191">
                  <c:v>23840</c:v>
                </c:pt>
                <c:pt idx="192">
                  <c:v>23985</c:v>
                </c:pt>
                <c:pt idx="193">
                  <c:v>24101</c:v>
                </c:pt>
                <c:pt idx="194">
                  <c:v>24217</c:v>
                </c:pt>
                <c:pt idx="195">
                  <c:v>24361</c:v>
                </c:pt>
                <c:pt idx="196">
                  <c:v>24495</c:v>
                </c:pt>
                <c:pt idx="197">
                  <c:v>24617</c:v>
                </c:pt>
                <c:pt idx="198">
                  <c:v>24721</c:v>
                </c:pt>
                <c:pt idx="199">
                  <c:v>24827</c:v>
                </c:pt>
                <c:pt idx="200">
                  <c:v>24931</c:v>
                </c:pt>
                <c:pt idx="201">
                  <c:v>25046</c:v>
                </c:pt>
                <c:pt idx="202">
                  <c:v>25168</c:v>
                </c:pt>
                <c:pt idx="203">
                  <c:v>25284</c:v>
                </c:pt>
                <c:pt idx="204">
                  <c:v>25394</c:v>
                </c:pt>
                <c:pt idx="205">
                  <c:v>25499</c:v>
                </c:pt>
                <c:pt idx="206">
                  <c:v>25610</c:v>
                </c:pt>
                <c:pt idx="207">
                  <c:v>25717</c:v>
                </c:pt>
                <c:pt idx="208">
                  <c:v>25829</c:v>
                </c:pt>
                <c:pt idx="209">
                  <c:v>25939</c:v>
                </c:pt>
                <c:pt idx="210">
                  <c:v>26062</c:v>
                </c:pt>
                <c:pt idx="211">
                  <c:v>26178</c:v>
                </c:pt>
                <c:pt idx="212">
                  <c:v>26294</c:v>
                </c:pt>
                <c:pt idx="213">
                  <c:v>26406</c:v>
                </c:pt>
                <c:pt idx="214">
                  <c:v>26513</c:v>
                </c:pt>
                <c:pt idx="215">
                  <c:v>26628</c:v>
                </c:pt>
                <c:pt idx="216">
                  <c:v>26736</c:v>
                </c:pt>
                <c:pt idx="217">
                  <c:v>26851</c:v>
                </c:pt>
                <c:pt idx="218">
                  <c:v>26956</c:v>
                </c:pt>
                <c:pt idx="219">
                  <c:v>27101</c:v>
                </c:pt>
                <c:pt idx="220">
                  <c:v>27245</c:v>
                </c:pt>
                <c:pt idx="221">
                  <c:v>27449</c:v>
                </c:pt>
                <c:pt idx="222">
                  <c:v>27557</c:v>
                </c:pt>
                <c:pt idx="223">
                  <c:v>27662</c:v>
                </c:pt>
                <c:pt idx="224">
                  <c:v>27768</c:v>
                </c:pt>
                <c:pt idx="225">
                  <c:v>27874</c:v>
                </c:pt>
                <c:pt idx="226">
                  <c:v>27981</c:v>
                </c:pt>
                <c:pt idx="227">
                  <c:v>28087</c:v>
                </c:pt>
                <c:pt idx="228">
                  <c:v>28195</c:v>
                </c:pt>
                <c:pt idx="229">
                  <c:v>28307</c:v>
                </c:pt>
                <c:pt idx="230">
                  <c:v>28413</c:v>
                </c:pt>
                <c:pt idx="231">
                  <c:v>28535</c:v>
                </c:pt>
                <c:pt idx="232">
                  <c:v>28700</c:v>
                </c:pt>
                <c:pt idx="233">
                  <c:v>28808</c:v>
                </c:pt>
                <c:pt idx="234">
                  <c:v>28913</c:v>
                </c:pt>
                <c:pt idx="235">
                  <c:v>29036</c:v>
                </c:pt>
                <c:pt idx="236">
                  <c:v>29142</c:v>
                </c:pt>
                <c:pt idx="237">
                  <c:v>29255</c:v>
                </c:pt>
                <c:pt idx="238">
                  <c:v>29364</c:v>
                </c:pt>
                <c:pt idx="239">
                  <c:v>29487</c:v>
                </c:pt>
                <c:pt idx="240">
                  <c:v>29669</c:v>
                </c:pt>
                <c:pt idx="241">
                  <c:v>29797</c:v>
                </c:pt>
                <c:pt idx="242">
                  <c:v>29917</c:v>
                </c:pt>
                <c:pt idx="243">
                  <c:v>30039</c:v>
                </c:pt>
                <c:pt idx="244">
                  <c:v>30144</c:v>
                </c:pt>
                <c:pt idx="245">
                  <c:v>30251</c:v>
                </c:pt>
                <c:pt idx="246">
                  <c:v>30357</c:v>
                </c:pt>
                <c:pt idx="247">
                  <c:v>30464</c:v>
                </c:pt>
                <c:pt idx="248">
                  <c:v>30583</c:v>
                </c:pt>
                <c:pt idx="249">
                  <c:v>30697</c:v>
                </c:pt>
                <c:pt idx="250">
                  <c:v>30805</c:v>
                </c:pt>
                <c:pt idx="251">
                  <c:v>30912</c:v>
                </c:pt>
                <c:pt idx="252">
                  <c:v>31023</c:v>
                </c:pt>
                <c:pt idx="253">
                  <c:v>31129</c:v>
                </c:pt>
                <c:pt idx="254">
                  <c:v>31240</c:v>
                </c:pt>
                <c:pt idx="255">
                  <c:v>31348</c:v>
                </c:pt>
                <c:pt idx="256">
                  <c:v>31456</c:v>
                </c:pt>
                <c:pt idx="257">
                  <c:v>31563</c:v>
                </c:pt>
                <c:pt idx="258">
                  <c:v>31676</c:v>
                </c:pt>
                <c:pt idx="259">
                  <c:v>31842</c:v>
                </c:pt>
                <c:pt idx="260">
                  <c:v>31984</c:v>
                </c:pt>
                <c:pt idx="261">
                  <c:v>32102</c:v>
                </c:pt>
                <c:pt idx="262">
                  <c:v>32231</c:v>
                </c:pt>
                <c:pt idx="263">
                  <c:v>32351</c:v>
                </c:pt>
                <c:pt idx="264">
                  <c:v>32455</c:v>
                </c:pt>
                <c:pt idx="265">
                  <c:v>32559</c:v>
                </c:pt>
                <c:pt idx="266">
                  <c:v>32667</c:v>
                </c:pt>
                <c:pt idx="267">
                  <c:v>32776</c:v>
                </c:pt>
                <c:pt idx="268">
                  <c:v>32892</c:v>
                </c:pt>
                <c:pt idx="269">
                  <c:v>33019</c:v>
                </c:pt>
                <c:pt idx="270">
                  <c:v>33124</c:v>
                </c:pt>
                <c:pt idx="271">
                  <c:v>33237</c:v>
                </c:pt>
                <c:pt idx="272">
                  <c:v>33342</c:v>
                </c:pt>
                <c:pt idx="273">
                  <c:v>33457</c:v>
                </c:pt>
                <c:pt idx="274">
                  <c:v>33562</c:v>
                </c:pt>
                <c:pt idx="275">
                  <c:v>33667</c:v>
                </c:pt>
                <c:pt idx="276">
                  <c:v>33782</c:v>
                </c:pt>
                <c:pt idx="277">
                  <c:v>33900</c:v>
                </c:pt>
                <c:pt idx="278">
                  <c:v>34015</c:v>
                </c:pt>
                <c:pt idx="279">
                  <c:v>34120</c:v>
                </c:pt>
                <c:pt idx="280">
                  <c:v>34228</c:v>
                </c:pt>
                <c:pt idx="281">
                  <c:v>34333</c:v>
                </c:pt>
                <c:pt idx="282">
                  <c:v>34444</c:v>
                </c:pt>
                <c:pt idx="283">
                  <c:v>34553</c:v>
                </c:pt>
                <c:pt idx="284">
                  <c:v>34669</c:v>
                </c:pt>
                <c:pt idx="285">
                  <c:v>34779</c:v>
                </c:pt>
                <c:pt idx="286">
                  <c:v>34885</c:v>
                </c:pt>
                <c:pt idx="287">
                  <c:v>34990</c:v>
                </c:pt>
                <c:pt idx="288">
                  <c:v>35104</c:v>
                </c:pt>
                <c:pt idx="289">
                  <c:v>35240</c:v>
                </c:pt>
                <c:pt idx="290">
                  <c:v>35347</c:v>
                </c:pt>
                <c:pt idx="291">
                  <c:v>35454</c:v>
                </c:pt>
                <c:pt idx="292">
                  <c:v>35560</c:v>
                </c:pt>
                <c:pt idx="293">
                  <c:v>35674</c:v>
                </c:pt>
                <c:pt idx="294">
                  <c:v>35786</c:v>
                </c:pt>
                <c:pt idx="295">
                  <c:v>35895</c:v>
                </c:pt>
                <c:pt idx="296">
                  <c:v>36002</c:v>
                </c:pt>
                <c:pt idx="297">
                  <c:v>36106</c:v>
                </c:pt>
                <c:pt idx="298">
                  <c:v>36216</c:v>
                </c:pt>
                <c:pt idx="299">
                  <c:v>36323</c:v>
                </c:pt>
              </c:numCache>
            </c:numRef>
          </c:cat>
          <c:val>
            <c:numRef>
              <c:f>Sheet1!$E$2:$E$301</c:f>
              <c:numCache>
                <c:formatCode>General</c:formatCode>
                <c:ptCount val="300"/>
                <c:pt idx="0">
                  <c:v>5.26171875</c:v>
                </c:pt>
                <c:pt idx="1">
                  <c:v>12.375</c:v>
                </c:pt>
                <c:pt idx="2">
                  <c:v>17.7294921875</c:v>
                </c:pt>
                <c:pt idx="3">
                  <c:v>21.171875</c:v>
                </c:pt>
                <c:pt idx="4">
                  <c:v>21.484375</c:v>
                </c:pt>
                <c:pt idx="5">
                  <c:v>22.5341796875</c:v>
                </c:pt>
                <c:pt idx="6">
                  <c:v>23.7255859375</c:v>
                </c:pt>
                <c:pt idx="7">
                  <c:v>26.0380859375</c:v>
                </c:pt>
                <c:pt idx="8">
                  <c:v>24.48828125</c:v>
                </c:pt>
                <c:pt idx="9">
                  <c:v>24.8505859375</c:v>
                </c:pt>
                <c:pt idx="10">
                  <c:v>25.4755859375</c:v>
                </c:pt>
                <c:pt idx="11">
                  <c:v>28.2919921875</c:v>
                </c:pt>
                <c:pt idx="12">
                  <c:v>27.1904296875</c:v>
                </c:pt>
                <c:pt idx="13">
                  <c:v>28.09375</c:v>
                </c:pt>
                <c:pt idx="14">
                  <c:v>29.1884765625</c:v>
                </c:pt>
                <c:pt idx="15">
                  <c:v>30.298828125</c:v>
                </c:pt>
                <c:pt idx="16">
                  <c:v>32.365234375</c:v>
                </c:pt>
                <c:pt idx="17">
                  <c:v>32.4267578125</c:v>
                </c:pt>
                <c:pt idx="18">
                  <c:v>32.4462890625</c:v>
                </c:pt>
                <c:pt idx="19">
                  <c:v>32.4462890625</c:v>
                </c:pt>
                <c:pt idx="20">
                  <c:v>32.4462890625</c:v>
                </c:pt>
                <c:pt idx="21">
                  <c:v>32.4462890625</c:v>
                </c:pt>
                <c:pt idx="22">
                  <c:v>32.4462890625</c:v>
                </c:pt>
                <c:pt idx="23">
                  <c:v>32.4462890625</c:v>
                </c:pt>
                <c:pt idx="24">
                  <c:v>32.4580078125</c:v>
                </c:pt>
                <c:pt idx="25">
                  <c:v>32.4580078125</c:v>
                </c:pt>
                <c:pt idx="26">
                  <c:v>32.7197265625</c:v>
                </c:pt>
                <c:pt idx="27">
                  <c:v>32.9033203125</c:v>
                </c:pt>
                <c:pt idx="28">
                  <c:v>32.9072265625</c:v>
                </c:pt>
                <c:pt idx="29">
                  <c:v>32.9072265625</c:v>
                </c:pt>
                <c:pt idx="30">
                  <c:v>32.9072265625</c:v>
                </c:pt>
                <c:pt idx="31">
                  <c:v>32.9072265625</c:v>
                </c:pt>
                <c:pt idx="32">
                  <c:v>32.9033203125</c:v>
                </c:pt>
                <c:pt idx="33">
                  <c:v>32.9619140625</c:v>
                </c:pt>
                <c:pt idx="34">
                  <c:v>33.1259765625</c:v>
                </c:pt>
                <c:pt idx="35">
                  <c:v>33.1845703125</c:v>
                </c:pt>
                <c:pt idx="36">
                  <c:v>33.3994140625</c:v>
                </c:pt>
                <c:pt idx="37">
                  <c:v>33.734375</c:v>
                </c:pt>
                <c:pt idx="38">
                  <c:v>33.8369140625</c:v>
                </c:pt>
                <c:pt idx="39">
                  <c:v>34.2275390625</c:v>
                </c:pt>
                <c:pt idx="40">
                  <c:v>35.0673828125</c:v>
                </c:pt>
                <c:pt idx="41">
                  <c:v>35.453125</c:v>
                </c:pt>
                <c:pt idx="42">
                  <c:v>35.8486328125</c:v>
                </c:pt>
                <c:pt idx="43">
                  <c:v>36.1318359375</c:v>
                </c:pt>
                <c:pt idx="44">
                  <c:v>36.2802734375</c:v>
                </c:pt>
                <c:pt idx="45">
                  <c:v>36.34765625</c:v>
                </c:pt>
                <c:pt idx="46">
                  <c:v>36.3671875</c:v>
                </c:pt>
                <c:pt idx="47">
                  <c:v>36.3671875</c:v>
                </c:pt>
                <c:pt idx="48">
                  <c:v>36.3671875</c:v>
                </c:pt>
                <c:pt idx="49">
                  <c:v>36.3671875</c:v>
                </c:pt>
                <c:pt idx="50">
                  <c:v>36.37890625</c:v>
                </c:pt>
                <c:pt idx="51">
                  <c:v>36.39453125</c:v>
                </c:pt>
                <c:pt idx="52">
                  <c:v>36.4140625</c:v>
                </c:pt>
                <c:pt idx="53">
                  <c:v>36.4140625</c:v>
                </c:pt>
                <c:pt idx="54">
                  <c:v>36.4140625</c:v>
                </c:pt>
                <c:pt idx="55">
                  <c:v>36.4140625</c:v>
                </c:pt>
                <c:pt idx="56">
                  <c:v>36.4140625</c:v>
                </c:pt>
                <c:pt idx="57">
                  <c:v>36.4140625</c:v>
                </c:pt>
                <c:pt idx="58">
                  <c:v>36.4140625</c:v>
                </c:pt>
                <c:pt idx="59">
                  <c:v>36.4140625</c:v>
                </c:pt>
                <c:pt idx="60">
                  <c:v>36.734375</c:v>
                </c:pt>
                <c:pt idx="61">
                  <c:v>37.05078125</c:v>
                </c:pt>
                <c:pt idx="62">
                  <c:v>37.1416015625</c:v>
                </c:pt>
                <c:pt idx="63">
                  <c:v>37.1611328125</c:v>
                </c:pt>
                <c:pt idx="64">
                  <c:v>37.2705078125</c:v>
                </c:pt>
                <c:pt idx="65">
                  <c:v>37.2744140625</c:v>
                </c:pt>
                <c:pt idx="66">
                  <c:v>37.2744140625</c:v>
                </c:pt>
                <c:pt idx="67">
                  <c:v>37.2744140625</c:v>
                </c:pt>
                <c:pt idx="68">
                  <c:v>37.2744140625</c:v>
                </c:pt>
                <c:pt idx="69">
                  <c:v>37.2744140625</c:v>
                </c:pt>
                <c:pt idx="70">
                  <c:v>37.2822265625</c:v>
                </c:pt>
                <c:pt idx="71">
                  <c:v>37.2822265625</c:v>
                </c:pt>
                <c:pt idx="72">
                  <c:v>37.2822265625</c:v>
                </c:pt>
                <c:pt idx="73">
                  <c:v>37.2822265625</c:v>
                </c:pt>
                <c:pt idx="74">
                  <c:v>37.2822265625</c:v>
                </c:pt>
                <c:pt idx="75">
                  <c:v>37.2822265625</c:v>
                </c:pt>
                <c:pt idx="76">
                  <c:v>37.2822265625</c:v>
                </c:pt>
                <c:pt idx="77">
                  <c:v>37.2822265625</c:v>
                </c:pt>
                <c:pt idx="78">
                  <c:v>37.2822265625</c:v>
                </c:pt>
                <c:pt idx="79">
                  <c:v>37.2822265625</c:v>
                </c:pt>
                <c:pt idx="80">
                  <c:v>37.2822265625</c:v>
                </c:pt>
                <c:pt idx="81">
                  <c:v>37.2822265625</c:v>
                </c:pt>
                <c:pt idx="82">
                  <c:v>37.2822265625</c:v>
                </c:pt>
                <c:pt idx="83">
                  <c:v>37.2822265625</c:v>
                </c:pt>
                <c:pt idx="84">
                  <c:v>37.2822265625</c:v>
                </c:pt>
                <c:pt idx="85">
                  <c:v>37.2822265625</c:v>
                </c:pt>
                <c:pt idx="86">
                  <c:v>37.2822265625</c:v>
                </c:pt>
                <c:pt idx="87">
                  <c:v>37.2822265625</c:v>
                </c:pt>
                <c:pt idx="88">
                  <c:v>37.2822265625</c:v>
                </c:pt>
                <c:pt idx="89">
                  <c:v>37.2822265625</c:v>
                </c:pt>
                <c:pt idx="90">
                  <c:v>37.2861328125</c:v>
                </c:pt>
                <c:pt idx="91">
                  <c:v>37.3330078125</c:v>
                </c:pt>
                <c:pt idx="92">
                  <c:v>37.3525390625</c:v>
                </c:pt>
                <c:pt idx="93">
                  <c:v>37.3525390625</c:v>
                </c:pt>
                <c:pt idx="94">
                  <c:v>37.3525390625</c:v>
                </c:pt>
                <c:pt idx="95">
                  <c:v>37.3525390625</c:v>
                </c:pt>
                <c:pt idx="96">
                  <c:v>37.3525390625</c:v>
                </c:pt>
                <c:pt idx="97">
                  <c:v>37.3525390625</c:v>
                </c:pt>
                <c:pt idx="98">
                  <c:v>37.3525390625</c:v>
                </c:pt>
                <c:pt idx="99">
                  <c:v>37.3525390625</c:v>
                </c:pt>
                <c:pt idx="100">
                  <c:v>37.3525390625</c:v>
                </c:pt>
                <c:pt idx="101">
                  <c:v>37.3525390625</c:v>
                </c:pt>
                <c:pt idx="102">
                  <c:v>37.3525390625</c:v>
                </c:pt>
                <c:pt idx="103">
                  <c:v>37.3525390625</c:v>
                </c:pt>
                <c:pt idx="104">
                  <c:v>37.3525390625</c:v>
                </c:pt>
                <c:pt idx="105">
                  <c:v>37.3525390625</c:v>
                </c:pt>
                <c:pt idx="106">
                  <c:v>37.3525390625</c:v>
                </c:pt>
                <c:pt idx="107">
                  <c:v>37.3525390625</c:v>
                </c:pt>
                <c:pt idx="108">
                  <c:v>37.3525390625</c:v>
                </c:pt>
                <c:pt idx="109">
                  <c:v>37.3525390625</c:v>
                </c:pt>
                <c:pt idx="110">
                  <c:v>37.3525390625</c:v>
                </c:pt>
                <c:pt idx="111">
                  <c:v>37.3525390625</c:v>
                </c:pt>
                <c:pt idx="112">
                  <c:v>37.3525390625</c:v>
                </c:pt>
                <c:pt idx="113">
                  <c:v>37.3525390625</c:v>
                </c:pt>
                <c:pt idx="114">
                  <c:v>37.3525390625</c:v>
                </c:pt>
                <c:pt idx="115">
                  <c:v>37.3525390625</c:v>
                </c:pt>
                <c:pt idx="116">
                  <c:v>37.3564453125</c:v>
                </c:pt>
                <c:pt idx="117">
                  <c:v>38.0244140625</c:v>
                </c:pt>
                <c:pt idx="118">
                  <c:v>38.3603515625</c:v>
                </c:pt>
                <c:pt idx="119">
                  <c:v>38.4189453125</c:v>
                </c:pt>
                <c:pt idx="120">
                  <c:v>39.4814453125</c:v>
                </c:pt>
                <c:pt idx="121">
                  <c:v>39.5009765625</c:v>
                </c:pt>
                <c:pt idx="122">
                  <c:v>39.5244140625</c:v>
                </c:pt>
                <c:pt idx="123">
                  <c:v>39.5400390625</c:v>
                </c:pt>
                <c:pt idx="124">
                  <c:v>39.5595703125</c:v>
                </c:pt>
                <c:pt idx="125">
                  <c:v>39.5595703125</c:v>
                </c:pt>
                <c:pt idx="126">
                  <c:v>39.5595703125</c:v>
                </c:pt>
                <c:pt idx="127">
                  <c:v>39.5595703125</c:v>
                </c:pt>
                <c:pt idx="128">
                  <c:v>39.5595703125</c:v>
                </c:pt>
                <c:pt idx="129">
                  <c:v>39.5595703125</c:v>
                </c:pt>
                <c:pt idx="130">
                  <c:v>39.5751953125</c:v>
                </c:pt>
                <c:pt idx="131">
                  <c:v>39.5908203125</c:v>
                </c:pt>
                <c:pt idx="132">
                  <c:v>39.6025390625</c:v>
                </c:pt>
                <c:pt idx="133">
                  <c:v>39.6025390625</c:v>
                </c:pt>
                <c:pt idx="134">
                  <c:v>39.6025390625</c:v>
                </c:pt>
                <c:pt idx="135">
                  <c:v>39.6025390625</c:v>
                </c:pt>
                <c:pt idx="136">
                  <c:v>39.6025390625</c:v>
                </c:pt>
                <c:pt idx="137">
                  <c:v>39.6025390625</c:v>
                </c:pt>
                <c:pt idx="138">
                  <c:v>39.6025390625</c:v>
                </c:pt>
                <c:pt idx="139">
                  <c:v>39.6025390625</c:v>
                </c:pt>
                <c:pt idx="140">
                  <c:v>39.6025390625</c:v>
                </c:pt>
                <c:pt idx="141">
                  <c:v>39.6025390625</c:v>
                </c:pt>
                <c:pt idx="142">
                  <c:v>39.6025390625</c:v>
                </c:pt>
                <c:pt idx="143">
                  <c:v>39.6181640625</c:v>
                </c:pt>
                <c:pt idx="144">
                  <c:v>39.6298828125</c:v>
                </c:pt>
                <c:pt idx="145">
                  <c:v>39.6611328125</c:v>
                </c:pt>
                <c:pt idx="146">
                  <c:v>39.6845703125</c:v>
                </c:pt>
                <c:pt idx="147">
                  <c:v>39.7158203125</c:v>
                </c:pt>
                <c:pt idx="148">
                  <c:v>39.7275390625</c:v>
                </c:pt>
                <c:pt idx="149">
                  <c:v>39.7275390625</c:v>
                </c:pt>
                <c:pt idx="150">
                  <c:v>39.7275390625</c:v>
                </c:pt>
                <c:pt idx="151">
                  <c:v>39.7275390625</c:v>
                </c:pt>
                <c:pt idx="152">
                  <c:v>39.7275390625</c:v>
                </c:pt>
                <c:pt idx="153">
                  <c:v>39.7275390625</c:v>
                </c:pt>
                <c:pt idx="154">
                  <c:v>39.7275390625</c:v>
                </c:pt>
                <c:pt idx="155">
                  <c:v>39.7275390625</c:v>
                </c:pt>
                <c:pt idx="156">
                  <c:v>39.7275390625</c:v>
                </c:pt>
                <c:pt idx="157">
                  <c:v>39.7275390625</c:v>
                </c:pt>
                <c:pt idx="158">
                  <c:v>39.7275390625</c:v>
                </c:pt>
                <c:pt idx="159">
                  <c:v>39.7275390625</c:v>
                </c:pt>
                <c:pt idx="160">
                  <c:v>39.7275390625</c:v>
                </c:pt>
                <c:pt idx="161">
                  <c:v>39.7275390625</c:v>
                </c:pt>
                <c:pt idx="162">
                  <c:v>39.7275390625</c:v>
                </c:pt>
                <c:pt idx="163">
                  <c:v>39.7275390625</c:v>
                </c:pt>
                <c:pt idx="164">
                  <c:v>39.7275390625</c:v>
                </c:pt>
                <c:pt idx="165">
                  <c:v>39.7275390625</c:v>
                </c:pt>
                <c:pt idx="166">
                  <c:v>39.7275390625</c:v>
                </c:pt>
                <c:pt idx="167">
                  <c:v>39.7744140625</c:v>
                </c:pt>
                <c:pt idx="168">
                  <c:v>39.8056640625</c:v>
                </c:pt>
                <c:pt idx="169">
                  <c:v>39.8173828125</c:v>
                </c:pt>
                <c:pt idx="170">
                  <c:v>39.8291015625</c:v>
                </c:pt>
                <c:pt idx="171">
                  <c:v>39.8369140625</c:v>
                </c:pt>
                <c:pt idx="172">
                  <c:v>39.8369140625</c:v>
                </c:pt>
                <c:pt idx="173">
                  <c:v>39.8369140625</c:v>
                </c:pt>
                <c:pt idx="174">
                  <c:v>39.8369140625</c:v>
                </c:pt>
                <c:pt idx="175">
                  <c:v>39.8369140625</c:v>
                </c:pt>
                <c:pt idx="176">
                  <c:v>39.8369140625</c:v>
                </c:pt>
                <c:pt idx="177">
                  <c:v>39.8486328125</c:v>
                </c:pt>
                <c:pt idx="178">
                  <c:v>39.8564453125</c:v>
                </c:pt>
                <c:pt idx="179">
                  <c:v>39.8681640625</c:v>
                </c:pt>
                <c:pt idx="180">
                  <c:v>39.8681640625</c:v>
                </c:pt>
                <c:pt idx="181">
                  <c:v>39.8681640625</c:v>
                </c:pt>
                <c:pt idx="182">
                  <c:v>39.8681640625</c:v>
                </c:pt>
                <c:pt idx="183">
                  <c:v>39.8681640625</c:v>
                </c:pt>
                <c:pt idx="184">
                  <c:v>39.8681640625</c:v>
                </c:pt>
                <c:pt idx="185">
                  <c:v>39.8681640625</c:v>
                </c:pt>
                <c:pt idx="186">
                  <c:v>39.8681640625</c:v>
                </c:pt>
                <c:pt idx="187">
                  <c:v>39.8681640625</c:v>
                </c:pt>
                <c:pt idx="188">
                  <c:v>39.8681640625</c:v>
                </c:pt>
                <c:pt idx="189">
                  <c:v>39.8681640625</c:v>
                </c:pt>
                <c:pt idx="190">
                  <c:v>39.8681640625</c:v>
                </c:pt>
                <c:pt idx="191">
                  <c:v>39.8681640625</c:v>
                </c:pt>
                <c:pt idx="192">
                  <c:v>39.8681640625</c:v>
                </c:pt>
                <c:pt idx="193">
                  <c:v>39.9033203125</c:v>
                </c:pt>
                <c:pt idx="194">
                  <c:v>39.9150390625</c:v>
                </c:pt>
                <c:pt idx="195">
                  <c:v>39.9306640625</c:v>
                </c:pt>
                <c:pt idx="196">
                  <c:v>39.9658203125</c:v>
                </c:pt>
                <c:pt idx="197">
                  <c:v>39.9736328125</c:v>
                </c:pt>
                <c:pt idx="198">
                  <c:v>39.9736328125</c:v>
                </c:pt>
                <c:pt idx="199">
                  <c:v>39.9736328125</c:v>
                </c:pt>
                <c:pt idx="200">
                  <c:v>39.9736328125</c:v>
                </c:pt>
                <c:pt idx="201">
                  <c:v>39.9736328125</c:v>
                </c:pt>
                <c:pt idx="202">
                  <c:v>39.9853515625</c:v>
                </c:pt>
                <c:pt idx="203">
                  <c:v>40.0009765625</c:v>
                </c:pt>
                <c:pt idx="204">
                  <c:v>40.0166015625</c:v>
                </c:pt>
                <c:pt idx="205">
                  <c:v>40.0205078125</c:v>
                </c:pt>
                <c:pt idx="206">
                  <c:v>40.0205078125</c:v>
                </c:pt>
                <c:pt idx="207">
                  <c:v>40.0205078125</c:v>
                </c:pt>
                <c:pt idx="208">
                  <c:v>40.0205078125</c:v>
                </c:pt>
                <c:pt idx="209">
                  <c:v>40.0205078125</c:v>
                </c:pt>
                <c:pt idx="210">
                  <c:v>40.0205078125</c:v>
                </c:pt>
                <c:pt idx="211">
                  <c:v>40.0205078125</c:v>
                </c:pt>
                <c:pt idx="212">
                  <c:v>40.0205078125</c:v>
                </c:pt>
                <c:pt idx="213">
                  <c:v>40.0205078125</c:v>
                </c:pt>
                <c:pt idx="214">
                  <c:v>40.0205078125</c:v>
                </c:pt>
                <c:pt idx="215">
                  <c:v>40.0205078125</c:v>
                </c:pt>
                <c:pt idx="216">
                  <c:v>40.0205078125</c:v>
                </c:pt>
                <c:pt idx="217">
                  <c:v>40.0205078125</c:v>
                </c:pt>
                <c:pt idx="218">
                  <c:v>40.0205078125</c:v>
                </c:pt>
                <c:pt idx="219">
                  <c:v>40.0244140625</c:v>
                </c:pt>
                <c:pt idx="220">
                  <c:v>40.0322265625</c:v>
                </c:pt>
                <c:pt idx="221">
                  <c:v>40.0556640625</c:v>
                </c:pt>
                <c:pt idx="222">
                  <c:v>40.0595703125</c:v>
                </c:pt>
                <c:pt idx="223">
                  <c:v>40.0595703125</c:v>
                </c:pt>
                <c:pt idx="224">
                  <c:v>40.0595703125</c:v>
                </c:pt>
                <c:pt idx="225">
                  <c:v>40.0595703125</c:v>
                </c:pt>
                <c:pt idx="226">
                  <c:v>40.0595703125</c:v>
                </c:pt>
                <c:pt idx="227">
                  <c:v>40.0595703125</c:v>
                </c:pt>
                <c:pt idx="228">
                  <c:v>40.0595703125</c:v>
                </c:pt>
                <c:pt idx="229">
                  <c:v>40.0595703125</c:v>
                </c:pt>
                <c:pt idx="230">
                  <c:v>40.0595703125</c:v>
                </c:pt>
                <c:pt idx="231">
                  <c:v>40.0595703125</c:v>
                </c:pt>
                <c:pt idx="232">
                  <c:v>40.0595703125</c:v>
                </c:pt>
                <c:pt idx="233">
                  <c:v>40.0595703125</c:v>
                </c:pt>
                <c:pt idx="234">
                  <c:v>40.0634765625</c:v>
                </c:pt>
                <c:pt idx="235">
                  <c:v>40.0634765625</c:v>
                </c:pt>
                <c:pt idx="236">
                  <c:v>40.0634765625</c:v>
                </c:pt>
                <c:pt idx="237">
                  <c:v>40.0634765625</c:v>
                </c:pt>
                <c:pt idx="238">
                  <c:v>40.0634765625</c:v>
                </c:pt>
                <c:pt idx="239">
                  <c:v>40.0673828125</c:v>
                </c:pt>
                <c:pt idx="240">
                  <c:v>40.2509765625</c:v>
                </c:pt>
                <c:pt idx="241">
                  <c:v>40.2744140625</c:v>
                </c:pt>
                <c:pt idx="242">
                  <c:v>40.2939453125</c:v>
                </c:pt>
                <c:pt idx="243">
                  <c:v>40.3251953125</c:v>
                </c:pt>
                <c:pt idx="244">
                  <c:v>40.3251953125</c:v>
                </c:pt>
                <c:pt idx="245">
                  <c:v>40.3251953125</c:v>
                </c:pt>
                <c:pt idx="246">
                  <c:v>40.3251953125</c:v>
                </c:pt>
                <c:pt idx="247">
                  <c:v>40.3251953125</c:v>
                </c:pt>
                <c:pt idx="248">
                  <c:v>40.3251953125</c:v>
                </c:pt>
                <c:pt idx="249">
                  <c:v>40.3291015625</c:v>
                </c:pt>
                <c:pt idx="250">
                  <c:v>40.3291015625</c:v>
                </c:pt>
                <c:pt idx="251">
                  <c:v>40.3291015625</c:v>
                </c:pt>
                <c:pt idx="252">
                  <c:v>40.3291015625</c:v>
                </c:pt>
                <c:pt idx="253">
                  <c:v>40.3291015625</c:v>
                </c:pt>
                <c:pt idx="254">
                  <c:v>40.3291015625</c:v>
                </c:pt>
                <c:pt idx="255">
                  <c:v>40.3291015625</c:v>
                </c:pt>
                <c:pt idx="256">
                  <c:v>40.3291015625</c:v>
                </c:pt>
                <c:pt idx="257">
                  <c:v>40.3291015625</c:v>
                </c:pt>
                <c:pt idx="258">
                  <c:v>40.3330078125</c:v>
                </c:pt>
                <c:pt idx="259">
                  <c:v>40.5712890625</c:v>
                </c:pt>
                <c:pt idx="260">
                  <c:v>40.8251953125</c:v>
                </c:pt>
                <c:pt idx="261">
                  <c:v>40.8408203125</c:v>
                </c:pt>
                <c:pt idx="262">
                  <c:v>40.8720703125</c:v>
                </c:pt>
                <c:pt idx="263">
                  <c:v>40.8837890625</c:v>
                </c:pt>
                <c:pt idx="264">
                  <c:v>40.8837890625</c:v>
                </c:pt>
                <c:pt idx="265">
                  <c:v>40.8837890625</c:v>
                </c:pt>
                <c:pt idx="266">
                  <c:v>40.8837890625</c:v>
                </c:pt>
                <c:pt idx="267">
                  <c:v>40.8837890625</c:v>
                </c:pt>
                <c:pt idx="268">
                  <c:v>40.8837890625</c:v>
                </c:pt>
                <c:pt idx="269">
                  <c:v>40.8837890625</c:v>
                </c:pt>
                <c:pt idx="270">
                  <c:v>40.8837890625</c:v>
                </c:pt>
                <c:pt idx="271">
                  <c:v>40.8837890625</c:v>
                </c:pt>
                <c:pt idx="272">
                  <c:v>40.8837890625</c:v>
                </c:pt>
                <c:pt idx="273">
                  <c:v>40.8837890625</c:v>
                </c:pt>
                <c:pt idx="274">
                  <c:v>40.8837890625</c:v>
                </c:pt>
                <c:pt idx="275">
                  <c:v>40.8837890625</c:v>
                </c:pt>
                <c:pt idx="276">
                  <c:v>40.8837890625</c:v>
                </c:pt>
                <c:pt idx="277">
                  <c:v>40.8837890625</c:v>
                </c:pt>
                <c:pt idx="278">
                  <c:v>40.8837890625</c:v>
                </c:pt>
                <c:pt idx="279">
                  <c:v>40.8837890625</c:v>
                </c:pt>
                <c:pt idx="280">
                  <c:v>40.8837890625</c:v>
                </c:pt>
                <c:pt idx="281">
                  <c:v>40.8837890625</c:v>
                </c:pt>
                <c:pt idx="282">
                  <c:v>40.8837890625</c:v>
                </c:pt>
                <c:pt idx="283">
                  <c:v>40.8837890625</c:v>
                </c:pt>
                <c:pt idx="284">
                  <c:v>40.8837890625</c:v>
                </c:pt>
                <c:pt idx="285">
                  <c:v>40.8837890625</c:v>
                </c:pt>
                <c:pt idx="286">
                  <c:v>40.8837890625</c:v>
                </c:pt>
                <c:pt idx="287">
                  <c:v>40.8837890625</c:v>
                </c:pt>
                <c:pt idx="288">
                  <c:v>40.8837890625</c:v>
                </c:pt>
                <c:pt idx="289">
                  <c:v>40.8837890625</c:v>
                </c:pt>
                <c:pt idx="290">
                  <c:v>40.8837890625</c:v>
                </c:pt>
                <c:pt idx="291">
                  <c:v>40.8837890625</c:v>
                </c:pt>
                <c:pt idx="292">
                  <c:v>40.8837890625</c:v>
                </c:pt>
                <c:pt idx="293">
                  <c:v>40.8837890625</c:v>
                </c:pt>
                <c:pt idx="294">
                  <c:v>40.8837890625</c:v>
                </c:pt>
                <c:pt idx="295">
                  <c:v>40.8837890625</c:v>
                </c:pt>
                <c:pt idx="296">
                  <c:v>40.8837890625</c:v>
                </c:pt>
                <c:pt idx="297">
                  <c:v>40.8837890625</c:v>
                </c:pt>
                <c:pt idx="298">
                  <c:v>40.8837890625</c:v>
                </c:pt>
                <c:pt idx="299">
                  <c:v>40.8837890625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22496"/>
        <c:axId val="2055515968"/>
      </c:lineChart>
      <c:catAx>
        <c:axId val="20555224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555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551596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555224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1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1389</f>
        <v>1389</v>
      </c>
      <c r="B2" s="1">
        <f>0</f>
        <v>0</v>
      </c>
      <c r="C2" s="1">
        <f>1510</f>
        <v>1510</v>
      </c>
      <c r="D2" s="1">
        <f>5388</f>
        <v>5388</v>
      </c>
      <c r="E2" s="1">
        <f>5.26171875</f>
        <v>5.26171875</v>
      </c>
      <c r="G2" s="1">
        <f>246</f>
        <v>246</v>
      </c>
    </row>
    <row r="3" spans="1:10" x14ac:dyDescent="0.25">
      <c r="A3" s="1">
        <f>1664</f>
        <v>1664</v>
      </c>
      <c r="B3" s="1">
        <f>22</f>
        <v>22</v>
      </c>
      <c r="C3" s="1">
        <f>1663</f>
        <v>1663</v>
      </c>
      <c r="D3" s="1">
        <f>12672</f>
        <v>12672</v>
      </c>
      <c r="E3" s="1">
        <f>12.375</f>
        <v>12.375</v>
      </c>
    </row>
    <row r="4" spans="1:10" x14ac:dyDescent="0.25">
      <c r="A4" s="1">
        <f>1922</f>
        <v>1922</v>
      </c>
      <c r="B4" s="1">
        <f>37</f>
        <v>37</v>
      </c>
      <c r="C4" s="1">
        <f>1784</f>
        <v>1784</v>
      </c>
      <c r="D4" s="1">
        <f>18155</f>
        <v>18155</v>
      </c>
      <c r="E4" s="1">
        <f>17.7294921875</f>
        <v>17.7294921875</v>
      </c>
      <c r="G4" s="1" t="s">
        <v>5</v>
      </c>
    </row>
    <row r="5" spans="1:10" x14ac:dyDescent="0.25">
      <c r="A5" s="1">
        <f>2164</f>
        <v>2164</v>
      </c>
      <c r="B5" s="1">
        <f>23</f>
        <v>23</v>
      </c>
      <c r="C5" s="1">
        <f>1952</f>
        <v>1952</v>
      </c>
      <c r="D5" s="1">
        <f>21680</f>
        <v>21680</v>
      </c>
      <c r="E5" s="1">
        <f>21.171875</f>
        <v>21.171875</v>
      </c>
      <c r="G5" s="1">
        <f>116</f>
        <v>116</v>
      </c>
    </row>
    <row r="6" spans="1:10" x14ac:dyDescent="0.25">
      <c r="A6" s="1">
        <f>2409</f>
        <v>2409</v>
      </c>
      <c r="B6" s="1">
        <f>25</f>
        <v>25</v>
      </c>
      <c r="C6" s="1">
        <f>2048</f>
        <v>2048</v>
      </c>
      <c r="D6" s="1">
        <f>22000</f>
        <v>22000</v>
      </c>
      <c r="E6" s="1">
        <f>21.484375</f>
        <v>21.484375</v>
      </c>
    </row>
    <row r="7" spans="1:10" x14ac:dyDescent="0.25">
      <c r="A7" s="1">
        <f>2660</f>
        <v>2660</v>
      </c>
      <c r="B7" s="1">
        <f>23</f>
        <v>23</v>
      </c>
      <c r="C7" s="1">
        <f>2164</f>
        <v>2164</v>
      </c>
      <c r="D7" s="1">
        <f>23075</f>
        <v>23075</v>
      </c>
      <c r="E7" s="1">
        <f>22.5341796875</f>
        <v>22.5341796875</v>
      </c>
    </row>
    <row r="8" spans="1:10" x14ac:dyDescent="0.25">
      <c r="A8" s="1">
        <f>2898</f>
        <v>2898</v>
      </c>
      <c r="B8" s="1">
        <f>37</f>
        <v>37</v>
      </c>
      <c r="C8" s="1">
        <f>2285</f>
        <v>2285</v>
      </c>
      <c r="D8" s="1">
        <f>24295</f>
        <v>24295</v>
      </c>
      <c r="E8" s="1">
        <f>23.7255859375</f>
        <v>23.7255859375</v>
      </c>
    </row>
    <row r="9" spans="1:10" x14ac:dyDescent="0.25">
      <c r="A9" s="1">
        <f>3152</f>
        <v>3152</v>
      </c>
      <c r="B9" s="1">
        <f>32</f>
        <v>32</v>
      </c>
      <c r="C9" s="1">
        <f>2387</f>
        <v>2387</v>
      </c>
      <c r="D9" s="1">
        <f>26663</f>
        <v>26663</v>
      </c>
      <c r="E9" s="1">
        <f>26.0380859375</f>
        <v>26.0380859375</v>
      </c>
    </row>
    <row r="10" spans="1:10" x14ac:dyDescent="0.25">
      <c r="A10" s="1">
        <f>3414</f>
        <v>3414</v>
      </c>
      <c r="B10" s="1">
        <f>43</f>
        <v>43</v>
      </c>
      <c r="C10" s="1">
        <f>2490</f>
        <v>2490</v>
      </c>
      <c r="D10" s="1">
        <f>25076</f>
        <v>25076</v>
      </c>
      <c r="E10" s="1">
        <f>24.48828125</f>
        <v>24.48828125</v>
      </c>
    </row>
    <row r="11" spans="1:10" x14ac:dyDescent="0.25">
      <c r="A11" s="1">
        <f>3654</f>
        <v>3654</v>
      </c>
      <c r="B11" s="1">
        <f>2</f>
        <v>2</v>
      </c>
      <c r="C11" s="1">
        <f>2596</f>
        <v>2596</v>
      </c>
      <c r="D11" s="1">
        <f>25447</f>
        <v>25447</v>
      </c>
      <c r="E11" s="1">
        <f>24.8505859375</f>
        <v>24.8505859375</v>
      </c>
    </row>
    <row r="12" spans="1:10" x14ac:dyDescent="0.25">
      <c r="A12" s="1">
        <f>3889</f>
        <v>3889</v>
      </c>
      <c r="B12" s="1">
        <f>0</f>
        <v>0</v>
      </c>
      <c r="C12" s="1">
        <f>2706</f>
        <v>2706</v>
      </c>
      <c r="D12" s="1">
        <f>26087</f>
        <v>26087</v>
      </c>
      <c r="E12" s="1">
        <f>25.4755859375</f>
        <v>25.4755859375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4121</f>
        <v>4121</v>
      </c>
      <c r="B13" s="1">
        <f>0</f>
        <v>0</v>
      </c>
      <c r="C13" s="1">
        <f>2803</f>
        <v>2803</v>
      </c>
      <c r="D13" s="1">
        <f>28971</f>
        <v>28971</v>
      </c>
      <c r="E13" s="1">
        <f>28.2919921875</f>
        <v>28.2919921875</v>
      </c>
      <c r="H13" s="1">
        <f>AVERAGE(E18:E32)</f>
        <v>32.58203125</v>
      </c>
      <c r="I13" s="1">
        <f>MAX(E2:E846)</f>
        <v>40.8837890625</v>
      </c>
      <c r="J13" s="1">
        <f>AVERAGE(E282:E301)</f>
        <v>40.8837890625</v>
      </c>
    </row>
    <row r="14" spans="1:10" x14ac:dyDescent="0.25">
      <c r="A14" s="1">
        <f>4357</f>
        <v>4357</v>
      </c>
      <c r="B14" s="1">
        <f>0</f>
        <v>0</v>
      </c>
      <c r="C14" s="1">
        <f>2941</f>
        <v>2941</v>
      </c>
      <c r="D14" s="1">
        <f>27843</f>
        <v>27843</v>
      </c>
      <c r="E14" s="1">
        <f>27.1904296875</f>
        <v>27.1904296875</v>
      </c>
    </row>
    <row r="15" spans="1:10" x14ac:dyDescent="0.25">
      <c r="A15" s="1">
        <f>4615</f>
        <v>4615</v>
      </c>
      <c r="B15" s="1">
        <f>20</f>
        <v>20</v>
      </c>
      <c r="C15" s="1">
        <f>3045</f>
        <v>3045</v>
      </c>
      <c r="D15" s="1">
        <f>28768</f>
        <v>28768</v>
      </c>
      <c r="E15" s="1">
        <f>28.09375</f>
        <v>28.09375</v>
      </c>
    </row>
    <row r="16" spans="1:10" x14ac:dyDescent="0.25">
      <c r="A16" s="1">
        <f>4867</f>
        <v>4867</v>
      </c>
      <c r="B16" s="1">
        <f>9</f>
        <v>9</v>
      </c>
      <c r="C16" s="1">
        <f>3155</f>
        <v>3155</v>
      </c>
      <c r="D16" s="1">
        <f>29889</f>
        <v>29889</v>
      </c>
      <c r="E16" s="1">
        <f>29.1884765625</f>
        <v>29.1884765625</v>
      </c>
    </row>
    <row r="17" spans="1:5" x14ac:dyDescent="0.25">
      <c r="A17" s="1">
        <f>5117</f>
        <v>5117</v>
      </c>
      <c r="B17" s="1">
        <f>0</f>
        <v>0</v>
      </c>
      <c r="C17" s="1">
        <f>3288</f>
        <v>3288</v>
      </c>
      <c r="D17" s="1">
        <f>31026</f>
        <v>31026</v>
      </c>
      <c r="E17" s="1">
        <f>30.298828125</f>
        <v>30.298828125</v>
      </c>
    </row>
    <row r="18" spans="1:5" x14ac:dyDescent="0.25">
      <c r="A18" s="1">
        <f>5375</f>
        <v>5375</v>
      </c>
      <c r="B18" s="1">
        <f>0</f>
        <v>0</v>
      </c>
      <c r="C18" s="1">
        <f>3508</f>
        <v>3508</v>
      </c>
      <c r="D18" s="1">
        <f>33142</f>
        <v>33142</v>
      </c>
      <c r="E18" s="1">
        <f>32.365234375</f>
        <v>32.365234375</v>
      </c>
    </row>
    <row r="19" spans="1:5" x14ac:dyDescent="0.25">
      <c r="A19" s="1">
        <f>5619</f>
        <v>5619</v>
      </c>
      <c r="B19" s="1">
        <f>3</f>
        <v>3</v>
      </c>
      <c r="C19" s="1">
        <f>3610</f>
        <v>3610</v>
      </c>
      <c r="D19" s="1">
        <f>33205</f>
        <v>33205</v>
      </c>
      <c r="E19" s="1">
        <f>32.4267578125</f>
        <v>32.4267578125</v>
      </c>
    </row>
    <row r="20" spans="1:5" x14ac:dyDescent="0.25">
      <c r="A20" s="1">
        <f>5891</f>
        <v>5891</v>
      </c>
      <c r="B20" s="1">
        <f>20</f>
        <v>20</v>
      </c>
      <c r="C20" s="1">
        <f>3714</f>
        <v>3714</v>
      </c>
      <c r="D20" s="1">
        <f>33225</f>
        <v>33225</v>
      </c>
      <c r="E20" s="1">
        <f t="shared" ref="E20:E25" si="0">32.4462890625</f>
        <v>32.4462890625</v>
      </c>
    </row>
    <row r="21" spans="1:5" x14ac:dyDescent="0.25">
      <c r="A21" s="1">
        <f>6149</f>
        <v>6149</v>
      </c>
      <c r="B21" s="1">
        <f>11</f>
        <v>11</v>
      </c>
      <c r="C21" s="1">
        <f>3817</f>
        <v>3817</v>
      </c>
      <c r="D21" s="1">
        <f>33225</f>
        <v>33225</v>
      </c>
      <c r="E21" s="1">
        <f t="shared" si="0"/>
        <v>32.4462890625</v>
      </c>
    </row>
    <row r="22" spans="1:5" x14ac:dyDescent="0.25">
      <c r="A22" s="1">
        <f>6429</f>
        <v>6429</v>
      </c>
      <c r="B22" s="1">
        <f>47</f>
        <v>47</v>
      </c>
      <c r="C22" s="1">
        <f>3923</f>
        <v>3923</v>
      </c>
      <c r="D22" s="1">
        <f>33225</f>
        <v>33225</v>
      </c>
      <c r="E22" s="1">
        <f t="shared" si="0"/>
        <v>32.4462890625</v>
      </c>
    </row>
    <row r="23" spans="1:5" x14ac:dyDescent="0.25">
      <c r="A23" s="1">
        <f>6685</f>
        <v>6685</v>
      </c>
      <c r="B23" s="1">
        <f>30</f>
        <v>30</v>
      </c>
      <c r="C23" s="1">
        <f>4028</f>
        <v>4028</v>
      </c>
      <c r="D23" s="1">
        <f>33225</f>
        <v>33225</v>
      </c>
      <c r="E23" s="1">
        <f t="shared" si="0"/>
        <v>32.4462890625</v>
      </c>
    </row>
    <row r="24" spans="1:5" x14ac:dyDescent="0.25">
      <c r="A24" s="1">
        <f>6946</f>
        <v>6946</v>
      </c>
      <c r="B24" s="1">
        <f>20</f>
        <v>20</v>
      </c>
      <c r="C24" s="1">
        <f>4130</f>
        <v>4130</v>
      </c>
      <c r="D24" s="1">
        <f>33225</f>
        <v>33225</v>
      </c>
      <c r="E24" s="1">
        <f t="shared" si="0"/>
        <v>32.4462890625</v>
      </c>
    </row>
    <row r="25" spans="1:5" x14ac:dyDescent="0.25">
      <c r="A25" s="1">
        <f>7194</f>
        <v>7194</v>
      </c>
      <c r="B25" s="1">
        <f>2</f>
        <v>2</v>
      </c>
      <c r="C25" s="1">
        <f>4240</f>
        <v>4240</v>
      </c>
      <c r="D25" s="1">
        <f>33225</f>
        <v>33225</v>
      </c>
      <c r="E25" s="1">
        <f t="shared" si="0"/>
        <v>32.4462890625</v>
      </c>
    </row>
    <row r="26" spans="1:5" x14ac:dyDescent="0.25">
      <c r="A26" s="1">
        <f>7432</f>
        <v>7432</v>
      </c>
      <c r="B26" s="1">
        <f>0</f>
        <v>0</v>
      </c>
      <c r="C26" s="1">
        <f>4352</f>
        <v>4352</v>
      </c>
      <c r="D26" s="1">
        <f>33237</f>
        <v>33237</v>
      </c>
      <c r="E26" s="1">
        <f>32.4580078125</f>
        <v>32.4580078125</v>
      </c>
    </row>
    <row r="27" spans="1:5" x14ac:dyDescent="0.25">
      <c r="A27" s="1">
        <f>7676</f>
        <v>7676</v>
      </c>
      <c r="B27" s="1">
        <f>17</f>
        <v>17</v>
      </c>
      <c r="C27" s="1">
        <f>4457</f>
        <v>4457</v>
      </c>
      <c r="D27" s="1">
        <f>33237</f>
        <v>33237</v>
      </c>
      <c r="E27" s="1">
        <f>32.4580078125</f>
        <v>32.4580078125</v>
      </c>
    </row>
    <row r="28" spans="1:5" x14ac:dyDescent="0.25">
      <c r="A28" s="1">
        <f>7932</f>
        <v>7932</v>
      </c>
      <c r="B28" s="1">
        <f>9</f>
        <v>9</v>
      </c>
      <c r="C28" s="1">
        <f>4593</f>
        <v>4593</v>
      </c>
      <c r="D28" s="1">
        <f>33505</f>
        <v>33505</v>
      </c>
      <c r="E28" s="1">
        <f>32.7197265625</f>
        <v>32.7197265625</v>
      </c>
    </row>
    <row r="29" spans="1:5" x14ac:dyDescent="0.25">
      <c r="A29" s="1">
        <f>8170</f>
        <v>8170</v>
      </c>
      <c r="B29" s="1">
        <f>0</f>
        <v>0</v>
      </c>
      <c r="C29" s="1">
        <f>4777</f>
        <v>4777</v>
      </c>
      <c r="D29" s="1">
        <f>33693</f>
        <v>33693</v>
      </c>
      <c r="E29" s="1">
        <f>32.9033203125</f>
        <v>32.9033203125</v>
      </c>
    </row>
    <row r="30" spans="1:5" x14ac:dyDescent="0.25">
      <c r="A30" s="1">
        <f>8409</f>
        <v>8409</v>
      </c>
      <c r="B30" s="1">
        <f>0</f>
        <v>0</v>
      </c>
      <c r="C30" s="1">
        <f>4884</f>
        <v>4884</v>
      </c>
      <c r="D30" s="1">
        <f>33697</f>
        <v>33697</v>
      </c>
      <c r="E30" s="1">
        <f>32.9072265625</f>
        <v>32.9072265625</v>
      </c>
    </row>
    <row r="31" spans="1:5" x14ac:dyDescent="0.25">
      <c r="A31" s="1">
        <f>8652</f>
        <v>8652</v>
      </c>
      <c r="B31" s="1">
        <f>0</f>
        <v>0</v>
      </c>
      <c r="C31" s="1">
        <f>4992</f>
        <v>4992</v>
      </c>
      <c r="D31" s="1">
        <f>33697</f>
        <v>33697</v>
      </c>
      <c r="E31" s="1">
        <f>32.9072265625</f>
        <v>32.9072265625</v>
      </c>
    </row>
    <row r="32" spans="1:5" x14ac:dyDescent="0.25">
      <c r="A32" s="1">
        <f>8911</f>
        <v>8911</v>
      </c>
      <c r="B32" s="1">
        <f>40</f>
        <v>40</v>
      </c>
      <c r="C32" s="1">
        <f>5104</f>
        <v>5104</v>
      </c>
      <c r="D32" s="1">
        <f>33697</f>
        <v>33697</v>
      </c>
      <c r="E32" s="1">
        <f>32.9072265625</f>
        <v>32.9072265625</v>
      </c>
    </row>
    <row r="33" spans="1:5" x14ac:dyDescent="0.25">
      <c r="A33" s="1">
        <f>9172</f>
        <v>9172</v>
      </c>
      <c r="B33" s="1">
        <f>12</f>
        <v>12</v>
      </c>
      <c r="C33" s="1">
        <f>5212</f>
        <v>5212</v>
      </c>
      <c r="D33" s="1">
        <f>33697</f>
        <v>33697</v>
      </c>
      <c r="E33" s="1">
        <f>32.9072265625</f>
        <v>32.9072265625</v>
      </c>
    </row>
    <row r="34" spans="1:5" x14ac:dyDescent="0.25">
      <c r="A34" s="1">
        <f>9419</f>
        <v>9419</v>
      </c>
      <c r="B34" s="1">
        <f>6</f>
        <v>6</v>
      </c>
      <c r="C34" s="1">
        <f>5315</f>
        <v>5315</v>
      </c>
      <c r="D34" s="1">
        <f>33693</f>
        <v>33693</v>
      </c>
      <c r="E34" s="1">
        <f>32.9033203125</f>
        <v>32.9033203125</v>
      </c>
    </row>
    <row r="35" spans="1:5" x14ac:dyDescent="0.25">
      <c r="A35" s="1">
        <f>9657</f>
        <v>9657</v>
      </c>
      <c r="B35" s="1">
        <f t="shared" ref="B35:B45" si="1">0</f>
        <v>0</v>
      </c>
      <c r="C35" s="1">
        <f>5457</f>
        <v>5457</v>
      </c>
      <c r="D35" s="1">
        <f>33753</f>
        <v>33753</v>
      </c>
      <c r="E35" s="1">
        <f>32.9619140625</f>
        <v>32.9619140625</v>
      </c>
    </row>
    <row r="36" spans="1:5" x14ac:dyDescent="0.25">
      <c r="A36" s="1">
        <f>9907</f>
        <v>9907</v>
      </c>
      <c r="B36" s="1">
        <f t="shared" si="1"/>
        <v>0</v>
      </c>
      <c r="C36" s="1">
        <f>5561</f>
        <v>5561</v>
      </c>
      <c r="D36" s="1">
        <f>33921</f>
        <v>33921</v>
      </c>
      <c r="E36" s="1">
        <f>33.1259765625</f>
        <v>33.1259765625</v>
      </c>
    </row>
    <row r="37" spans="1:5" x14ac:dyDescent="0.25">
      <c r="A37" s="1">
        <f>10169</f>
        <v>10169</v>
      </c>
      <c r="B37" s="1">
        <f t="shared" si="1"/>
        <v>0</v>
      </c>
      <c r="C37" s="1">
        <f>5668</f>
        <v>5668</v>
      </c>
      <c r="D37" s="1">
        <f>33981</f>
        <v>33981</v>
      </c>
      <c r="E37" s="1">
        <f>33.1845703125</f>
        <v>33.1845703125</v>
      </c>
    </row>
    <row r="38" spans="1:5" x14ac:dyDescent="0.25">
      <c r="A38" s="1">
        <f>10424</f>
        <v>10424</v>
      </c>
      <c r="B38" s="1">
        <f t="shared" si="1"/>
        <v>0</v>
      </c>
      <c r="C38" s="1">
        <f>5843</f>
        <v>5843</v>
      </c>
      <c r="D38" s="1">
        <f>34201</f>
        <v>34201</v>
      </c>
      <c r="E38" s="1">
        <f>33.3994140625</f>
        <v>33.3994140625</v>
      </c>
    </row>
    <row r="39" spans="1:5" x14ac:dyDescent="0.25">
      <c r="A39" s="1">
        <f>10663</f>
        <v>10663</v>
      </c>
      <c r="B39" s="1">
        <f t="shared" si="1"/>
        <v>0</v>
      </c>
      <c r="C39" s="1">
        <f>6001</f>
        <v>6001</v>
      </c>
      <c r="D39" s="1">
        <f>34544</f>
        <v>34544</v>
      </c>
      <c r="E39" s="1">
        <f>33.734375</f>
        <v>33.734375</v>
      </c>
    </row>
    <row r="40" spans="1:5" x14ac:dyDescent="0.25">
      <c r="A40" s="1">
        <f>10893</f>
        <v>10893</v>
      </c>
      <c r="B40" s="1">
        <f t="shared" si="1"/>
        <v>0</v>
      </c>
      <c r="C40" s="1">
        <f>6119</f>
        <v>6119</v>
      </c>
      <c r="D40" s="1">
        <f>34649</f>
        <v>34649</v>
      </c>
      <c r="E40" s="1">
        <f>33.8369140625</f>
        <v>33.8369140625</v>
      </c>
    </row>
    <row r="41" spans="1:5" x14ac:dyDescent="0.25">
      <c r="A41" s="1">
        <f>11150</f>
        <v>11150</v>
      </c>
      <c r="B41" s="1">
        <f t="shared" si="1"/>
        <v>0</v>
      </c>
      <c r="C41" s="1">
        <f>6257</f>
        <v>6257</v>
      </c>
      <c r="D41" s="1">
        <f>35049</f>
        <v>35049</v>
      </c>
      <c r="E41" s="1">
        <f>34.2275390625</f>
        <v>34.2275390625</v>
      </c>
    </row>
    <row r="42" spans="1:5" x14ac:dyDescent="0.25">
      <c r="A42" s="1">
        <f>11395</f>
        <v>11395</v>
      </c>
      <c r="B42" s="1">
        <f t="shared" si="1"/>
        <v>0</v>
      </c>
      <c r="C42" s="1">
        <f>6437</f>
        <v>6437</v>
      </c>
      <c r="D42" s="1">
        <f>35909</f>
        <v>35909</v>
      </c>
      <c r="E42" s="1">
        <f>35.0673828125</f>
        <v>35.0673828125</v>
      </c>
    </row>
    <row r="43" spans="1:5" x14ac:dyDescent="0.25">
      <c r="A43" s="1">
        <f>11653</f>
        <v>11653</v>
      </c>
      <c r="B43" s="1">
        <f t="shared" si="1"/>
        <v>0</v>
      </c>
      <c r="C43" s="1">
        <f>6564</f>
        <v>6564</v>
      </c>
      <c r="D43" s="1">
        <f>36304</f>
        <v>36304</v>
      </c>
      <c r="E43" s="1">
        <f>35.453125</f>
        <v>35.453125</v>
      </c>
    </row>
    <row r="44" spans="1:5" x14ac:dyDescent="0.25">
      <c r="A44" s="1">
        <f>11886</f>
        <v>11886</v>
      </c>
      <c r="B44" s="1">
        <f t="shared" si="1"/>
        <v>0</v>
      </c>
      <c r="C44" s="1">
        <f>6726</f>
        <v>6726</v>
      </c>
      <c r="D44" s="1">
        <f>36709</f>
        <v>36709</v>
      </c>
      <c r="E44" s="1">
        <f>35.8486328125</f>
        <v>35.8486328125</v>
      </c>
    </row>
    <row r="45" spans="1:5" x14ac:dyDescent="0.25">
      <c r="A45" s="1">
        <f>12130</f>
        <v>12130</v>
      </c>
      <c r="B45" s="1">
        <f t="shared" si="1"/>
        <v>0</v>
      </c>
      <c r="C45" s="1">
        <f>6845</f>
        <v>6845</v>
      </c>
      <c r="D45" s="1">
        <f>36999</f>
        <v>36999</v>
      </c>
      <c r="E45" s="1">
        <f>36.1318359375</f>
        <v>36.1318359375</v>
      </c>
    </row>
    <row r="46" spans="1:5" x14ac:dyDescent="0.25">
      <c r="A46" s="1">
        <f>12378</f>
        <v>12378</v>
      </c>
      <c r="B46" s="1">
        <f>18</f>
        <v>18</v>
      </c>
      <c r="C46" s="1">
        <f>6969</f>
        <v>6969</v>
      </c>
      <c r="D46" s="1">
        <f>37151</f>
        <v>37151</v>
      </c>
      <c r="E46" s="1">
        <f>36.2802734375</f>
        <v>36.2802734375</v>
      </c>
    </row>
    <row r="47" spans="1:5" x14ac:dyDescent="0.25">
      <c r="A47" s="1">
        <f>12619</f>
        <v>12619</v>
      </c>
      <c r="B47" s="1">
        <f>3</f>
        <v>3</v>
      </c>
      <c r="C47" s="1">
        <f>7103</f>
        <v>7103</v>
      </c>
      <c r="D47" s="1">
        <f>37220</f>
        <v>37220</v>
      </c>
      <c r="E47" s="1">
        <f>36.34765625</f>
        <v>36.34765625</v>
      </c>
    </row>
    <row r="48" spans="1:5" x14ac:dyDescent="0.25">
      <c r="A48" s="1">
        <f>12874</f>
        <v>12874</v>
      </c>
      <c r="B48" s="1">
        <f t="shared" ref="B48:B57" si="2">0</f>
        <v>0</v>
      </c>
      <c r="C48" s="1">
        <f>7212</f>
        <v>7212</v>
      </c>
      <c r="D48" s="1">
        <f>37240</f>
        <v>37240</v>
      </c>
      <c r="E48" s="1">
        <f>36.3671875</f>
        <v>36.3671875</v>
      </c>
    </row>
    <row r="49" spans="1:5" x14ac:dyDescent="0.25">
      <c r="A49" s="1">
        <f>13116</f>
        <v>13116</v>
      </c>
      <c r="B49" s="1">
        <f t="shared" si="2"/>
        <v>0</v>
      </c>
      <c r="C49" s="1">
        <f>7316</f>
        <v>7316</v>
      </c>
      <c r="D49" s="1">
        <f>37240</f>
        <v>37240</v>
      </c>
      <c r="E49" s="1">
        <f>36.3671875</f>
        <v>36.3671875</v>
      </c>
    </row>
    <row r="50" spans="1:5" x14ac:dyDescent="0.25">
      <c r="A50" s="1">
        <f>13361</f>
        <v>13361</v>
      </c>
      <c r="B50" s="1">
        <f t="shared" si="2"/>
        <v>0</v>
      </c>
      <c r="C50" s="1">
        <f>7422</f>
        <v>7422</v>
      </c>
      <c r="D50" s="1">
        <f>37240</f>
        <v>37240</v>
      </c>
      <c r="E50" s="1">
        <f>36.3671875</f>
        <v>36.3671875</v>
      </c>
    </row>
    <row r="51" spans="1:5" x14ac:dyDescent="0.25">
      <c r="A51" s="1">
        <f>13618</f>
        <v>13618</v>
      </c>
      <c r="B51" s="1">
        <f t="shared" si="2"/>
        <v>0</v>
      </c>
      <c r="C51" s="1">
        <f>7536</f>
        <v>7536</v>
      </c>
      <c r="D51" s="1">
        <f>37240</f>
        <v>37240</v>
      </c>
      <c r="E51" s="1">
        <f>36.3671875</f>
        <v>36.3671875</v>
      </c>
    </row>
    <row r="52" spans="1:5" x14ac:dyDescent="0.25">
      <c r="A52" s="1">
        <f>13861</f>
        <v>13861</v>
      </c>
      <c r="B52" s="1">
        <f t="shared" si="2"/>
        <v>0</v>
      </c>
      <c r="C52" s="1">
        <f>7658</f>
        <v>7658</v>
      </c>
      <c r="D52" s="1">
        <f>37252</f>
        <v>37252</v>
      </c>
      <c r="E52" s="1">
        <f>36.37890625</f>
        <v>36.37890625</v>
      </c>
    </row>
    <row r="53" spans="1:5" x14ac:dyDescent="0.25">
      <c r="A53" s="1">
        <f>14108</f>
        <v>14108</v>
      </c>
      <c r="B53" s="1">
        <f t="shared" si="2"/>
        <v>0</v>
      </c>
      <c r="C53" s="1">
        <f>7769</f>
        <v>7769</v>
      </c>
      <c r="D53" s="1">
        <f>37268</f>
        <v>37268</v>
      </c>
      <c r="E53" s="1">
        <f>36.39453125</f>
        <v>36.39453125</v>
      </c>
    </row>
    <row r="54" spans="1:5" x14ac:dyDescent="0.25">
      <c r="A54" s="1">
        <f>14355</f>
        <v>14355</v>
      </c>
      <c r="B54" s="1">
        <f t="shared" si="2"/>
        <v>0</v>
      </c>
      <c r="C54" s="1">
        <f>7894</f>
        <v>7894</v>
      </c>
      <c r="D54" s="1">
        <f t="shared" ref="D54:D61" si="3">37288</f>
        <v>37288</v>
      </c>
      <c r="E54" s="1">
        <f t="shared" ref="E54:E61" si="4">36.4140625</f>
        <v>36.4140625</v>
      </c>
    </row>
    <row r="55" spans="1:5" x14ac:dyDescent="0.25">
      <c r="A55" s="1">
        <f>14609</f>
        <v>14609</v>
      </c>
      <c r="B55" s="1">
        <f t="shared" si="2"/>
        <v>0</v>
      </c>
      <c r="C55" s="1">
        <f>8011</f>
        <v>8011</v>
      </c>
      <c r="D55" s="1">
        <f t="shared" si="3"/>
        <v>37288</v>
      </c>
      <c r="E55" s="1">
        <f t="shared" si="4"/>
        <v>36.4140625</v>
      </c>
    </row>
    <row r="56" spans="1:5" x14ac:dyDescent="0.25">
      <c r="A56" s="1">
        <f>14858</f>
        <v>14858</v>
      </c>
      <c r="B56" s="1">
        <f t="shared" si="2"/>
        <v>0</v>
      </c>
      <c r="C56" s="1">
        <f>8115</f>
        <v>8115</v>
      </c>
      <c r="D56" s="1">
        <f t="shared" si="3"/>
        <v>37288</v>
      </c>
      <c r="E56" s="1">
        <f t="shared" si="4"/>
        <v>36.4140625</v>
      </c>
    </row>
    <row r="57" spans="1:5" x14ac:dyDescent="0.25">
      <c r="A57" s="1">
        <f>15106</f>
        <v>15106</v>
      </c>
      <c r="B57" s="1">
        <f t="shared" si="2"/>
        <v>0</v>
      </c>
      <c r="C57" s="1">
        <f>8222</f>
        <v>8222</v>
      </c>
      <c r="D57" s="1">
        <f t="shared" si="3"/>
        <v>37288</v>
      </c>
      <c r="E57" s="1">
        <f t="shared" si="4"/>
        <v>36.4140625</v>
      </c>
    </row>
    <row r="58" spans="1:5" x14ac:dyDescent="0.25">
      <c r="A58" s="1">
        <f>15375</f>
        <v>15375</v>
      </c>
      <c r="B58" s="1">
        <f>26</f>
        <v>26</v>
      </c>
      <c r="C58" s="1">
        <f>8326</f>
        <v>8326</v>
      </c>
      <c r="D58" s="1">
        <f t="shared" si="3"/>
        <v>37288</v>
      </c>
      <c r="E58" s="1">
        <f t="shared" si="4"/>
        <v>36.4140625</v>
      </c>
    </row>
    <row r="59" spans="1:5" x14ac:dyDescent="0.25">
      <c r="A59" s="1">
        <f>15626</f>
        <v>15626</v>
      </c>
      <c r="B59" s="1">
        <f>25</f>
        <v>25</v>
      </c>
      <c r="C59" s="1">
        <f>8434</f>
        <v>8434</v>
      </c>
      <c r="D59" s="1">
        <f t="shared" si="3"/>
        <v>37288</v>
      </c>
      <c r="E59" s="1">
        <f t="shared" si="4"/>
        <v>36.4140625</v>
      </c>
    </row>
    <row r="60" spans="1:5" x14ac:dyDescent="0.25">
      <c r="A60" s="1">
        <f>15871</f>
        <v>15871</v>
      </c>
      <c r="B60" s="1">
        <f>17</f>
        <v>17</v>
      </c>
      <c r="C60" s="1">
        <f>8540</f>
        <v>8540</v>
      </c>
      <c r="D60" s="1">
        <f t="shared" si="3"/>
        <v>37288</v>
      </c>
      <c r="E60" s="1">
        <f t="shared" si="4"/>
        <v>36.4140625</v>
      </c>
    </row>
    <row r="61" spans="1:5" x14ac:dyDescent="0.25">
      <c r="A61" s="1">
        <f>16136</f>
        <v>16136</v>
      </c>
      <c r="B61" s="1">
        <f>26</f>
        <v>26</v>
      </c>
      <c r="C61" s="1">
        <f>8648</f>
        <v>8648</v>
      </c>
      <c r="D61" s="1">
        <f t="shared" si="3"/>
        <v>37288</v>
      </c>
      <c r="E61" s="1">
        <f t="shared" si="4"/>
        <v>36.4140625</v>
      </c>
    </row>
    <row r="62" spans="1:5" x14ac:dyDescent="0.25">
      <c r="A62" s="1">
        <f>16377</f>
        <v>16377</v>
      </c>
      <c r="B62" s="1">
        <f>0</f>
        <v>0</v>
      </c>
      <c r="C62" s="1">
        <f>8825</f>
        <v>8825</v>
      </c>
      <c r="D62" s="1">
        <f>37616</f>
        <v>37616</v>
      </c>
      <c r="E62" s="1">
        <f>36.734375</f>
        <v>36.734375</v>
      </c>
    </row>
    <row r="63" spans="1:5" x14ac:dyDescent="0.25">
      <c r="A63" s="1">
        <f>16623</f>
        <v>16623</v>
      </c>
      <c r="B63" s="1">
        <f>0</f>
        <v>0</v>
      </c>
      <c r="C63" s="1">
        <f>8963</f>
        <v>8963</v>
      </c>
      <c r="D63" s="1">
        <f>37940</f>
        <v>37940</v>
      </c>
      <c r="E63" s="1">
        <f>37.05078125</f>
        <v>37.05078125</v>
      </c>
    </row>
    <row r="64" spans="1:5" x14ac:dyDescent="0.25">
      <c r="A64" s="1">
        <f>16881</f>
        <v>16881</v>
      </c>
      <c r="B64" s="1">
        <f>17</f>
        <v>17</v>
      </c>
      <c r="C64" s="1">
        <f>9074</f>
        <v>9074</v>
      </c>
      <c r="D64" s="1">
        <f>38033</f>
        <v>38033</v>
      </c>
      <c r="E64" s="1">
        <f>37.1416015625</f>
        <v>37.1416015625</v>
      </c>
    </row>
    <row r="65" spans="1:5" x14ac:dyDescent="0.25">
      <c r="A65" s="1">
        <f>17141</f>
        <v>17141</v>
      </c>
      <c r="B65" s="1">
        <f>16</f>
        <v>16</v>
      </c>
      <c r="C65" s="1">
        <f>9191</f>
        <v>9191</v>
      </c>
      <c r="D65" s="1">
        <f>38053</f>
        <v>38053</v>
      </c>
      <c r="E65" s="1">
        <f>37.1611328125</f>
        <v>37.1611328125</v>
      </c>
    </row>
    <row r="66" spans="1:5" x14ac:dyDescent="0.25">
      <c r="A66" s="1">
        <f>17377</f>
        <v>17377</v>
      </c>
      <c r="B66" s="1">
        <f>0</f>
        <v>0</v>
      </c>
      <c r="C66" s="1">
        <f>9324</f>
        <v>9324</v>
      </c>
      <c r="D66" s="1">
        <f>38165</f>
        <v>38165</v>
      </c>
      <c r="E66" s="1">
        <f>37.2705078125</f>
        <v>37.2705078125</v>
      </c>
    </row>
    <row r="67" spans="1:5" x14ac:dyDescent="0.25">
      <c r="A67" s="1">
        <f>17625</f>
        <v>17625</v>
      </c>
      <c r="B67" s="1">
        <f>0</f>
        <v>0</v>
      </c>
      <c r="C67" s="1">
        <f>9431</f>
        <v>9431</v>
      </c>
      <c r="D67" s="1">
        <f>38169</f>
        <v>38169</v>
      </c>
      <c r="E67" s="1">
        <f>37.2744140625</f>
        <v>37.2744140625</v>
      </c>
    </row>
    <row r="68" spans="1:5" x14ac:dyDescent="0.25">
      <c r="A68" s="1">
        <f>17872</f>
        <v>17872</v>
      </c>
      <c r="B68" s="1">
        <f>0</f>
        <v>0</v>
      </c>
      <c r="C68" s="1">
        <f>9535</f>
        <v>9535</v>
      </c>
      <c r="D68" s="1">
        <f>38169</f>
        <v>38169</v>
      </c>
      <c r="E68" s="1">
        <f>37.2744140625</f>
        <v>37.2744140625</v>
      </c>
    </row>
    <row r="69" spans="1:5" x14ac:dyDescent="0.25">
      <c r="A69" s="1">
        <f>18118</f>
        <v>18118</v>
      </c>
      <c r="B69" s="1">
        <f>0</f>
        <v>0</v>
      </c>
      <c r="C69" s="1">
        <f>9647</f>
        <v>9647</v>
      </c>
      <c r="D69" s="1">
        <f>38169</f>
        <v>38169</v>
      </c>
      <c r="E69" s="1">
        <f>37.2744140625</f>
        <v>37.2744140625</v>
      </c>
    </row>
    <row r="70" spans="1:5" x14ac:dyDescent="0.25">
      <c r="A70" s="1">
        <f>18352</f>
        <v>18352</v>
      </c>
      <c r="B70" s="1">
        <f>16</f>
        <v>16</v>
      </c>
      <c r="C70" s="1">
        <f>9757</f>
        <v>9757</v>
      </c>
      <c r="D70" s="1">
        <f>38169</f>
        <v>38169</v>
      </c>
      <c r="E70" s="1">
        <f>37.2744140625</f>
        <v>37.2744140625</v>
      </c>
    </row>
    <row r="71" spans="1:5" x14ac:dyDescent="0.25">
      <c r="A71" s="1">
        <f>18619</f>
        <v>18619</v>
      </c>
      <c r="B71" s="1">
        <f>33</f>
        <v>33</v>
      </c>
      <c r="C71" s="1">
        <f>9862</f>
        <v>9862</v>
      </c>
      <c r="D71" s="1">
        <f>38169</f>
        <v>38169</v>
      </c>
      <c r="E71" s="1">
        <f>37.2744140625</f>
        <v>37.2744140625</v>
      </c>
    </row>
    <row r="72" spans="1:5" x14ac:dyDescent="0.25">
      <c r="A72" s="1">
        <f>18879</f>
        <v>18879</v>
      </c>
      <c r="B72" s="1">
        <f>28</f>
        <v>28</v>
      </c>
      <c r="C72" s="1">
        <f>10003</f>
        <v>10003</v>
      </c>
      <c r="D72" s="1">
        <f t="shared" ref="D72:D91" si="5">38177</f>
        <v>38177</v>
      </c>
      <c r="E72" s="1">
        <f t="shared" ref="E72:E91" si="6">37.2822265625</f>
        <v>37.2822265625</v>
      </c>
    </row>
    <row r="73" spans="1:5" x14ac:dyDescent="0.25">
      <c r="A73" s="1">
        <f>19114</f>
        <v>19114</v>
      </c>
      <c r="B73" s="1">
        <f t="shared" ref="B73:B81" si="7">0</f>
        <v>0</v>
      </c>
      <c r="C73" s="1">
        <f>10110</f>
        <v>10110</v>
      </c>
      <c r="D73" s="1">
        <f t="shared" si="5"/>
        <v>38177</v>
      </c>
      <c r="E73" s="1">
        <f t="shared" si="6"/>
        <v>37.2822265625</v>
      </c>
    </row>
    <row r="74" spans="1:5" x14ac:dyDescent="0.25">
      <c r="A74" s="1">
        <f>19360</f>
        <v>19360</v>
      </c>
      <c r="B74" s="1">
        <f t="shared" si="7"/>
        <v>0</v>
      </c>
      <c r="C74" s="1">
        <f>10221</f>
        <v>10221</v>
      </c>
      <c r="D74" s="1">
        <f t="shared" si="5"/>
        <v>38177</v>
      </c>
      <c r="E74" s="1">
        <f t="shared" si="6"/>
        <v>37.2822265625</v>
      </c>
    </row>
    <row r="75" spans="1:5" x14ac:dyDescent="0.25">
      <c r="A75" s="1">
        <f>19598</f>
        <v>19598</v>
      </c>
      <c r="B75" s="1">
        <f t="shared" si="7"/>
        <v>0</v>
      </c>
      <c r="C75" s="1">
        <f>10337</f>
        <v>10337</v>
      </c>
      <c r="D75" s="1">
        <f t="shared" si="5"/>
        <v>38177</v>
      </c>
      <c r="E75" s="1">
        <f t="shared" si="6"/>
        <v>37.2822265625</v>
      </c>
    </row>
    <row r="76" spans="1:5" x14ac:dyDescent="0.25">
      <c r="A76" s="1">
        <f>19839</f>
        <v>19839</v>
      </c>
      <c r="B76" s="1">
        <f t="shared" si="7"/>
        <v>0</v>
      </c>
      <c r="C76" s="1">
        <f>10446</f>
        <v>10446</v>
      </c>
      <c r="D76" s="1">
        <f t="shared" si="5"/>
        <v>38177</v>
      </c>
      <c r="E76" s="1">
        <f t="shared" si="6"/>
        <v>37.2822265625</v>
      </c>
    </row>
    <row r="77" spans="1:5" x14ac:dyDescent="0.25">
      <c r="A77" s="1">
        <f>20080</f>
        <v>20080</v>
      </c>
      <c r="B77" s="1">
        <f t="shared" si="7"/>
        <v>0</v>
      </c>
      <c r="C77" s="1">
        <f>10550</f>
        <v>10550</v>
      </c>
      <c r="D77" s="1">
        <f t="shared" si="5"/>
        <v>38177</v>
      </c>
      <c r="E77" s="1">
        <f t="shared" si="6"/>
        <v>37.2822265625</v>
      </c>
    </row>
    <row r="78" spans="1:5" x14ac:dyDescent="0.25">
      <c r="A78" s="1">
        <f>20316</f>
        <v>20316</v>
      </c>
      <c r="B78" s="1">
        <f t="shared" si="7"/>
        <v>0</v>
      </c>
      <c r="C78" s="1">
        <f>10655</f>
        <v>10655</v>
      </c>
      <c r="D78" s="1">
        <f t="shared" si="5"/>
        <v>38177</v>
      </c>
      <c r="E78" s="1">
        <f t="shared" si="6"/>
        <v>37.2822265625</v>
      </c>
    </row>
    <row r="79" spans="1:5" x14ac:dyDescent="0.25">
      <c r="A79" s="1">
        <f>20566</f>
        <v>20566</v>
      </c>
      <c r="B79" s="1">
        <f t="shared" si="7"/>
        <v>0</v>
      </c>
      <c r="C79" s="1">
        <f>10765</f>
        <v>10765</v>
      </c>
      <c r="D79" s="1">
        <f t="shared" si="5"/>
        <v>38177</v>
      </c>
      <c r="E79" s="1">
        <f t="shared" si="6"/>
        <v>37.2822265625</v>
      </c>
    </row>
    <row r="80" spans="1:5" x14ac:dyDescent="0.25">
      <c r="A80" s="1">
        <f>20817</f>
        <v>20817</v>
      </c>
      <c r="B80" s="1">
        <f t="shared" si="7"/>
        <v>0</v>
      </c>
      <c r="C80" s="1">
        <f>10884</f>
        <v>10884</v>
      </c>
      <c r="D80" s="1">
        <f t="shared" si="5"/>
        <v>38177</v>
      </c>
      <c r="E80" s="1">
        <f t="shared" si="6"/>
        <v>37.2822265625</v>
      </c>
    </row>
    <row r="81" spans="1:5" x14ac:dyDescent="0.25">
      <c r="A81" s="1">
        <f>21060</f>
        <v>21060</v>
      </c>
      <c r="B81" s="1">
        <f t="shared" si="7"/>
        <v>0</v>
      </c>
      <c r="C81" s="1">
        <f>11009</f>
        <v>11009</v>
      </c>
      <c r="D81" s="1">
        <f t="shared" si="5"/>
        <v>38177</v>
      </c>
      <c r="E81" s="1">
        <f t="shared" si="6"/>
        <v>37.2822265625</v>
      </c>
    </row>
    <row r="82" spans="1:5" x14ac:dyDescent="0.25">
      <c r="A82" s="1">
        <f>21310</f>
        <v>21310</v>
      </c>
      <c r="B82" s="1">
        <f>24</f>
        <v>24</v>
      </c>
      <c r="C82" s="1">
        <f>11114</f>
        <v>11114</v>
      </c>
      <c r="D82" s="1">
        <f t="shared" si="5"/>
        <v>38177</v>
      </c>
      <c r="E82" s="1">
        <f t="shared" si="6"/>
        <v>37.2822265625</v>
      </c>
    </row>
    <row r="83" spans="1:5" x14ac:dyDescent="0.25">
      <c r="A83" s="1">
        <f>21565</f>
        <v>21565</v>
      </c>
      <c r="B83" s="1">
        <f>16</f>
        <v>16</v>
      </c>
      <c r="C83" s="1">
        <f>11229</f>
        <v>11229</v>
      </c>
      <c r="D83" s="1">
        <f t="shared" si="5"/>
        <v>38177</v>
      </c>
      <c r="E83" s="1">
        <f t="shared" si="6"/>
        <v>37.2822265625</v>
      </c>
    </row>
    <row r="84" spans="1:5" x14ac:dyDescent="0.25">
      <c r="A84" s="1">
        <f>21804</f>
        <v>21804</v>
      </c>
      <c r="B84" s="1">
        <f>0</f>
        <v>0</v>
      </c>
      <c r="C84" s="1">
        <f>11343</f>
        <v>11343</v>
      </c>
      <c r="D84" s="1">
        <f t="shared" si="5"/>
        <v>38177</v>
      </c>
      <c r="E84" s="1">
        <f t="shared" si="6"/>
        <v>37.2822265625</v>
      </c>
    </row>
    <row r="85" spans="1:5" x14ac:dyDescent="0.25">
      <c r="A85" s="1">
        <f>22052</f>
        <v>22052</v>
      </c>
      <c r="B85" s="1">
        <f>0</f>
        <v>0</v>
      </c>
      <c r="C85" s="1">
        <f>11450</f>
        <v>11450</v>
      </c>
      <c r="D85" s="1">
        <f t="shared" si="5"/>
        <v>38177</v>
      </c>
      <c r="E85" s="1">
        <f t="shared" si="6"/>
        <v>37.2822265625</v>
      </c>
    </row>
    <row r="86" spans="1:5" x14ac:dyDescent="0.25">
      <c r="A86" s="1">
        <f>22309</f>
        <v>22309</v>
      </c>
      <c r="B86" s="1">
        <f>12</f>
        <v>12</v>
      </c>
      <c r="C86" s="1">
        <f>11554</f>
        <v>11554</v>
      </c>
      <c r="D86" s="1">
        <f t="shared" si="5"/>
        <v>38177</v>
      </c>
      <c r="E86" s="1">
        <f t="shared" si="6"/>
        <v>37.2822265625</v>
      </c>
    </row>
    <row r="87" spans="1:5" x14ac:dyDescent="0.25">
      <c r="A87" s="1">
        <f>22559</f>
        <v>22559</v>
      </c>
      <c r="B87" s="1">
        <f>9</f>
        <v>9</v>
      </c>
      <c r="C87" s="1">
        <f>11667</f>
        <v>11667</v>
      </c>
      <c r="D87" s="1">
        <f t="shared" si="5"/>
        <v>38177</v>
      </c>
      <c r="E87" s="1">
        <f t="shared" si="6"/>
        <v>37.2822265625</v>
      </c>
    </row>
    <row r="88" spans="1:5" x14ac:dyDescent="0.25">
      <c r="A88" s="1">
        <f>22797</f>
        <v>22797</v>
      </c>
      <c r="B88" s="1">
        <f>0</f>
        <v>0</v>
      </c>
      <c r="C88" s="1">
        <f>11771</f>
        <v>11771</v>
      </c>
      <c r="D88" s="1">
        <f t="shared" si="5"/>
        <v>38177</v>
      </c>
      <c r="E88" s="1">
        <f t="shared" si="6"/>
        <v>37.2822265625</v>
      </c>
    </row>
    <row r="89" spans="1:5" x14ac:dyDescent="0.25">
      <c r="A89" s="1">
        <f>23043</f>
        <v>23043</v>
      </c>
      <c r="B89" s="1">
        <f>0</f>
        <v>0</v>
      </c>
      <c r="C89" s="1">
        <f>11876</f>
        <v>11876</v>
      </c>
      <c r="D89" s="1">
        <f t="shared" si="5"/>
        <v>38177</v>
      </c>
      <c r="E89" s="1">
        <f t="shared" si="6"/>
        <v>37.2822265625</v>
      </c>
    </row>
    <row r="90" spans="1:5" x14ac:dyDescent="0.25">
      <c r="A90" s="1">
        <f>23282</f>
        <v>23282</v>
      </c>
      <c r="B90" s="1">
        <f>0</f>
        <v>0</v>
      </c>
      <c r="C90" s="1">
        <f>12001</f>
        <v>12001</v>
      </c>
      <c r="D90" s="1">
        <f t="shared" si="5"/>
        <v>38177</v>
      </c>
      <c r="E90" s="1">
        <f t="shared" si="6"/>
        <v>37.2822265625</v>
      </c>
    </row>
    <row r="91" spans="1:5" x14ac:dyDescent="0.25">
      <c r="A91" s="1">
        <f>23512</f>
        <v>23512</v>
      </c>
      <c r="B91" s="1">
        <f>0</f>
        <v>0</v>
      </c>
      <c r="C91" s="1">
        <f>12107</f>
        <v>12107</v>
      </c>
      <c r="D91" s="1">
        <f t="shared" si="5"/>
        <v>38177</v>
      </c>
      <c r="E91" s="1">
        <f t="shared" si="6"/>
        <v>37.2822265625</v>
      </c>
    </row>
    <row r="92" spans="1:5" x14ac:dyDescent="0.25">
      <c r="A92" s="1">
        <f>23752</f>
        <v>23752</v>
      </c>
      <c r="B92" s="1">
        <f>0</f>
        <v>0</v>
      </c>
      <c r="C92" s="1">
        <f>12229</f>
        <v>12229</v>
      </c>
      <c r="D92" s="1">
        <f>38181</f>
        <v>38181</v>
      </c>
      <c r="E92" s="1">
        <f>37.2861328125</f>
        <v>37.2861328125</v>
      </c>
    </row>
    <row r="93" spans="1:5" x14ac:dyDescent="0.25">
      <c r="A93" s="1">
        <f>24023</f>
        <v>24023</v>
      </c>
      <c r="B93" s="1">
        <f>12</f>
        <v>12</v>
      </c>
      <c r="C93" s="1">
        <f>12415</f>
        <v>12415</v>
      </c>
      <c r="D93" s="1">
        <f>38229</f>
        <v>38229</v>
      </c>
      <c r="E93" s="1">
        <f>37.3330078125</f>
        <v>37.3330078125</v>
      </c>
    </row>
    <row r="94" spans="1:5" x14ac:dyDescent="0.25">
      <c r="A94" s="1">
        <f>24279</f>
        <v>24279</v>
      </c>
      <c r="B94" s="1">
        <f>12</f>
        <v>12</v>
      </c>
      <c r="C94" s="1">
        <f>12529</f>
        <v>12529</v>
      </c>
      <c r="D94" s="1">
        <f t="shared" ref="D94:D117" si="8">38249</f>
        <v>38249</v>
      </c>
      <c r="E94" s="1">
        <f t="shared" ref="E94:E117" si="9">37.3525390625</f>
        <v>37.3525390625</v>
      </c>
    </row>
    <row r="95" spans="1:5" x14ac:dyDescent="0.25">
      <c r="A95" s="1">
        <f>24541</f>
        <v>24541</v>
      </c>
      <c r="B95" s="1">
        <f>24</f>
        <v>24</v>
      </c>
      <c r="C95" s="1">
        <f>12636</f>
        <v>12636</v>
      </c>
      <c r="D95" s="1">
        <f t="shared" si="8"/>
        <v>38249</v>
      </c>
      <c r="E95" s="1">
        <f t="shared" si="9"/>
        <v>37.3525390625</v>
      </c>
    </row>
    <row r="96" spans="1:5" x14ac:dyDescent="0.25">
      <c r="A96" s="1">
        <f>24784</f>
        <v>24784</v>
      </c>
      <c r="B96" s="1">
        <f>0</f>
        <v>0</v>
      </c>
      <c r="C96" s="1">
        <f>12740</f>
        <v>12740</v>
      </c>
      <c r="D96" s="1">
        <f t="shared" si="8"/>
        <v>38249</v>
      </c>
      <c r="E96" s="1">
        <f t="shared" si="9"/>
        <v>37.3525390625</v>
      </c>
    </row>
    <row r="97" spans="1:5" x14ac:dyDescent="0.25">
      <c r="A97" s="1">
        <f>25025</f>
        <v>25025</v>
      </c>
      <c r="B97" s="1">
        <f>0</f>
        <v>0</v>
      </c>
      <c r="C97" s="1">
        <f>12863</f>
        <v>12863</v>
      </c>
      <c r="D97" s="1">
        <f t="shared" si="8"/>
        <v>38249</v>
      </c>
      <c r="E97" s="1">
        <f t="shared" si="9"/>
        <v>37.3525390625</v>
      </c>
    </row>
    <row r="98" spans="1:5" x14ac:dyDescent="0.25">
      <c r="A98" s="1">
        <f>25275</f>
        <v>25275</v>
      </c>
      <c r="B98" s="1">
        <f>11</f>
        <v>11</v>
      </c>
      <c r="C98" s="1">
        <f>12970</f>
        <v>12970</v>
      </c>
      <c r="D98" s="1">
        <f t="shared" si="8"/>
        <v>38249</v>
      </c>
      <c r="E98" s="1">
        <f t="shared" si="9"/>
        <v>37.3525390625</v>
      </c>
    </row>
    <row r="99" spans="1:5" x14ac:dyDescent="0.25">
      <c r="A99" s="1">
        <f>25523</f>
        <v>25523</v>
      </c>
      <c r="B99" s="1">
        <f>0</f>
        <v>0</v>
      </c>
      <c r="C99" s="1">
        <f>13083</f>
        <v>13083</v>
      </c>
      <c r="D99" s="1">
        <f t="shared" si="8"/>
        <v>38249</v>
      </c>
      <c r="E99" s="1">
        <f t="shared" si="9"/>
        <v>37.3525390625</v>
      </c>
    </row>
    <row r="100" spans="1:5" x14ac:dyDescent="0.25">
      <c r="A100" s="1">
        <f>25770</f>
        <v>25770</v>
      </c>
      <c r="B100" s="1">
        <f>0</f>
        <v>0</v>
      </c>
      <c r="C100" s="1">
        <f>13200</f>
        <v>13200</v>
      </c>
      <c r="D100" s="1">
        <f t="shared" si="8"/>
        <v>38249</v>
      </c>
      <c r="E100" s="1">
        <f t="shared" si="9"/>
        <v>37.3525390625</v>
      </c>
    </row>
    <row r="101" spans="1:5" x14ac:dyDescent="0.25">
      <c r="A101" s="1">
        <f>26026</f>
        <v>26026</v>
      </c>
      <c r="B101" s="1">
        <f>0</f>
        <v>0</v>
      </c>
      <c r="C101" s="1">
        <f>13317</f>
        <v>13317</v>
      </c>
      <c r="D101" s="1">
        <f t="shared" si="8"/>
        <v>38249</v>
      </c>
      <c r="E101" s="1">
        <f t="shared" si="9"/>
        <v>37.3525390625</v>
      </c>
    </row>
    <row r="102" spans="1:5" x14ac:dyDescent="0.25">
      <c r="A102" s="1">
        <f>26276</f>
        <v>26276</v>
      </c>
      <c r="B102" s="1">
        <f>0</f>
        <v>0</v>
      </c>
      <c r="C102" s="1">
        <f>13446</f>
        <v>13446</v>
      </c>
      <c r="D102" s="1">
        <f t="shared" si="8"/>
        <v>38249</v>
      </c>
      <c r="E102" s="1">
        <f t="shared" si="9"/>
        <v>37.3525390625</v>
      </c>
    </row>
    <row r="103" spans="1:5" x14ac:dyDescent="0.25">
      <c r="A103" s="1">
        <f>26520</f>
        <v>26520</v>
      </c>
      <c r="B103" s="1">
        <f>0</f>
        <v>0</v>
      </c>
      <c r="C103" s="1">
        <f>13550</f>
        <v>13550</v>
      </c>
      <c r="D103" s="1">
        <f t="shared" si="8"/>
        <v>38249</v>
      </c>
      <c r="E103" s="1">
        <f t="shared" si="9"/>
        <v>37.3525390625</v>
      </c>
    </row>
    <row r="104" spans="1:5" x14ac:dyDescent="0.25">
      <c r="A104" s="1">
        <f>26756</f>
        <v>26756</v>
      </c>
      <c r="B104" s="1">
        <f>0</f>
        <v>0</v>
      </c>
      <c r="C104" s="1">
        <f>13674</f>
        <v>13674</v>
      </c>
      <c r="D104" s="1">
        <f t="shared" si="8"/>
        <v>38249</v>
      </c>
      <c r="E104" s="1">
        <f t="shared" si="9"/>
        <v>37.3525390625</v>
      </c>
    </row>
    <row r="105" spans="1:5" x14ac:dyDescent="0.25">
      <c r="A105" s="1">
        <f>27001</f>
        <v>27001</v>
      </c>
      <c r="B105" s="1">
        <f>0</f>
        <v>0</v>
      </c>
      <c r="C105" s="1">
        <f>13779</f>
        <v>13779</v>
      </c>
      <c r="D105" s="1">
        <f t="shared" si="8"/>
        <v>38249</v>
      </c>
      <c r="E105" s="1">
        <f t="shared" si="9"/>
        <v>37.3525390625</v>
      </c>
    </row>
    <row r="106" spans="1:5" x14ac:dyDescent="0.25">
      <c r="A106" s="1">
        <f>27269</f>
        <v>27269</v>
      </c>
      <c r="B106" s="1">
        <f>12</f>
        <v>12</v>
      </c>
      <c r="C106" s="1">
        <f>13892</f>
        <v>13892</v>
      </c>
      <c r="D106" s="1">
        <f t="shared" si="8"/>
        <v>38249</v>
      </c>
      <c r="E106" s="1">
        <f t="shared" si="9"/>
        <v>37.3525390625</v>
      </c>
    </row>
    <row r="107" spans="1:5" x14ac:dyDescent="0.25">
      <c r="A107" s="1">
        <f>27525</f>
        <v>27525</v>
      </c>
      <c r="B107" s="1">
        <f>8</f>
        <v>8</v>
      </c>
      <c r="C107" s="1">
        <f>14010</f>
        <v>14010</v>
      </c>
      <c r="D107" s="1">
        <f t="shared" si="8"/>
        <v>38249</v>
      </c>
      <c r="E107" s="1">
        <f t="shared" si="9"/>
        <v>37.3525390625</v>
      </c>
    </row>
    <row r="108" spans="1:5" x14ac:dyDescent="0.25">
      <c r="A108" s="1">
        <f>27757</f>
        <v>27757</v>
      </c>
      <c r="B108" s="1">
        <f t="shared" ref="B108:B115" si="10">0</f>
        <v>0</v>
      </c>
      <c r="C108" s="1">
        <f>14115</f>
        <v>14115</v>
      </c>
      <c r="D108" s="1">
        <f t="shared" si="8"/>
        <v>38249</v>
      </c>
      <c r="E108" s="1">
        <f t="shared" si="9"/>
        <v>37.3525390625</v>
      </c>
    </row>
    <row r="109" spans="1:5" x14ac:dyDescent="0.25">
      <c r="A109" s="1">
        <f>27986</f>
        <v>27986</v>
      </c>
      <c r="B109" s="1">
        <f t="shared" si="10"/>
        <v>0</v>
      </c>
      <c r="C109" s="1">
        <f>14221</f>
        <v>14221</v>
      </c>
      <c r="D109" s="1">
        <f t="shared" si="8"/>
        <v>38249</v>
      </c>
      <c r="E109" s="1">
        <f t="shared" si="9"/>
        <v>37.3525390625</v>
      </c>
    </row>
    <row r="110" spans="1:5" x14ac:dyDescent="0.25">
      <c r="A110" s="1">
        <f>28227</f>
        <v>28227</v>
      </c>
      <c r="B110" s="1">
        <f t="shared" si="10"/>
        <v>0</v>
      </c>
      <c r="C110" s="1">
        <f>14327</f>
        <v>14327</v>
      </c>
      <c r="D110" s="1">
        <f t="shared" si="8"/>
        <v>38249</v>
      </c>
      <c r="E110" s="1">
        <f t="shared" si="9"/>
        <v>37.3525390625</v>
      </c>
    </row>
    <row r="111" spans="1:5" x14ac:dyDescent="0.25">
      <c r="A111" s="1">
        <f>28465</f>
        <v>28465</v>
      </c>
      <c r="B111" s="1">
        <f t="shared" si="10"/>
        <v>0</v>
      </c>
      <c r="C111" s="1">
        <f>14441</f>
        <v>14441</v>
      </c>
      <c r="D111" s="1">
        <f t="shared" si="8"/>
        <v>38249</v>
      </c>
      <c r="E111" s="1">
        <f t="shared" si="9"/>
        <v>37.3525390625</v>
      </c>
    </row>
    <row r="112" spans="1:5" x14ac:dyDescent="0.25">
      <c r="A112" s="1">
        <f>28735</f>
        <v>28735</v>
      </c>
      <c r="B112" s="1">
        <f t="shared" si="10"/>
        <v>0</v>
      </c>
      <c r="C112" s="1">
        <f>14553</f>
        <v>14553</v>
      </c>
      <c r="D112" s="1">
        <f t="shared" si="8"/>
        <v>38249</v>
      </c>
      <c r="E112" s="1">
        <f t="shared" si="9"/>
        <v>37.3525390625</v>
      </c>
    </row>
    <row r="113" spans="1:5" x14ac:dyDescent="0.25">
      <c r="A113" s="1">
        <f>28970</f>
        <v>28970</v>
      </c>
      <c r="B113" s="1">
        <f t="shared" si="10"/>
        <v>0</v>
      </c>
      <c r="C113" s="1">
        <f>14674</f>
        <v>14674</v>
      </c>
      <c r="D113" s="1">
        <f t="shared" si="8"/>
        <v>38249</v>
      </c>
      <c r="E113" s="1">
        <f t="shared" si="9"/>
        <v>37.3525390625</v>
      </c>
    </row>
    <row r="114" spans="1:5" x14ac:dyDescent="0.25">
      <c r="A114" s="1">
        <f>29213</f>
        <v>29213</v>
      </c>
      <c r="B114" s="1">
        <f t="shared" si="10"/>
        <v>0</v>
      </c>
      <c r="C114" s="1">
        <f>14780</f>
        <v>14780</v>
      </c>
      <c r="D114" s="1">
        <f t="shared" si="8"/>
        <v>38249</v>
      </c>
      <c r="E114" s="1">
        <f t="shared" si="9"/>
        <v>37.3525390625</v>
      </c>
    </row>
    <row r="115" spans="1:5" x14ac:dyDescent="0.25">
      <c r="A115" s="1">
        <f>29455</f>
        <v>29455</v>
      </c>
      <c r="B115" s="1">
        <f t="shared" si="10"/>
        <v>0</v>
      </c>
      <c r="C115" s="1">
        <f>14899</f>
        <v>14899</v>
      </c>
      <c r="D115" s="1">
        <f t="shared" si="8"/>
        <v>38249</v>
      </c>
      <c r="E115" s="1">
        <f t="shared" si="9"/>
        <v>37.3525390625</v>
      </c>
    </row>
    <row r="116" spans="1:5" x14ac:dyDescent="0.25">
      <c r="A116" s="1">
        <f>29709</f>
        <v>29709</v>
      </c>
      <c r="B116" s="1">
        <f>28</f>
        <v>28</v>
      </c>
      <c r="C116" s="1">
        <f>15022</f>
        <v>15022</v>
      </c>
      <c r="D116" s="1">
        <f t="shared" si="8"/>
        <v>38249</v>
      </c>
      <c r="E116" s="1">
        <f t="shared" si="9"/>
        <v>37.3525390625</v>
      </c>
    </row>
    <row r="117" spans="1:5" x14ac:dyDescent="0.25">
      <c r="A117" s="1">
        <f>29966</f>
        <v>29966</v>
      </c>
      <c r="B117" s="1">
        <f>15</f>
        <v>15</v>
      </c>
      <c r="C117" s="1">
        <f>15137</f>
        <v>15137</v>
      </c>
      <c r="D117" s="1">
        <f t="shared" si="8"/>
        <v>38249</v>
      </c>
      <c r="E117" s="1">
        <f t="shared" si="9"/>
        <v>37.3525390625</v>
      </c>
    </row>
    <row r="118" spans="1:5" x14ac:dyDescent="0.25">
      <c r="A118" s="1">
        <f>30204</f>
        <v>30204</v>
      </c>
      <c r="B118" s="1">
        <f>0</f>
        <v>0</v>
      </c>
      <c r="C118" s="1">
        <f>15254</f>
        <v>15254</v>
      </c>
      <c r="D118" s="1">
        <f>38253</f>
        <v>38253</v>
      </c>
      <c r="E118" s="1">
        <f>37.3564453125</f>
        <v>37.3564453125</v>
      </c>
    </row>
    <row r="119" spans="1:5" x14ac:dyDescent="0.25">
      <c r="A119" s="1">
        <f>30451</f>
        <v>30451</v>
      </c>
      <c r="B119" s="1">
        <f>0</f>
        <v>0</v>
      </c>
      <c r="C119" s="1">
        <f>15434</f>
        <v>15434</v>
      </c>
      <c r="D119" s="1">
        <f>38937</f>
        <v>38937</v>
      </c>
      <c r="E119" s="1">
        <f>38.0244140625</f>
        <v>38.0244140625</v>
      </c>
    </row>
    <row r="120" spans="1:5" x14ac:dyDescent="0.25">
      <c r="A120" s="1">
        <f>30693</f>
        <v>30693</v>
      </c>
      <c r="B120" s="1">
        <f>0</f>
        <v>0</v>
      </c>
      <c r="C120" s="1">
        <f>15547</f>
        <v>15547</v>
      </c>
      <c r="D120" s="1">
        <f>39281</f>
        <v>39281</v>
      </c>
      <c r="E120" s="1">
        <f>38.3603515625</f>
        <v>38.3603515625</v>
      </c>
    </row>
    <row r="121" spans="1:5" x14ac:dyDescent="0.25">
      <c r="A121" s="1">
        <f>30934</f>
        <v>30934</v>
      </c>
      <c r="B121" s="1">
        <f>0</f>
        <v>0</v>
      </c>
      <c r="C121" s="1">
        <f>15665</f>
        <v>15665</v>
      </c>
      <c r="D121" s="1">
        <f>39341</f>
        <v>39341</v>
      </c>
      <c r="E121" s="1">
        <f>38.4189453125</f>
        <v>38.4189453125</v>
      </c>
    </row>
    <row r="122" spans="1:5" x14ac:dyDescent="0.25">
      <c r="A122" s="1">
        <f>31177</f>
        <v>31177</v>
      </c>
      <c r="B122" s="1">
        <f>0</f>
        <v>0</v>
      </c>
      <c r="C122" s="1">
        <f>15784</f>
        <v>15784</v>
      </c>
      <c r="D122" s="1">
        <f>40429</f>
        <v>40429</v>
      </c>
      <c r="E122" s="1">
        <f>39.4814453125</f>
        <v>39.4814453125</v>
      </c>
    </row>
    <row r="123" spans="1:5" x14ac:dyDescent="0.25">
      <c r="A123" s="1">
        <f>31419</f>
        <v>31419</v>
      </c>
      <c r="B123" s="1">
        <f>0</f>
        <v>0</v>
      </c>
      <c r="C123" s="1">
        <f>15896</f>
        <v>15896</v>
      </c>
      <c r="D123" s="1">
        <f>40449</f>
        <v>40449</v>
      </c>
      <c r="E123" s="1">
        <f>39.5009765625</f>
        <v>39.5009765625</v>
      </c>
    </row>
    <row r="124" spans="1:5" x14ac:dyDescent="0.25">
      <c r="A124" s="1">
        <f>31666</f>
        <v>31666</v>
      </c>
      <c r="B124" s="1">
        <f>0</f>
        <v>0</v>
      </c>
      <c r="C124" s="1">
        <f>16009</f>
        <v>16009</v>
      </c>
      <c r="D124" s="1">
        <f>40473</f>
        <v>40473</v>
      </c>
      <c r="E124" s="1">
        <f>39.5244140625</f>
        <v>39.5244140625</v>
      </c>
    </row>
    <row r="125" spans="1:5" x14ac:dyDescent="0.25">
      <c r="A125" s="1">
        <f>31917</f>
        <v>31917</v>
      </c>
      <c r="B125" s="1">
        <f>35</f>
        <v>35</v>
      </c>
      <c r="C125" s="1">
        <f>16123</f>
        <v>16123</v>
      </c>
      <c r="D125" s="1">
        <f>40489</f>
        <v>40489</v>
      </c>
      <c r="E125" s="1">
        <f>39.5400390625</f>
        <v>39.5400390625</v>
      </c>
    </row>
    <row r="126" spans="1:5" x14ac:dyDescent="0.25">
      <c r="A126" s="1">
        <f>32175</f>
        <v>32175</v>
      </c>
      <c r="B126" s="1">
        <f>13</f>
        <v>13</v>
      </c>
      <c r="C126" s="1">
        <f>16242</f>
        <v>16242</v>
      </c>
      <c r="D126" s="1">
        <f>40509</f>
        <v>40509</v>
      </c>
      <c r="E126" s="1">
        <f t="shared" ref="E126:E131" si="11">39.5595703125</f>
        <v>39.5595703125</v>
      </c>
    </row>
    <row r="127" spans="1:5" x14ac:dyDescent="0.25">
      <c r="A127" s="1">
        <f>32450</f>
        <v>32450</v>
      </c>
      <c r="B127" s="1">
        <f t="shared" ref="B127:B139" si="12">0</f>
        <v>0</v>
      </c>
      <c r="C127" s="1">
        <f>16347</f>
        <v>16347</v>
      </c>
      <c r="D127" s="1">
        <f>40509</f>
        <v>40509</v>
      </c>
      <c r="E127" s="1">
        <f t="shared" si="11"/>
        <v>39.5595703125</v>
      </c>
    </row>
    <row r="128" spans="1:5" x14ac:dyDescent="0.25">
      <c r="A128" s="1">
        <f>32698</f>
        <v>32698</v>
      </c>
      <c r="B128" s="1">
        <f t="shared" si="12"/>
        <v>0</v>
      </c>
      <c r="C128" s="1">
        <f>16457</f>
        <v>16457</v>
      </c>
      <c r="D128" s="1">
        <f>40509</f>
        <v>40509</v>
      </c>
      <c r="E128" s="1">
        <f t="shared" si="11"/>
        <v>39.5595703125</v>
      </c>
    </row>
    <row r="129" spans="1:5" x14ac:dyDescent="0.25">
      <c r="A129" s="1">
        <f>32945</f>
        <v>32945</v>
      </c>
      <c r="B129" s="1">
        <f t="shared" si="12"/>
        <v>0</v>
      </c>
      <c r="C129" s="1">
        <f>16564</f>
        <v>16564</v>
      </c>
      <c r="D129" s="1">
        <f>40509</f>
        <v>40509</v>
      </c>
      <c r="E129" s="1">
        <f t="shared" si="11"/>
        <v>39.5595703125</v>
      </c>
    </row>
    <row r="130" spans="1:5" x14ac:dyDescent="0.25">
      <c r="A130" s="1">
        <f>33177</f>
        <v>33177</v>
      </c>
      <c r="B130" s="1">
        <f t="shared" si="12"/>
        <v>0</v>
      </c>
      <c r="C130" s="1">
        <f>16683</f>
        <v>16683</v>
      </c>
      <c r="D130" s="1">
        <f>40509</f>
        <v>40509</v>
      </c>
      <c r="E130" s="1">
        <f t="shared" si="11"/>
        <v>39.5595703125</v>
      </c>
    </row>
    <row r="131" spans="1:5" x14ac:dyDescent="0.25">
      <c r="A131" s="1">
        <f>33423</f>
        <v>33423</v>
      </c>
      <c r="B131" s="1">
        <f t="shared" si="12"/>
        <v>0</v>
      </c>
      <c r="C131" s="1">
        <f>16810</f>
        <v>16810</v>
      </c>
      <c r="D131" s="1">
        <f>40509</f>
        <v>40509</v>
      </c>
      <c r="E131" s="1">
        <f t="shared" si="11"/>
        <v>39.5595703125</v>
      </c>
    </row>
    <row r="132" spans="1:5" x14ac:dyDescent="0.25">
      <c r="A132" s="1">
        <f>33669</f>
        <v>33669</v>
      </c>
      <c r="B132" s="1">
        <f t="shared" si="12"/>
        <v>0</v>
      </c>
      <c r="C132" s="1">
        <f>16931</f>
        <v>16931</v>
      </c>
      <c r="D132" s="1">
        <f>40525</f>
        <v>40525</v>
      </c>
      <c r="E132" s="1">
        <f>39.5751953125</f>
        <v>39.5751953125</v>
      </c>
    </row>
    <row r="133" spans="1:5" x14ac:dyDescent="0.25">
      <c r="A133" s="1">
        <f>33912</f>
        <v>33912</v>
      </c>
      <c r="B133" s="1">
        <f t="shared" si="12"/>
        <v>0</v>
      </c>
      <c r="C133" s="1">
        <f>17046</f>
        <v>17046</v>
      </c>
      <c r="D133" s="1">
        <f>40541</f>
        <v>40541</v>
      </c>
      <c r="E133" s="1">
        <f>39.5908203125</f>
        <v>39.5908203125</v>
      </c>
    </row>
    <row r="134" spans="1:5" x14ac:dyDescent="0.25">
      <c r="A134" s="1">
        <f>34146</f>
        <v>34146</v>
      </c>
      <c r="B134" s="1">
        <f t="shared" si="12"/>
        <v>0</v>
      </c>
      <c r="C134" s="1">
        <f>17170</f>
        <v>17170</v>
      </c>
      <c r="D134" s="1">
        <f t="shared" ref="D134:D144" si="13">40553</f>
        <v>40553</v>
      </c>
      <c r="E134" s="1">
        <f t="shared" ref="E134:E144" si="14">39.6025390625</f>
        <v>39.6025390625</v>
      </c>
    </row>
    <row r="135" spans="1:5" x14ac:dyDescent="0.25">
      <c r="A135" s="1">
        <f>34386</f>
        <v>34386</v>
      </c>
      <c r="B135" s="1">
        <f t="shared" si="12"/>
        <v>0</v>
      </c>
      <c r="C135" s="1">
        <f>17275</f>
        <v>17275</v>
      </c>
      <c r="D135" s="1">
        <f t="shared" si="13"/>
        <v>40553</v>
      </c>
      <c r="E135" s="1">
        <f t="shared" si="14"/>
        <v>39.6025390625</v>
      </c>
    </row>
    <row r="136" spans="1:5" x14ac:dyDescent="0.25">
      <c r="A136" s="1">
        <f>34618</f>
        <v>34618</v>
      </c>
      <c r="B136" s="1">
        <f t="shared" si="12"/>
        <v>0</v>
      </c>
      <c r="C136" s="1">
        <f>17381</f>
        <v>17381</v>
      </c>
      <c r="D136" s="1">
        <f t="shared" si="13"/>
        <v>40553</v>
      </c>
      <c r="E136" s="1">
        <f t="shared" si="14"/>
        <v>39.6025390625</v>
      </c>
    </row>
    <row r="137" spans="1:5" x14ac:dyDescent="0.25">
      <c r="A137" s="1">
        <f>34863</f>
        <v>34863</v>
      </c>
      <c r="B137" s="1">
        <f t="shared" si="12"/>
        <v>0</v>
      </c>
      <c r="C137" s="1">
        <f>17494</f>
        <v>17494</v>
      </c>
      <c r="D137" s="1">
        <f t="shared" si="13"/>
        <v>40553</v>
      </c>
      <c r="E137" s="1">
        <f t="shared" si="14"/>
        <v>39.6025390625</v>
      </c>
    </row>
    <row r="138" spans="1:5" x14ac:dyDescent="0.25">
      <c r="A138" s="1">
        <f>35111</f>
        <v>35111</v>
      </c>
      <c r="B138" s="1">
        <f t="shared" si="12"/>
        <v>0</v>
      </c>
      <c r="C138" s="1">
        <f>17604</f>
        <v>17604</v>
      </c>
      <c r="D138" s="1">
        <f t="shared" si="13"/>
        <v>40553</v>
      </c>
      <c r="E138" s="1">
        <f t="shared" si="14"/>
        <v>39.6025390625</v>
      </c>
    </row>
    <row r="139" spans="1:5" x14ac:dyDescent="0.25">
      <c r="A139" s="1">
        <f>35396</f>
        <v>35396</v>
      </c>
      <c r="B139" s="1">
        <f t="shared" si="12"/>
        <v>0</v>
      </c>
      <c r="C139" s="1">
        <f>17712</f>
        <v>17712</v>
      </c>
      <c r="D139" s="1">
        <f t="shared" si="13"/>
        <v>40553</v>
      </c>
      <c r="E139" s="1">
        <f t="shared" si="14"/>
        <v>39.6025390625</v>
      </c>
    </row>
    <row r="140" spans="1:5" x14ac:dyDescent="0.25">
      <c r="A140" s="1">
        <f>35647</f>
        <v>35647</v>
      </c>
      <c r="B140" s="1">
        <f>3</f>
        <v>3</v>
      </c>
      <c r="C140" s="1">
        <f>17817</f>
        <v>17817</v>
      </c>
      <c r="D140" s="1">
        <f t="shared" si="13"/>
        <v>40553</v>
      </c>
      <c r="E140" s="1">
        <f t="shared" si="14"/>
        <v>39.6025390625</v>
      </c>
    </row>
    <row r="141" spans="1:5" x14ac:dyDescent="0.25">
      <c r="A141" s="1">
        <f>35885</f>
        <v>35885</v>
      </c>
      <c r="B141" s="1">
        <f>0</f>
        <v>0</v>
      </c>
      <c r="C141" s="1">
        <f>17931</f>
        <v>17931</v>
      </c>
      <c r="D141" s="1">
        <f t="shared" si="13"/>
        <v>40553</v>
      </c>
      <c r="E141" s="1">
        <f t="shared" si="14"/>
        <v>39.6025390625</v>
      </c>
    </row>
    <row r="142" spans="1:5" x14ac:dyDescent="0.25">
      <c r="A142" s="1">
        <f>36133</f>
        <v>36133</v>
      </c>
      <c r="B142" s="1">
        <f>0</f>
        <v>0</v>
      </c>
      <c r="C142" s="1">
        <f>18045</f>
        <v>18045</v>
      </c>
      <c r="D142" s="1">
        <f t="shared" si="13"/>
        <v>40553</v>
      </c>
      <c r="E142" s="1">
        <f t="shared" si="14"/>
        <v>39.6025390625</v>
      </c>
    </row>
    <row r="143" spans="1:5" x14ac:dyDescent="0.25">
      <c r="C143" s="1">
        <f>18155</f>
        <v>18155</v>
      </c>
      <c r="D143" s="1">
        <f t="shared" si="13"/>
        <v>40553</v>
      </c>
      <c r="E143" s="1">
        <f t="shared" si="14"/>
        <v>39.6025390625</v>
      </c>
    </row>
    <row r="144" spans="1:5" x14ac:dyDescent="0.25">
      <c r="C144" s="1">
        <f>18264</f>
        <v>18264</v>
      </c>
      <c r="D144" s="1">
        <f t="shared" si="13"/>
        <v>40553</v>
      </c>
      <c r="E144" s="1">
        <f t="shared" si="14"/>
        <v>39.6025390625</v>
      </c>
    </row>
    <row r="145" spans="3:5" x14ac:dyDescent="0.25">
      <c r="C145" s="1">
        <f>18391</f>
        <v>18391</v>
      </c>
      <c r="D145" s="1">
        <f>40569</f>
        <v>40569</v>
      </c>
      <c r="E145" s="1">
        <f>39.6181640625</f>
        <v>39.6181640625</v>
      </c>
    </row>
    <row r="146" spans="3:5" x14ac:dyDescent="0.25">
      <c r="C146" s="1">
        <f>18497</f>
        <v>18497</v>
      </c>
      <c r="D146" s="1">
        <f>40581</f>
        <v>40581</v>
      </c>
      <c r="E146" s="1">
        <f>39.6298828125</f>
        <v>39.6298828125</v>
      </c>
    </row>
    <row r="147" spans="3:5" x14ac:dyDescent="0.25">
      <c r="C147" s="1">
        <f>18623</f>
        <v>18623</v>
      </c>
      <c r="D147" s="1">
        <f>40613</f>
        <v>40613</v>
      </c>
      <c r="E147" s="1">
        <f>39.6611328125</f>
        <v>39.6611328125</v>
      </c>
    </row>
    <row r="148" spans="3:5" x14ac:dyDescent="0.25">
      <c r="C148" s="1">
        <f>18742</f>
        <v>18742</v>
      </c>
      <c r="D148" s="1">
        <f>40637</f>
        <v>40637</v>
      </c>
      <c r="E148" s="1">
        <f>39.6845703125</f>
        <v>39.6845703125</v>
      </c>
    </row>
    <row r="149" spans="3:5" x14ac:dyDescent="0.25">
      <c r="C149" s="1">
        <f>18877</f>
        <v>18877</v>
      </c>
      <c r="D149" s="1">
        <f>40669</f>
        <v>40669</v>
      </c>
      <c r="E149" s="1">
        <f>39.7158203125</f>
        <v>39.7158203125</v>
      </c>
    </row>
    <row r="150" spans="3:5" x14ac:dyDescent="0.25">
      <c r="C150" s="1">
        <f>18984</f>
        <v>18984</v>
      </c>
      <c r="D150" s="1">
        <f t="shared" ref="D150:D168" si="15">40681</f>
        <v>40681</v>
      </c>
      <c r="E150" s="1">
        <f t="shared" ref="E150:E168" si="16">39.7275390625</f>
        <v>39.7275390625</v>
      </c>
    </row>
    <row r="151" spans="3:5" x14ac:dyDescent="0.25">
      <c r="C151" s="1">
        <f>19087</f>
        <v>19087</v>
      </c>
      <c r="D151" s="1">
        <f t="shared" si="15"/>
        <v>40681</v>
      </c>
      <c r="E151" s="1">
        <f t="shared" si="16"/>
        <v>39.7275390625</v>
      </c>
    </row>
    <row r="152" spans="3:5" x14ac:dyDescent="0.25">
      <c r="C152" s="1">
        <f>19199</f>
        <v>19199</v>
      </c>
      <c r="D152" s="1">
        <f t="shared" si="15"/>
        <v>40681</v>
      </c>
      <c r="E152" s="1">
        <f t="shared" si="16"/>
        <v>39.7275390625</v>
      </c>
    </row>
    <row r="153" spans="3:5" x14ac:dyDescent="0.25">
      <c r="C153" s="1">
        <f>19316</f>
        <v>19316</v>
      </c>
      <c r="D153" s="1">
        <f t="shared" si="15"/>
        <v>40681</v>
      </c>
      <c r="E153" s="1">
        <f t="shared" si="16"/>
        <v>39.7275390625</v>
      </c>
    </row>
    <row r="154" spans="3:5" x14ac:dyDescent="0.25">
      <c r="C154" s="1">
        <f>19426</f>
        <v>19426</v>
      </c>
      <c r="D154" s="1">
        <f t="shared" si="15"/>
        <v>40681</v>
      </c>
      <c r="E154" s="1">
        <f t="shared" si="16"/>
        <v>39.7275390625</v>
      </c>
    </row>
    <row r="155" spans="3:5" x14ac:dyDescent="0.25">
      <c r="C155" s="1">
        <f>19537</f>
        <v>19537</v>
      </c>
      <c r="D155" s="1">
        <f t="shared" si="15"/>
        <v>40681</v>
      </c>
      <c r="E155" s="1">
        <f t="shared" si="16"/>
        <v>39.7275390625</v>
      </c>
    </row>
    <row r="156" spans="3:5" x14ac:dyDescent="0.25">
      <c r="C156" s="1">
        <f>19647</f>
        <v>19647</v>
      </c>
      <c r="D156" s="1">
        <f t="shared" si="15"/>
        <v>40681</v>
      </c>
      <c r="E156" s="1">
        <f t="shared" si="16"/>
        <v>39.7275390625</v>
      </c>
    </row>
    <row r="157" spans="3:5" x14ac:dyDescent="0.25">
      <c r="C157" s="1">
        <f>19752</f>
        <v>19752</v>
      </c>
      <c r="D157" s="1">
        <f t="shared" si="15"/>
        <v>40681</v>
      </c>
      <c r="E157" s="1">
        <f t="shared" si="16"/>
        <v>39.7275390625</v>
      </c>
    </row>
    <row r="158" spans="3:5" x14ac:dyDescent="0.25">
      <c r="C158" s="1">
        <f>19860</f>
        <v>19860</v>
      </c>
      <c r="D158" s="1">
        <f t="shared" si="15"/>
        <v>40681</v>
      </c>
      <c r="E158" s="1">
        <f t="shared" si="16"/>
        <v>39.7275390625</v>
      </c>
    </row>
    <row r="159" spans="3:5" x14ac:dyDescent="0.25">
      <c r="C159" s="1">
        <f>19964</f>
        <v>19964</v>
      </c>
      <c r="D159" s="1">
        <f t="shared" si="15"/>
        <v>40681</v>
      </c>
      <c r="E159" s="1">
        <f t="shared" si="16"/>
        <v>39.7275390625</v>
      </c>
    </row>
    <row r="160" spans="3:5" x14ac:dyDescent="0.25">
      <c r="C160" s="1">
        <f>20069</f>
        <v>20069</v>
      </c>
      <c r="D160" s="1">
        <f t="shared" si="15"/>
        <v>40681</v>
      </c>
      <c r="E160" s="1">
        <f t="shared" si="16"/>
        <v>39.7275390625</v>
      </c>
    </row>
    <row r="161" spans="3:5" x14ac:dyDescent="0.25">
      <c r="C161" s="1">
        <f>20180</f>
        <v>20180</v>
      </c>
      <c r="D161" s="1">
        <f t="shared" si="15"/>
        <v>40681</v>
      </c>
      <c r="E161" s="1">
        <f t="shared" si="16"/>
        <v>39.7275390625</v>
      </c>
    </row>
    <row r="162" spans="3:5" x14ac:dyDescent="0.25">
      <c r="C162" s="1">
        <f>20285</f>
        <v>20285</v>
      </c>
      <c r="D162" s="1">
        <f t="shared" si="15"/>
        <v>40681</v>
      </c>
      <c r="E162" s="1">
        <f t="shared" si="16"/>
        <v>39.7275390625</v>
      </c>
    </row>
    <row r="163" spans="3:5" x14ac:dyDescent="0.25">
      <c r="C163" s="1">
        <f>20397</f>
        <v>20397</v>
      </c>
      <c r="D163" s="1">
        <f t="shared" si="15"/>
        <v>40681</v>
      </c>
      <c r="E163" s="1">
        <f t="shared" si="16"/>
        <v>39.7275390625</v>
      </c>
    </row>
    <row r="164" spans="3:5" x14ac:dyDescent="0.25">
      <c r="C164" s="1">
        <f>20521</f>
        <v>20521</v>
      </c>
      <c r="D164" s="1">
        <f t="shared" si="15"/>
        <v>40681</v>
      </c>
      <c r="E164" s="1">
        <f t="shared" si="16"/>
        <v>39.7275390625</v>
      </c>
    </row>
    <row r="165" spans="3:5" x14ac:dyDescent="0.25">
      <c r="C165" s="1">
        <f>20630</f>
        <v>20630</v>
      </c>
      <c r="D165" s="1">
        <f t="shared" si="15"/>
        <v>40681</v>
      </c>
      <c r="E165" s="1">
        <f t="shared" si="16"/>
        <v>39.7275390625</v>
      </c>
    </row>
    <row r="166" spans="3:5" x14ac:dyDescent="0.25">
      <c r="C166" s="1">
        <f>20746</f>
        <v>20746</v>
      </c>
      <c r="D166" s="1">
        <f t="shared" si="15"/>
        <v>40681</v>
      </c>
      <c r="E166" s="1">
        <f t="shared" si="16"/>
        <v>39.7275390625</v>
      </c>
    </row>
    <row r="167" spans="3:5" x14ac:dyDescent="0.25">
      <c r="C167" s="1">
        <f>20858</f>
        <v>20858</v>
      </c>
      <c r="D167" s="1">
        <f t="shared" si="15"/>
        <v>40681</v>
      </c>
      <c r="E167" s="1">
        <f t="shared" si="16"/>
        <v>39.7275390625</v>
      </c>
    </row>
    <row r="168" spans="3:5" x14ac:dyDescent="0.25">
      <c r="C168" s="1">
        <f>21012</f>
        <v>21012</v>
      </c>
      <c r="D168" s="1">
        <f t="shared" si="15"/>
        <v>40681</v>
      </c>
      <c r="E168" s="1">
        <f t="shared" si="16"/>
        <v>39.7275390625</v>
      </c>
    </row>
    <row r="169" spans="3:5" x14ac:dyDescent="0.25">
      <c r="C169" s="1">
        <f>21152</f>
        <v>21152</v>
      </c>
      <c r="D169" s="1">
        <f>40729</f>
        <v>40729</v>
      </c>
      <c r="E169" s="1">
        <f>39.7744140625</f>
        <v>39.7744140625</v>
      </c>
    </row>
    <row r="170" spans="3:5" x14ac:dyDescent="0.25">
      <c r="C170" s="1">
        <f>21296</f>
        <v>21296</v>
      </c>
      <c r="D170" s="1">
        <f>40761</f>
        <v>40761</v>
      </c>
      <c r="E170" s="1">
        <f>39.8056640625</f>
        <v>39.8056640625</v>
      </c>
    </row>
    <row r="171" spans="3:5" x14ac:dyDescent="0.25">
      <c r="C171" s="1">
        <f>21412</f>
        <v>21412</v>
      </c>
      <c r="D171" s="1">
        <f>40773</f>
        <v>40773</v>
      </c>
      <c r="E171" s="1">
        <f>39.8173828125</f>
        <v>39.8173828125</v>
      </c>
    </row>
    <row r="172" spans="3:5" x14ac:dyDescent="0.25">
      <c r="C172" s="1">
        <f>21526</f>
        <v>21526</v>
      </c>
      <c r="D172" s="1">
        <f>40785</f>
        <v>40785</v>
      </c>
      <c r="E172" s="1">
        <f>39.8291015625</f>
        <v>39.8291015625</v>
      </c>
    </row>
    <row r="173" spans="3:5" x14ac:dyDescent="0.25">
      <c r="C173" s="1">
        <f>21633</f>
        <v>21633</v>
      </c>
      <c r="D173" s="1">
        <f>40793</f>
        <v>40793</v>
      </c>
      <c r="E173" s="1">
        <f t="shared" ref="E173:E178" si="17">39.8369140625</f>
        <v>39.8369140625</v>
      </c>
    </row>
    <row r="174" spans="3:5" x14ac:dyDescent="0.25">
      <c r="C174" s="1">
        <f>21737</f>
        <v>21737</v>
      </c>
      <c r="D174" s="1">
        <f>40793</f>
        <v>40793</v>
      </c>
      <c r="E174" s="1">
        <f t="shared" si="17"/>
        <v>39.8369140625</v>
      </c>
    </row>
    <row r="175" spans="3:5" x14ac:dyDescent="0.25">
      <c r="C175" s="1">
        <f>21849</f>
        <v>21849</v>
      </c>
      <c r="D175" s="1">
        <f>40793</f>
        <v>40793</v>
      </c>
      <c r="E175" s="1">
        <f t="shared" si="17"/>
        <v>39.8369140625</v>
      </c>
    </row>
    <row r="176" spans="3:5" x14ac:dyDescent="0.25">
      <c r="C176" s="1">
        <f>21971</f>
        <v>21971</v>
      </c>
      <c r="D176" s="1">
        <f>40793</f>
        <v>40793</v>
      </c>
      <c r="E176" s="1">
        <f t="shared" si="17"/>
        <v>39.8369140625</v>
      </c>
    </row>
    <row r="177" spans="3:5" x14ac:dyDescent="0.25">
      <c r="C177" s="1">
        <f>22080</f>
        <v>22080</v>
      </c>
      <c r="D177" s="1">
        <f>40793</f>
        <v>40793</v>
      </c>
      <c r="E177" s="1">
        <f t="shared" si="17"/>
        <v>39.8369140625</v>
      </c>
    </row>
    <row r="178" spans="3:5" x14ac:dyDescent="0.25">
      <c r="C178" s="1">
        <f>22187</f>
        <v>22187</v>
      </c>
      <c r="D178" s="1">
        <f>40793</f>
        <v>40793</v>
      </c>
      <c r="E178" s="1">
        <f t="shared" si="17"/>
        <v>39.8369140625</v>
      </c>
    </row>
    <row r="179" spans="3:5" x14ac:dyDescent="0.25">
      <c r="C179" s="1">
        <f>22301</f>
        <v>22301</v>
      </c>
      <c r="D179" s="1">
        <f>40805</f>
        <v>40805</v>
      </c>
      <c r="E179" s="1">
        <f>39.8486328125</f>
        <v>39.8486328125</v>
      </c>
    </row>
    <row r="180" spans="3:5" x14ac:dyDescent="0.25">
      <c r="C180" s="1">
        <f>22423</f>
        <v>22423</v>
      </c>
      <c r="D180" s="1">
        <f>40813</f>
        <v>40813</v>
      </c>
      <c r="E180" s="1">
        <f>39.8564453125</f>
        <v>39.8564453125</v>
      </c>
    </row>
    <row r="181" spans="3:5" x14ac:dyDescent="0.25">
      <c r="C181" s="1">
        <f>22539</f>
        <v>22539</v>
      </c>
      <c r="D181" s="1">
        <f t="shared" ref="D181:D194" si="18">40825</f>
        <v>40825</v>
      </c>
      <c r="E181" s="1">
        <f t="shared" ref="E181:E194" si="19">39.8681640625</f>
        <v>39.8681640625</v>
      </c>
    </row>
    <row r="182" spans="3:5" x14ac:dyDescent="0.25">
      <c r="C182" s="1">
        <f>22645</f>
        <v>22645</v>
      </c>
      <c r="D182" s="1">
        <f t="shared" si="18"/>
        <v>40825</v>
      </c>
      <c r="E182" s="1">
        <f t="shared" si="19"/>
        <v>39.8681640625</v>
      </c>
    </row>
    <row r="183" spans="3:5" x14ac:dyDescent="0.25">
      <c r="C183" s="1">
        <f>22757</f>
        <v>22757</v>
      </c>
      <c r="D183" s="1">
        <f t="shared" si="18"/>
        <v>40825</v>
      </c>
      <c r="E183" s="1">
        <f t="shared" si="19"/>
        <v>39.8681640625</v>
      </c>
    </row>
    <row r="184" spans="3:5" x14ac:dyDescent="0.25">
      <c r="C184" s="1">
        <f>22868</f>
        <v>22868</v>
      </c>
      <c r="D184" s="1">
        <f t="shared" si="18"/>
        <v>40825</v>
      </c>
      <c r="E184" s="1">
        <f t="shared" si="19"/>
        <v>39.8681640625</v>
      </c>
    </row>
    <row r="185" spans="3:5" x14ac:dyDescent="0.25">
      <c r="C185" s="1">
        <f>22973</f>
        <v>22973</v>
      </c>
      <c r="D185" s="1">
        <f t="shared" si="18"/>
        <v>40825</v>
      </c>
      <c r="E185" s="1">
        <f t="shared" si="19"/>
        <v>39.8681640625</v>
      </c>
    </row>
    <row r="186" spans="3:5" x14ac:dyDescent="0.25">
      <c r="C186" s="1">
        <f>23087</f>
        <v>23087</v>
      </c>
      <c r="D186" s="1">
        <f t="shared" si="18"/>
        <v>40825</v>
      </c>
      <c r="E186" s="1">
        <f t="shared" si="19"/>
        <v>39.8681640625</v>
      </c>
    </row>
    <row r="187" spans="3:5" x14ac:dyDescent="0.25">
      <c r="C187" s="1">
        <f>23192</f>
        <v>23192</v>
      </c>
      <c r="D187" s="1">
        <f t="shared" si="18"/>
        <v>40825</v>
      </c>
      <c r="E187" s="1">
        <f t="shared" si="19"/>
        <v>39.8681640625</v>
      </c>
    </row>
    <row r="188" spans="3:5" x14ac:dyDescent="0.25">
      <c r="C188" s="1">
        <f>23298</f>
        <v>23298</v>
      </c>
      <c r="D188" s="1">
        <f t="shared" si="18"/>
        <v>40825</v>
      </c>
      <c r="E188" s="1">
        <f t="shared" si="19"/>
        <v>39.8681640625</v>
      </c>
    </row>
    <row r="189" spans="3:5" x14ac:dyDescent="0.25">
      <c r="C189" s="1">
        <f>23405</f>
        <v>23405</v>
      </c>
      <c r="D189" s="1">
        <f t="shared" si="18"/>
        <v>40825</v>
      </c>
      <c r="E189" s="1">
        <f t="shared" si="19"/>
        <v>39.8681640625</v>
      </c>
    </row>
    <row r="190" spans="3:5" x14ac:dyDescent="0.25">
      <c r="C190" s="1">
        <f>23511</f>
        <v>23511</v>
      </c>
      <c r="D190" s="1">
        <f t="shared" si="18"/>
        <v>40825</v>
      </c>
      <c r="E190" s="1">
        <f t="shared" si="19"/>
        <v>39.8681640625</v>
      </c>
    </row>
    <row r="191" spans="3:5" x14ac:dyDescent="0.25">
      <c r="C191" s="1">
        <f>23623</f>
        <v>23623</v>
      </c>
      <c r="D191" s="1">
        <f t="shared" si="18"/>
        <v>40825</v>
      </c>
      <c r="E191" s="1">
        <f t="shared" si="19"/>
        <v>39.8681640625</v>
      </c>
    </row>
    <row r="192" spans="3:5" x14ac:dyDescent="0.25">
      <c r="C192" s="1">
        <f>23732</f>
        <v>23732</v>
      </c>
      <c r="D192" s="1">
        <f t="shared" si="18"/>
        <v>40825</v>
      </c>
      <c r="E192" s="1">
        <f t="shared" si="19"/>
        <v>39.8681640625</v>
      </c>
    </row>
    <row r="193" spans="3:5" x14ac:dyDescent="0.25">
      <c r="C193" s="1">
        <f>23840</f>
        <v>23840</v>
      </c>
      <c r="D193" s="1">
        <f t="shared" si="18"/>
        <v>40825</v>
      </c>
      <c r="E193" s="1">
        <f t="shared" si="19"/>
        <v>39.8681640625</v>
      </c>
    </row>
    <row r="194" spans="3:5" x14ac:dyDescent="0.25">
      <c r="C194" s="1">
        <f>23985</f>
        <v>23985</v>
      </c>
      <c r="D194" s="1">
        <f t="shared" si="18"/>
        <v>40825</v>
      </c>
      <c r="E194" s="1">
        <f t="shared" si="19"/>
        <v>39.8681640625</v>
      </c>
    </row>
    <row r="195" spans="3:5" x14ac:dyDescent="0.25">
      <c r="C195" s="1">
        <f>24101</f>
        <v>24101</v>
      </c>
      <c r="D195" s="1">
        <f>40861</f>
        <v>40861</v>
      </c>
      <c r="E195" s="1">
        <f>39.9033203125</f>
        <v>39.9033203125</v>
      </c>
    </row>
    <row r="196" spans="3:5" x14ac:dyDescent="0.25">
      <c r="C196" s="1">
        <f>24217</f>
        <v>24217</v>
      </c>
      <c r="D196" s="1">
        <f>40873</f>
        <v>40873</v>
      </c>
      <c r="E196" s="1">
        <f>39.9150390625</f>
        <v>39.9150390625</v>
      </c>
    </row>
    <row r="197" spans="3:5" x14ac:dyDescent="0.25">
      <c r="C197" s="1">
        <f>24361</f>
        <v>24361</v>
      </c>
      <c r="D197" s="1">
        <f>40889</f>
        <v>40889</v>
      </c>
      <c r="E197" s="1">
        <f>39.9306640625</f>
        <v>39.9306640625</v>
      </c>
    </row>
    <row r="198" spans="3:5" x14ac:dyDescent="0.25">
      <c r="C198" s="1">
        <f>24495</f>
        <v>24495</v>
      </c>
      <c r="D198" s="1">
        <f>40925</f>
        <v>40925</v>
      </c>
      <c r="E198" s="1">
        <f>39.9658203125</f>
        <v>39.9658203125</v>
      </c>
    </row>
    <row r="199" spans="3:5" x14ac:dyDescent="0.25">
      <c r="C199" s="1">
        <f>24617</f>
        <v>24617</v>
      </c>
      <c r="D199" s="1">
        <f>40933</f>
        <v>40933</v>
      </c>
      <c r="E199" s="1">
        <f>39.9736328125</f>
        <v>39.9736328125</v>
      </c>
    </row>
    <row r="200" spans="3:5" x14ac:dyDescent="0.25">
      <c r="C200" s="1">
        <f>24721</f>
        <v>24721</v>
      </c>
      <c r="D200" s="1">
        <f>40933</f>
        <v>40933</v>
      </c>
      <c r="E200" s="1">
        <f>39.9736328125</f>
        <v>39.9736328125</v>
      </c>
    </row>
    <row r="201" spans="3:5" x14ac:dyDescent="0.25">
      <c r="C201" s="1">
        <f>24827</f>
        <v>24827</v>
      </c>
      <c r="D201" s="1">
        <f>40933</f>
        <v>40933</v>
      </c>
      <c r="E201" s="1">
        <f>39.9736328125</f>
        <v>39.9736328125</v>
      </c>
    </row>
    <row r="202" spans="3:5" x14ac:dyDescent="0.25">
      <c r="C202" s="1">
        <f>24931</f>
        <v>24931</v>
      </c>
      <c r="D202" s="1">
        <f>40933</f>
        <v>40933</v>
      </c>
      <c r="E202" s="1">
        <f>39.9736328125</f>
        <v>39.9736328125</v>
      </c>
    </row>
    <row r="203" spans="3:5" x14ac:dyDescent="0.25">
      <c r="C203" s="1">
        <f>25046</f>
        <v>25046</v>
      </c>
      <c r="D203" s="1">
        <f>40933</f>
        <v>40933</v>
      </c>
      <c r="E203" s="1">
        <f>39.9736328125</f>
        <v>39.9736328125</v>
      </c>
    </row>
    <row r="204" spans="3:5" x14ac:dyDescent="0.25">
      <c r="C204" s="1">
        <f>25168</f>
        <v>25168</v>
      </c>
      <c r="D204" s="1">
        <f>40945</f>
        <v>40945</v>
      </c>
      <c r="E204" s="1">
        <f>39.9853515625</f>
        <v>39.9853515625</v>
      </c>
    </row>
    <row r="205" spans="3:5" x14ac:dyDescent="0.25">
      <c r="C205" s="1">
        <f>25284</f>
        <v>25284</v>
      </c>
      <c r="D205" s="1">
        <f>40961</f>
        <v>40961</v>
      </c>
      <c r="E205" s="1">
        <f>40.0009765625</f>
        <v>40.0009765625</v>
      </c>
    </row>
    <row r="206" spans="3:5" x14ac:dyDescent="0.25">
      <c r="C206" s="1">
        <f>25394</f>
        <v>25394</v>
      </c>
      <c r="D206" s="1">
        <f>40977</f>
        <v>40977</v>
      </c>
      <c r="E206" s="1">
        <f>40.0166015625</f>
        <v>40.0166015625</v>
      </c>
    </row>
    <row r="207" spans="3:5" x14ac:dyDescent="0.25">
      <c r="C207" s="1">
        <f>25499</f>
        <v>25499</v>
      </c>
      <c r="D207" s="1">
        <f t="shared" ref="D207:D220" si="20">40981</f>
        <v>40981</v>
      </c>
      <c r="E207" s="1">
        <f t="shared" ref="E207:E220" si="21">40.0205078125</f>
        <v>40.0205078125</v>
      </c>
    </row>
    <row r="208" spans="3:5" x14ac:dyDescent="0.25">
      <c r="C208" s="1">
        <f>25610</f>
        <v>25610</v>
      </c>
      <c r="D208" s="1">
        <f t="shared" si="20"/>
        <v>40981</v>
      </c>
      <c r="E208" s="1">
        <f t="shared" si="21"/>
        <v>40.0205078125</v>
      </c>
    </row>
    <row r="209" spans="3:5" x14ac:dyDescent="0.25">
      <c r="C209" s="1">
        <f>25717</f>
        <v>25717</v>
      </c>
      <c r="D209" s="1">
        <f t="shared" si="20"/>
        <v>40981</v>
      </c>
      <c r="E209" s="1">
        <f t="shared" si="21"/>
        <v>40.0205078125</v>
      </c>
    </row>
    <row r="210" spans="3:5" x14ac:dyDescent="0.25">
      <c r="C210" s="1">
        <f>25829</f>
        <v>25829</v>
      </c>
      <c r="D210" s="1">
        <f t="shared" si="20"/>
        <v>40981</v>
      </c>
      <c r="E210" s="1">
        <f t="shared" si="21"/>
        <v>40.0205078125</v>
      </c>
    </row>
    <row r="211" spans="3:5" x14ac:dyDescent="0.25">
      <c r="C211" s="1">
        <f>25939</f>
        <v>25939</v>
      </c>
      <c r="D211" s="1">
        <f t="shared" si="20"/>
        <v>40981</v>
      </c>
      <c r="E211" s="1">
        <f t="shared" si="21"/>
        <v>40.0205078125</v>
      </c>
    </row>
    <row r="212" spans="3:5" x14ac:dyDescent="0.25">
      <c r="C212" s="1">
        <f>26062</f>
        <v>26062</v>
      </c>
      <c r="D212" s="1">
        <f t="shared" si="20"/>
        <v>40981</v>
      </c>
      <c r="E212" s="1">
        <f t="shared" si="21"/>
        <v>40.0205078125</v>
      </c>
    </row>
    <row r="213" spans="3:5" x14ac:dyDescent="0.25">
      <c r="C213" s="1">
        <f>26178</f>
        <v>26178</v>
      </c>
      <c r="D213" s="1">
        <f t="shared" si="20"/>
        <v>40981</v>
      </c>
      <c r="E213" s="1">
        <f t="shared" si="21"/>
        <v>40.0205078125</v>
      </c>
    </row>
    <row r="214" spans="3:5" x14ac:dyDescent="0.25">
      <c r="C214" s="1">
        <f>26294</f>
        <v>26294</v>
      </c>
      <c r="D214" s="1">
        <f t="shared" si="20"/>
        <v>40981</v>
      </c>
      <c r="E214" s="1">
        <f t="shared" si="21"/>
        <v>40.0205078125</v>
      </c>
    </row>
    <row r="215" spans="3:5" x14ac:dyDescent="0.25">
      <c r="C215" s="1">
        <f>26406</f>
        <v>26406</v>
      </c>
      <c r="D215" s="1">
        <f t="shared" si="20"/>
        <v>40981</v>
      </c>
      <c r="E215" s="1">
        <f t="shared" si="21"/>
        <v>40.0205078125</v>
      </c>
    </row>
    <row r="216" spans="3:5" x14ac:dyDescent="0.25">
      <c r="C216" s="1">
        <f>26513</f>
        <v>26513</v>
      </c>
      <c r="D216" s="1">
        <f t="shared" si="20"/>
        <v>40981</v>
      </c>
      <c r="E216" s="1">
        <f t="shared" si="21"/>
        <v>40.0205078125</v>
      </c>
    </row>
    <row r="217" spans="3:5" x14ac:dyDescent="0.25">
      <c r="C217" s="1">
        <f>26628</f>
        <v>26628</v>
      </c>
      <c r="D217" s="1">
        <f t="shared" si="20"/>
        <v>40981</v>
      </c>
      <c r="E217" s="1">
        <f t="shared" si="21"/>
        <v>40.0205078125</v>
      </c>
    </row>
    <row r="218" spans="3:5" x14ac:dyDescent="0.25">
      <c r="C218" s="1">
        <f>26736</f>
        <v>26736</v>
      </c>
      <c r="D218" s="1">
        <f t="shared" si="20"/>
        <v>40981</v>
      </c>
      <c r="E218" s="1">
        <f t="shared" si="21"/>
        <v>40.0205078125</v>
      </c>
    </row>
    <row r="219" spans="3:5" x14ac:dyDescent="0.25">
      <c r="C219" s="1">
        <f>26851</f>
        <v>26851</v>
      </c>
      <c r="D219" s="1">
        <f t="shared" si="20"/>
        <v>40981</v>
      </c>
      <c r="E219" s="1">
        <f t="shared" si="21"/>
        <v>40.0205078125</v>
      </c>
    </row>
    <row r="220" spans="3:5" x14ac:dyDescent="0.25">
      <c r="C220" s="1">
        <f>26956</f>
        <v>26956</v>
      </c>
      <c r="D220" s="1">
        <f t="shared" si="20"/>
        <v>40981</v>
      </c>
      <c r="E220" s="1">
        <f t="shared" si="21"/>
        <v>40.0205078125</v>
      </c>
    </row>
    <row r="221" spans="3:5" x14ac:dyDescent="0.25">
      <c r="C221" s="1">
        <f>27101</f>
        <v>27101</v>
      </c>
      <c r="D221" s="1">
        <f>40985</f>
        <v>40985</v>
      </c>
      <c r="E221" s="1">
        <f>40.0244140625</f>
        <v>40.0244140625</v>
      </c>
    </row>
    <row r="222" spans="3:5" x14ac:dyDescent="0.25">
      <c r="C222" s="1">
        <f>27245</f>
        <v>27245</v>
      </c>
      <c r="D222" s="1">
        <f>40993</f>
        <v>40993</v>
      </c>
      <c r="E222" s="1">
        <f>40.0322265625</f>
        <v>40.0322265625</v>
      </c>
    </row>
    <row r="223" spans="3:5" x14ac:dyDescent="0.25">
      <c r="C223" s="1">
        <f>27449</f>
        <v>27449</v>
      </c>
      <c r="D223" s="1">
        <f>41017</f>
        <v>41017</v>
      </c>
      <c r="E223" s="1">
        <f>40.0556640625</f>
        <v>40.0556640625</v>
      </c>
    </row>
    <row r="224" spans="3:5" x14ac:dyDescent="0.25">
      <c r="C224" s="1">
        <f>27557</f>
        <v>27557</v>
      </c>
      <c r="D224" s="1">
        <f t="shared" ref="D224:D235" si="22">41021</f>
        <v>41021</v>
      </c>
      <c r="E224" s="1">
        <f t="shared" ref="E224:E235" si="23">40.0595703125</f>
        <v>40.0595703125</v>
      </c>
    </row>
    <row r="225" spans="3:5" x14ac:dyDescent="0.25">
      <c r="C225" s="1">
        <f>27662</f>
        <v>27662</v>
      </c>
      <c r="D225" s="1">
        <f t="shared" si="22"/>
        <v>41021</v>
      </c>
      <c r="E225" s="1">
        <f t="shared" si="23"/>
        <v>40.0595703125</v>
      </c>
    </row>
    <row r="226" spans="3:5" x14ac:dyDescent="0.25">
      <c r="C226" s="1">
        <f>27768</f>
        <v>27768</v>
      </c>
      <c r="D226" s="1">
        <f t="shared" si="22"/>
        <v>41021</v>
      </c>
      <c r="E226" s="1">
        <f t="shared" si="23"/>
        <v>40.0595703125</v>
      </c>
    </row>
    <row r="227" spans="3:5" x14ac:dyDescent="0.25">
      <c r="C227" s="1">
        <f>27874</f>
        <v>27874</v>
      </c>
      <c r="D227" s="1">
        <f t="shared" si="22"/>
        <v>41021</v>
      </c>
      <c r="E227" s="1">
        <f t="shared" si="23"/>
        <v>40.0595703125</v>
      </c>
    </row>
    <row r="228" spans="3:5" x14ac:dyDescent="0.25">
      <c r="C228" s="1">
        <f>27981</f>
        <v>27981</v>
      </c>
      <c r="D228" s="1">
        <f t="shared" si="22"/>
        <v>41021</v>
      </c>
      <c r="E228" s="1">
        <f t="shared" si="23"/>
        <v>40.0595703125</v>
      </c>
    </row>
    <row r="229" spans="3:5" x14ac:dyDescent="0.25">
      <c r="C229" s="1">
        <f>28087</f>
        <v>28087</v>
      </c>
      <c r="D229" s="1">
        <f t="shared" si="22"/>
        <v>41021</v>
      </c>
      <c r="E229" s="1">
        <f t="shared" si="23"/>
        <v>40.0595703125</v>
      </c>
    </row>
    <row r="230" spans="3:5" x14ac:dyDescent="0.25">
      <c r="C230" s="1">
        <f>28195</f>
        <v>28195</v>
      </c>
      <c r="D230" s="1">
        <f t="shared" si="22"/>
        <v>41021</v>
      </c>
      <c r="E230" s="1">
        <f t="shared" si="23"/>
        <v>40.0595703125</v>
      </c>
    </row>
    <row r="231" spans="3:5" x14ac:dyDescent="0.25">
      <c r="C231" s="1">
        <f>28307</f>
        <v>28307</v>
      </c>
      <c r="D231" s="1">
        <f t="shared" si="22"/>
        <v>41021</v>
      </c>
      <c r="E231" s="1">
        <f t="shared" si="23"/>
        <v>40.0595703125</v>
      </c>
    </row>
    <row r="232" spans="3:5" x14ac:dyDescent="0.25">
      <c r="C232" s="1">
        <f>28413</f>
        <v>28413</v>
      </c>
      <c r="D232" s="1">
        <f t="shared" si="22"/>
        <v>41021</v>
      </c>
      <c r="E232" s="1">
        <f t="shared" si="23"/>
        <v>40.0595703125</v>
      </c>
    </row>
    <row r="233" spans="3:5" x14ac:dyDescent="0.25">
      <c r="C233" s="1">
        <f>28535</f>
        <v>28535</v>
      </c>
      <c r="D233" s="1">
        <f t="shared" si="22"/>
        <v>41021</v>
      </c>
      <c r="E233" s="1">
        <f t="shared" si="23"/>
        <v>40.0595703125</v>
      </c>
    </row>
    <row r="234" spans="3:5" x14ac:dyDescent="0.25">
      <c r="C234" s="1">
        <f>28700</f>
        <v>28700</v>
      </c>
      <c r="D234" s="1">
        <f t="shared" si="22"/>
        <v>41021</v>
      </c>
      <c r="E234" s="1">
        <f t="shared" si="23"/>
        <v>40.0595703125</v>
      </c>
    </row>
    <row r="235" spans="3:5" x14ac:dyDescent="0.25">
      <c r="C235" s="1">
        <f>28808</f>
        <v>28808</v>
      </c>
      <c r="D235" s="1">
        <f t="shared" si="22"/>
        <v>41021</v>
      </c>
      <c r="E235" s="1">
        <f t="shared" si="23"/>
        <v>40.0595703125</v>
      </c>
    </row>
    <row r="236" spans="3:5" x14ac:dyDescent="0.25">
      <c r="C236" s="1">
        <f>28913</f>
        <v>28913</v>
      </c>
      <c r="D236" s="1">
        <f>41025</f>
        <v>41025</v>
      </c>
      <c r="E236" s="1">
        <f>40.0634765625</f>
        <v>40.0634765625</v>
      </c>
    </row>
    <row r="237" spans="3:5" x14ac:dyDescent="0.25">
      <c r="C237" s="1">
        <f>29036</f>
        <v>29036</v>
      </c>
      <c r="D237" s="1">
        <f>41025</f>
        <v>41025</v>
      </c>
      <c r="E237" s="1">
        <f>40.0634765625</f>
        <v>40.0634765625</v>
      </c>
    </row>
    <row r="238" spans="3:5" x14ac:dyDescent="0.25">
      <c r="C238" s="1">
        <f>29142</f>
        <v>29142</v>
      </c>
      <c r="D238" s="1">
        <f>41025</f>
        <v>41025</v>
      </c>
      <c r="E238" s="1">
        <f>40.0634765625</f>
        <v>40.0634765625</v>
      </c>
    </row>
    <row r="239" spans="3:5" x14ac:dyDescent="0.25">
      <c r="C239" s="1">
        <f>29255</f>
        <v>29255</v>
      </c>
      <c r="D239" s="1">
        <f>41025</f>
        <v>41025</v>
      </c>
      <c r="E239" s="1">
        <f>40.0634765625</f>
        <v>40.0634765625</v>
      </c>
    </row>
    <row r="240" spans="3:5" x14ac:dyDescent="0.25">
      <c r="C240" s="1">
        <f>29364</f>
        <v>29364</v>
      </c>
      <c r="D240" s="1">
        <f>41025</f>
        <v>41025</v>
      </c>
      <c r="E240" s="1">
        <f>40.0634765625</f>
        <v>40.0634765625</v>
      </c>
    </row>
    <row r="241" spans="3:5" x14ac:dyDescent="0.25">
      <c r="C241" s="1">
        <f>29487</f>
        <v>29487</v>
      </c>
      <c r="D241" s="1">
        <f>41029</f>
        <v>41029</v>
      </c>
      <c r="E241" s="1">
        <f>40.0673828125</f>
        <v>40.0673828125</v>
      </c>
    </row>
    <row r="242" spans="3:5" x14ac:dyDescent="0.25">
      <c r="C242" s="1">
        <f>29669</f>
        <v>29669</v>
      </c>
      <c r="D242" s="1">
        <f>41217</f>
        <v>41217</v>
      </c>
      <c r="E242" s="1">
        <f>40.2509765625</f>
        <v>40.2509765625</v>
      </c>
    </row>
    <row r="243" spans="3:5" x14ac:dyDescent="0.25">
      <c r="C243" s="1">
        <f>29797</f>
        <v>29797</v>
      </c>
      <c r="D243" s="1">
        <f>41241</f>
        <v>41241</v>
      </c>
      <c r="E243" s="1">
        <f>40.2744140625</f>
        <v>40.2744140625</v>
      </c>
    </row>
    <row r="244" spans="3:5" x14ac:dyDescent="0.25">
      <c r="C244" s="1">
        <f>29917</f>
        <v>29917</v>
      </c>
      <c r="D244" s="1">
        <f>41261</f>
        <v>41261</v>
      </c>
      <c r="E244" s="1">
        <f>40.2939453125</f>
        <v>40.2939453125</v>
      </c>
    </row>
    <row r="245" spans="3:5" x14ac:dyDescent="0.25">
      <c r="C245" s="1">
        <f>30039</f>
        <v>30039</v>
      </c>
      <c r="D245" s="1">
        <f>41293</f>
        <v>41293</v>
      </c>
      <c r="E245" s="1">
        <f t="shared" ref="E245:E250" si="24">40.3251953125</f>
        <v>40.3251953125</v>
      </c>
    </row>
    <row r="246" spans="3:5" x14ac:dyDescent="0.25">
      <c r="C246" s="1">
        <f>30144</f>
        <v>30144</v>
      </c>
      <c r="D246" s="1">
        <f>41293</f>
        <v>41293</v>
      </c>
      <c r="E246" s="1">
        <f t="shared" si="24"/>
        <v>40.3251953125</v>
      </c>
    </row>
    <row r="247" spans="3:5" x14ac:dyDescent="0.25">
      <c r="C247" s="1">
        <f>30251</f>
        <v>30251</v>
      </c>
      <c r="D247" s="1">
        <f>41293</f>
        <v>41293</v>
      </c>
      <c r="E247" s="1">
        <f t="shared" si="24"/>
        <v>40.3251953125</v>
      </c>
    </row>
    <row r="248" spans="3:5" x14ac:dyDescent="0.25">
      <c r="C248" s="1">
        <f>30357</f>
        <v>30357</v>
      </c>
      <c r="D248" s="1">
        <f>41293</f>
        <v>41293</v>
      </c>
      <c r="E248" s="1">
        <f t="shared" si="24"/>
        <v>40.3251953125</v>
      </c>
    </row>
    <row r="249" spans="3:5" x14ac:dyDescent="0.25">
      <c r="C249" s="1">
        <f>30464</f>
        <v>30464</v>
      </c>
      <c r="D249" s="1">
        <f>41293</f>
        <v>41293</v>
      </c>
      <c r="E249" s="1">
        <f t="shared" si="24"/>
        <v>40.3251953125</v>
      </c>
    </row>
    <row r="250" spans="3:5" x14ac:dyDescent="0.25">
      <c r="C250" s="1">
        <f>30583</f>
        <v>30583</v>
      </c>
      <c r="D250" s="1">
        <f>41293</f>
        <v>41293</v>
      </c>
      <c r="E250" s="1">
        <f t="shared" si="24"/>
        <v>40.3251953125</v>
      </c>
    </row>
    <row r="251" spans="3:5" x14ac:dyDescent="0.25">
      <c r="C251" s="1">
        <f>30697</f>
        <v>30697</v>
      </c>
      <c r="D251" s="1">
        <f t="shared" ref="D251:D259" si="25">41297</f>
        <v>41297</v>
      </c>
      <c r="E251" s="1">
        <f t="shared" ref="E251:E259" si="26">40.3291015625</f>
        <v>40.3291015625</v>
      </c>
    </row>
    <row r="252" spans="3:5" x14ac:dyDescent="0.25">
      <c r="C252" s="1">
        <f>30805</f>
        <v>30805</v>
      </c>
      <c r="D252" s="1">
        <f t="shared" si="25"/>
        <v>41297</v>
      </c>
      <c r="E252" s="1">
        <f t="shared" si="26"/>
        <v>40.3291015625</v>
      </c>
    </row>
    <row r="253" spans="3:5" x14ac:dyDescent="0.25">
      <c r="C253" s="1">
        <f>30912</f>
        <v>30912</v>
      </c>
      <c r="D253" s="1">
        <f t="shared" si="25"/>
        <v>41297</v>
      </c>
      <c r="E253" s="1">
        <f t="shared" si="26"/>
        <v>40.3291015625</v>
      </c>
    </row>
    <row r="254" spans="3:5" x14ac:dyDescent="0.25">
      <c r="C254" s="1">
        <f>31023</f>
        <v>31023</v>
      </c>
      <c r="D254" s="1">
        <f t="shared" si="25"/>
        <v>41297</v>
      </c>
      <c r="E254" s="1">
        <f t="shared" si="26"/>
        <v>40.3291015625</v>
      </c>
    </row>
    <row r="255" spans="3:5" x14ac:dyDescent="0.25">
      <c r="C255" s="1">
        <f>31129</f>
        <v>31129</v>
      </c>
      <c r="D255" s="1">
        <f t="shared" si="25"/>
        <v>41297</v>
      </c>
      <c r="E255" s="1">
        <f t="shared" si="26"/>
        <v>40.3291015625</v>
      </c>
    </row>
    <row r="256" spans="3:5" x14ac:dyDescent="0.25">
      <c r="C256" s="1">
        <f>31240</f>
        <v>31240</v>
      </c>
      <c r="D256" s="1">
        <f t="shared" si="25"/>
        <v>41297</v>
      </c>
      <c r="E256" s="1">
        <f t="shared" si="26"/>
        <v>40.3291015625</v>
      </c>
    </row>
    <row r="257" spans="3:5" x14ac:dyDescent="0.25">
      <c r="C257" s="1">
        <f>31348</f>
        <v>31348</v>
      </c>
      <c r="D257" s="1">
        <f t="shared" si="25"/>
        <v>41297</v>
      </c>
      <c r="E257" s="1">
        <f t="shared" si="26"/>
        <v>40.3291015625</v>
      </c>
    </row>
    <row r="258" spans="3:5" x14ac:dyDescent="0.25">
      <c r="C258" s="1">
        <f>31456</f>
        <v>31456</v>
      </c>
      <c r="D258" s="1">
        <f t="shared" si="25"/>
        <v>41297</v>
      </c>
      <c r="E258" s="1">
        <f t="shared" si="26"/>
        <v>40.3291015625</v>
      </c>
    </row>
    <row r="259" spans="3:5" x14ac:dyDescent="0.25">
      <c r="C259" s="1">
        <f>31563</f>
        <v>31563</v>
      </c>
      <c r="D259" s="1">
        <f t="shared" si="25"/>
        <v>41297</v>
      </c>
      <c r="E259" s="1">
        <f t="shared" si="26"/>
        <v>40.3291015625</v>
      </c>
    </row>
    <row r="260" spans="3:5" x14ac:dyDescent="0.25">
      <c r="C260" s="1">
        <f>31676</f>
        <v>31676</v>
      </c>
      <c r="D260" s="1">
        <f>41301</f>
        <v>41301</v>
      </c>
      <c r="E260" s="1">
        <f>40.3330078125</f>
        <v>40.3330078125</v>
      </c>
    </row>
    <row r="261" spans="3:5" x14ac:dyDescent="0.25">
      <c r="C261" s="1">
        <f>31842</f>
        <v>31842</v>
      </c>
      <c r="D261" s="1">
        <f>41545</f>
        <v>41545</v>
      </c>
      <c r="E261" s="1">
        <f>40.5712890625</f>
        <v>40.5712890625</v>
      </c>
    </row>
    <row r="262" spans="3:5" x14ac:dyDescent="0.25">
      <c r="C262" s="1">
        <f>31984</f>
        <v>31984</v>
      </c>
      <c r="D262" s="1">
        <f>41805</f>
        <v>41805</v>
      </c>
      <c r="E262" s="1">
        <f>40.8251953125</f>
        <v>40.8251953125</v>
      </c>
    </row>
    <row r="263" spans="3:5" x14ac:dyDescent="0.25">
      <c r="C263" s="1">
        <f>32102</f>
        <v>32102</v>
      </c>
      <c r="D263" s="1">
        <f>41821</f>
        <v>41821</v>
      </c>
      <c r="E263" s="1">
        <f>40.8408203125</f>
        <v>40.8408203125</v>
      </c>
    </row>
    <row r="264" spans="3:5" x14ac:dyDescent="0.25">
      <c r="C264" s="1">
        <f>32231</f>
        <v>32231</v>
      </c>
      <c r="D264" s="1">
        <f>41853</f>
        <v>41853</v>
      </c>
      <c r="E264" s="1">
        <f>40.8720703125</f>
        <v>40.8720703125</v>
      </c>
    </row>
    <row r="265" spans="3:5" x14ac:dyDescent="0.25">
      <c r="C265" s="1">
        <f>32351</f>
        <v>32351</v>
      </c>
      <c r="D265" s="1">
        <f t="shared" ref="D265:D301" si="27">41865</f>
        <v>41865</v>
      </c>
      <c r="E265" s="1">
        <f t="shared" ref="E265:E301" si="28">40.8837890625</f>
        <v>40.8837890625</v>
      </c>
    </row>
    <row r="266" spans="3:5" x14ac:dyDescent="0.25">
      <c r="C266" s="1">
        <f>32455</f>
        <v>32455</v>
      </c>
      <c r="D266" s="1">
        <f t="shared" si="27"/>
        <v>41865</v>
      </c>
      <c r="E266" s="1">
        <f t="shared" si="28"/>
        <v>40.8837890625</v>
      </c>
    </row>
    <row r="267" spans="3:5" x14ac:dyDescent="0.25">
      <c r="C267" s="1">
        <f>32559</f>
        <v>32559</v>
      </c>
      <c r="D267" s="1">
        <f t="shared" si="27"/>
        <v>41865</v>
      </c>
      <c r="E267" s="1">
        <f t="shared" si="28"/>
        <v>40.8837890625</v>
      </c>
    </row>
    <row r="268" spans="3:5" x14ac:dyDescent="0.25">
      <c r="C268" s="1">
        <f>32667</f>
        <v>32667</v>
      </c>
      <c r="D268" s="1">
        <f t="shared" si="27"/>
        <v>41865</v>
      </c>
      <c r="E268" s="1">
        <f t="shared" si="28"/>
        <v>40.8837890625</v>
      </c>
    </row>
    <row r="269" spans="3:5" x14ac:dyDescent="0.25">
      <c r="C269" s="1">
        <f>32776</f>
        <v>32776</v>
      </c>
      <c r="D269" s="1">
        <f t="shared" si="27"/>
        <v>41865</v>
      </c>
      <c r="E269" s="1">
        <f t="shared" si="28"/>
        <v>40.8837890625</v>
      </c>
    </row>
    <row r="270" spans="3:5" x14ac:dyDescent="0.25">
      <c r="C270" s="1">
        <f>32892</f>
        <v>32892</v>
      </c>
      <c r="D270" s="1">
        <f t="shared" si="27"/>
        <v>41865</v>
      </c>
      <c r="E270" s="1">
        <f t="shared" si="28"/>
        <v>40.8837890625</v>
      </c>
    </row>
    <row r="271" spans="3:5" x14ac:dyDescent="0.25">
      <c r="C271" s="1">
        <f>33019</f>
        <v>33019</v>
      </c>
      <c r="D271" s="1">
        <f t="shared" si="27"/>
        <v>41865</v>
      </c>
      <c r="E271" s="1">
        <f t="shared" si="28"/>
        <v>40.8837890625</v>
      </c>
    </row>
    <row r="272" spans="3:5" x14ac:dyDescent="0.25">
      <c r="C272" s="1">
        <f>33124</f>
        <v>33124</v>
      </c>
      <c r="D272" s="1">
        <f t="shared" si="27"/>
        <v>41865</v>
      </c>
      <c r="E272" s="1">
        <f t="shared" si="28"/>
        <v>40.8837890625</v>
      </c>
    </row>
    <row r="273" spans="3:5" x14ac:dyDescent="0.25">
      <c r="C273" s="1">
        <f>33237</f>
        <v>33237</v>
      </c>
      <c r="D273" s="1">
        <f t="shared" si="27"/>
        <v>41865</v>
      </c>
      <c r="E273" s="1">
        <f t="shared" si="28"/>
        <v>40.8837890625</v>
      </c>
    </row>
    <row r="274" spans="3:5" x14ac:dyDescent="0.25">
      <c r="C274" s="1">
        <f>33342</f>
        <v>33342</v>
      </c>
      <c r="D274" s="1">
        <f t="shared" si="27"/>
        <v>41865</v>
      </c>
      <c r="E274" s="1">
        <f t="shared" si="28"/>
        <v>40.8837890625</v>
      </c>
    </row>
    <row r="275" spans="3:5" x14ac:dyDescent="0.25">
      <c r="C275" s="1">
        <f>33457</f>
        <v>33457</v>
      </c>
      <c r="D275" s="1">
        <f t="shared" si="27"/>
        <v>41865</v>
      </c>
      <c r="E275" s="1">
        <f t="shared" si="28"/>
        <v>40.8837890625</v>
      </c>
    </row>
    <row r="276" spans="3:5" x14ac:dyDescent="0.25">
      <c r="C276" s="1">
        <f>33562</f>
        <v>33562</v>
      </c>
      <c r="D276" s="1">
        <f t="shared" si="27"/>
        <v>41865</v>
      </c>
      <c r="E276" s="1">
        <f t="shared" si="28"/>
        <v>40.8837890625</v>
      </c>
    </row>
    <row r="277" spans="3:5" x14ac:dyDescent="0.25">
      <c r="C277" s="1">
        <f>33667</f>
        <v>33667</v>
      </c>
      <c r="D277" s="1">
        <f t="shared" si="27"/>
        <v>41865</v>
      </c>
      <c r="E277" s="1">
        <f t="shared" si="28"/>
        <v>40.8837890625</v>
      </c>
    </row>
    <row r="278" spans="3:5" x14ac:dyDescent="0.25">
      <c r="C278" s="1">
        <f>33782</f>
        <v>33782</v>
      </c>
      <c r="D278" s="1">
        <f t="shared" si="27"/>
        <v>41865</v>
      </c>
      <c r="E278" s="1">
        <f t="shared" si="28"/>
        <v>40.8837890625</v>
      </c>
    </row>
    <row r="279" spans="3:5" x14ac:dyDescent="0.25">
      <c r="C279" s="1">
        <f>33900</f>
        <v>33900</v>
      </c>
      <c r="D279" s="1">
        <f t="shared" si="27"/>
        <v>41865</v>
      </c>
      <c r="E279" s="1">
        <f t="shared" si="28"/>
        <v>40.8837890625</v>
      </c>
    </row>
    <row r="280" spans="3:5" x14ac:dyDescent="0.25">
      <c r="C280" s="1">
        <f>34015</f>
        <v>34015</v>
      </c>
      <c r="D280" s="1">
        <f t="shared" si="27"/>
        <v>41865</v>
      </c>
      <c r="E280" s="1">
        <f t="shared" si="28"/>
        <v>40.8837890625</v>
      </c>
    </row>
    <row r="281" spans="3:5" x14ac:dyDescent="0.25">
      <c r="C281" s="1">
        <f>34120</f>
        <v>34120</v>
      </c>
      <c r="D281" s="1">
        <f t="shared" si="27"/>
        <v>41865</v>
      </c>
      <c r="E281" s="1">
        <f t="shared" si="28"/>
        <v>40.8837890625</v>
      </c>
    </row>
    <row r="282" spans="3:5" x14ac:dyDescent="0.25">
      <c r="C282" s="1">
        <f>34228</f>
        <v>34228</v>
      </c>
      <c r="D282" s="1">
        <f t="shared" si="27"/>
        <v>41865</v>
      </c>
      <c r="E282" s="1">
        <f t="shared" si="28"/>
        <v>40.8837890625</v>
      </c>
    </row>
    <row r="283" spans="3:5" x14ac:dyDescent="0.25">
      <c r="C283" s="1">
        <f>34333</f>
        <v>34333</v>
      </c>
      <c r="D283" s="1">
        <f t="shared" si="27"/>
        <v>41865</v>
      </c>
      <c r="E283" s="1">
        <f t="shared" si="28"/>
        <v>40.8837890625</v>
      </c>
    </row>
    <row r="284" spans="3:5" x14ac:dyDescent="0.25">
      <c r="C284" s="1">
        <f>34444</f>
        <v>34444</v>
      </c>
      <c r="D284" s="1">
        <f t="shared" si="27"/>
        <v>41865</v>
      </c>
      <c r="E284" s="1">
        <f t="shared" si="28"/>
        <v>40.8837890625</v>
      </c>
    </row>
    <row r="285" spans="3:5" x14ac:dyDescent="0.25">
      <c r="C285" s="1">
        <f>34553</f>
        <v>34553</v>
      </c>
      <c r="D285" s="1">
        <f t="shared" si="27"/>
        <v>41865</v>
      </c>
      <c r="E285" s="1">
        <f t="shared" si="28"/>
        <v>40.8837890625</v>
      </c>
    </row>
    <row r="286" spans="3:5" x14ac:dyDescent="0.25">
      <c r="C286" s="1">
        <f>34669</f>
        <v>34669</v>
      </c>
      <c r="D286" s="1">
        <f t="shared" si="27"/>
        <v>41865</v>
      </c>
      <c r="E286" s="1">
        <f t="shared" si="28"/>
        <v>40.8837890625</v>
      </c>
    </row>
    <row r="287" spans="3:5" x14ac:dyDescent="0.25">
      <c r="C287" s="1">
        <f>34779</f>
        <v>34779</v>
      </c>
      <c r="D287" s="1">
        <f t="shared" si="27"/>
        <v>41865</v>
      </c>
      <c r="E287" s="1">
        <f t="shared" si="28"/>
        <v>40.8837890625</v>
      </c>
    </row>
    <row r="288" spans="3:5" x14ac:dyDescent="0.25">
      <c r="C288" s="1">
        <f>34885</f>
        <v>34885</v>
      </c>
      <c r="D288" s="1">
        <f t="shared" si="27"/>
        <v>41865</v>
      </c>
      <c r="E288" s="1">
        <f t="shared" si="28"/>
        <v>40.8837890625</v>
      </c>
    </row>
    <row r="289" spans="3:5" x14ac:dyDescent="0.25">
      <c r="C289" s="1">
        <f>34990</f>
        <v>34990</v>
      </c>
      <c r="D289" s="1">
        <f t="shared" si="27"/>
        <v>41865</v>
      </c>
      <c r="E289" s="1">
        <f t="shared" si="28"/>
        <v>40.8837890625</v>
      </c>
    </row>
    <row r="290" spans="3:5" x14ac:dyDescent="0.25">
      <c r="C290" s="1">
        <f>35104</f>
        <v>35104</v>
      </c>
      <c r="D290" s="1">
        <f t="shared" si="27"/>
        <v>41865</v>
      </c>
      <c r="E290" s="1">
        <f t="shared" si="28"/>
        <v>40.8837890625</v>
      </c>
    </row>
    <row r="291" spans="3:5" x14ac:dyDescent="0.25">
      <c r="C291" s="1">
        <f>35240</f>
        <v>35240</v>
      </c>
      <c r="D291" s="1">
        <f t="shared" si="27"/>
        <v>41865</v>
      </c>
      <c r="E291" s="1">
        <f t="shared" si="28"/>
        <v>40.8837890625</v>
      </c>
    </row>
    <row r="292" spans="3:5" x14ac:dyDescent="0.25">
      <c r="C292" s="1">
        <f>35347</f>
        <v>35347</v>
      </c>
      <c r="D292" s="1">
        <f t="shared" si="27"/>
        <v>41865</v>
      </c>
      <c r="E292" s="1">
        <f t="shared" si="28"/>
        <v>40.8837890625</v>
      </c>
    </row>
    <row r="293" spans="3:5" x14ac:dyDescent="0.25">
      <c r="C293" s="1">
        <f>35454</f>
        <v>35454</v>
      </c>
      <c r="D293" s="1">
        <f t="shared" si="27"/>
        <v>41865</v>
      </c>
      <c r="E293" s="1">
        <f t="shared" si="28"/>
        <v>40.8837890625</v>
      </c>
    </row>
    <row r="294" spans="3:5" x14ac:dyDescent="0.25">
      <c r="C294" s="1">
        <f>35560</f>
        <v>35560</v>
      </c>
      <c r="D294" s="1">
        <f t="shared" si="27"/>
        <v>41865</v>
      </c>
      <c r="E294" s="1">
        <f t="shared" si="28"/>
        <v>40.8837890625</v>
      </c>
    </row>
    <row r="295" spans="3:5" x14ac:dyDescent="0.25">
      <c r="C295" s="1">
        <f>35674</f>
        <v>35674</v>
      </c>
      <c r="D295" s="1">
        <f t="shared" si="27"/>
        <v>41865</v>
      </c>
      <c r="E295" s="1">
        <f t="shared" si="28"/>
        <v>40.8837890625</v>
      </c>
    </row>
    <row r="296" spans="3:5" x14ac:dyDescent="0.25">
      <c r="C296" s="1">
        <f>35786</f>
        <v>35786</v>
      </c>
      <c r="D296" s="1">
        <f t="shared" si="27"/>
        <v>41865</v>
      </c>
      <c r="E296" s="1">
        <f t="shared" si="28"/>
        <v>40.8837890625</v>
      </c>
    </row>
    <row r="297" spans="3:5" x14ac:dyDescent="0.25">
      <c r="C297" s="1">
        <f>35895</f>
        <v>35895</v>
      </c>
      <c r="D297" s="1">
        <f t="shared" si="27"/>
        <v>41865</v>
      </c>
      <c r="E297" s="1">
        <f t="shared" si="28"/>
        <v>40.8837890625</v>
      </c>
    </row>
    <row r="298" spans="3:5" x14ac:dyDescent="0.25">
      <c r="C298" s="1">
        <f>36002</f>
        <v>36002</v>
      </c>
      <c r="D298" s="1">
        <f t="shared" si="27"/>
        <v>41865</v>
      </c>
      <c r="E298" s="1">
        <f t="shared" si="28"/>
        <v>40.8837890625</v>
      </c>
    </row>
    <row r="299" spans="3:5" x14ac:dyDescent="0.25">
      <c r="C299" s="1">
        <f>36106</f>
        <v>36106</v>
      </c>
      <c r="D299" s="1">
        <f t="shared" si="27"/>
        <v>41865</v>
      </c>
      <c r="E299" s="1">
        <f t="shared" si="28"/>
        <v>40.8837890625</v>
      </c>
    </row>
    <row r="300" spans="3:5" x14ac:dyDescent="0.25">
      <c r="C300" s="1">
        <f>36216</f>
        <v>36216</v>
      </c>
      <c r="D300" s="1">
        <f t="shared" si="27"/>
        <v>41865</v>
      </c>
      <c r="E300" s="1">
        <f t="shared" si="28"/>
        <v>40.8837890625</v>
      </c>
    </row>
    <row r="301" spans="3:5" x14ac:dyDescent="0.25">
      <c r="C301" s="1">
        <f>36323</f>
        <v>36323</v>
      </c>
      <c r="D301" s="1">
        <f t="shared" si="27"/>
        <v>41865</v>
      </c>
      <c r="E301" s="1">
        <f t="shared" si="28"/>
        <v>40.8837890625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2016-01-08T15:19:27Z</dcterms:modified>
</cp:coreProperties>
</file>