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ionic\"/>
    </mc:Choice>
  </mc:AlternateContent>
  <bookViews>
    <workbookView xWindow="0" yWindow="0" windowWidth="23040" windowHeight="9384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E306" i="2" l="1"/>
  <c r="D306" i="2"/>
  <c r="C306" i="2"/>
  <c r="E305" i="2"/>
  <c r="D305" i="2"/>
  <c r="C305" i="2"/>
  <c r="E304" i="2"/>
  <c r="D304" i="2"/>
  <c r="C304" i="2"/>
  <c r="E303" i="2"/>
  <c r="D303" i="2"/>
  <c r="C303" i="2"/>
  <c r="E302" i="2"/>
  <c r="D302" i="2"/>
  <c r="C302" i="2"/>
  <c r="E301" i="2"/>
  <c r="D301" i="2"/>
  <c r="C301" i="2"/>
  <c r="E300" i="2"/>
  <c r="D300" i="2"/>
  <c r="C300" i="2"/>
  <c r="E299" i="2"/>
  <c r="D299" i="2"/>
  <c r="C299" i="2"/>
  <c r="E298" i="2"/>
  <c r="D298" i="2"/>
  <c r="C298" i="2"/>
  <c r="E297" i="2"/>
  <c r="D297" i="2"/>
  <c r="C297" i="2"/>
  <c r="E296" i="2"/>
  <c r="D296" i="2"/>
  <c r="C296" i="2"/>
  <c r="E295" i="2"/>
  <c r="D295" i="2"/>
  <c r="C295" i="2"/>
  <c r="E294" i="2"/>
  <c r="D294" i="2"/>
  <c r="C294" i="2"/>
  <c r="E293" i="2"/>
  <c r="D293" i="2"/>
  <c r="C293" i="2"/>
  <c r="E292" i="2"/>
  <c r="D292" i="2"/>
  <c r="C292" i="2"/>
  <c r="E291" i="2"/>
  <c r="D291" i="2"/>
  <c r="C291" i="2"/>
  <c r="E290" i="2"/>
  <c r="D290" i="2"/>
  <c r="C290" i="2"/>
  <c r="E289" i="2"/>
  <c r="D289" i="2"/>
  <c r="C289" i="2"/>
  <c r="E288" i="2"/>
  <c r="D288" i="2"/>
  <c r="C288" i="2"/>
  <c r="E287" i="2"/>
  <c r="D287" i="2"/>
  <c r="C287" i="2"/>
  <c r="E286" i="2"/>
  <c r="D286" i="2"/>
  <c r="C286" i="2"/>
  <c r="E285" i="2"/>
  <c r="D285" i="2"/>
  <c r="C285" i="2"/>
  <c r="E284" i="2"/>
  <c r="D284" i="2"/>
  <c r="C284" i="2"/>
  <c r="E283" i="2"/>
  <c r="D283" i="2"/>
  <c r="C283" i="2"/>
  <c r="E282" i="2"/>
  <c r="D282" i="2"/>
  <c r="C282" i="2"/>
  <c r="E281" i="2"/>
  <c r="D281" i="2"/>
  <c r="C281" i="2"/>
  <c r="E280" i="2"/>
  <c r="D280" i="2"/>
  <c r="C280" i="2"/>
  <c r="E279" i="2"/>
  <c r="D279" i="2"/>
  <c r="C279" i="2"/>
  <c r="E278" i="2"/>
  <c r="D278" i="2"/>
  <c r="C278" i="2"/>
  <c r="E277" i="2"/>
  <c r="D277" i="2"/>
  <c r="C277" i="2"/>
  <c r="E276" i="2"/>
  <c r="D276" i="2"/>
  <c r="C276" i="2"/>
  <c r="E275" i="2"/>
  <c r="D275" i="2"/>
  <c r="C275" i="2"/>
  <c r="E274" i="2"/>
  <c r="D274" i="2"/>
  <c r="C274" i="2"/>
  <c r="E273" i="2"/>
  <c r="D273" i="2"/>
  <c r="C273" i="2"/>
  <c r="E272" i="2"/>
  <c r="D272" i="2"/>
  <c r="C272" i="2"/>
  <c r="E271" i="2"/>
  <c r="D271" i="2"/>
  <c r="C271" i="2"/>
  <c r="E270" i="2"/>
  <c r="D270" i="2"/>
  <c r="C270" i="2"/>
  <c r="E269" i="2"/>
  <c r="D269" i="2"/>
  <c r="C269" i="2"/>
  <c r="E268" i="2"/>
  <c r="D268" i="2"/>
  <c r="C268" i="2"/>
  <c r="E267" i="2"/>
  <c r="D267" i="2"/>
  <c r="C267" i="2"/>
  <c r="E266" i="2"/>
  <c r="D266" i="2"/>
  <c r="C266" i="2"/>
  <c r="E265" i="2"/>
  <c r="D265" i="2"/>
  <c r="C265" i="2"/>
  <c r="E264" i="2"/>
  <c r="D264" i="2"/>
  <c r="C264" i="2"/>
  <c r="E263" i="2"/>
  <c r="D263" i="2"/>
  <c r="C263" i="2"/>
  <c r="E262" i="2"/>
  <c r="D262" i="2"/>
  <c r="C262" i="2"/>
  <c r="E261" i="2"/>
  <c r="D261" i="2"/>
  <c r="C261" i="2"/>
  <c r="E260" i="2"/>
  <c r="D260" i="2"/>
  <c r="C260" i="2"/>
  <c r="E259" i="2"/>
  <c r="D259" i="2"/>
  <c r="C259" i="2"/>
  <c r="E258" i="2"/>
  <c r="D258" i="2"/>
  <c r="C258" i="2"/>
  <c r="E257" i="2"/>
  <c r="D257" i="2"/>
  <c r="C257" i="2"/>
  <c r="E256" i="2"/>
  <c r="D256" i="2"/>
  <c r="C256" i="2"/>
  <c r="E255" i="2"/>
  <c r="D255" i="2"/>
  <c r="C255" i="2"/>
  <c r="E254" i="2"/>
  <c r="D254" i="2"/>
  <c r="C254" i="2"/>
  <c r="E253" i="2"/>
  <c r="D253" i="2"/>
  <c r="C253" i="2"/>
  <c r="E252" i="2"/>
  <c r="D252" i="2"/>
  <c r="C252" i="2"/>
  <c r="E251" i="2"/>
  <c r="D251" i="2"/>
  <c r="C251" i="2"/>
  <c r="E250" i="2"/>
  <c r="D250" i="2"/>
  <c r="C250" i="2"/>
  <c r="E249" i="2"/>
  <c r="D249" i="2"/>
  <c r="C249" i="2"/>
  <c r="E248" i="2"/>
  <c r="D248" i="2"/>
  <c r="C248" i="2"/>
  <c r="E247" i="2"/>
  <c r="D247" i="2"/>
  <c r="C247" i="2"/>
  <c r="E246" i="2"/>
  <c r="D246" i="2"/>
  <c r="C246" i="2"/>
  <c r="E245" i="2"/>
  <c r="D245" i="2"/>
  <c r="C245" i="2"/>
  <c r="E244" i="2"/>
  <c r="D244" i="2"/>
  <c r="C244" i="2"/>
  <c r="E243" i="2"/>
  <c r="D243" i="2"/>
  <c r="C243" i="2"/>
  <c r="E242" i="2"/>
  <c r="D242" i="2"/>
  <c r="C242" i="2"/>
  <c r="E241" i="2"/>
  <c r="D241" i="2"/>
  <c r="C241" i="2"/>
  <c r="E240" i="2"/>
  <c r="D240" i="2"/>
  <c r="C240" i="2"/>
  <c r="E239" i="2"/>
  <c r="D239" i="2"/>
  <c r="C239" i="2"/>
  <c r="E238" i="2"/>
  <c r="D238" i="2"/>
  <c r="C238" i="2"/>
  <c r="E237" i="2"/>
  <c r="D237" i="2"/>
  <c r="C237" i="2"/>
  <c r="E236" i="2"/>
  <c r="D236" i="2"/>
  <c r="C236" i="2"/>
  <c r="E235" i="2"/>
  <c r="D235" i="2"/>
  <c r="C235" i="2"/>
  <c r="E234" i="2"/>
  <c r="D234" i="2"/>
  <c r="C234" i="2"/>
  <c r="E233" i="2"/>
  <c r="D233" i="2"/>
  <c r="C233" i="2"/>
  <c r="E232" i="2"/>
  <c r="D232" i="2"/>
  <c r="C232" i="2"/>
  <c r="E231" i="2"/>
  <c r="D231" i="2"/>
  <c r="C231" i="2"/>
  <c r="E230" i="2"/>
  <c r="D230" i="2"/>
  <c r="C230" i="2"/>
  <c r="E229" i="2"/>
  <c r="D229" i="2"/>
  <c r="C229" i="2"/>
  <c r="E228" i="2"/>
  <c r="D228" i="2"/>
  <c r="C228" i="2"/>
  <c r="E227" i="2"/>
  <c r="D227" i="2"/>
  <c r="C227" i="2"/>
  <c r="E226" i="2"/>
  <c r="D226" i="2"/>
  <c r="C226" i="2"/>
  <c r="E225" i="2"/>
  <c r="D225" i="2"/>
  <c r="C225" i="2"/>
  <c r="E224" i="2"/>
  <c r="D224" i="2"/>
  <c r="C224" i="2"/>
  <c r="E223" i="2"/>
  <c r="D223" i="2"/>
  <c r="C223" i="2"/>
  <c r="E222" i="2"/>
  <c r="D222" i="2"/>
  <c r="C222" i="2"/>
  <c r="E221" i="2"/>
  <c r="D221" i="2"/>
  <c r="C221" i="2"/>
  <c r="E220" i="2"/>
  <c r="D220" i="2"/>
  <c r="C220" i="2"/>
  <c r="E219" i="2"/>
  <c r="D219" i="2"/>
  <c r="C219" i="2"/>
  <c r="E218" i="2"/>
  <c r="D218" i="2"/>
  <c r="C218" i="2"/>
  <c r="E217" i="2"/>
  <c r="D217" i="2"/>
  <c r="C217" i="2"/>
  <c r="E216" i="2"/>
  <c r="D216" i="2"/>
  <c r="C216" i="2"/>
  <c r="E215" i="2"/>
  <c r="D215" i="2"/>
  <c r="C215" i="2"/>
  <c r="E214" i="2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B144" i="2"/>
  <c r="A144" i="2"/>
  <c r="E143" i="2"/>
  <c r="D143" i="2"/>
  <c r="C143" i="2"/>
  <c r="B143" i="2"/>
  <c r="A143" i="2"/>
  <c r="E142" i="2"/>
  <c r="D142" i="2"/>
  <c r="C142" i="2"/>
  <c r="B142" i="2"/>
  <c r="A142" i="2"/>
  <c r="E141" i="2"/>
  <c r="D141" i="2"/>
  <c r="C141" i="2"/>
  <c r="B141" i="2"/>
  <c r="A141" i="2"/>
  <c r="E140" i="2"/>
  <c r="D140" i="2"/>
  <c r="C140" i="2"/>
  <c r="B140" i="2"/>
  <c r="A140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I13" i="2" s="1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<sst xmlns="http://schemas.openxmlformats.org/spreadsheetml/2006/main" count="9" uniqueCount="9">
  <si>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</si>
  <si>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</si>
  <si>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</si>
  <si>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</si>
  <si>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246(143x)</t>
  </si>
  <si>
    <t>AVERAGE: 116(305x)</t>
  </si>
  <si>
    <t>begin</t>
  </si>
  <si>
    <t>max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</si>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</sst>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Sheet1!$A$2:$A$144</c:f>
              <c:numCache>
                <c:formatCode>General</c:formatCode>
                <c:ptCount val="143"/>
                <c:pt idx="0">
                  <c:v>2000</c:v>
                </c:pt>
                <c:pt idx="1">
                  <c:v>2255</c:v>
                </c:pt>
                <c:pt idx="2">
                  <c:v>2502</c:v>
                </c:pt>
                <c:pt idx="3">
                  <c:v>2752</c:v>
                </c:pt>
                <c:pt idx="4">
                  <c:v>2994</c:v>
                </c:pt>
                <c:pt idx="5">
                  <c:v>3244</c:v>
                </c:pt>
                <c:pt idx="6">
                  <c:v>3498</c:v>
                </c:pt>
                <c:pt idx="7">
                  <c:v>3740</c:v>
                </c:pt>
                <c:pt idx="8">
                  <c:v>3997</c:v>
                </c:pt>
                <c:pt idx="9">
                  <c:v>4231</c:v>
                </c:pt>
                <c:pt idx="10">
                  <c:v>4466</c:v>
                </c:pt>
                <c:pt idx="11">
                  <c:v>4713</c:v>
                </c:pt>
                <c:pt idx="12">
                  <c:v>4975</c:v>
                </c:pt>
                <c:pt idx="13">
                  <c:v>5227</c:v>
                </c:pt>
                <c:pt idx="14">
                  <c:v>5466</c:v>
                </c:pt>
                <c:pt idx="15">
                  <c:v>5746</c:v>
                </c:pt>
                <c:pt idx="16">
                  <c:v>5981</c:v>
                </c:pt>
                <c:pt idx="17">
                  <c:v>6226</c:v>
                </c:pt>
                <c:pt idx="18">
                  <c:v>6476</c:v>
                </c:pt>
                <c:pt idx="19">
                  <c:v>6722</c:v>
                </c:pt>
                <c:pt idx="20">
                  <c:v>6972</c:v>
                </c:pt>
                <c:pt idx="21">
                  <c:v>7230</c:v>
                </c:pt>
                <c:pt idx="22">
                  <c:v>7486</c:v>
                </c:pt>
                <c:pt idx="23">
                  <c:v>7751</c:v>
                </c:pt>
                <c:pt idx="24">
                  <c:v>8006</c:v>
                </c:pt>
                <c:pt idx="25">
                  <c:v>8280</c:v>
                </c:pt>
                <c:pt idx="26">
                  <c:v>8538</c:v>
                </c:pt>
                <c:pt idx="27">
                  <c:v>8779</c:v>
                </c:pt>
                <c:pt idx="28">
                  <c:v>9023</c:v>
                </c:pt>
                <c:pt idx="29">
                  <c:v>9263</c:v>
                </c:pt>
                <c:pt idx="30">
                  <c:v>9509</c:v>
                </c:pt>
                <c:pt idx="31">
                  <c:v>9752</c:v>
                </c:pt>
                <c:pt idx="32">
                  <c:v>10006</c:v>
                </c:pt>
                <c:pt idx="33">
                  <c:v>10259</c:v>
                </c:pt>
                <c:pt idx="34">
                  <c:v>10521</c:v>
                </c:pt>
                <c:pt idx="35">
                  <c:v>10757</c:v>
                </c:pt>
                <c:pt idx="36">
                  <c:v>11006</c:v>
                </c:pt>
                <c:pt idx="37">
                  <c:v>11258</c:v>
                </c:pt>
                <c:pt idx="38">
                  <c:v>11495</c:v>
                </c:pt>
                <c:pt idx="39">
                  <c:v>11733</c:v>
                </c:pt>
                <c:pt idx="40">
                  <c:v>11976</c:v>
                </c:pt>
                <c:pt idx="41">
                  <c:v>12241</c:v>
                </c:pt>
                <c:pt idx="42">
                  <c:v>12500</c:v>
                </c:pt>
                <c:pt idx="43">
                  <c:v>12746</c:v>
                </c:pt>
                <c:pt idx="44">
                  <c:v>12979</c:v>
                </c:pt>
                <c:pt idx="45">
                  <c:v>13223</c:v>
                </c:pt>
                <c:pt idx="46">
                  <c:v>13457</c:v>
                </c:pt>
                <c:pt idx="47">
                  <c:v>13693</c:v>
                </c:pt>
                <c:pt idx="48">
                  <c:v>13932</c:v>
                </c:pt>
                <c:pt idx="49">
                  <c:v>14195</c:v>
                </c:pt>
                <c:pt idx="50">
                  <c:v>14446</c:v>
                </c:pt>
                <c:pt idx="51">
                  <c:v>14685</c:v>
                </c:pt>
                <c:pt idx="52">
                  <c:v>14919</c:v>
                </c:pt>
                <c:pt idx="53">
                  <c:v>15155</c:v>
                </c:pt>
                <c:pt idx="54">
                  <c:v>15404</c:v>
                </c:pt>
                <c:pt idx="55">
                  <c:v>15665</c:v>
                </c:pt>
                <c:pt idx="56">
                  <c:v>15910</c:v>
                </c:pt>
                <c:pt idx="57">
                  <c:v>16166</c:v>
                </c:pt>
                <c:pt idx="58">
                  <c:v>16427</c:v>
                </c:pt>
                <c:pt idx="59">
                  <c:v>16665</c:v>
                </c:pt>
                <c:pt idx="60">
                  <c:v>16904</c:v>
                </c:pt>
                <c:pt idx="61">
                  <c:v>17154</c:v>
                </c:pt>
                <c:pt idx="62">
                  <c:v>17402</c:v>
                </c:pt>
                <c:pt idx="63">
                  <c:v>17653</c:v>
                </c:pt>
                <c:pt idx="64">
                  <c:v>17916</c:v>
                </c:pt>
                <c:pt idx="65">
                  <c:v>18177</c:v>
                </c:pt>
                <c:pt idx="66">
                  <c:v>18427</c:v>
                </c:pt>
                <c:pt idx="67">
                  <c:v>18690</c:v>
                </c:pt>
                <c:pt idx="68">
                  <c:v>18939</c:v>
                </c:pt>
                <c:pt idx="69">
                  <c:v>19179</c:v>
                </c:pt>
                <c:pt idx="70">
                  <c:v>19410</c:v>
                </c:pt>
                <c:pt idx="71">
                  <c:v>19660</c:v>
                </c:pt>
                <c:pt idx="72">
                  <c:v>19899</c:v>
                </c:pt>
                <c:pt idx="73">
                  <c:v>20144</c:v>
                </c:pt>
                <c:pt idx="74">
                  <c:v>20380</c:v>
                </c:pt>
                <c:pt idx="75">
                  <c:v>20652</c:v>
                </c:pt>
                <c:pt idx="76">
                  <c:v>20896</c:v>
                </c:pt>
                <c:pt idx="77">
                  <c:v>21141</c:v>
                </c:pt>
                <c:pt idx="78">
                  <c:v>21388</c:v>
                </c:pt>
                <c:pt idx="79">
                  <c:v>21640</c:v>
                </c:pt>
                <c:pt idx="80">
                  <c:v>21905</c:v>
                </c:pt>
                <c:pt idx="81">
                  <c:v>22152</c:v>
                </c:pt>
                <c:pt idx="82">
                  <c:v>22406</c:v>
                </c:pt>
                <c:pt idx="83">
                  <c:v>22639</c:v>
                </c:pt>
                <c:pt idx="84">
                  <c:v>22909</c:v>
                </c:pt>
                <c:pt idx="85">
                  <c:v>23150</c:v>
                </c:pt>
                <c:pt idx="86">
                  <c:v>23401</c:v>
                </c:pt>
                <c:pt idx="87">
                  <c:v>23633</c:v>
                </c:pt>
                <c:pt idx="88">
                  <c:v>23877</c:v>
                </c:pt>
                <c:pt idx="89">
                  <c:v>24137</c:v>
                </c:pt>
                <c:pt idx="90">
                  <c:v>24396</c:v>
                </c:pt>
                <c:pt idx="91">
                  <c:v>24645</c:v>
                </c:pt>
                <c:pt idx="92">
                  <c:v>24881</c:v>
                </c:pt>
                <c:pt idx="93">
                  <c:v>25131</c:v>
                </c:pt>
                <c:pt idx="94">
                  <c:v>25406</c:v>
                </c:pt>
                <c:pt idx="95">
                  <c:v>25647</c:v>
                </c:pt>
                <c:pt idx="96">
                  <c:v>25883</c:v>
                </c:pt>
                <c:pt idx="97">
                  <c:v>26127</c:v>
                </c:pt>
                <c:pt idx="98">
                  <c:v>26373</c:v>
                </c:pt>
                <c:pt idx="99">
                  <c:v>26607</c:v>
                </c:pt>
                <c:pt idx="100">
                  <c:v>26862</c:v>
                </c:pt>
                <c:pt idx="101">
                  <c:v>27104</c:v>
                </c:pt>
                <c:pt idx="102">
                  <c:v>27368</c:v>
                </c:pt>
                <c:pt idx="103">
                  <c:v>27627</c:v>
                </c:pt>
                <c:pt idx="104">
                  <c:v>27864</c:v>
                </c:pt>
                <c:pt idx="105">
                  <c:v>28114</c:v>
                </c:pt>
                <c:pt idx="106">
                  <c:v>28353</c:v>
                </c:pt>
                <c:pt idx="107">
                  <c:v>28608</c:v>
                </c:pt>
                <c:pt idx="108">
                  <c:v>28859</c:v>
                </c:pt>
                <c:pt idx="109">
                  <c:v>29134</c:v>
                </c:pt>
                <c:pt idx="110">
                  <c:v>29382</c:v>
                </c:pt>
                <c:pt idx="111">
                  <c:v>29613</c:v>
                </c:pt>
                <c:pt idx="112">
                  <c:v>29849</c:v>
                </c:pt>
                <c:pt idx="113">
                  <c:v>30079</c:v>
                </c:pt>
                <c:pt idx="114">
                  <c:v>30333</c:v>
                </c:pt>
                <c:pt idx="115">
                  <c:v>30603</c:v>
                </c:pt>
                <c:pt idx="116">
                  <c:v>30850</c:v>
                </c:pt>
                <c:pt idx="117">
                  <c:v>31085</c:v>
                </c:pt>
                <c:pt idx="118">
                  <c:v>31326</c:v>
                </c:pt>
                <c:pt idx="119">
                  <c:v>31575</c:v>
                </c:pt>
                <c:pt idx="120">
                  <c:v>31834</c:v>
                </c:pt>
                <c:pt idx="121">
                  <c:v>32073</c:v>
                </c:pt>
                <c:pt idx="122">
                  <c:v>32303</c:v>
                </c:pt>
                <c:pt idx="123">
                  <c:v>32534</c:v>
                </c:pt>
                <c:pt idx="124">
                  <c:v>32776</c:v>
                </c:pt>
                <c:pt idx="125">
                  <c:v>33017</c:v>
                </c:pt>
                <c:pt idx="126">
                  <c:v>33289</c:v>
                </c:pt>
                <c:pt idx="127">
                  <c:v>33552</c:v>
                </c:pt>
                <c:pt idx="128">
                  <c:v>33799</c:v>
                </c:pt>
                <c:pt idx="129">
                  <c:v>34044</c:v>
                </c:pt>
                <c:pt idx="130">
                  <c:v>34284</c:v>
                </c:pt>
                <c:pt idx="131">
                  <c:v>34526</c:v>
                </c:pt>
                <c:pt idx="132">
                  <c:v>34768</c:v>
                </c:pt>
                <c:pt idx="133">
                  <c:v>35015</c:v>
                </c:pt>
                <c:pt idx="134">
                  <c:v>35258</c:v>
                </c:pt>
                <c:pt idx="135">
                  <c:v>35528</c:v>
                </c:pt>
                <c:pt idx="136">
                  <c:v>35770</c:v>
                </c:pt>
                <c:pt idx="137">
                  <c:v>36002</c:v>
                </c:pt>
                <c:pt idx="138">
                  <c:v>36236</c:v>
                </c:pt>
                <c:pt idx="139">
                  <c:v>36477</c:v>
                </c:pt>
                <c:pt idx="140">
                  <c:v>36731</c:v>
                </c:pt>
                <c:pt idx="141">
                  <c:v>36974</c:v>
                </c:pt>
                <c:pt idx="142">
                  <c:v>37208</c:v>
                </c:pt>
              </c:numCache>
            </c:numRef>
          </c:cat>
          <c:val>
            <c:numRef>
              <c:f>Sheet1!$B$2:$B$144</c:f>
              <c:numCache>
                <c:formatCode>General</c:formatCode>
                <c:ptCount val="143"/>
                <c:pt idx="0">
                  <c:v>20</c:v>
                </c:pt>
                <c:pt idx="1">
                  <c:v>21</c:v>
                </c:pt>
                <c:pt idx="2">
                  <c:v>25</c:v>
                </c:pt>
                <c:pt idx="3">
                  <c:v>21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25</c:v>
                </c:pt>
                <c:pt idx="8">
                  <c:v>17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10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31</c:v>
                </c:pt>
                <c:pt idx="22">
                  <c:v>10</c:v>
                </c:pt>
                <c:pt idx="23">
                  <c:v>30</c:v>
                </c:pt>
                <c:pt idx="24">
                  <c:v>28</c:v>
                </c:pt>
                <c:pt idx="25">
                  <c:v>29</c:v>
                </c:pt>
                <c:pt idx="26">
                  <c:v>31</c:v>
                </c:pt>
                <c:pt idx="27">
                  <c:v>0</c:v>
                </c:pt>
                <c:pt idx="28">
                  <c:v>2</c:v>
                </c:pt>
                <c:pt idx="29">
                  <c:v>13</c:v>
                </c:pt>
                <c:pt idx="30">
                  <c:v>0</c:v>
                </c:pt>
                <c:pt idx="31">
                  <c:v>6</c:v>
                </c:pt>
                <c:pt idx="32">
                  <c:v>33</c:v>
                </c:pt>
                <c:pt idx="33">
                  <c:v>15</c:v>
                </c:pt>
                <c:pt idx="34">
                  <c:v>0</c:v>
                </c:pt>
                <c:pt idx="35">
                  <c:v>0</c:v>
                </c:pt>
                <c:pt idx="36">
                  <c:v>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</c:v>
                </c:pt>
                <c:pt idx="55">
                  <c:v>25</c:v>
                </c:pt>
                <c:pt idx="56">
                  <c:v>19</c:v>
                </c:pt>
                <c:pt idx="57">
                  <c:v>22</c:v>
                </c:pt>
                <c:pt idx="58">
                  <c:v>7</c:v>
                </c:pt>
                <c:pt idx="59">
                  <c:v>0</c:v>
                </c:pt>
                <c:pt idx="60">
                  <c:v>16</c:v>
                </c:pt>
                <c:pt idx="61">
                  <c:v>13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38</c:v>
                </c:pt>
                <c:pt idx="67">
                  <c:v>11</c:v>
                </c:pt>
                <c:pt idx="68">
                  <c:v>29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31</c:v>
                </c:pt>
                <c:pt idx="80">
                  <c:v>10</c:v>
                </c:pt>
                <c:pt idx="81">
                  <c:v>6</c:v>
                </c:pt>
                <c:pt idx="82">
                  <c:v>0</c:v>
                </c:pt>
                <c:pt idx="83">
                  <c:v>0</c:v>
                </c:pt>
                <c:pt idx="84">
                  <c:v>17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9</c:v>
                </c:pt>
                <c:pt idx="90">
                  <c:v>15</c:v>
                </c:pt>
                <c:pt idx="91">
                  <c:v>22</c:v>
                </c:pt>
                <c:pt idx="92">
                  <c:v>0</c:v>
                </c:pt>
                <c:pt idx="93">
                  <c:v>0</c:v>
                </c:pt>
                <c:pt idx="94">
                  <c:v>16</c:v>
                </c:pt>
                <c:pt idx="95">
                  <c:v>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26</c:v>
                </c:pt>
                <c:pt idx="116">
                  <c:v>24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29</c:v>
                </c:pt>
                <c:pt idx="127">
                  <c:v>15</c:v>
                </c:pt>
                <c:pt idx="128">
                  <c:v>0</c:v>
                </c:pt>
                <c:pt idx="129">
                  <c:v>0</c:v>
                </c:pt>
                <c:pt idx="130">
                  <c:v>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3606800"/>
        <c:axId val="1753613328"/>
      </c:lineChart>
      <c:catAx>
        <c:axId val="1753606800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1753613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53613328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1753606800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Sheet1!$C$2:$C$306</c:f>
              <c:numCache>
                <c:formatCode>General</c:formatCode>
                <c:ptCount val="305"/>
                <c:pt idx="0">
                  <c:v>1871</c:v>
                </c:pt>
                <c:pt idx="1">
                  <c:v>2024</c:v>
                </c:pt>
                <c:pt idx="2">
                  <c:v>2164</c:v>
                </c:pt>
                <c:pt idx="3">
                  <c:v>2320</c:v>
                </c:pt>
                <c:pt idx="4">
                  <c:v>2424</c:v>
                </c:pt>
                <c:pt idx="5">
                  <c:v>2533</c:v>
                </c:pt>
                <c:pt idx="6">
                  <c:v>2650</c:v>
                </c:pt>
                <c:pt idx="7">
                  <c:v>2764</c:v>
                </c:pt>
                <c:pt idx="8">
                  <c:v>2865</c:v>
                </c:pt>
                <c:pt idx="9">
                  <c:v>2961</c:v>
                </c:pt>
                <c:pt idx="10">
                  <c:v>3066</c:v>
                </c:pt>
                <c:pt idx="11">
                  <c:v>3165</c:v>
                </c:pt>
                <c:pt idx="12">
                  <c:v>3271</c:v>
                </c:pt>
                <c:pt idx="13">
                  <c:v>3375</c:v>
                </c:pt>
                <c:pt idx="14">
                  <c:v>3481</c:v>
                </c:pt>
                <c:pt idx="15">
                  <c:v>3589</c:v>
                </c:pt>
                <c:pt idx="16">
                  <c:v>3712</c:v>
                </c:pt>
                <c:pt idx="17">
                  <c:v>3913</c:v>
                </c:pt>
                <c:pt idx="18">
                  <c:v>4017</c:v>
                </c:pt>
                <c:pt idx="19">
                  <c:v>4117</c:v>
                </c:pt>
                <c:pt idx="20">
                  <c:v>4221</c:v>
                </c:pt>
                <c:pt idx="21">
                  <c:v>4326</c:v>
                </c:pt>
                <c:pt idx="22">
                  <c:v>4428</c:v>
                </c:pt>
                <c:pt idx="23">
                  <c:v>4538</c:v>
                </c:pt>
                <c:pt idx="24">
                  <c:v>4661</c:v>
                </c:pt>
                <c:pt idx="25">
                  <c:v>4779</c:v>
                </c:pt>
                <c:pt idx="26">
                  <c:v>4881</c:v>
                </c:pt>
                <c:pt idx="27">
                  <c:v>5038</c:v>
                </c:pt>
                <c:pt idx="28">
                  <c:v>5146</c:v>
                </c:pt>
                <c:pt idx="29">
                  <c:v>5269</c:v>
                </c:pt>
                <c:pt idx="30">
                  <c:v>5381</c:v>
                </c:pt>
                <c:pt idx="31">
                  <c:v>5486</c:v>
                </c:pt>
                <c:pt idx="32">
                  <c:v>5632</c:v>
                </c:pt>
                <c:pt idx="33">
                  <c:v>5740</c:v>
                </c:pt>
                <c:pt idx="34">
                  <c:v>5844</c:v>
                </c:pt>
                <c:pt idx="35">
                  <c:v>5948</c:v>
                </c:pt>
                <c:pt idx="36">
                  <c:v>6060</c:v>
                </c:pt>
                <c:pt idx="37">
                  <c:v>6172</c:v>
                </c:pt>
                <c:pt idx="38">
                  <c:v>6281</c:v>
                </c:pt>
                <c:pt idx="39">
                  <c:v>6407</c:v>
                </c:pt>
                <c:pt idx="40">
                  <c:v>6536</c:v>
                </c:pt>
                <c:pt idx="41">
                  <c:v>6639</c:v>
                </c:pt>
                <c:pt idx="42">
                  <c:v>6771</c:v>
                </c:pt>
                <c:pt idx="43">
                  <c:v>6903</c:v>
                </c:pt>
                <c:pt idx="44">
                  <c:v>7022</c:v>
                </c:pt>
                <c:pt idx="45">
                  <c:v>7191</c:v>
                </c:pt>
                <c:pt idx="46">
                  <c:v>7321</c:v>
                </c:pt>
                <c:pt idx="47">
                  <c:v>7435</c:v>
                </c:pt>
                <c:pt idx="48">
                  <c:v>7557</c:v>
                </c:pt>
                <c:pt idx="49">
                  <c:v>7684</c:v>
                </c:pt>
                <c:pt idx="50">
                  <c:v>7868</c:v>
                </c:pt>
                <c:pt idx="51">
                  <c:v>8000</c:v>
                </c:pt>
                <c:pt idx="52">
                  <c:v>8128</c:v>
                </c:pt>
                <c:pt idx="53">
                  <c:v>8261</c:v>
                </c:pt>
                <c:pt idx="54">
                  <c:v>8388</c:v>
                </c:pt>
                <c:pt idx="55">
                  <c:v>8510</c:v>
                </c:pt>
                <c:pt idx="56">
                  <c:v>8644</c:v>
                </c:pt>
                <c:pt idx="57">
                  <c:v>8748</c:v>
                </c:pt>
                <c:pt idx="58">
                  <c:v>8859</c:v>
                </c:pt>
                <c:pt idx="59">
                  <c:v>8976</c:v>
                </c:pt>
                <c:pt idx="60">
                  <c:v>9102</c:v>
                </c:pt>
                <c:pt idx="61">
                  <c:v>9211</c:v>
                </c:pt>
                <c:pt idx="62">
                  <c:v>9343</c:v>
                </c:pt>
                <c:pt idx="63">
                  <c:v>9452</c:v>
                </c:pt>
                <c:pt idx="64">
                  <c:v>9559</c:v>
                </c:pt>
                <c:pt idx="65">
                  <c:v>9664</c:v>
                </c:pt>
                <c:pt idx="66">
                  <c:v>9783</c:v>
                </c:pt>
                <c:pt idx="67">
                  <c:v>9907</c:v>
                </c:pt>
                <c:pt idx="68">
                  <c:v>10036</c:v>
                </c:pt>
                <c:pt idx="69">
                  <c:v>10158</c:v>
                </c:pt>
                <c:pt idx="70">
                  <c:v>10289</c:v>
                </c:pt>
                <c:pt idx="71">
                  <c:v>10425</c:v>
                </c:pt>
                <c:pt idx="72">
                  <c:v>10529</c:v>
                </c:pt>
                <c:pt idx="73">
                  <c:v>10634</c:v>
                </c:pt>
                <c:pt idx="74">
                  <c:v>10740</c:v>
                </c:pt>
                <c:pt idx="75">
                  <c:v>10848</c:v>
                </c:pt>
                <c:pt idx="76">
                  <c:v>10974</c:v>
                </c:pt>
                <c:pt idx="77">
                  <c:v>11089</c:v>
                </c:pt>
                <c:pt idx="78">
                  <c:v>11194</c:v>
                </c:pt>
                <c:pt idx="79">
                  <c:v>11304</c:v>
                </c:pt>
                <c:pt idx="80">
                  <c:v>11412</c:v>
                </c:pt>
                <c:pt idx="81">
                  <c:v>11525</c:v>
                </c:pt>
                <c:pt idx="82">
                  <c:v>11632</c:v>
                </c:pt>
                <c:pt idx="83">
                  <c:v>11741</c:v>
                </c:pt>
                <c:pt idx="84">
                  <c:v>11860</c:v>
                </c:pt>
                <c:pt idx="85">
                  <c:v>11973</c:v>
                </c:pt>
                <c:pt idx="86">
                  <c:v>12087</c:v>
                </c:pt>
                <c:pt idx="87">
                  <c:v>12197</c:v>
                </c:pt>
                <c:pt idx="88">
                  <c:v>12332</c:v>
                </c:pt>
                <c:pt idx="89">
                  <c:v>12449</c:v>
                </c:pt>
                <c:pt idx="90">
                  <c:v>12563</c:v>
                </c:pt>
                <c:pt idx="91">
                  <c:v>12692</c:v>
                </c:pt>
                <c:pt idx="92">
                  <c:v>12808</c:v>
                </c:pt>
                <c:pt idx="93">
                  <c:v>12914</c:v>
                </c:pt>
                <c:pt idx="94">
                  <c:v>13028</c:v>
                </c:pt>
                <c:pt idx="95">
                  <c:v>13135</c:v>
                </c:pt>
                <c:pt idx="96">
                  <c:v>13244</c:v>
                </c:pt>
                <c:pt idx="97">
                  <c:v>13353</c:v>
                </c:pt>
                <c:pt idx="98">
                  <c:v>13464</c:v>
                </c:pt>
                <c:pt idx="99">
                  <c:v>13575</c:v>
                </c:pt>
                <c:pt idx="100">
                  <c:v>13682</c:v>
                </c:pt>
                <c:pt idx="101">
                  <c:v>13798</c:v>
                </c:pt>
                <c:pt idx="102">
                  <c:v>13914</c:v>
                </c:pt>
                <c:pt idx="103">
                  <c:v>14026</c:v>
                </c:pt>
                <c:pt idx="104">
                  <c:v>14141</c:v>
                </c:pt>
                <c:pt idx="105">
                  <c:v>14265</c:v>
                </c:pt>
                <c:pt idx="106">
                  <c:v>14373</c:v>
                </c:pt>
                <c:pt idx="107">
                  <c:v>14484</c:v>
                </c:pt>
                <c:pt idx="108">
                  <c:v>14591</c:v>
                </c:pt>
                <c:pt idx="109">
                  <c:v>14700</c:v>
                </c:pt>
                <c:pt idx="110">
                  <c:v>14807</c:v>
                </c:pt>
                <c:pt idx="111">
                  <c:v>14913</c:v>
                </c:pt>
                <c:pt idx="112">
                  <c:v>15025</c:v>
                </c:pt>
                <c:pt idx="113">
                  <c:v>15145</c:v>
                </c:pt>
                <c:pt idx="114">
                  <c:v>15257</c:v>
                </c:pt>
                <c:pt idx="115">
                  <c:v>15420</c:v>
                </c:pt>
                <c:pt idx="116">
                  <c:v>15553</c:v>
                </c:pt>
                <c:pt idx="117">
                  <c:v>15660</c:v>
                </c:pt>
                <c:pt idx="118">
                  <c:v>15775</c:v>
                </c:pt>
                <c:pt idx="119">
                  <c:v>15893</c:v>
                </c:pt>
                <c:pt idx="120">
                  <c:v>16023</c:v>
                </c:pt>
                <c:pt idx="121">
                  <c:v>16167</c:v>
                </c:pt>
                <c:pt idx="122">
                  <c:v>16316</c:v>
                </c:pt>
                <c:pt idx="123">
                  <c:v>16428</c:v>
                </c:pt>
                <c:pt idx="124">
                  <c:v>16535</c:v>
                </c:pt>
                <c:pt idx="125">
                  <c:v>16641</c:v>
                </c:pt>
                <c:pt idx="126">
                  <c:v>16756</c:v>
                </c:pt>
                <c:pt idx="127">
                  <c:v>16935</c:v>
                </c:pt>
                <c:pt idx="128">
                  <c:v>17045</c:v>
                </c:pt>
                <c:pt idx="129">
                  <c:v>17189</c:v>
                </c:pt>
                <c:pt idx="130">
                  <c:v>17296</c:v>
                </c:pt>
                <c:pt idx="131">
                  <c:v>17407</c:v>
                </c:pt>
                <c:pt idx="132">
                  <c:v>17521</c:v>
                </c:pt>
                <c:pt idx="133">
                  <c:v>17628</c:v>
                </c:pt>
                <c:pt idx="134">
                  <c:v>17739</c:v>
                </c:pt>
                <c:pt idx="135">
                  <c:v>17847</c:v>
                </c:pt>
                <c:pt idx="136">
                  <c:v>17967</c:v>
                </c:pt>
                <c:pt idx="137">
                  <c:v>18084</c:v>
                </c:pt>
                <c:pt idx="138">
                  <c:v>18195</c:v>
                </c:pt>
                <c:pt idx="139">
                  <c:v>18366</c:v>
                </c:pt>
                <c:pt idx="140">
                  <c:v>18490</c:v>
                </c:pt>
                <c:pt idx="141">
                  <c:v>18615</c:v>
                </c:pt>
                <c:pt idx="142">
                  <c:v>18733</c:v>
                </c:pt>
                <c:pt idx="143">
                  <c:v>18843</c:v>
                </c:pt>
                <c:pt idx="144">
                  <c:v>18963</c:v>
                </c:pt>
                <c:pt idx="145">
                  <c:v>19071</c:v>
                </c:pt>
                <c:pt idx="146">
                  <c:v>19178</c:v>
                </c:pt>
                <c:pt idx="147">
                  <c:v>19284</c:v>
                </c:pt>
                <c:pt idx="148">
                  <c:v>19390</c:v>
                </c:pt>
                <c:pt idx="149">
                  <c:v>19499</c:v>
                </c:pt>
                <c:pt idx="150">
                  <c:v>19617</c:v>
                </c:pt>
                <c:pt idx="151">
                  <c:v>19725</c:v>
                </c:pt>
                <c:pt idx="152">
                  <c:v>19830</c:v>
                </c:pt>
                <c:pt idx="153">
                  <c:v>19942</c:v>
                </c:pt>
                <c:pt idx="154">
                  <c:v>20051</c:v>
                </c:pt>
                <c:pt idx="155">
                  <c:v>20183</c:v>
                </c:pt>
                <c:pt idx="156">
                  <c:v>20289</c:v>
                </c:pt>
                <c:pt idx="157">
                  <c:v>20434</c:v>
                </c:pt>
                <c:pt idx="158">
                  <c:v>20541</c:v>
                </c:pt>
                <c:pt idx="159">
                  <c:v>20649</c:v>
                </c:pt>
                <c:pt idx="160">
                  <c:v>20757</c:v>
                </c:pt>
                <c:pt idx="161">
                  <c:v>20868</c:v>
                </c:pt>
                <c:pt idx="162">
                  <c:v>20980</c:v>
                </c:pt>
                <c:pt idx="163">
                  <c:v>21090</c:v>
                </c:pt>
                <c:pt idx="164">
                  <c:v>21201</c:v>
                </c:pt>
                <c:pt idx="165">
                  <c:v>21310</c:v>
                </c:pt>
                <c:pt idx="166">
                  <c:v>21435</c:v>
                </c:pt>
                <c:pt idx="167">
                  <c:v>21570</c:v>
                </c:pt>
                <c:pt idx="168">
                  <c:v>21715</c:v>
                </c:pt>
                <c:pt idx="169">
                  <c:v>21828</c:v>
                </c:pt>
                <c:pt idx="170">
                  <c:v>21971</c:v>
                </c:pt>
                <c:pt idx="171">
                  <c:v>22104</c:v>
                </c:pt>
                <c:pt idx="172">
                  <c:v>22220</c:v>
                </c:pt>
                <c:pt idx="173">
                  <c:v>22352</c:v>
                </c:pt>
                <c:pt idx="174">
                  <c:v>22464</c:v>
                </c:pt>
                <c:pt idx="175">
                  <c:v>22569</c:v>
                </c:pt>
                <c:pt idx="176">
                  <c:v>22684</c:v>
                </c:pt>
                <c:pt idx="177">
                  <c:v>22842</c:v>
                </c:pt>
                <c:pt idx="178">
                  <c:v>22967</c:v>
                </c:pt>
                <c:pt idx="179">
                  <c:v>23078</c:v>
                </c:pt>
                <c:pt idx="180">
                  <c:v>23187</c:v>
                </c:pt>
                <c:pt idx="181">
                  <c:v>23295</c:v>
                </c:pt>
                <c:pt idx="182">
                  <c:v>23422</c:v>
                </c:pt>
                <c:pt idx="183">
                  <c:v>23528</c:v>
                </c:pt>
                <c:pt idx="184">
                  <c:v>23638</c:v>
                </c:pt>
                <c:pt idx="185">
                  <c:v>23745</c:v>
                </c:pt>
                <c:pt idx="186">
                  <c:v>23851</c:v>
                </c:pt>
                <c:pt idx="187">
                  <c:v>23963</c:v>
                </c:pt>
                <c:pt idx="188">
                  <c:v>24086</c:v>
                </c:pt>
                <c:pt idx="189">
                  <c:v>24199</c:v>
                </c:pt>
                <c:pt idx="190">
                  <c:v>24314</c:v>
                </c:pt>
                <c:pt idx="191">
                  <c:v>24427</c:v>
                </c:pt>
                <c:pt idx="192">
                  <c:v>24544</c:v>
                </c:pt>
                <c:pt idx="193">
                  <c:v>24679</c:v>
                </c:pt>
                <c:pt idx="194">
                  <c:v>24786</c:v>
                </c:pt>
                <c:pt idx="195">
                  <c:v>24891</c:v>
                </c:pt>
                <c:pt idx="196">
                  <c:v>24996</c:v>
                </c:pt>
                <c:pt idx="197">
                  <c:v>25106</c:v>
                </c:pt>
                <c:pt idx="198">
                  <c:v>25220</c:v>
                </c:pt>
                <c:pt idx="199">
                  <c:v>25365</c:v>
                </c:pt>
                <c:pt idx="200">
                  <c:v>25487</c:v>
                </c:pt>
                <c:pt idx="201">
                  <c:v>25596</c:v>
                </c:pt>
                <c:pt idx="202">
                  <c:v>25704</c:v>
                </c:pt>
                <c:pt idx="203">
                  <c:v>25811</c:v>
                </c:pt>
                <c:pt idx="204">
                  <c:v>25921</c:v>
                </c:pt>
                <c:pt idx="205">
                  <c:v>26028</c:v>
                </c:pt>
                <c:pt idx="206">
                  <c:v>26134</c:v>
                </c:pt>
                <c:pt idx="207">
                  <c:v>26247</c:v>
                </c:pt>
                <c:pt idx="208">
                  <c:v>26363</c:v>
                </c:pt>
                <c:pt idx="209">
                  <c:v>26473</c:v>
                </c:pt>
                <c:pt idx="210">
                  <c:v>26579</c:v>
                </c:pt>
                <c:pt idx="211">
                  <c:v>26689</c:v>
                </c:pt>
                <c:pt idx="212">
                  <c:v>26795</c:v>
                </c:pt>
                <c:pt idx="213">
                  <c:v>26906</c:v>
                </c:pt>
                <c:pt idx="214">
                  <c:v>27021</c:v>
                </c:pt>
                <c:pt idx="215">
                  <c:v>27137</c:v>
                </c:pt>
                <c:pt idx="216">
                  <c:v>27247</c:v>
                </c:pt>
                <c:pt idx="217">
                  <c:v>27385</c:v>
                </c:pt>
                <c:pt idx="218">
                  <c:v>27552</c:v>
                </c:pt>
                <c:pt idx="219">
                  <c:v>27680</c:v>
                </c:pt>
                <c:pt idx="220">
                  <c:v>27795</c:v>
                </c:pt>
                <c:pt idx="221">
                  <c:v>27905</c:v>
                </c:pt>
                <c:pt idx="222">
                  <c:v>28018</c:v>
                </c:pt>
                <c:pt idx="223">
                  <c:v>28126</c:v>
                </c:pt>
                <c:pt idx="224">
                  <c:v>28232</c:v>
                </c:pt>
                <c:pt idx="225">
                  <c:v>28348</c:v>
                </c:pt>
                <c:pt idx="226">
                  <c:v>28456</c:v>
                </c:pt>
                <c:pt idx="227">
                  <c:v>28567</c:v>
                </c:pt>
                <c:pt idx="228">
                  <c:v>28684</c:v>
                </c:pt>
                <c:pt idx="229">
                  <c:v>28801</c:v>
                </c:pt>
                <c:pt idx="230">
                  <c:v>28967</c:v>
                </c:pt>
                <c:pt idx="231">
                  <c:v>29073</c:v>
                </c:pt>
                <c:pt idx="232">
                  <c:v>29181</c:v>
                </c:pt>
                <c:pt idx="233">
                  <c:v>29293</c:v>
                </c:pt>
                <c:pt idx="234">
                  <c:v>29405</c:v>
                </c:pt>
                <c:pt idx="235">
                  <c:v>29512</c:v>
                </c:pt>
                <c:pt idx="236">
                  <c:v>29622</c:v>
                </c:pt>
                <c:pt idx="237">
                  <c:v>29732</c:v>
                </c:pt>
                <c:pt idx="238">
                  <c:v>29841</c:v>
                </c:pt>
                <c:pt idx="239">
                  <c:v>29953</c:v>
                </c:pt>
                <c:pt idx="240">
                  <c:v>30061</c:v>
                </c:pt>
                <c:pt idx="241">
                  <c:v>30175</c:v>
                </c:pt>
                <c:pt idx="242">
                  <c:v>30291</c:v>
                </c:pt>
                <c:pt idx="243">
                  <c:v>30444</c:v>
                </c:pt>
                <c:pt idx="244">
                  <c:v>30575</c:v>
                </c:pt>
                <c:pt idx="245">
                  <c:v>30698</c:v>
                </c:pt>
                <c:pt idx="246">
                  <c:v>30840</c:v>
                </c:pt>
                <c:pt idx="247">
                  <c:v>30955</c:v>
                </c:pt>
                <c:pt idx="248">
                  <c:v>31062</c:v>
                </c:pt>
                <c:pt idx="249">
                  <c:v>31173</c:v>
                </c:pt>
                <c:pt idx="250">
                  <c:v>31279</c:v>
                </c:pt>
                <c:pt idx="251">
                  <c:v>31398</c:v>
                </c:pt>
                <c:pt idx="252">
                  <c:v>31515</c:v>
                </c:pt>
                <c:pt idx="253">
                  <c:v>31626</c:v>
                </c:pt>
                <c:pt idx="254">
                  <c:v>31736</c:v>
                </c:pt>
                <c:pt idx="255">
                  <c:v>31855</c:v>
                </c:pt>
                <c:pt idx="256">
                  <c:v>31961</c:v>
                </c:pt>
                <c:pt idx="257">
                  <c:v>32070</c:v>
                </c:pt>
                <c:pt idx="258">
                  <c:v>32181</c:v>
                </c:pt>
                <c:pt idx="259">
                  <c:v>32289</c:v>
                </c:pt>
                <c:pt idx="260">
                  <c:v>32405</c:v>
                </c:pt>
                <c:pt idx="261">
                  <c:v>32512</c:v>
                </c:pt>
                <c:pt idx="262">
                  <c:v>32623</c:v>
                </c:pt>
                <c:pt idx="263">
                  <c:v>32731</c:v>
                </c:pt>
                <c:pt idx="264">
                  <c:v>32844</c:v>
                </c:pt>
                <c:pt idx="265">
                  <c:v>32951</c:v>
                </c:pt>
                <c:pt idx="266">
                  <c:v>33091</c:v>
                </c:pt>
                <c:pt idx="267">
                  <c:v>33236</c:v>
                </c:pt>
                <c:pt idx="268">
                  <c:v>33370</c:v>
                </c:pt>
                <c:pt idx="269">
                  <c:v>33507</c:v>
                </c:pt>
                <c:pt idx="270">
                  <c:v>33646</c:v>
                </c:pt>
                <c:pt idx="271">
                  <c:v>33751</c:v>
                </c:pt>
                <c:pt idx="272">
                  <c:v>33863</c:v>
                </c:pt>
                <c:pt idx="273">
                  <c:v>33987</c:v>
                </c:pt>
                <c:pt idx="274">
                  <c:v>34098</c:v>
                </c:pt>
                <c:pt idx="275">
                  <c:v>34210</c:v>
                </c:pt>
                <c:pt idx="276">
                  <c:v>34327</c:v>
                </c:pt>
                <c:pt idx="277">
                  <c:v>34442</c:v>
                </c:pt>
                <c:pt idx="278">
                  <c:v>34553</c:v>
                </c:pt>
                <c:pt idx="279">
                  <c:v>34660</c:v>
                </c:pt>
                <c:pt idx="280">
                  <c:v>34766</c:v>
                </c:pt>
                <c:pt idx="281">
                  <c:v>34873</c:v>
                </c:pt>
                <c:pt idx="282">
                  <c:v>34984</c:v>
                </c:pt>
                <c:pt idx="283">
                  <c:v>35095</c:v>
                </c:pt>
                <c:pt idx="284">
                  <c:v>35201</c:v>
                </c:pt>
                <c:pt idx="285">
                  <c:v>35312</c:v>
                </c:pt>
                <c:pt idx="286">
                  <c:v>35442</c:v>
                </c:pt>
                <c:pt idx="287">
                  <c:v>35568</c:v>
                </c:pt>
                <c:pt idx="288">
                  <c:v>35674</c:v>
                </c:pt>
                <c:pt idx="289">
                  <c:v>35780</c:v>
                </c:pt>
                <c:pt idx="290">
                  <c:v>35887</c:v>
                </c:pt>
                <c:pt idx="291">
                  <c:v>35993</c:v>
                </c:pt>
                <c:pt idx="292">
                  <c:v>36101</c:v>
                </c:pt>
                <c:pt idx="293">
                  <c:v>36208</c:v>
                </c:pt>
                <c:pt idx="294">
                  <c:v>36321</c:v>
                </c:pt>
                <c:pt idx="295">
                  <c:v>36433</c:v>
                </c:pt>
                <c:pt idx="296">
                  <c:v>36549</c:v>
                </c:pt>
                <c:pt idx="297">
                  <c:v>36656</c:v>
                </c:pt>
                <c:pt idx="298">
                  <c:v>36775</c:v>
                </c:pt>
                <c:pt idx="299">
                  <c:v>36882</c:v>
                </c:pt>
                <c:pt idx="300">
                  <c:v>36991</c:v>
                </c:pt>
                <c:pt idx="301">
                  <c:v>37101</c:v>
                </c:pt>
                <c:pt idx="302">
                  <c:v>37208</c:v>
                </c:pt>
                <c:pt idx="303">
                  <c:v>37321</c:v>
                </c:pt>
                <c:pt idx="304">
                  <c:v>37434</c:v>
                </c:pt>
              </c:numCache>
            </c:numRef>
          </c:cat>
          <c:val>
            <c:numRef>
              <c:f>Sheet1!$E$2:$E$306</c:f>
              <c:numCache>
                <c:formatCode>General</c:formatCode>
                <c:ptCount val="305"/>
                <c:pt idx="0">
                  <c:v>2.7939453125</c:v>
                </c:pt>
                <c:pt idx="1">
                  <c:v>8.384765625</c:v>
                </c:pt>
                <c:pt idx="2">
                  <c:v>16.1220703125</c:v>
                </c:pt>
                <c:pt idx="3">
                  <c:v>20.2802734375</c:v>
                </c:pt>
                <c:pt idx="4">
                  <c:v>21.58203125</c:v>
                </c:pt>
                <c:pt idx="5">
                  <c:v>21.9873046875</c:v>
                </c:pt>
                <c:pt idx="6">
                  <c:v>23.3818359375</c:v>
                </c:pt>
                <c:pt idx="7">
                  <c:v>25.7607421875</c:v>
                </c:pt>
                <c:pt idx="8">
                  <c:v>24.0810546875</c:v>
                </c:pt>
                <c:pt idx="9">
                  <c:v>24.7177734375</c:v>
                </c:pt>
                <c:pt idx="10">
                  <c:v>25.0263671875</c:v>
                </c:pt>
                <c:pt idx="11">
                  <c:v>26.2802734375</c:v>
                </c:pt>
                <c:pt idx="12">
                  <c:v>26.7099609375</c:v>
                </c:pt>
                <c:pt idx="13">
                  <c:v>27.333984375</c:v>
                </c:pt>
                <c:pt idx="14">
                  <c:v>28.1953125</c:v>
                </c:pt>
                <c:pt idx="15">
                  <c:v>29.0712890625</c:v>
                </c:pt>
                <c:pt idx="16">
                  <c:v>30.3447265625</c:v>
                </c:pt>
                <c:pt idx="17">
                  <c:v>32.3056640625</c:v>
                </c:pt>
                <c:pt idx="18">
                  <c:v>32.5869140625</c:v>
                </c:pt>
                <c:pt idx="19">
                  <c:v>32.6064453125</c:v>
                </c:pt>
                <c:pt idx="20">
                  <c:v>32.6064453125</c:v>
                </c:pt>
                <c:pt idx="21">
                  <c:v>32.6064453125</c:v>
                </c:pt>
                <c:pt idx="22">
                  <c:v>32.6064453125</c:v>
                </c:pt>
                <c:pt idx="23">
                  <c:v>32.6064453125</c:v>
                </c:pt>
                <c:pt idx="24">
                  <c:v>32.6064453125</c:v>
                </c:pt>
                <c:pt idx="25">
                  <c:v>32.6181640625</c:v>
                </c:pt>
                <c:pt idx="26">
                  <c:v>32.6181640625</c:v>
                </c:pt>
                <c:pt idx="27">
                  <c:v>32.7470703125</c:v>
                </c:pt>
                <c:pt idx="28">
                  <c:v>32.7744140625</c:v>
                </c:pt>
                <c:pt idx="29">
                  <c:v>32.7900390625</c:v>
                </c:pt>
                <c:pt idx="30">
                  <c:v>32.7900390625</c:v>
                </c:pt>
                <c:pt idx="31">
                  <c:v>32.7900390625</c:v>
                </c:pt>
                <c:pt idx="32">
                  <c:v>32.7900390625</c:v>
                </c:pt>
                <c:pt idx="33">
                  <c:v>32.7861328125</c:v>
                </c:pt>
                <c:pt idx="34">
                  <c:v>32.7861328125</c:v>
                </c:pt>
                <c:pt idx="35">
                  <c:v>32.7861328125</c:v>
                </c:pt>
                <c:pt idx="36">
                  <c:v>32.7861328125</c:v>
                </c:pt>
                <c:pt idx="37">
                  <c:v>32.7861328125</c:v>
                </c:pt>
                <c:pt idx="38">
                  <c:v>32.7861328125</c:v>
                </c:pt>
                <c:pt idx="39">
                  <c:v>32.7861328125</c:v>
                </c:pt>
                <c:pt idx="40">
                  <c:v>32.7861328125</c:v>
                </c:pt>
                <c:pt idx="41">
                  <c:v>32.7861328125</c:v>
                </c:pt>
                <c:pt idx="42">
                  <c:v>32.7861328125</c:v>
                </c:pt>
                <c:pt idx="43">
                  <c:v>32.9384765625</c:v>
                </c:pt>
                <c:pt idx="44">
                  <c:v>33.0634765625</c:v>
                </c:pt>
                <c:pt idx="45">
                  <c:v>33.1845703125</c:v>
                </c:pt>
                <c:pt idx="46">
                  <c:v>33.4140625</c:v>
                </c:pt>
                <c:pt idx="47">
                  <c:v>33.6611328125</c:v>
                </c:pt>
                <c:pt idx="48">
                  <c:v>33.9970703125</c:v>
                </c:pt>
                <c:pt idx="49">
                  <c:v>34.3720703125</c:v>
                </c:pt>
                <c:pt idx="50">
                  <c:v>35.2509765625</c:v>
                </c:pt>
                <c:pt idx="51">
                  <c:v>35.5693359375</c:v>
                </c:pt>
                <c:pt idx="52">
                  <c:v>35.80078125</c:v>
                </c:pt>
                <c:pt idx="53">
                  <c:v>36.185546875</c:v>
                </c:pt>
                <c:pt idx="54">
                  <c:v>36.2802734375</c:v>
                </c:pt>
                <c:pt idx="55">
                  <c:v>36.4248046875</c:v>
                </c:pt>
                <c:pt idx="56">
                  <c:v>36.4560546875</c:v>
                </c:pt>
                <c:pt idx="57">
                  <c:v>36.4560546875</c:v>
                </c:pt>
                <c:pt idx="58">
                  <c:v>36.4560546875</c:v>
                </c:pt>
                <c:pt idx="59">
                  <c:v>36.4560546875</c:v>
                </c:pt>
                <c:pt idx="60">
                  <c:v>36.4677734375</c:v>
                </c:pt>
                <c:pt idx="61">
                  <c:v>36.4794921875</c:v>
                </c:pt>
                <c:pt idx="62">
                  <c:v>36.4951171875</c:v>
                </c:pt>
                <c:pt idx="63">
                  <c:v>36.4990234375</c:v>
                </c:pt>
                <c:pt idx="64">
                  <c:v>36.4990234375</c:v>
                </c:pt>
                <c:pt idx="65">
                  <c:v>36.4990234375</c:v>
                </c:pt>
                <c:pt idx="66">
                  <c:v>36.5185546875</c:v>
                </c:pt>
                <c:pt idx="67">
                  <c:v>36.9013671875</c:v>
                </c:pt>
                <c:pt idx="68">
                  <c:v>37.1787109375</c:v>
                </c:pt>
                <c:pt idx="69">
                  <c:v>37.1806640625</c:v>
                </c:pt>
                <c:pt idx="70">
                  <c:v>37.2470703125</c:v>
                </c:pt>
                <c:pt idx="71">
                  <c:v>37.3994140625</c:v>
                </c:pt>
                <c:pt idx="72">
                  <c:v>37.3994140625</c:v>
                </c:pt>
                <c:pt idx="73">
                  <c:v>37.3994140625</c:v>
                </c:pt>
                <c:pt idx="74">
                  <c:v>37.3994140625</c:v>
                </c:pt>
                <c:pt idx="75">
                  <c:v>37.3994140625</c:v>
                </c:pt>
                <c:pt idx="76">
                  <c:v>37.3994140625</c:v>
                </c:pt>
                <c:pt idx="77">
                  <c:v>37.4033203125</c:v>
                </c:pt>
                <c:pt idx="78">
                  <c:v>37.4033203125</c:v>
                </c:pt>
                <c:pt idx="79">
                  <c:v>37.4033203125</c:v>
                </c:pt>
                <c:pt idx="80">
                  <c:v>37.4033203125</c:v>
                </c:pt>
                <c:pt idx="81">
                  <c:v>37.4033203125</c:v>
                </c:pt>
                <c:pt idx="82">
                  <c:v>37.4033203125</c:v>
                </c:pt>
                <c:pt idx="83">
                  <c:v>37.4033203125</c:v>
                </c:pt>
                <c:pt idx="84">
                  <c:v>37.4033203125</c:v>
                </c:pt>
                <c:pt idx="85">
                  <c:v>37.4033203125</c:v>
                </c:pt>
                <c:pt idx="86">
                  <c:v>37.4033203125</c:v>
                </c:pt>
                <c:pt idx="87">
                  <c:v>37.4033203125</c:v>
                </c:pt>
                <c:pt idx="88">
                  <c:v>37.4033203125</c:v>
                </c:pt>
                <c:pt idx="89">
                  <c:v>37.4072265625</c:v>
                </c:pt>
                <c:pt idx="90">
                  <c:v>37.4541015625</c:v>
                </c:pt>
                <c:pt idx="91">
                  <c:v>37.4658203125</c:v>
                </c:pt>
                <c:pt idx="92">
                  <c:v>37.4736328125</c:v>
                </c:pt>
                <c:pt idx="93">
                  <c:v>37.4736328125</c:v>
                </c:pt>
                <c:pt idx="94">
                  <c:v>37.4736328125</c:v>
                </c:pt>
                <c:pt idx="95">
                  <c:v>37.4736328125</c:v>
                </c:pt>
                <c:pt idx="96">
                  <c:v>37.4736328125</c:v>
                </c:pt>
                <c:pt idx="97">
                  <c:v>37.4736328125</c:v>
                </c:pt>
                <c:pt idx="98">
                  <c:v>37.4736328125</c:v>
                </c:pt>
                <c:pt idx="99">
                  <c:v>37.4736328125</c:v>
                </c:pt>
                <c:pt idx="100">
                  <c:v>37.4736328125</c:v>
                </c:pt>
                <c:pt idx="101">
                  <c:v>37.4736328125</c:v>
                </c:pt>
                <c:pt idx="102">
                  <c:v>37.4736328125</c:v>
                </c:pt>
                <c:pt idx="103">
                  <c:v>37.4736328125</c:v>
                </c:pt>
                <c:pt idx="104">
                  <c:v>37.4736328125</c:v>
                </c:pt>
                <c:pt idx="105">
                  <c:v>37.4736328125</c:v>
                </c:pt>
                <c:pt idx="106">
                  <c:v>37.4736328125</c:v>
                </c:pt>
                <c:pt idx="107">
                  <c:v>37.4736328125</c:v>
                </c:pt>
                <c:pt idx="108">
                  <c:v>37.4736328125</c:v>
                </c:pt>
                <c:pt idx="109">
                  <c:v>37.4736328125</c:v>
                </c:pt>
                <c:pt idx="110">
                  <c:v>37.4736328125</c:v>
                </c:pt>
                <c:pt idx="111">
                  <c:v>37.4736328125</c:v>
                </c:pt>
                <c:pt idx="112">
                  <c:v>37.4736328125</c:v>
                </c:pt>
                <c:pt idx="113">
                  <c:v>37.4736328125</c:v>
                </c:pt>
                <c:pt idx="114">
                  <c:v>37.4736328125</c:v>
                </c:pt>
                <c:pt idx="115">
                  <c:v>37.4931640625</c:v>
                </c:pt>
                <c:pt idx="116">
                  <c:v>38.0009765625</c:v>
                </c:pt>
                <c:pt idx="117">
                  <c:v>38.5283203125</c:v>
                </c:pt>
                <c:pt idx="118">
                  <c:v>39.5087890625</c:v>
                </c:pt>
                <c:pt idx="119">
                  <c:v>39.5283203125</c:v>
                </c:pt>
                <c:pt idx="120">
                  <c:v>39.5556640625</c:v>
                </c:pt>
                <c:pt idx="121">
                  <c:v>39.5869140625</c:v>
                </c:pt>
                <c:pt idx="122">
                  <c:v>40.5556640625</c:v>
                </c:pt>
                <c:pt idx="123">
                  <c:v>39.6220703125</c:v>
                </c:pt>
                <c:pt idx="124">
                  <c:v>39.6220703125</c:v>
                </c:pt>
                <c:pt idx="125">
                  <c:v>39.6220703125</c:v>
                </c:pt>
                <c:pt idx="126">
                  <c:v>39.6220703125</c:v>
                </c:pt>
                <c:pt idx="127">
                  <c:v>39.6376953125</c:v>
                </c:pt>
                <c:pt idx="128">
                  <c:v>39.6572265625</c:v>
                </c:pt>
                <c:pt idx="129">
                  <c:v>39.6728515625</c:v>
                </c:pt>
                <c:pt idx="130">
                  <c:v>39.6728515625</c:v>
                </c:pt>
                <c:pt idx="131">
                  <c:v>39.6728515625</c:v>
                </c:pt>
                <c:pt idx="132">
                  <c:v>39.6728515625</c:v>
                </c:pt>
                <c:pt idx="133">
                  <c:v>39.6728515625</c:v>
                </c:pt>
                <c:pt idx="134">
                  <c:v>39.6728515625</c:v>
                </c:pt>
                <c:pt idx="135">
                  <c:v>39.6728515625</c:v>
                </c:pt>
                <c:pt idx="136">
                  <c:v>39.6728515625</c:v>
                </c:pt>
                <c:pt idx="137">
                  <c:v>39.6728515625</c:v>
                </c:pt>
                <c:pt idx="138">
                  <c:v>39.6728515625</c:v>
                </c:pt>
                <c:pt idx="139">
                  <c:v>39.7158203125</c:v>
                </c:pt>
                <c:pt idx="140">
                  <c:v>39.7197265625</c:v>
                </c:pt>
                <c:pt idx="141">
                  <c:v>39.7314453125</c:v>
                </c:pt>
                <c:pt idx="142">
                  <c:v>39.7548828125</c:v>
                </c:pt>
                <c:pt idx="143">
                  <c:v>39.8017578125</c:v>
                </c:pt>
                <c:pt idx="144">
                  <c:v>39.8212890625</c:v>
                </c:pt>
                <c:pt idx="145">
                  <c:v>39.8212890625</c:v>
                </c:pt>
                <c:pt idx="146">
                  <c:v>39.8212890625</c:v>
                </c:pt>
                <c:pt idx="147">
                  <c:v>39.8212890625</c:v>
                </c:pt>
                <c:pt idx="148">
                  <c:v>39.8212890625</c:v>
                </c:pt>
                <c:pt idx="149">
                  <c:v>39.8212890625</c:v>
                </c:pt>
                <c:pt idx="150">
                  <c:v>39.8212890625</c:v>
                </c:pt>
                <c:pt idx="151">
                  <c:v>39.8212890625</c:v>
                </c:pt>
                <c:pt idx="152">
                  <c:v>39.8212890625</c:v>
                </c:pt>
                <c:pt idx="153">
                  <c:v>39.8212890625</c:v>
                </c:pt>
                <c:pt idx="154">
                  <c:v>39.8212890625</c:v>
                </c:pt>
                <c:pt idx="155">
                  <c:v>39.8212890625</c:v>
                </c:pt>
                <c:pt idx="156">
                  <c:v>39.8212890625</c:v>
                </c:pt>
                <c:pt idx="157">
                  <c:v>39.8212890625</c:v>
                </c:pt>
                <c:pt idx="158">
                  <c:v>39.8212890625</c:v>
                </c:pt>
                <c:pt idx="159">
                  <c:v>39.8212890625</c:v>
                </c:pt>
                <c:pt idx="160">
                  <c:v>39.8212890625</c:v>
                </c:pt>
                <c:pt idx="161">
                  <c:v>39.8212890625</c:v>
                </c:pt>
                <c:pt idx="162">
                  <c:v>39.8212890625</c:v>
                </c:pt>
                <c:pt idx="163">
                  <c:v>39.8212890625</c:v>
                </c:pt>
                <c:pt idx="164">
                  <c:v>39.8212890625</c:v>
                </c:pt>
                <c:pt idx="165">
                  <c:v>39.8212890625</c:v>
                </c:pt>
                <c:pt idx="166">
                  <c:v>39.8212890625</c:v>
                </c:pt>
                <c:pt idx="167">
                  <c:v>39.8212890625</c:v>
                </c:pt>
                <c:pt idx="168">
                  <c:v>39.8759765625</c:v>
                </c:pt>
                <c:pt idx="169">
                  <c:v>39.892578125</c:v>
                </c:pt>
                <c:pt idx="170">
                  <c:v>39.908203125</c:v>
                </c:pt>
                <c:pt idx="171">
                  <c:v>39.923828125</c:v>
                </c:pt>
                <c:pt idx="172">
                  <c:v>39.923828125</c:v>
                </c:pt>
                <c:pt idx="173">
                  <c:v>39.923828125</c:v>
                </c:pt>
                <c:pt idx="174">
                  <c:v>39.923828125</c:v>
                </c:pt>
                <c:pt idx="175">
                  <c:v>39.923828125</c:v>
                </c:pt>
                <c:pt idx="176">
                  <c:v>39.923828125</c:v>
                </c:pt>
                <c:pt idx="177">
                  <c:v>39.931640625</c:v>
                </c:pt>
                <c:pt idx="178">
                  <c:v>39.943359375</c:v>
                </c:pt>
                <c:pt idx="179">
                  <c:v>39.947265625</c:v>
                </c:pt>
                <c:pt idx="180">
                  <c:v>39.947265625</c:v>
                </c:pt>
                <c:pt idx="181">
                  <c:v>39.947265625</c:v>
                </c:pt>
                <c:pt idx="182">
                  <c:v>39.947265625</c:v>
                </c:pt>
                <c:pt idx="183">
                  <c:v>39.947265625</c:v>
                </c:pt>
                <c:pt idx="184">
                  <c:v>39.947265625</c:v>
                </c:pt>
                <c:pt idx="185">
                  <c:v>39.947265625</c:v>
                </c:pt>
                <c:pt idx="186">
                  <c:v>39.947265625</c:v>
                </c:pt>
                <c:pt idx="187">
                  <c:v>39.947265625</c:v>
                </c:pt>
                <c:pt idx="188">
                  <c:v>39.947265625</c:v>
                </c:pt>
                <c:pt idx="189">
                  <c:v>39.951171875</c:v>
                </c:pt>
                <c:pt idx="190">
                  <c:v>39.931640625</c:v>
                </c:pt>
                <c:pt idx="191">
                  <c:v>39.962890625</c:v>
                </c:pt>
                <c:pt idx="192">
                  <c:v>39.978515625</c:v>
                </c:pt>
                <c:pt idx="193">
                  <c:v>40.001953125</c:v>
                </c:pt>
                <c:pt idx="194">
                  <c:v>40.005859375</c:v>
                </c:pt>
                <c:pt idx="195">
                  <c:v>40.005859375</c:v>
                </c:pt>
                <c:pt idx="196">
                  <c:v>40.005859375</c:v>
                </c:pt>
                <c:pt idx="197">
                  <c:v>40.005859375</c:v>
                </c:pt>
                <c:pt idx="198">
                  <c:v>40.009765625</c:v>
                </c:pt>
                <c:pt idx="199">
                  <c:v>40.021484375</c:v>
                </c:pt>
                <c:pt idx="200">
                  <c:v>40.041015625</c:v>
                </c:pt>
                <c:pt idx="201">
                  <c:v>40.052734375</c:v>
                </c:pt>
                <c:pt idx="202">
                  <c:v>40.052734375</c:v>
                </c:pt>
                <c:pt idx="203">
                  <c:v>40.052734375</c:v>
                </c:pt>
                <c:pt idx="204">
                  <c:v>40.052734375</c:v>
                </c:pt>
                <c:pt idx="205">
                  <c:v>40.052734375</c:v>
                </c:pt>
                <c:pt idx="206">
                  <c:v>40.052734375</c:v>
                </c:pt>
                <c:pt idx="207">
                  <c:v>40.052734375</c:v>
                </c:pt>
                <c:pt idx="208">
                  <c:v>40.052734375</c:v>
                </c:pt>
                <c:pt idx="209">
                  <c:v>40.052734375</c:v>
                </c:pt>
                <c:pt idx="210">
                  <c:v>40.052734375</c:v>
                </c:pt>
                <c:pt idx="211">
                  <c:v>40.052734375</c:v>
                </c:pt>
                <c:pt idx="212">
                  <c:v>40.052734375</c:v>
                </c:pt>
                <c:pt idx="213">
                  <c:v>40.052734375</c:v>
                </c:pt>
                <c:pt idx="214">
                  <c:v>40.052734375</c:v>
                </c:pt>
                <c:pt idx="215">
                  <c:v>40.052734375</c:v>
                </c:pt>
                <c:pt idx="216">
                  <c:v>40.052734375</c:v>
                </c:pt>
                <c:pt idx="217">
                  <c:v>40.052734375</c:v>
                </c:pt>
                <c:pt idx="218">
                  <c:v>40.064453125</c:v>
                </c:pt>
                <c:pt idx="219">
                  <c:v>40.087890625</c:v>
                </c:pt>
                <c:pt idx="220">
                  <c:v>40.095703125</c:v>
                </c:pt>
                <c:pt idx="221">
                  <c:v>40.095703125</c:v>
                </c:pt>
                <c:pt idx="222">
                  <c:v>40.095703125</c:v>
                </c:pt>
                <c:pt idx="223">
                  <c:v>40.095703125</c:v>
                </c:pt>
                <c:pt idx="224">
                  <c:v>40.095703125</c:v>
                </c:pt>
                <c:pt idx="225">
                  <c:v>40.095703125</c:v>
                </c:pt>
                <c:pt idx="226">
                  <c:v>40.095703125</c:v>
                </c:pt>
                <c:pt idx="227">
                  <c:v>40.095703125</c:v>
                </c:pt>
                <c:pt idx="228">
                  <c:v>40.095703125</c:v>
                </c:pt>
                <c:pt idx="229">
                  <c:v>40.095703125</c:v>
                </c:pt>
                <c:pt idx="230">
                  <c:v>40.095703125</c:v>
                </c:pt>
                <c:pt idx="231">
                  <c:v>40.095703125</c:v>
                </c:pt>
                <c:pt idx="232">
                  <c:v>40.095703125</c:v>
                </c:pt>
                <c:pt idx="233">
                  <c:v>40.095703125</c:v>
                </c:pt>
                <c:pt idx="234">
                  <c:v>40.095703125</c:v>
                </c:pt>
                <c:pt idx="235">
                  <c:v>40.095703125</c:v>
                </c:pt>
                <c:pt idx="236">
                  <c:v>40.095703125</c:v>
                </c:pt>
                <c:pt idx="237">
                  <c:v>40.095703125</c:v>
                </c:pt>
                <c:pt idx="238">
                  <c:v>40.095703125</c:v>
                </c:pt>
                <c:pt idx="239">
                  <c:v>40.103515625</c:v>
                </c:pt>
                <c:pt idx="240">
                  <c:v>40.103515625</c:v>
                </c:pt>
                <c:pt idx="241">
                  <c:v>40.103515625</c:v>
                </c:pt>
                <c:pt idx="242">
                  <c:v>40.103515625</c:v>
                </c:pt>
                <c:pt idx="243">
                  <c:v>40.119140625</c:v>
                </c:pt>
                <c:pt idx="244">
                  <c:v>40.314453125</c:v>
                </c:pt>
                <c:pt idx="245">
                  <c:v>40.345703125</c:v>
                </c:pt>
                <c:pt idx="246">
                  <c:v>40.416015625</c:v>
                </c:pt>
                <c:pt idx="247">
                  <c:v>40.439453125</c:v>
                </c:pt>
                <c:pt idx="248">
                  <c:v>40.439453125</c:v>
                </c:pt>
                <c:pt idx="249">
                  <c:v>40.439453125</c:v>
                </c:pt>
                <c:pt idx="250">
                  <c:v>40.439453125</c:v>
                </c:pt>
                <c:pt idx="251">
                  <c:v>40.439453125</c:v>
                </c:pt>
                <c:pt idx="252">
                  <c:v>40.439453125</c:v>
                </c:pt>
                <c:pt idx="253">
                  <c:v>40.443359375</c:v>
                </c:pt>
                <c:pt idx="254">
                  <c:v>40.443359375</c:v>
                </c:pt>
                <c:pt idx="255">
                  <c:v>40.443359375</c:v>
                </c:pt>
                <c:pt idx="256">
                  <c:v>40.443359375</c:v>
                </c:pt>
                <c:pt idx="257">
                  <c:v>40.443359375</c:v>
                </c:pt>
                <c:pt idx="258">
                  <c:v>40.443359375</c:v>
                </c:pt>
                <c:pt idx="259">
                  <c:v>40.443359375</c:v>
                </c:pt>
                <c:pt idx="260">
                  <c:v>40.443359375</c:v>
                </c:pt>
                <c:pt idx="261">
                  <c:v>40.443359375</c:v>
                </c:pt>
                <c:pt idx="262">
                  <c:v>40.443359375</c:v>
                </c:pt>
                <c:pt idx="263">
                  <c:v>40.443359375</c:v>
                </c:pt>
                <c:pt idx="264">
                  <c:v>40.443359375</c:v>
                </c:pt>
                <c:pt idx="265">
                  <c:v>40.443359375</c:v>
                </c:pt>
                <c:pt idx="266">
                  <c:v>40.443359375</c:v>
                </c:pt>
                <c:pt idx="267">
                  <c:v>40.779296875</c:v>
                </c:pt>
                <c:pt idx="268">
                  <c:v>40.951171875</c:v>
                </c:pt>
                <c:pt idx="269">
                  <c:v>40.970703125</c:v>
                </c:pt>
                <c:pt idx="270">
                  <c:v>40.998046875</c:v>
                </c:pt>
                <c:pt idx="271">
                  <c:v>41.001953125</c:v>
                </c:pt>
                <c:pt idx="272">
                  <c:v>41.001953125</c:v>
                </c:pt>
                <c:pt idx="273">
                  <c:v>41.001953125</c:v>
                </c:pt>
                <c:pt idx="274">
                  <c:v>41.001953125</c:v>
                </c:pt>
                <c:pt idx="275">
                  <c:v>41.001953125</c:v>
                </c:pt>
                <c:pt idx="276">
                  <c:v>41.001953125</c:v>
                </c:pt>
                <c:pt idx="277">
                  <c:v>41.001953125</c:v>
                </c:pt>
                <c:pt idx="278">
                  <c:v>41.001953125</c:v>
                </c:pt>
                <c:pt idx="279">
                  <c:v>41.001953125</c:v>
                </c:pt>
                <c:pt idx="280">
                  <c:v>41.001953125</c:v>
                </c:pt>
                <c:pt idx="281">
                  <c:v>41.001953125</c:v>
                </c:pt>
                <c:pt idx="282">
                  <c:v>41.001953125</c:v>
                </c:pt>
                <c:pt idx="283">
                  <c:v>41.001953125</c:v>
                </c:pt>
                <c:pt idx="284">
                  <c:v>41.001953125</c:v>
                </c:pt>
                <c:pt idx="285">
                  <c:v>41.001953125</c:v>
                </c:pt>
                <c:pt idx="286">
                  <c:v>41.001953125</c:v>
                </c:pt>
                <c:pt idx="287">
                  <c:v>41.001953125</c:v>
                </c:pt>
                <c:pt idx="288">
                  <c:v>41.001953125</c:v>
                </c:pt>
                <c:pt idx="289">
                  <c:v>41.001953125</c:v>
                </c:pt>
                <c:pt idx="290">
                  <c:v>41.001953125</c:v>
                </c:pt>
                <c:pt idx="291">
                  <c:v>41.001953125</c:v>
                </c:pt>
                <c:pt idx="292">
                  <c:v>41.001953125</c:v>
                </c:pt>
                <c:pt idx="293">
                  <c:v>41.001953125</c:v>
                </c:pt>
                <c:pt idx="294">
                  <c:v>41.001953125</c:v>
                </c:pt>
                <c:pt idx="295">
                  <c:v>41.001953125</c:v>
                </c:pt>
                <c:pt idx="296">
                  <c:v>41.001953125</c:v>
                </c:pt>
                <c:pt idx="297">
                  <c:v>41.001953125</c:v>
                </c:pt>
                <c:pt idx="298">
                  <c:v>41.001953125</c:v>
                </c:pt>
                <c:pt idx="299">
                  <c:v>41.001953125</c:v>
                </c:pt>
                <c:pt idx="300">
                  <c:v>41.001953125</c:v>
                </c:pt>
                <c:pt idx="301">
                  <c:v>41.001953125</c:v>
                </c:pt>
                <c:pt idx="302">
                  <c:v>41.001953125</c:v>
                </c:pt>
                <c:pt idx="303">
                  <c:v>41.001953125</c:v>
                </c:pt>
                <c:pt idx="304">
                  <c:v>41.001953125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3614416"/>
        <c:axId val="1753607888"/>
      </c:lineChart>
      <c:catAx>
        <c:axId val="1753614416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1753607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53607888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1753614416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06"/>
  <sheetViews>
    <sheetView tabSelected="1" workbookViewId="0"/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2000</f>
        <v>2000</v>
      </c>
      <c r="B2" s="1">
        <f>20</f>
        <v>20</v>
      </c>
      <c r="C2" s="1">
        <f>1871</f>
        <v>1871</v>
      </c>
      <c r="D2" s="1">
        <f>2861</f>
        <v>2861</v>
      </c>
      <c r="E2" s="1">
        <f>2.7939453125</f>
        <v>2.7939453125</v>
      </c>
      <c r="G2" s="1">
        <f>246</f>
        <v>246</v>
      </c>
    </row>
    <row r="3" spans="1:10" x14ac:dyDescent="0.25">
      <c r="A3" s="1">
        <f>2255</f>
        <v>2255</v>
      </c>
      <c r="B3" s="1">
        <f>21</f>
        <v>21</v>
      </c>
      <c r="C3" s="1">
        <f>2024</f>
        <v>2024</v>
      </c>
      <c r="D3" s="1">
        <f>8586</f>
        <v>8586</v>
      </c>
      <c r="E3" s="1">
        <f>8.384765625</f>
        <v>8.384765625</v>
      </c>
    </row>
    <row r="4" spans="1:10" x14ac:dyDescent="0.25">
      <c r="A4" s="1">
        <f>2502</f>
        <v>2502</v>
      </c>
      <c r="B4" s="1">
        <f>25</f>
        <v>25</v>
      </c>
      <c r="C4" s="1">
        <f>2164</f>
        <v>2164</v>
      </c>
      <c r="D4" s="1">
        <f>16509</f>
        <v>16509</v>
      </c>
      <c r="E4" s="1">
        <f>16.1220703125</f>
        <v>16.1220703125</v>
      </c>
      <c r="G4" s="1" t="s">
        <v>5</v>
      </c>
    </row>
    <row r="5" spans="1:10" x14ac:dyDescent="0.25">
      <c r="A5" s="1">
        <f>2752</f>
        <v>2752</v>
      </c>
      <c r="B5" s="1">
        <f>21</f>
        <v>21</v>
      </c>
      <c r="C5" s="1">
        <f>2320</f>
        <v>2320</v>
      </c>
      <c r="D5" s="1">
        <f>20767</f>
        <v>20767</v>
      </c>
      <c r="E5" s="1">
        <f>20.2802734375</f>
        <v>20.2802734375</v>
      </c>
      <c r="G5" s="1">
        <f>116</f>
        <v>116</v>
      </c>
    </row>
    <row r="6" spans="1:10" x14ac:dyDescent="0.25">
      <c r="A6" s="1">
        <f>2994</f>
        <v>2994</v>
      </c>
      <c r="B6" s="1">
        <f>24</f>
        <v>24</v>
      </c>
      <c r="C6" s="1">
        <f>2424</f>
        <v>2424</v>
      </c>
      <c r="D6" s="1">
        <f>22100</f>
        <v>22100</v>
      </c>
      <c r="E6" s="1">
        <f>21.58203125</f>
        <v>21.58203125</v>
      </c>
    </row>
    <row r="7" spans="1:10" x14ac:dyDescent="0.25">
      <c r="A7" s="1">
        <f>3244</f>
        <v>3244</v>
      </c>
      <c r="B7" s="1">
        <f>26</f>
        <v>26</v>
      </c>
      <c r="C7" s="1">
        <f>2533</f>
        <v>2533</v>
      </c>
      <c r="D7" s="1">
        <f>22515</f>
        <v>22515</v>
      </c>
      <c r="E7" s="1">
        <f>21.9873046875</f>
        <v>21.9873046875</v>
      </c>
    </row>
    <row r="8" spans="1:10" x14ac:dyDescent="0.25">
      <c r="A8" s="1">
        <f>3498</f>
        <v>3498</v>
      </c>
      <c r="B8" s="1">
        <f>28</f>
        <v>28</v>
      </c>
      <c r="C8" s="1">
        <f>2650</f>
        <v>2650</v>
      </c>
      <c r="D8" s="1">
        <f>23943</f>
        <v>23943</v>
      </c>
      <c r="E8" s="1">
        <f>23.3818359375</f>
        <v>23.3818359375</v>
      </c>
    </row>
    <row r="9" spans="1:10" x14ac:dyDescent="0.25">
      <c r="A9" s="1">
        <f>3740</f>
        <v>3740</v>
      </c>
      <c r="B9" s="1">
        <f>25</f>
        <v>25</v>
      </c>
      <c r="C9" s="1">
        <f>2764</f>
        <v>2764</v>
      </c>
      <c r="D9" s="1">
        <f>26379</f>
        <v>26379</v>
      </c>
      <c r="E9" s="1">
        <f>25.7607421875</f>
        <v>25.7607421875</v>
      </c>
    </row>
    <row r="10" spans="1:10" x14ac:dyDescent="0.25">
      <c r="A10" s="1">
        <f>3997</f>
        <v>3997</v>
      </c>
      <c r="B10" s="1">
        <f>17</f>
        <v>17</v>
      </c>
      <c r="C10" s="1">
        <f>2865</f>
        <v>2865</v>
      </c>
      <c r="D10" s="1">
        <f>24659</f>
        <v>24659</v>
      </c>
      <c r="E10" s="1">
        <f>24.0810546875</f>
        <v>24.0810546875</v>
      </c>
    </row>
    <row r="11" spans="1:10" x14ac:dyDescent="0.25">
      <c r="A11" s="1">
        <f>4231</f>
        <v>4231</v>
      </c>
      <c r="B11" s="1">
        <f>0</f>
        <v>0</v>
      </c>
      <c r="C11" s="1">
        <f>2961</f>
        <v>2961</v>
      </c>
      <c r="D11" s="1">
        <f>25311</f>
        <v>25311</v>
      </c>
      <c r="E11" s="1">
        <f>24.7177734375</f>
        <v>24.7177734375</v>
      </c>
    </row>
    <row r="12" spans="1:10" x14ac:dyDescent="0.25">
      <c r="A12" s="1">
        <f>4466</f>
        <v>4466</v>
      </c>
      <c r="B12" s="1">
        <f>0</f>
        <v>0</v>
      </c>
      <c r="C12" s="1">
        <f>3066</f>
        <v>3066</v>
      </c>
      <c r="D12" s="1">
        <f>25627</f>
        <v>25627</v>
      </c>
      <c r="E12" s="1">
        <f>25.0263671875</f>
        <v>25.0263671875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4713</f>
        <v>4713</v>
      </c>
      <c r="B13" s="1">
        <f>0</f>
        <v>0</v>
      </c>
      <c r="C13" s="1">
        <f>3165</f>
        <v>3165</v>
      </c>
      <c r="D13" s="1">
        <f>26911</f>
        <v>26911</v>
      </c>
      <c r="E13" s="1">
        <f>26.2802734375</f>
        <v>26.2802734375</v>
      </c>
      <c r="H13" s="1">
        <v>32</v>
      </c>
      <c r="I13" s="1">
        <f>MAX(E2:E846)</f>
        <v>41.001953125</v>
      </c>
      <c r="J13" s="1">
        <v>41</v>
      </c>
    </row>
    <row r="14" spans="1:10" x14ac:dyDescent="0.25">
      <c r="A14" s="1">
        <f>4975</f>
        <v>4975</v>
      </c>
      <c r="B14" s="1">
        <f>4</f>
        <v>4</v>
      </c>
      <c r="C14" s="1">
        <f>3271</f>
        <v>3271</v>
      </c>
      <c r="D14" s="1">
        <f>27351</f>
        <v>27351</v>
      </c>
      <c r="E14" s="1">
        <f>26.7099609375</f>
        <v>26.7099609375</v>
      </c>
    </row>
    <row r="15" spans="1:10" x14ac:dyDescent="0.25">
      <c r="A15" s="1">
        <f>5227</f>
        <v>5227</v>
      </c>
      <c r="B15" s="1">
        <f>10</f>
        <v>10</v>
      </c>
      <c r="C15" s="1">
        <f>3375</f>
        <v>3375</v>
      </c>
      <c r="D15" s="1">
        <f>27990</f>
        <v>27990</v>
      </c>
      <c r="E15" s="1">
        <f>27.333984375</f>
        <v>27.333984375</v>
      </c>
    </row>
    <row r="16" spans="1:10" x14ac:dyDescent="0.25">
      <c r="A16" s="1">
        <f>5466</f>
        <v>5466</v>
      </c>
      <c r="B16" s="1">
        <f>0</f>
        <v>0</v>
      </c>
      <c r="C16" s="1">
        <f>3481</f>
        <v>3481</v>
      </c>
      <c r="D16" s="1">
        <f>28872</f>
        <v>28872</v>
      </c>
      <c r="E16" s="1">
        <f>28.1953125</f>
        <v>28.1953125</v>
      </c>
    </row>
    <row r="17" spans="1:5" x14ac:dyDescent="0.25">
      <c r="A17" s="1">
        <f>5746</f>
        <v>5746</v>
      </c>
      <c r="B17" s="1">
        <f>0</f>
        <v>0</v>
      </c>
      <c r="C17" s="1">
        <f>3589</f>
        <v>3589</v>
      </c>
      <c r="D17" s="1">
        <f>29769</f>
        <v>29769</v>
      </c>
      <c r="E17" s="1">
        <f>29.0712890625</f>
        <v>29.0712890625</v>
      </c>
    </row>
    <row r="18" spans="1:5" x14ac:dyDescent="0.25">
      <c r="A18" s="1">
        <f>5981</f>
        <v>5981</v>
      </c>
      <c r="B18" s="1">
        <f>0</f>
        <v>0</v>
      </c>
      <c r="C18" s="1">
        <f>3712</f>
        <v>3712</v>
      </c>
      <c r="D18" s="1">
        <f>31073</f>
        <v>31073</v>
      </c>
      <c r="E18" s="1">
        <f>30.3447265625</f>
        <v>30.3447265625</v>
      </c>
    </row>
    <row r="19" spans="1:5" x14ac:dyDescent="0.25">
      <c r="A19" s="1">
        <f>6226</f>
        <v>6226</v>
      </c>
      <c r="B19" s="1">
        <f>0</f>
        <v>0</v>
      </c>
      <c r="C19" s="1">
        <f>3913</f>
        <v>3913</v>
      </c>
      <c r="D19" s="1">
        <f>33081</f>
        <v>33081</v>
      </c>
      <c r="E19" s="1">
        <f>32.3056640625</f>
        <v>32.3056640625</v>
      </c>
    </row>
    <row r="20" spans="1:5" x14ac:dyDescent="0.25">
      <c r="A20" s="1">
        <f>6476</f>
        <v>6476</v>
      </c>
      <c r="B20" s="1">
        <f>0</f>
        <v>0</v>
      </c>
      <c r="C20" s="1">
        <f>4017</f>
        <v>4017</v>
      </c>
      <c r="D20" s="1">
        <f>33369</f>
        <v>33369</v>
      </c>
      <c r="E20" s="1">
        <f>32.5869140625</f>
        <v>32.5869140625</v>
      </c>
    </row>
    <row r="21" spans="1:5" x14ac:dyDescent="0.25">
      <c r="A21" s="1">
        <f>6722</f>
        <v>6722</v>
      </c>
      <c r="B21" s="1">
        <f>0</f>
        <v>0</v>
      </c>
      <c r="C21" s="1">
        <f>4117</f>
        <v>4117</v>
      </c>
      <c r="D21" s="1">
        <f>33389</f>
        <v>33389</v>
      </c>
      <c r="E21" s="1">
        <f t="shared" ref="E21:E26" si="0">32.6064453125</f>
        <v>32.6064453125</v>
      </c>
    </row>
    <row r="22" spans="1:5" x14ac:dyDescent="0.25">
      <c r="A22" s="1">
        <f>6972</f>
        <v>6972</v>
      </c>
      <c r="B22" s="1">
        <f>4</f>
        <v>4</v>
      </c>
      <c r="C22" s="1">
        <f>4221</f>
        <v>4221</v>
      </c>
      <c r="D22" s="1">
        <f>33389</f>
        <v>33389</v>
      </c>
      <c r="E22" s="1">
        <f t="shared" si="0"/>
        <v>32.6064453125</v>
      </c>
    </row>
    <row r="23" spans="1:5" x14ac:dyDescent="0.25">
      <c r="A23" s="1">
        <f>7230</f>
        <v>7230</v>
      </c>
      <c r="B23" s="1">
        <f>31</f>
        <v>31</v>
      </c>
      <c r="C23" s="1">
        <f>4326</f>
        <v>4326</v>
      </c>
      <c r="D23" s="1">
        <f>33389</f>
        <v>33389</v>
      </c>
      <c r="E23" s="1">
        <f t="shared" si="0"/>
        <v>32.6064453125</v>
      </c>
    </row>
    <row r="24" spans="1:5" x14ac:dyDescent="0.25">
      <c r="A24" s="1">
        <f>7486</f>
        <v>7486</v>
      </c>
      <c r="B24" s="1">
        <f>10</f>
        <v>10</v>
      </c>
      <c r="C24" s="1">
        <f>4428</f>
        <v>4428</v>
      </c>
      <c r="D24" s="1">
        <f>33389</f>
        <v>33389</v>
      </c>
      <c r="E24" s="1">
        <f t="shared" si="0"/>
        <v>32.6064453125</v>
      </c>
    </row>
    <row r="25" spans="1:5" x14ac:dyDescent="0.25">
      <c r="A25" s="1">
        <f>7751</f>
        <v>7751</v>
      </c>
      <c r="B25" s="1">
        <f>30</f>
        <v>30</v>
      </c>
      <c r="C25" s="1">
        <f>4538</f>
        <v>4538</v>
      </c>
      <c r="D25" s="1">
        <f>33389</f>
        <v>33389</v>
      </c>
      <c r="E25" s="1">
        <f t="shared" si="0"/>
        <v>32.6064453125</v>
      </c>
    </row>
    <row r="26" spans="1:5" x14ac:dyDescent="0.25">
      <c r="A26" s="1">
        <f>8006</f>
        <v>8006</v>
      </c>
      <c r="B26" s="1">
        <f>28</f>
        <v>28</v>
      </c>
      <c r="C26" s="1">
        <f>4661</f>
        <v>4661</v>
      </c>
      <c r="D26" s="1">
        <f>33389</f>
        <v>33389</v>
      </c>
      <c r="E26" s="1">
        <f t="shared" si="0"/>
        <v>32.6064453125</v>
      </c>
    </row>
    <row r="27" spans="1:5" x14ac:dyDescent="0.25">
      <c r="A27" s="1">
        <f>8280</f>
        <v>8280</v>
      </c>
      <c r="B27" s="1">
        <f>29</f>
        <v>29</v>
      </c>
      <c r="C27" s="1">
        <f>4779</f>
        <v>4779</v>
      </c>
      <c r="D27" s="1">
        <f>33401</f>
        <v>33401</v>
      </c>
      <c r="E27" s="1">
        <f>32.6181640625</f>
        <v>32.6181640625</v>
      </c>
    </row>
    <row r="28" spans="1:5" x14ac:dyDescent="0.25">
      <c r="A28" s="1">
        <f>8538</f>
        <v>8538</v>
      </c>
      <c r="B28" s="1">
        <f>31</f>
        <v>31</v>
      </c>
      <c r="C28" s="1">
        <f>4881</f>
        <v>4881</v>
      </c>
      <c r="D28" s="1">
        <f>33401</f>
        <v>33401</v>
      </c>
      <c r="E28" s="1">
        <f>32.6181640625</f>
        <v>32.6181640625</v>
      </c>
    </row>
    <row r="29" spans="1:5" x14ac:dyDescent="0.25">
      <c r="A29" s="1">
        <f>8779</f>
        <v>8779</v>
      </c>
      <c r="B29" s="1">
        <f>0</f>
        <v>0</v>
      </c>
      <c r="C29" s="1">
        <f>5038</f>
        <v>5038</v>
      </c>
      <c r="D29" s="1">
        <f>33533</f>
        <v>33533</v>
      </c>
      <c r="E29" s="1">
        <f>32.7470703125</f>
        <v>32.7470703125</v>
      </c>
    </row>
    <row r="30" spans="1:5" x14ac:dyDescent="0.25">
      <c r="A30" s="1">
        <f>9023</f>
        <v>9023</v>
      </c>
      <c r="B30" s="1">
        <f>2</f>
        <v>2</v>
      </c>
      <c r="C30" s="1">
        <f>5146</f>
        <v>5146</v>
      </c>
      <c r="D30" s="1">
        <f>33561</f>
        <v>33561</v>
      </c>
      <c r="E30" s="1">
        <f>32.7744140625</f>
        <v>32.7744140625</v>
      </c>
    </row>
    <row r="31" spans="1:5" x14ac:dyDescent="0.25">
      <c r="A31" s="1">
        <f>9263</f>
        <v>9263</v>
      </c>
      <c r="B31" s="1">
        <f>13</f>
        <v>13</v>
      </c>
      <c r="C31" s="1">
        <f>5269</f>
        <v>5269</v>
      </c>
      <c r="D31" s="1">
        <f>33577</f>
        <v>33577</v>
      </c>
      <c r="E31" s="1">
        <f>32.7900390625</f>
        <v>32.7900390625</v>
      </c>
    </row>
    <row r="32" spans="1:5" x14ac:dyDescent="0.25">
      <c r="A32" s="1">
        <f>9509</f>
        <v>9509</v>
      </c>
      <c r="B32" s="1">
        <f>0</f>
        <v>0</v>
      </c>
      <c r="C32" s="1">
        <f>5381</f>
        <v>5381</v>
      </c>
      <c r="D32" s="1">
        <f>33577</f>
        <v>33577</v>
      </c>
      <c r="E32" s="1">
        <f>32.7900390625</f>
        <v>32.7900390625</v>
      </c>
    </row>
    <row r="33" spans="1:5" x14ac:dyDescent="0.25">
      <c r="A33" s="1">
        <f>9752</f>
        <v>9752</v>
      </c>
      <c r="B33" s="1">
        <f>6</f>
        <v>6</v>
      </c>
      <c r="C33" s="1">
        <f>5486</f>
        <v>5486</v>
      </c>
      <c r="D33" s="1">
        <f>33577</f>
        <v>33577</v>
      </c>
      <c r="E33" s="1">
        <f>32.7900390625</f>
        <v>32.7900390625</v>
      </c>
    </row>
    <row r="34" spans="1:5" x14ac:dyDescent="0.25">
      <c r="A34" s="1">
        <f>10006</f>
        <v>10006</v>
      </c>
      <c r="B34" s="1">
        <f>33</f>
        <v>33</v>
      </c>
      <c r="C34" s="1">
        <f>5632</f>
        <v>5632</v>
      </c>
      <c r="D34" s="1">
        <f>33577</f>
        <v>33577</v>
      </c>
      <c r="E34" s="1">
        <f>32.7900390625</f>
        <v>32.7900390625</v>
      </c>
    </row>
    <row r="35" spans="1:5" x14ac:dyDescent="0.25">
      <c r="A35" s="1">
        <f>10259</f>
        <v>10259</v>
      </c>
      <c r="B35" s="1">
        <f>15</f>
        <v>15</v>
      </c>
      <c r="C35" s="1">
        <f>5740</f>
        <v>5740</v>
      </c>
      <c r="D35" s="1">
        <f t="shared" ref="D35:D44" si="1">33573</f>
        <v>33573</v>
      </c>
      <c r="E35" s="1">
        <f t="shared" ref="E35:E44" si="2">32.7861328125</f>
        <v>32.7861328125</v>
      </c>
    </row>
    <row r="36" spans="1:5" x14ac:dyDescent="0.25">
      <c r="A36" s="1">
        <f>10521</f>
        <v>10521</v>
      </c>
      <c r="B36" s="1">
        <f>0</f>
        <v>0</v>
      </c>
      <c r="C36" s="1">
        <f>5844</f>
        <v>5844</v>
      </c>
      <c r="D36" s="1">
        <f t="shared" si="1"/>
        <v>33573</v>
      </c>
      <c r="E36" s="1">
        <f t="shared" si="2"/>
        <v>32.7861328125</v>
      </c>
    </row>
    <row r="37" spans="1:5" x14ac:dyDescent="0.25">
      <c r="A37" s="1">
        <f>10757</f>
        <v>10757</v>
      </c>
      <c r="B37" s="1">
        <f>0</f>
        <v>0</v>
      </c>
      <c r="C37" s="1">
        <f>5948</f>
        <v>5948</v>
      </c>
      <c r="D37" s="1">
        <f t="shared" si="1"/>
        <v>33573</v>
      </c>
      <c r="E37" s="1">
        <f t="shared" si="2"/>
        <v>32.7861328125</v>
      </c>
    </row>
    <row r="38" spans="1:5" x14ac:dyDescent="0.25">
      <c r="A38" s="1">
        <f>11006</f>
        <v>11006</v>
      </c>
      <c r="B38" s="1">
        <f>7</f>
        <v>7</v>
      </c>
      <c r="C38" s="1">
        <f>6060</f>
        <v>6060</v>
      </c>
      <c r="D38" s="1">
        <f t="shared" si="1"/>
        <v>33573</v>
      </c>
      <c r="E38" s="1">
        <f t="shared" si="2"/>
        <v>32.7861328125</v>
      </c>
    </row>
    <row r="39" spans="1:5" x14ac:dyDescent="0.25">
      <c r="A39" s="1">
        <f>11258</f>
        <v>11258</v>
      </c>
      <c r="B39" s="1">
        <f>0</f>
        <v>0</v>
      </c>
      <c r="C39" s="1">
        <f>6172</f>
        <v>6172</v>
      </c>
      <c r="D39" s="1">
        <f t="shared" si="1"/>
        <v>33573</v>
      </c>
      <c r="E39" s="1">
        <f t="shared" si="2"/>
        <v>32.7861328125</v>
      </c>
    </row>
    <row r="40" spans="1:5" x14ac:dyDescent="0.25">
      <c r="A40" s="1">
        <f>11495</f>
        <v>11495</v>
      </c>
      <c r="B40" s="1">
        <f>0</f>
        <v>0</v>
      </c>
      <c r="C40" s="1">
        <f>6281</f>
        <v>6281</v>
      </c>
      <c r="D40" s="1">
        <f t="shared" si="1"/>
        <v>33573</v>
      </c>
      <c r="E40" s="1">
        <f t="shared" si="2"/>
        <v>32.7861328125</v>
      </c>
    </row>
    <row r="41" spans="1:5" x14ac:dyDescent="0.25">
      <c r="A41" s="1">
        <f>11733</f>
        <v>11733</v>
      </c>
      <c r="B41" s="1">
        <f>0</f>
        <v>0</v>
      </c>
      <c r="C41" s="1">
        <f>6407</f>
        <v>6407</v>
      </c>
      <c r="D41" s="1">
        <f t="shared" si="1"/>
        <v>33573</v>
      </c>
      <c r="E41" s="1">
        <f t="shared" si="2"/>
        <v>32.7861328125</v>
      </c>
    </row>
    <row r="42" spans="1:5" x14ac:dyDescent="0.25">
      <c r="A42" s="1">
        <f>11976</f>
        <v>11976</v>
      </c>
      <c r="B42" s="1">
        <f>0</f>
        <v>0</v>
      </c>
      <c r="C42" s="1">
        <f>6536</f>
        <v>6536</v>
      </c>
      <c r="D42" s="1">
        <f t="shared" si="1"/>
        <v>33573</v>
      </c>
      <c r="E42" s="1">
        <f t="shared" si="2"/>
        <v>32.7861328125</v>
      </c>
    </row>
    <row r="43" spans="1:5" x14ac:dyDescent="0.25">
      <c r="A43" s="1">
        <f>12241</f>
        <v>12241</v>
      </c>
      <c r="B43" s="1">
        <f>0</f>
        <v>0</v>
      </c>
      <c r="C43" s="1">
        <f>6639</f>
        <v>6639</v>
      </c>
      <c r="D43" s="1">
        <f t="shared" si="1"/>
        <v>33573</v>
      </c>
      <c r="E43" s="1">
        <f t="shared" si="2"/>
        <v>32.7861328125</v>
      </c>
    </row>
    <row r="44" spans="1:5" x14ac:dyDescent="0.25">
      <c r="A44" s="1">
        <f>12500</f>
        <v>12500</v>
      </c>
      <c r="B44" s="1">
        <f>0</f>
        <v>0</v>
      </c>
      <c r="C44" s="1">
        <f>6771</f>
        <v>6771</v>
      </c>
      <c r="D44" s="1">
        <f t="shared" si="1"/>
        <v>33573</v>
      </c>
      <c r="E44" s="1">
        <f t="shared" si="2"/>
        <v>32.7861328125</v>
      </c>
    </row>
    <row r="45" spans="1:5" x14ac:dyDescent="0.25">
      <c r="A45" s="1">
        <f>12746</f>
        <v>12746</v>
      </c>
      <c r="B45" s="1">
        <f>11</f>
        <v>11</v>
      </c>
      <c r="C45" s="1">
        <f>6903</f>
        <v>6903</v>
      </c>
      <c r="D45" s="1">
        <f>33729</f>
        <v>33729</v>
      </c>
      <c r="E45" s="1">
        <f>32.9384765625</f>
        <v>32.9384765625</v>
      </c>
    </row>
    <row r="46" spans="1:5" x14ac:dyDescent="0.25">
      <c r="A46" s="1">
        <f>12979</f>
        <v>12979</v>
      </c>
      <c r="B46" s="1">
        <f t="shared" ref="B46:B55" si="3">0</f>
        <v>0</v>
      </c>
      <c r="C46" s="1">
        <f>7022</f>
        <v>7022</v>
      </c>
      <c r="D46" s="1">
        <f>33857</f>
        <v>33857</v>
      </c>
      <c r="E46" s="1">
        <f>33.0634765625</f>
        <v>33.0634765625</v>
      </c>
    </row>
    <row r="47" spans="1:5" x14ac:dyDescent="0.25">
      <c r="A47" s="1">
        <f>13223</f>
        <v>13223</v>
      </c>
      <c r="B47" s="1">
        <f t="shared" si="3"/>
        <v>0</v>
      </c>
      <c r="C47" s="1">
        <f>7191</f>
        <v>7191</v>
      </c>
      <c r="D47" s="1">
        <f>33981</f>
        <v>33981</v>
      </c>
      <c r="E47" s="1">
        <f>33.1845703125</f>
        <v>33.1845703125</v>
      </c>
    </row>
    <row r="48" spans="1:5" x14ac:dyDescent="0.25">
      <c r="A48" s="1">
        <f>13457</f>
        <v>13457</v>
      </c>
      <c r="B48" s="1">
        <f t="shared" si="3"/>
        <v>0</v>
      </c>
      <c r="C48" s="1">
        <f>7321</f>
        <v>7321</v>
      </c>
      <c r="D48" s="1">
        <f>34216</f>
        <v>34216</v>
      </c>
      <c r="E48" s="1">
        <f>33.4140625</f>
        <v>33.4140625</v>
      </c>
    </row>
    <row r="49" spans="1:5" x14ac:dyDescent="0.25">
      <c r="A49" s="1">
        <f>13693</f>
        <v>13693</v>
      </c>
      <c r="B49" s="1">
        <f t="shared" si="3"/>
        <v>0</v>
      </c>
      <c r="C49" s="1">
        <f>7435</f>
        <v>7435</v>
      </c>
      <c r="D49" s="1">
        <f>34469</f>
        <v>34469</v>
      </c>
      <c r="E49" s="1">
        <f>33.6611328125</f>
        <v>33.6611328125</v>
      </c>
    </row>
    <row r="50" spans="1:5" x14ac:dyDescent="0.25">
      <c r="A50" s="1">
        <f>13932</f>
        <v>13932</v>
      </c>
      <c r="B50" s="1">
        <f t="shared" si="3"/>
        <v>0</v>
      </c>
      <c r="C50" s="1">
        <f>7557</f>
        <v>7557</v>
      </c>
      <c r="D50" s="1">
        <f>34813</f>
        <v>34813</v>
      </c>
      <c r="E50" s="1">
        <f>33.9970703125</f>
        <v>33.9970703125</v>
      </c>
    </row>
    <row r="51" spans="1:5" x14ac:dyDescent="0.25">
      <c r="A51" s="1">
        <f>14195</f>
        <v>14195</v>
      </c>
      <c r="B51" s="1">
        <f t="shared" si="3"/>
        <v>0</v>
      </c>
      <c r="C51" s="1">
        <f>7684</f>
        <v>7684</v>
      </c>
      <c r="D51" s="1">
        <f>35197</f>
        <v>35197</v>
      </c>
      <c r="E51" s="1">
        <f>34.3720703125</f>
        <v>34.3720703125</v>
      </c>
    </row>
    <row r="52" spans="1:5" x14ac:dyDescent="0.25">
      <c r="A52" s="1">
        <f>14446</f>
        <v>14446</v>
      </c>
      <c r="B52" s="1">
        <f t="shared" si="3"/>
        <v>0</v>
      </c>
      <c r="C52" s="1">
        <f>7868</f>
        <v>7868</v>
      </c>
      <c r="D52" s="1">
        <f>36097</f>
        <v>36097</v>
      </c>
      <c r="E52" s="1">
        <f>35.2509765625</f>
        <v>35.2509765625</v>
      </c>
    </row>
    <row r="53" spans="1:5" x14ac:dyDescent="0.25">
      <c r="A53" s="1">
        <f>14685</f>
        <v>14685</v>
      </c>
      <c r="B53" s="1">
        <f t="shared" si="3"/>
        <v>0</v>
      </c>
      <c r="C53" s="1">
        <f>8000</f>
        <v>8000</v>
      </c>
      <c r="D53" s="1">
        <f>36423</f>
        <v>36423</v>
      </c>
      <c r="E53" s="1">
        <f>35.5693359375</f>
        <v>35.5693359375</v>
      </c>
    </row>
    <row r="54" spans="1:5" x14ac:dyDescent="0.25">
      <c r="A54" s="1">
        <f>14919</f>
        <v>14919</v>
      </c>
      <c r="B54" s="1">
        <f t="shared" si="3"/>
        <v>0</v>
      </c>
      <c r="C54" s="1">
        <f>8128</f>
        <v>8128</v>
      </c>
      <c r="D54" s="1">
        <f>36660</f>
        <v>36660</v>
      </c>
      <c r="E54" s="1">
        <f>35.80078125</f>
        <v>35.80078125</v>
      </c>
    </row>
    <row r="55" spans="1:5" x14ac:dyDescent="0.25">
      <c r="A55" s="1">
        <f>15155</f>
        <v>15155</v>
      </c>
      <c r="B55" s="1">
        <f t="shared" si="3"/>
        <v>0</v>
      </c>
      <c r="C55" s="1">
        <f>8261</f>
        <v>8261</v>
      </c>
      <c r="D55" s="1">
        <f>37054</f>
        <v>37054</v>
      </c>
      <c r="E55" s="1">
        <f>36.185546875</f>
        <v>36.185546875</v>
      </c>
    </row>
    <row r="56" spans="1:5" x14ac:dyDescent="0.25">
      <c r="A56" s="1">
        <f>15404</f>
        <v>15404</v>
      </c>
      <c r="B56" s="1">
        <f>4</f>
        <v>4</v>
      </c>
      <c r="C56" s="1">
        <f>8388</f>
        <v>8388</v>
      </c>
      <c r="D56" s="1">
        <f>37151</f>
        <v>37151</v>
      </c>
      <c r="E56" s="1">
        <f>36.2802734375</f>
        <v>36.2802734375</v>
      </c>
    </row>
    <row r="57" spans="1:5" x14ac:dyDescent="0.25">
      <c r="A57" s="1">
        <f>15665</f>
        <v>15665</v>
      </c>
      <c r="B57" s="1">
        <f>25</f>
        <v>25</v>
      </c>
      <c r="C57" s="1">
        <f>8510</f>
        <v>8510</v>
      </c>
      <c r="D57" s="1">
        <f>37299</f>
        <v>37299</v>
      </c>
      <c r="E57" s="1">
        <f>36.4248046875</f>
        <v>36.4248046875</v>
      </c>
    </row>
    <row r="58" spans="1:5" x14ac:dyDescent="0.25">
      <c r="A58" s="1">
        <f>15910</f>
        <v>15910</v>
      </c>
      <c r="B58" s="1">
        <f>19</f>
        <v>19</v>
      </c>
      <c r="C58" s="1">
        <f>8644</f>
        <v>8644</v>
      </c>
      <c r="D58" s="1">
        <f>37331</f>
        <v>37331</v>
      </c>
      <c r="E58" s="1">
        <f>36.4560546875</f>
        <v>36.4560546875</v>
      </c>
    </row>
    <row r="59" spans="1:5" x14ac:dyDescent="0.25">
      <c r="A59" s="1">
        <f>16166</f>
        <v>16166</v>
      </c>
      <c r="B59" s="1">
        <f>22</f>
        <v>22</v>
      </c>
      <c r="C59" s="1">
        <f>8748</f>
        <v>8748</v>
      </c>
      <c r="D59" s="1">
        <f>37331</f>
        <v>37331</v>
      </c>
      <c r="E59" s="1">
        <f>36.4560546875</f>
        <v>36.4560546875</v>
      </c>
    </row>
    <row r="60" spans="1:5" x14ac:dyDescent="0.25">
      <c r="A60" s="1">
        <f>16427</f>
        <v>16427</v>
      </c>
      <c r="B60" s="1">
        <f>7</f>
        <v>7</v>
      </c>
      <c r="C60" s="1">
        <f>8859</f>
        <v>8859</v>
      </c>
      <c r="D60" s="1">
        <f>37331</f>
        <v>37331</v>
      </c>
      <c r="E60" s="1">
        <f>36.4560546875</f>
        <v>36.4560546875</v>
      </c>
    </row>
    <row r="61" spans="1:5" x14ac:dyDescent="0.25">
      <c r="A61" s="1">
        <f>16665</f>
        <v>16665</v>
      </c>
      <c r="B61" s="1">
        <f>0</f>
        <v>0</v>
      </c>
      <c r="C61" s="1">
        <f>8976</f>
        <v>8976</v>
      </c>
      <c r="D61" s="1">
        <f>37331</f>
        <v>37331</v>
      </c>
      <c r="E61" s="1">
        <f>36.4560546875</f>
        <v>36.4560546875</v>
      </c>
    </row>
    <row r="62" spans="1:5" x14ac:dyDescent="0.25">
      <c r="A62" s="1">
        <f>16904</f>
        <v>16904</v>
      </c>
      <c r="B62" s="1">
        <f>16</f>
        <v>16</v>
      </c>
      <c r="C62" s="1">
        <f>9102</f>
        <v>9102</v>
      </c>
      <c r="D62" s="1">
        <f>37343</f>
        <v>37343</v>
      </c>
      <c r="E62" s="1">
        <f>36.4677734375</f>
        <v>36.4677734375</v>
      </c>
    </row>
    <row r="63" spans="1:5" x14ac:dyDescent="0.25">
      <c r="A63" s="1">
        <f>17154</f>
        <v>17154</v>
      </c>
      <c r="B63" s="1">
        <f>13</f>
        <v>13</v>
      </c>
      <c r="C63" s="1">
        <f>9211</f>
        <v>9211</v>
      </c>
      <c r="D63" s="1">
        <f>37355</f>
        <v>37355</v>
      </c>
      <c r="E63" s="1">
        <f>36.4794921875</f>
        <v>36.4794921875</v>
      </c>
    </row>
    <row r="64" spans="1:5" x14ac:dyDescent="0.25">
      <c r="A64" s="1">
        <f>17402</f>
        <v>17402</v>
      </c>
      <c r="B64" s="1">
        <f>0</f>
        <v>0</v>
      </c>
      <c r="C64" s="1">
        <f>9343</f>
        <v>9343</v>
      </c>
      <c r="D64" s="1">
        <f>37371</f>
        <v>37371</v>
      </c>
      <c r="E64" s="1">
        <f>36.4951171875</f>
        <v>36.4951171875</v>
      </c>
    </row>
    <row r="65" spans="1:5" x14ac:dyDescent="0.25">
      <c r="A65" s="1">
        <f>17653</f>
        <v>17653</v>
      </c>
      <c r="B65" s="1">
        <f>0</f>
        <v>0</v>
      </c>
      <c r="C65" s="1">
        <f>9452</f>
        <v>9452</v>
      </c>
      <c r="D65" s="1">
        <f>37375</f>
        <v>37375</v>
      </c>
      <c r="E65" s="1">
        <f>36.4990234375</f>
        <v>36.4990234375</v>
      </c>
    </row>
    <row r="66" spans="1:5" x14ac:dyDescent="0.25">
      <c r="A66" s="1">
        <f>17916</f>
        <v>17916</v>
      </c>
      <c r="B66" s="1">
        <f>0</f>
        <v>0</v>
      </c>
      <c r="C66" s="1">
        <f>9559</f>
        <v>9559</v>
      </c>
      <c r="D66" s="1">
        <f>37375</f>
        <v>37375</v>
      </c>
      <c r="E66" s="1">
        <f>36.4990234375</f>
        <v>36.4990234375</v>
      </c>
    </row>
    <row r="67" spans="1:5" x14ac:dyDescent="0.25">
      <c r="A67" s="1">
        <f>18177</f>
        <v>18177</v>
      </c>
      <c r="B67" s="1">
        <f>0</f>
        <v>0</v>
      </c>
      <c r="C67" s="1">
        <f>9664</f>
        <v>9664</v>
      </c>
      <c r="D67" s="1">
        <f>37375</f>
        <v>37375</v>
      </c>
      <c r="E67" s="1">
        <f>36.4990234375</f>
        <v>36.4990234375</v>
      </c>
    </row>
    <row r="68" spans="1:5" x14ac:dyDescent="0.25">
      <c r="A68" s="1">
        <f>18427</f>
        <v>18427</v>
      </c>
      <c r="B68" s="1">
        <f>38</f>
        <v>38</v>
      </c>
      <c r="C68" s="1">
        <f>9783</f>
        <v>9783</v>
      </c>
      <c r="D68" s="1">
        <f>37395</f>
        <v>37395</v>
      </c>
      <c r="E68" s="1">
        <f>36.5185546875</f>
        <v>36.5185546875</v>
      </c>
    </row>
    <row r="69" spans="1:5" x14ac:dyDescent="0.25">
      <c r="A69" s="1">
        <f>18690</f>
        <v>18690</v>
      </c>
      <c r="B69" s="1">
        <f>11</f>
        <v>11</v>
      </c>
      <c r="C69" s="1">
        <f>9907</f>
        <v>9907</v>
      </c>
      <c r="D69" s="1">
        <f>37787</f>
        <v>37787</v>
      </c>
      <c r="E69" s="1">
        <f>36.9013671875</f>
        <v>36.9013671875</v>
      </c>
    </row>
    <row r="70" spans="1:5" x14ac:dyDescent="0.25">
      <c r="A70" s="1">
        <f>18939</f>
        <v>18939</v>
      </c>
      <c r="B70" s="1">
        <f>29</f>
        <v>29</v>
      </c>
      <c r="C70" s="1">
        <f>10036</f>
        <v>10036</v>
      </c>
      <c r="D70" s="1">
        <f>38071</f>
        <v>38071</v>
      </c>
      <c r="E70" s="1">
        <f>37.1787109375</f>
        <v>37.1787109375</v>
      </c>
    </row>
    <row r="71" spans="1:5" x14ac:dyDescent="0.25">
      <c r="A71" s="1">
        <f>19179</f>
        <v>19179</v>
      </c>
      <c r="B71" s="1">
        <f t="shared" ref="B71:B80" si="4">0</f>
        <v>0</v>
      </c>
      <c r="C71" s="1">
        <f>10158</f>
        <v>10158</v>
      </c>
      <c r="D71" s="1">
        <f>38073</f>
        <v>38073</v>
      </c>
      <c r="E71" s="1">
        <f>37.1806640625</f>
        <v>37.1806640625</v>
      </c>
    </row>
    <row r="72" spans="1:5" x14ac:dyDescent="0.25">
      <c r="A72" s="1">
        <f>19410</f>
        <v>19410</v>
      </c>
      <c r="B72" s="1">
        <f t="shared" si="4"/>
        <v>0</v>
      </c>
      <c r="C72" s="1">
        <f>10289</f>
        <v>10289</v>
      </c>
      <c r="D72" s="1">
        <f>38141</f>
        <v>38141</v>
      </c>
      <c r="E72" s="1">
        <f>37.2470703125</f>
        <v>37.2470703125</v>
      </c>
    </row>
    <row r="73" spans="1:5" x14ac:dyDescent="0.25">
      <c r="A73" s="1">
        <f>19660</f>
        <v>19660</v>
      </c>
      <c r="B73" s="1">
        <f t="shared" si="4"/>
        <v>0</v>
      </c>
      <c r="C73" s="1">
        <f>10425</f>
        <v>10425</v>
      </c>
      <c r="D73" s="1">
        <f>38297</f>
        <v>38297</v>
      </c>
      <c r="E73" s="1">
        <f t="shared" ref="E73:E78" si="5">37.3994140625</f>
        <v>37.3994140625</v>
      </c>
    </row>
    <row r="74" spans="1:5" x14ac:dyDescent="0.25">
      <c r="A74" s="1">
        <f>19899</f>
        <v>19899</v>
      </c>
      <c r="B74" s="1">
        <f t="shared" si="4"/>
        <v>0</v>
      </c>
      <c r="C74" s="1">
        <f>10529</f>
        <v>10529</v>
      </c>
      <c r="D74" s="1">
        <f>38297</f>
        <v>38297</v>
      </c>
      <c r="E74" s="1">
        <f t="shared" si="5"/>
        <v>37.3994140625</v>
      </c>
    </row>
    <row r="75" spans="1:5" x14ac:dyDescent="0.25">
      <c r="A75" s="1">
        <f>20144</f>
        <v>20144</v>
      </c>
      <c r="B75" s="1">
        <f t="shared" si="4"/>
        <v>0</v>
      </c>
      <c r="C75" s="1">
        <f>10634</f>
        <v>10634</v>
      </c>
      <c r="D75" s="1">
        <f>38297</f>
        <v>38297</v>
      </c>
      <c r="E75" s="1">
        <f t="shared" si="5"/>
        <v>37.3994140625</v>
      </c>
    </row>
    <row r="76" spans="1:5" x14ac:dyDescent="0.25">
      <c r="A76" s="1">
        <f>20380</f>
        <v>20380</v>
      </c>
      <c r="B76" s="1">
        <f t="shared" si="4"/>
        <v>0</v>
      </c>
      <c r="C76" s="1">
        <f>10740</f>
        <v>10740</v>
      </c>
      <c r="D76" s="1">
        <f>38297</f>
        <v>38297</v>
      </c>
      <c r="E76" s="1">
        <f t="shared" si="5"/>
        <v>37.3994140625</v>
      </c>
    </row>
    <row r="77" spans="1:5" x14ac:dyDescent="0.25">
      <c r="A77" s="1">
        <f>20652</f>
        <v>20652</v>
      </c>
      <c r="B77" s="1">
        <f t="shared" si="4"/>
        <v>0</v>
      </c>
      <c r="C77" s="1">
        <f>10848</f>
        <v>10848</v>
      </c>
      <c r="D77" s="1">
        <f>38297</f>
        <v>38297</v>
      </c>
      <c r="E77" s="1">
        <f t="shared" si="5"/>
        <v>37.3994140625</v>
      </c>
    </row>
    <row r="78" spans="1:5" x14ac:dyDescent="0.25">
      <c r="A78" s="1">
        <f>20896</f>
        <v>20896</v>
      </c>
      <c r="B78" s="1">
        <f t="shared" si="4"/>
        <v>0</v>
      </c>
      <c r="C78" s="1">
        <f>10974</f>
        <v>10974</v>
      </c>
      <c r="D78" s="1">
        <f>38297</f>
        <v>38297</v>
      </c>
      <c r="E78" s="1">
        <f t="shared" si="5"/>
        <v>37.3994140625</v>
      </c>
    </row>
    <row r="79" spans="1:5" x14ac:dyDescent="0.25">
      <c r="A79" s="1">
        <f>21141</f>
        <v>21141</v>
      </c>
      <c r="B79" s="1">
        <f t="shared" si="4"/>
        <v>0</v>
      </c>
      <c r="C79" s="1">
        <f>11089</f>
        <v>11089</v>
      </c>
      <c r="D79" s="1">
        <f t="shared" ref="D79:D90" si="6">38301</f>
        <v>38301</v>
      </c>
      <c r="E79" s="1">
        <f t="shared" ref="E79:E90" si="7">37.4033203125</f>
        <v>37.4033203125</v>
      </c>
    </row>
    <row r="80" spans="1:5" x14ac:dyDescent="0.25">
      <c r="A80" s="1">
        <f>21388</f>
        <v>21388</v>
      </c>
      <c r="B80" s="1">
        <f t="shared" si="4"/>
        <v>0</v>
      </c>
      <c r="C80" s="1">
        <f>11194</f>
        <v>11194</v>
      </c>
      <c r="D80" s="1">
        <f t="shared" si="6"/>
        <v>38301</v>
      </c>
      <c r="E80" s="1">
        <f t="shared" si="7"/>
        <v>37.4033203125</v>
      </c>
    </row>
    <row r="81" spans="1:5" x14ac:dyDescent="0.25">
      <c r="A81" s="1">
        <f>21640</f>
        <v>21640</v>
      </c>
      <c r="B81" s="1">
        <f>31</f>
        <v>31</v>
      </c>
      <c r="C81" s="1">
        <f>11304</f>
        <v>11304</v>
      </c>
      <c r="D81" s="1">
        <f t="shared" si="6"/>
        <v>38301</v>
      </c>
      <c r="E81" s="1">
        <f t="shared" si="7"/>
        <v>37.4033203125</v>
      </c>
    </row>
    <row r="82" spans="1:5" x14ac:dyDescent="0.25">
      <c r="A82" s="1">
        <f>21905</f>
        <v>21905</v>
      </c>
      <c r="B82" s="1">
        <f>10</f>
        <v>10</v>
      </c>
      <c r="C82" s="1">
        <f>11412</f>
        <v>11412</v>
      </c>
      <c r="D82" s="1">
        <f t="shared" si="6"/>
        <v>38301</v>
      </c>
      <c r="E82" s="1">
        <f t="shared" si="7"/>
        <v>37.4033203125</v>
      </c>
    </row>
    <row r="83" spans="1:5" x14ac:dyDescent="0.25">
      <c r="A83" s="1">
        <f>22152</f>
        <v>22152</v>
      </c>
      <c r="B83" s="1">
        <f>6</f>
        <v>6</v>
      </c>
      <c r="C83" s="1">
        <f>11525</f>
        <v>11525</v>
      </c>
      <c r="D83" s="1">
        <f t="shared" si="6"/>
        <v>38301</v>
      </c>
      <c r="E83" s="1">
        <f t="shared" si="7"/>
        <v>37.4033203125</v>
      </c>
    </row>
    <row r="84" spans="1:5" x14ac:dyDescent="0.25">
      <c r="A84" s="1">
        <f>22406</f>
        <v>22406</v>
      </c>
      <c r="B84" s="1">
        <f>0</f>
        <v>0</v>
      </c>
      <c r="C84" s="1">
        <f>11632</f>
        <v>11632</v>
      </c>
      <c r="D84" s="1">
        <f t="shared" si="6"/>
        <v>38301</v>
      </c>
      <c r="E84" s="1">
        <f t="shared" si="7"/>
        <v>37.4033203125</v>
      </c>
    </row>
    <row r="85" spans="1:5" x14ac:dyDescent="0.25">
      <c r="A85" s="1">
        <f>22639</f>
        <v>22639</v>
      </c>
      <c r="B85" s="1">
        <f>0</f>
        <v>0</v>
      </c>
      <c r="C85" s="1">
        <f>11741</f>
        <v>11741</v>
      </c>
      <c r="D85" s="1">
        <f t="shared" si="6"/>
        <v>38301</v>
      </c>
      <c r="E85" s="1">
        <f t="shared" si="7"/>
        <v>37.4033203125</v>
      </c>
    </row>
    <row r="86" spans="1:5" x14ac:dyDescent="0.25">
      <c r="A86" s="1">
        <f>22909</f>
        <v>22909</v>
      </c>
      <c r="B86" s="1">
        <f>17</f>
        <v>17</v>
      </c>
      <c r="C86" s="1">
        <f>11860</f>
        <v>11860</v>
      </c>
      <c r="D86" s="1">
        <f t="shared" si="6"/>
        <v>38301</v>
      </c>
      <c r="E86" s="1">
        <f t="shared" si="7"/>
        <v>37.4033203125</v>
      </c>
    </row>
    <row r="87" spans="1:5" x14ac:dyDescent="0.25">
      <c r="A87" s="1">
        <f>23150</f>
        <v>23150</v>
      </c>
      <c r="B87" s="1">
        <f>0</f>
        <v>0</v>
      </c>
      <c r="C87" s="1">
        <f>11973</f>
        <v>11973</v>
      </c>
      <c r="D87" s="1">
        <f t="shared" si="6"/>
        <v>38301</v>
      </c>
      <c r="E87" s="1">
        <f t="shared" si="7"/>
        <v>37.4033203125</v>
      </c>
    </row>
    <row r="88" spans="1:5" x14ac:dyDescent="0.25">
      <c r="A88" s="1">
        <f>23401</f>
        <v>23401</v>
      </c>
      <c r="B88" s="1">
        <f>0</f>
        <v>0</v>
      </c>
      <c r="C88" s="1">
        <f>12087</f>
        <v>12087</v>
      </c>
      <c r="D88" s="1">
        <f t="shared" si="6"/>
        <v>38301</v>
      </c>
      <c r="E88" s="1">
        <f t="shared" si="7"/>
        <v>37.4033203125</v>
      </c>
    </row>
    <row r="89" spans="1:5" x14ac:dyDescent="0.25">
      <c r="A89" s="1">
        <f>23633</f>
        <v>23633</v>
      </c>
      <c r="B89" s="1">
        <f>0</f>
        <v>0</v>
      </c>
      <c r="C89" s="1">
        <f>12197</f>
        <v>12197</v>
      </c>
      <c r="D89" s="1">
        <f t="shared" si="6"/>
        <v>38301</v>
      </c>
      <c r="E89" s="1">
        <f t="shared" si="7"/>
        <v>37.4033203125</v>
      </c>
    </row>
    <row r="90" spans="1:5" x14ac:dyDescent="0.25">
      <c r="A90" s="1">
        <f>23877</f>
        <v>23877</v>
      </c>
      <c r="B90" s="1">
        <f>0</f>
        <v>0</v>
      </c>
      <c r="C90" s="1">
        <f>12332</f>
        <v>12332</v>
      </c>
      <c r="D90" s="1">
        <f t="shared" si="6"/>
        <v>38301</v>
      </c>
      <c r="E90" s="1">
        <f t="shared" si="7"/>
        <v>37.4033203125</v>
      </c>
    </row>
    <row r="91" spans="1:5" x14ac:dyDescent="0.25">
      <c r="A91" s="1">
        <f>24137</f>
        <v>24137</v>
      </c>
      <c r="B91" s="1">
        <f>9</f>
        <v>9</v>
      </c>
      <c r="C91" s="1">
        <f>12449</f>
        <v>12449</v>
      </c>
      <c r="D91" s="1">
        <f>38305</f>
        <v>38305</v>
      </c>
      <c r="E91" s="1">
        <f>37.4072265625</f>
        <v>37.4072265625</v>
      </c>
    </row>
    <row r="92" spans="1:5" x14ac:dyDescent="0.25">
      <c r="A92" s="1">
        <f>24396</f>
        <v>24396</v>
      </c>
      <c r="B92" s="1">
        <f>15</f>
        <v>15</v>
      </c>
      <c r="C92" s="1">
        <f>12563</f>
        <v>12563</v>
      </c>
      <c r="D92" s="1">
        <f>38353</f>
        <v>38353</v>
      </c>
      <c r="E92" s="1">
        <f>37.4541015625</f>
        <v>37.4541015625</v>
      </c>
    </row>
    <row r="93" spans="1:5" x14ac:dyDescent="0.25">
      <c r="A93" s="1">
        <f>24645</f>
        <v>24645</v>
      </c>
      <c r="B93" s="1">
        <f>22</f>
        <v>22</v>
      </c>
      <c r="C93" s="1">
        <f>12692</f>
        <v>12692</v>
      </c>
      <c r="D93" s="1">
        <f>38365</f>
        <v>38365</v>
      </c>
      <c r="E93" s="1">
        <f>37.4658203125</f>
        <v>37.4658203125</v>
      </c>
    </row>
    <row r="94" spans="1:5" x14ac:dyDescent="0.25">
      <c r="A94" s="1">
        <f>24881</f>
        <v>24881</v>
      </c>
      <c r="B94" s="1">
        <f>0</f>
        <v>0</v>
      </c>
      <c r="C94" s="1">
        <f>12808</f>
        <v>12808</v>
      </c>
      <c r="D94" s="1">
        <f t="shared" ref="D94:D116" si="8">38373</f>
        <v>38373</v>
      </c>
      <c r="E94" s="1">
        <f t="shared" ref="E94:E116" si="9">37.4736328125</f>
        <v>37.4736328125</v>
      </c>
    </row>
    <row r="95" spans="1:5" x14ac:dyDescent="0.25">
      <c r="A95" s="1">
        <f>25131</f>
        <v>25131</v>
      </c>
      <c r="B95" s="1">
        <f>0</f>
        <v>0</v>
      </c>
      <c r="C95" s="1">
        <f>12914</f>
        <v>12914</v>
      </c>
      <c r="D95" s="1">
        <f t="shared" si="8"/>
        <v>38373</v>
      </c>
      <c r="E95" s="1">
        <f t="shared" si="9"/>
        <v>37.4736328125</v>
      </c>
    </row>
    <row r="96" spans="1:5" x14ac:dyDescent="0.25">
      <c r="A96" s="1">
        <f>25406</f>
        <v>25406</v>
      </c>
      <c r="B96" s="1">
        <f>16</f>
        <v>16</v>
      </c>
      <c r="C96" s="1">
        <f>13028</f>
        <v>13028</v>
      </c>
      <c r="D96" s="1">
        <f t="shared" si="8"/>
        <v>38373</v>
      </c>
      <c r="E96" s="1">
        <f t="shared" si="9"/>
        <v>37.4736328125</v>
      </c>
    </row>
    <row r="97" spans="1:5" x14ac:dyDescent="0.25">
      <c r="A97" s="1">
        <f>25647</f>
        <v>25647</v>
      </c>
      <c r="B97" s="1">
        <f>6</f>
        <v>6</v>
      </c>
      <c r="C97" s="1">
        <f>13135</f>
        <v>13135</v>
      </c>
      <c r="D97" s="1">
        <f t="shared" si="8"/>
        <v>38373</v>
      </c>
      <c r="E97" s="1">
        <f t="shared" si="9"/>
        <v>37.4736328125</v>
      </c>
    </row>
    <row r="98" spans="1:5" x14ac:dyDescent="0.25">
      <c r="A98" s="1">
        <f>25883</f>
        <v>25883</v>
      </c>
      <c r="B98" s="1">
        <f>0</f>
        <v>0</v>
      </c>
      <c r="C98" s="1">
        <f>13244</f>
        <v>13244</v>
      </c>
      <c r="D98" s="1">
        <f t="shared" si="8"/>
        <v>38373</v>
      </c>
      <c r="E98" s="1">
        <f t="shared" si="9"/>
        <v>37.4736328125</v>
      </c>
    </row>
    <row r="99" spans="1:5" x14ac:dyDescent="0.25">
      <c r="A99" s="1">
        <f>26127</f>
        <v>26127</v>
      </c>
      <c r="B99" s="1">
        <f>0</f>
        <v>0</v>
      </c>
      <c r="C99" s="1">
        <f>13353</f>
        <v>13353</v>
      </c>
      <c r="D99" s="1">
        <f t="shared" si="8"/>
        <v>38373</v>
      </c>
      <c r="E99" s="1">
        <f t="shared" si="9"/>
        <v>37.4736328125</v>
      </c>
    </row>
    <row r="100" spans="1:5" x14ac:dyDescent="0.25">
      <c r="A100" s="1">
        <f>26373</f>
        <v>26373</v>
      </c>
      <c r="B100" s="1">
        <f>0</f>
        <v>0</v>
      </c>
      <c r="C100" s="1">
        <f>13464</f>
        <v>13464</v>
      </c>
      <c r="D100" s="1">
        <f t="shared" si="8"/>
        <v>38373</v>
      </c>
      <c r="E100" s="1">
        <f t="shared" si="9"/>
        <v>37.4736328125</v>
      </c>
    </row>
    <row r="101" spans="1:5" x14ac:dyDescent="0.25">
      <c r="A101" s="1">
        <f>26607</f>
        <v>26607</v>
      </c>
      <c r="B101" s="1">
        <f>0</f>
        <v>0</v>
      </c>
      <c r="C101" s="1">
        <f>13575</f>
        <v>13575</v>
      </c>
      <c r="D101" s="1">
        <f t="shared" si="8"/>
        <v>38373</v>
      </c>
      <c r="E101" s="1">
        <f t="shared" si="9"/>
        <v>37.4736328125</v>
      </c>
    </row>
    <row r="102" spans="1:5" x14ac:dyDescent="0.25">
      <c r="A102" s="1">
        <f>26862</f>
        <v>26862</v>
      </c>
      <c r="B102" s="1">
        <f>0</f>
        <v>0</v>
      </c>
      <c r="C102" s="1">
        <f>13682</f>
        <v>13682</v>
      </c>
      <c r="D102" s="1">
        <f t="shared" si="8"/>
        <v>38373</v>
      </c>
      <c r="E102" s="1">
        <f t="shared" si="9"/>
        <v>37.4736328125</v>
      </c>
    </row>
    <row r="103" spans="1:5" x14ac:dyDescent="0.25">
      <c r="A103" s="1">
        <f>27104</f>
        <v>27104</v>
      </c>
      <c r="B103" s="1">
        <f>0</f>
        <v>0</v>
      </c>
      <c r="C103" s="1">
        <f>13798</f>
        <v>13798</v>
      </c>
      <c r="D103" s="1">
        <f t="shared" si="8"/>
        <v>38373</v>
      </c>
      <c r="E103" s="1">
        <f t="shared" si="9"/>
        <v>37.4736328125</v>
      </c>
    </row>
    <row r="104" spans="1:5" x14ac:dyDescent="0.25">
      <c r="A104" s="1">
        <f>27368</f>
        <v>27368</v>
      </c>
      <c r="B104" s="1">
        <f>0</f>
        <v>0</v>
      </c>
      <c r="C104" s="1">
        <f>13914</f>
        <v>13914</v>
      </c>
      <c r="D104" s="1">
        <f t="shared" si="8"/>
        <v>38373</v>
      </c>
      <c r="E104" s="1">
        <f t="shared" si="9"/>
        <v>37.4736328125</v>
      </c>
    </row>
    <row r="105" spans="1:5" x14ac:dyDescent="0.25">
      <c r="A105" s="1">
        <f>27627</f>
        <v>27627</v>
      </c>
      <c r="B105" s="1">
        <f>20</f>
        <v>20</v>
      </c>
      <c r="C105" s="1">
        <f>14026</f>
        <v>14026</v>
      </c>
      <c r="D105" s="1">
        <f t="shared" si="8"/>
        <v>38373</v>
      </c>
      <c r="E105" s="1">
        <f t="shared" si="9"/>
        <v>37.4736328125</v>
      </c>
    </row>
    <row r="106" spans="1:5" x14ac:dyDescent="0.25">
      <c r="A106" s="1">
        <f>27864</f>
        <v>27864</v>
      </c>
      <c r="B106" s="1">
        <f t="shared" ref="B106:B116" si="10">0</f>
        <v>0</v>
      </c>
      <c r="C106" s="1">
        <f>14141</f>
        <v>14141</v>
      </c>
      <c r="D106" s="1">
        <f t="shared" si="8"/>
        <v>38373</v>
      </c>
      <c r="E106" s="1">
        <f t="shared" si="9"/>
        <v>37.4736328125</v>
      </c>
    </row>
    <row r="107" spans="1:5" x14ac:dyDescent="0.25">
      <c r="A107" s="1">
        <f>28114</f>
        <v>28114</v>
      </c>
      <c r="B107" s="1">
        <f t="shared" si="10"/>
        <v>0</v>
      </c>
      <c r="C107" s="1">
        <f>14265</f>
        <v>14265</v>
      </c>
      <c r="D107" s="1">
        <f t="shared" si="8"/>
        <v>38373</v>
      </c>
      <c r="E107" s="1">
        <f t="shared" si="9"/>
        <v>37.4736328125</v>
      </c>
    </row>
    <row r="108" spans="1:5" x14ac:dyDescent="0.25">
      <c r="A108" s="1">
        <f>28353</f>
        <v>28353</v>
      </c>
      <c r="B108" s="1">
        <f t="shared" si="10"/>
        <v>0</v>
      </c>
      <c r="C108" s="1">
        <f>14373</f>
        <v>14373</v>
      </c>
      <c r="D108" s="1">
        <f t="shared" si="8"/>
        <v>38373</v>
      </c>
      <c r="E108" s="1">
        <f t="shared" si="9"/>
        <v>37.4736328125</v>
      </c>
    </row>
    <row r="109" spans="1:5" x14ac:dyDescent="0.25">
      <c r="A109" s="1">
        <f>28608</f>
        <v>28608</v>
      </c>
      <c r="B109" s="1">
        <f t="shared" si="10"/>
        <v>0</v>
      </c>
      <c r="C109" s="1">
        <f>14484</f>
        <v>14484</v>
      </c>
      <c r="D109" s="1">
        <f t="shared" si="8"/>
        <v>38373</v>
      </c>
      <c r="E109" s="1">
        <f t="shared" si="9"/>
        <v>37.4736328125</v>
      </c>
    </row>
    <row r="110" spans="1:5" x14ac:dyDescent="0.25">
      <c r="A110" s="1">
        <f>28859</f>
        <v>28859</v>
      </c>
      <c r="B110" s="1">
        <f t="shared" si="10"/>
        <v>0</v>
      </c>
      <c r="C110" s="1">
        <f>14591</f>
        <v>14591</v>
      </c>
      <c r="D110" s="1">
        <f t="shared" si="8"/>
        <v>38373</v>
      </c>
      <c r="E110" s="1">
        <f t="shared" si="9"/>
        <v>37.4736328125</v>
      </c>
    </row>
    <row r="111" spans="1:5" x14ac:dyDescent="0.25">
      <c r="A111" s="1">
        <f>29134</f>
        <v>29134</v>
      </c>
      <c r="B111" s="1">
        <f t="shared" si="10"/>
        <v>0</v>
      </c>
      <c r="C111" s="1">
        <f>14700</f>
        <v>14700</v>
      </c>
      <c r="D111" s="1">
        <f t="shared" si="8"/>
        <v>38373</v>
      </c>
      <c r="E111" s="1">
        <f t="shared" si="9"/>
        <v>37.4736328125</v>
      </c>
    </row>
    <row r="112" spans="1:5" x14ac:dyDescent="0.25">
      <c r="A112" s="1">
        <f>29382</f>
        <v>29382</v>
      </c>
      <c r="B112" s="1">
        <f t="shared" si="10"/>
        <v>0</v>
      </c>
      <c r="C112" s="1">
        <f>14807</f>
        <v>14807</v>
      </c>
      <c r="D112" s="1">
        <f t="shared" si="8"/>
        <v>38373</v>
      </c>
      <c r="E112" s="1">
        <f t="shared" si="9"/>
        <v>37.4736328125</v>
      </c>
    </row>
    <row r="113" spans="1:5" x14ac:dyDescent="0.25">
      <c r="A113" s="1">
        <f>29613</f>
        <v>29613</v>
      </c>
      <c r="B113" s="1">
        <f t="shared" si="10"/>
        <v>0</v>
      </c>
      <c r="C113" s="1">
        <f>14913</f>
        <v>14913</v>
      </c>
      <c r="D113" s="1">
        <f t="shared" si="8"/>
        <v>38373</v>
      </c>
      <c r="E113" s="1">
        <f t="shared" si="9"/>
        <v>37.4736328125</v>
      </c>
    </row>
    <row r="114" spans="1:5" x14ac:dyDescent="0.25">
      <c r="A114" s="1">
        <f>29849</f>
        <v>29849</v>
      </c>
      <c r="B114" s="1">
        <f t="shared" si="10"/>
        <v>0</v>
      </c>
      <c r="C114" s="1">
        <f>15025</f>
        <v>15025</v>
      </c>
      <c r="D114" s="1">
        <f t="shared" si="8"/>
        <v>38373</v>
      </c>
      <c r="E114" s="1">
        <f t="shared" si="9"/>
        <v>37.4736328125</v>
      </c>
    </row>
    <row r="115" spans="1:5" x14ac:dyDescent="0.25">
      <c r="A115" s="1">
        <f>30079</f>
        <v>30079</v>
      </c>
      <c r="B115" s="1">
        <f t="shared" si="10"/>
        <v>0</v>
      </c>
      <c r="C115" s="1">
        <f>15145</f>
        <v>15145</v>
      </c>
      <c r="D115" s="1">
        <f t="shared" si="8"/>
        <v>38373</v>
      </c>
      <c r="E115" s="1">
        <f t="shared" si="9"/>
        <v>37.4736328125</v>
      </c>
    </row>
    <row r="116" spans="1:5" x14ac:dyDescent="0.25">
      <c r="A116" s="1">
        <f>30333</f>
        <v>30333</v>
      </c>
      <c r="B116" s="1">
        <f t="shared" si="10"/>
        <v>0</v>
      </c>
      <c r="C116" s="1">
        <f>15257</f>
        <v>15257</v>
      </c>
      <c r="D116" s="1">
        <f t="shared" si="8"/>
        <v>38373</v>
      </c>
      <c r="E116" s="1">
        <f t="shared" si="9"/>
        <v>37.4736328125</v>
      </c>
    </row>
    <row r="117" spans="1:5" x14ac:dyDescent="0.25">
      <c r="A117" s="1">
        <f>30603</f>
        <v>30603</v>
      </c>
      <c r="B117" s="1">
        <f>26</f>
        <v>26</v>
      </c>
      <c r="C117" s="1">
        <f>15420</f>
        <v>15420</v>
      </c>
      <c r="D117" s="1">
        <f>38393</f>
        <v>38393</v>
      </c>
      <c r="E117" s="1">
        <f>37.4931640625</f>
        <v>37.4931640625</v>
      </c>
    </row>
    <row r="118" spans="1:5" x14ac:dyDescent="0.25">
      <c r="A118" s="1">
        <f>30850</f>
        <v>30850</v>
      </c>
      <c r="B118" s="1">
        <f>24</f>
        <v>24</v>
      </c>
      <c r="C118" s="1">
        <f>15553</f>
        <v>15553</v>
      </c>
      <c r="D118" s="1">
        <f>38913</f>
        <v>38913</v>
      </c>
      <c r="E118" s="1">
        <f>38.0009765625</f>
        <v>38.0009765625</v>
      </c>
    </row>
    <row r="119" spans="1:5" x14ac:dyDescent="0.25">
      <c r="A119" s="1">
        <f>31085</f>
        <v>31085</v>
      </c>
      <c r="B119" s="1">
        <f t="shared" ref="B119:B127" si="11">0</f>
        <v>0</v>
      </c>
      <c r="C119" s="1">
        <f>15660</f>
        <v>15660</v>
      </c>
      <c r="D119" s="1">
        <f>39453</f>
        <v>39453</v>
      </c>
      <c r="E119" s="1">
        <f>38.5283203125</f>
        <v>38.5283203125</v>
      </c>
    </row>
    <row r="120" spans="1:5" x14ac:dyDescent="0.25">
      <c r="A120" s="1">
        <f>31326</f>
        <v>31326</v>
      </c>
      <c r="B120" s="1">
        <f t="shared" si="11"/>
        <v>0</v>
      </c>
      <c r="C120" s="1">
        <f>15775</f>
        <v>15775</v>
      </c>
      <c r="D120" s="1">
        <f>40457</f>
        <v>40457</v>
      </c>
      <c r="E120" s="1">
        <f>39.5087890625</f>
        <v>39.5087890625</v>
      </c>
    </row>
    <row r="121" spans="1:5" x14ac:dyDescent="0.25">
      <c r="A121" s="1">
        <f>31575</f>
        <v>31575</v>
      </c>
      <c r="B121" s="1">
        <f t="shared" si="11"/>
        <v>0</v>
      </c>
      <c r="C121" s="1">
        <f>15893</f>
        <v>15893</v>
      </c>
      <c r="D121" s="1">
        <f>40477</f>
        <v>40477</v>
      </c>
      <c r="E121" s="1">
        <f>39.5283203125</f>
        <v>39.5283203125</v>
      </c>
    </row>
    <row r="122" spans="1:5" x14ac:dyDescent="0.25">
      <c r="A122" s="1">
        <f>31834</f>
        <v>31834</v>
      </c>
      <c r="B122" s="1">
        <f t="shared" si="11"/>
        <v>0</v>
      </c>
      <c r="C122" s="1">
        <f>16023</f>
        <v>16023</v>
      </c>
      <c r="D122" s="1">
        <f>40505</f>
        <v>40505</v>
      </c>
      <c r="E122" s="1">
        <f>39.5556640625</f>
        <v>39.5556640625</v>
      </c>
    </row>
    <row r="123" spans="1:5" x14ac:dyDescent="0.25">
      <c r="A123" s="1">
        <f>32073</f>
        <v>32073</v>
      </c>
      <c r="B123" s="1">
        <f t="shared" si="11"/>
        <v>0</v>
      </c>
      <c r="C123" s="1">
        <f>16167</f>
        <v>16167</v>
      </c>
      <c r="D123" s="1">
        <f>40537</f>
        <v>40537</v>
      </c>
      <c r="E123" s="1">
        <f>39.5869140625</f>
        <v>39.5869140625</v>
      </c>
    </row>
    <row r="124" spans="1:5" x14ac:dyDescent="0.25">
      <c r="A124" s="1">
        <f>32303</f>
        <v>32303</v>
      </c>
      <c r="B124" s="1">
        <f t="shared" si="11"/>
        <v>0</v>
      </c>
      <c r="C124" s="1">
        <f>16316</f>
        <v>16316</v>
      </c>
      <c r="D124" s="1">
        <f>41529</f>
        <v>41529</v>
      </c>
      <c r="E124" s="1">
        <f>40.5556640625</f>
        <v>40.5556640625</v>
      </c>
    </row>
    <row r="125" spans="1:5" x14ac:dyDescent="0.25">
      <c r="A125" s="1">
        <f>32534</f>
        <v>32534</v>
      </c>
      <c r="B125" s="1">
        <f t="shared" si="11"/>
        <v>0</v>
      </c>
      <c r="C125" s="1">
        <f>16428</f>
        <v>16428</v>
      </c>
      <c r="D125" s="1">
        <f>40573</f>
        <v>40573</v>
      </c>
      <c r="E125" s="1">
        <f>39.6220703125</f>
        <v>39.6220703125</v>
      </c>
    </row>
    <row r="126" spans="1:5" x14ac:dyDescent="0.25">
      <c r="A126" s="1">
        <f>32776</f>
        <v>32776</v>
      </c>
      <c r="B126" s="1">
        <f t="shared" si="11"/>
        <v>0</v>
      </c>
      <c r="C126" s="1">
        <f>16535</f>
        <v>16535</v>
      </c>
      <c r="D126" s="1">
        <f>40573</f>
        <v>40573</v>
      </c>
      <c r="E126" s="1">
        <f>39.6220703125</f>
        <v>39.6220703125</v>
      </c>
    </row>
    <row r="127" spans="1:5" x14ac:dyDescent="0.25">
      <c r="A127" s="1">
        <f>33017</f>
        <v>33017</v>
      </c>
      <c r="B127" s="1">
        <f t="shared" si="11"/>
        <v>0</v>
      </c>
      <c r="C127" s="1">
        <f>16641</f>
        <v>16641</v>
      </c>
      <c r="D127" s="1">
        <f>40573</f>
        <v>40573</v>
      </c>
      <c r="E127" s="1">
        <f>39.6220703125</f>
        <v>39.6220703125</v>
      </c>
    </row>
    <row r="128" spans="1:5" x14ac:dyDescent="0.25">
      <c r="A128" s="1">
        <f>33289</f>
        <v>33289</v>
      </c>
      <c r="B128" s="1">
        <f>29</f>
        <v>29</v>
      </c>
      <c r="C128" s="1">
        <f>16756</f>
        <v>16756</v>
      </c>
      <c r="D128" s="1">
        <f>40573</f>
        <v>40573</v>
      </c>
      <c r="E128" s="1">
        <f>39.6220703125</f>
        <v>39.6220703125</v>
      </c>
    </row>
    <row r="129" spans="1:5" x14ac:dyDescent="0.25">
      <c r="A129" s="1">
        <f>33552</f>
        <v>33552</v>
      </c>
      <c r="B129" s="1">
        <f>15</f>
        <v>15</v>
      </c>
      <c r="C129" s="1">
        <f>16935</f>
        <v>16935</v>
      </c>
      <c r="D129" s="1">
        <f>40589</f>
        <v>40589</v>
      </c>
      <c r="E129" s="1">
        <f>39.6376953125</f>
        <v>39.6376953125</v>
      </c>
    </row>
    <row r="130" spans="1:5" x14ac:dyDescent="0.25">
      <c r="A130" s="1">
        <f>33799</f>
        <v>33799</v>
      </c>
      <c r="B130" s="1">
        <f>0</f>
        <v>0</v>
      </c>
      <c r="C130" s="1">
        <f>17045</f>
        <v>17045</v>
      </c>
      <c r="D130" s="1">
        <f>40609</f>
        <v>40609</v>
      </c>
      <c r="E130" s="1">
        <f>39.6572265625</f>
        <v>39.6572265625</v>
      </c>
    </row>
    <row r="131" spans="1:5" x14ac:dyDescent="0.25">
      <c r="A131" s="1">
        <f>34044</f>
        <v>34044</v>
      </c>
      <c r="B131" s="1">
        <f>0</f>
        <v>0</v>
      </c>
      <c r="C131" s="1">
        <f>17189</f>
        <v>17189</v>
      </c>
      <c r="D131" s="1">
        <f t="shared" ref="D131:D140" si="12">40625</f>
        <v>40625</v>
      </c>
      <c r="E131" s="1">
        <f t="shared" ref="E131:E140" si="13">39.6728515625</f>
        <v>39.6728515625</v>
      </c>
    </row>
    <row r="132" spans="1:5" x14ac:dyDescent="0.25">
      <c r="A132" s="1">
        <f>34284</f>
        <v>34284</v>
      </c>
      <c r="B132" s="1">
        <f>3</f>
        <v>3</v>
      </c>
      <c r="C132" s="1">
        <f>17296</f>
        <v>17296</v>
      </c>
      <c r="D132" s="1">
        <f t="shared" si="12"/>
        <v>40625</v>
      </c>
      <c r="E132" s="1">
        <f t="shared" si="13"/>
        <v>39.6728515625</v>
      </c>
    </row>
    <row r="133" spans="1:5" x14ac:dyDescent="0.25">
      <c r="A133" s="1">
        <f>34526</f>
        <v>34526</v>
      </c>
      <c r="B133" s="1">
        <f t="shared" ref="B133:B144" si="14">0</f>
        <v>0</v>
      </c>
      <c r="C133" s="1">
        <f>17407</f>
        <v>17407</v>
      </c>
      <c r="D133" s="1">
        <f t="shared" si="12"/>
        <v>40625</v>
      </c>
      <c r="E133" s="1">
        <f t="shared" si="13"/>
        <v>39.6728515625</v>
      </c>
    </row>
    <row r="134" spans="1:5" x14ac:dyDescent="0.25">
      <c r="A134" s="1">
        <f>34768</f>
        <v>34768</v>
      </c>
      <c r="B134" s="1">
        <f t="shared" si="14"/>
        <v>0</v>
      </c>
      <c r="C134" s="1">
        <f>17521</f>
        <v>17521</v>
      </c>
      <c r="D134" s="1">
        <f t="shared" si="12"/>
        <v>40625</v>
      </c>
      <c r="E134" s="1">
        <f t="shared" si="13"/>
        <v>39.6728515625</v>
      </c>
    </row>
    <row r="135" spans="1:5" x14ac:dyDescent="0.25">
      <c r="A135" s="1">
        <f>35015</f>
        <v>35015</v>
      </c>
      <c r="B135" s="1">
        <f t="shared" si="14"/>
        <v>0</v>
      </c>
      <c r="C135" s="1">
        <f>17628</f>
        <v>17628</v>
      </c>
      <c r="D135" s="1">
        <f t="shared" si="12"/>
        <v>40625</v>
      </c>
      <c r="E135" s="1">
        <f t="shared" si="13"/>
        <v>39.6728515625</v>
      </c>
    </row>
    <row r="136" spans="1:5" x14ac:dyDescent="0.25">
      <c r="A136" s="1">
        <f>35258</f>
        <v>35258</v>
      </c>
      <c r="B136" s="1">
        <f t="shared" si="14"/>
        <v>0</v>
      </c>
      <c r="C136" s="1">
        <f>17739</f>
        <v>17739</v>
      </c>
      <c r="D136" s="1">
        <f t="shared" si="12"/>
        <v>40625</v>
      </c>
      <c r="E136" s="1">
        <f t="shared" si="13"/>
        <v>39.6728515625</v>
      </c>
    </row>
    <row r="137" spans="1:5" x14ac:dyDescent="0.25">
      <c r="A137" s="1">
        <f>35528</f>
        <v>35528</v>
      </c>
      <c r="B137" s="1">
        <f t="shared" si="14"/>
        <v>0</v>
      </c>
      <c r="C137" s="1">
        <f>17847</f>
        <v>17847</v>
      </c>
      <c r="D137" s="1">
        <f t="shared" si="12"/>
        <v>40625</v>
      </c>
      <c r="E137" s="1">
        <f t="shared" si="13"/>
        <v>39.6728515625</v>
      </c>
    </row>
    <row r="138" spans="1:5" x14ac:dyDescent="0.25">
      <c r="A138" s="1">
        <f>35770</f>
        <v>35770</v>
      </c>
      <c r="B138" s="1">
        <f t="shared" si="14"/>
        <v>0</v>
      </c>
      <c r="C138" s="1">
        <f>17967</f>
        <v>17967</v>
      </c>
      <c r="D138" s="1">
        <f t="shared" si="12"/>
        <v>40625</v>
      </c>
      <c r="E138" s="1">
        <f t="shared" si="13"/>
        <v>39.6728515625</v>
      </c>
    </row>
    <row r="139" spans="1:5" x14ac:dyDescent="0.25">
      <c r="A139" s="1">
        <f>36002</f>
        <v>36002</v>
      </c>
      <c r="B139" s="1">
        <f t="shared" si="14"/>
        <v>0</v>
      </c>
      <c r="C139" s="1">
        <f>18084</f>
        <v>18084</v>
      </c>
      <c r="D139" s="1">
        <f t="shared" si="12"/>
        <v>40625</v>
      </c>
      <c r="E139" s="1">
        <f t="shared" si="13"/>
        <v>39.6728515625</v>
      </c>
    </row>
    <row r="140" spans="1:5" x14ac:dyDescent="0.25">
      <c r="A140" s="1">
        <f>36236</f>
        <v>36236</v>
      </c>
      <c r="B140" s="1">
        <f t="shared" si="14"/>
        <v>0</v>
      </c>
      <c r="C140" s="1">
        <f>18195</f>
        <v>18195</v>
      </c>
      <c r="D140" s="1">
        <f t="shared" si="12"/>
        <v>40625</v>
      </c>
      <c r="E140" s="1">
        <f t="shared" si="13"/>
        <v>39.6728515625</v>
      </c>
    </row>
    <row r="141" spans="1:5" x14ac:dyDescent="0.25">
      <c r="A141" s="1">
        <f>36477</f>
        <v>36477</v>
      </c>
      <c r="B141" s="1">
        <f t="shared" si="14"/>
        <v>0</v>
      </c>
      <c r="C141" s="1">
        <f>18366</f>
        <v>18366</v>
      </c>
      <c r="D141" s="1">
        <f>40669</f>
        <v>40669</v>
      </c>
      <c r="E141" s="1">
        <f>39.7158203125</f>
        <v>39.7158203125</v>
      </c>
    </row>
    <row r="142" spans="1:5" x14ac:dyDescent="0.25">
      <c r="A142" s="1">
        <f>36731</f>
        <v>36731</v>
      </c>
      <c r="B142" s="1">
        <f t="shared" si="14"/>
        <v>0</v>
      </c>
      <c r="C142" s="1">
        <f>18490</f>
        <v>18490</v>
      </c>
      <c r="D142" s="1">
        <f>40673</f>
        <v>40673</v>
      </c>
      <c r="E142" s="1">
        <f>39.7197265625</f>
        <v>39.7197265625</v>
      </c>
    </row>
    <row r="143" spans="1:5" x14ac:dyDescent="0.25">
      <c r="A143" s="1">
        <f>36974</f>
        <v>36974</v>
      </c>
      <c r="B143" s="1">
        <f t="shared" si="14"/>
        <v>0</v>
      </c>
      <c r="C143" s="1">
        <f>18615</f>
        <v>18615</v>
      </c>
      <c r="D143" s="1">
        <f>40685</f>
        <v>40685</v>
      </c>
      <c r="E143" s="1">
        <f>39.7314453125</f>
        <v>39.7314453125</v>
      </c>
    </row>
    <row r="144" spans="1:5" x14ac:dyDescent="0.25">
      <c r="A144" s="1">
        <f>37208</f>
        <v>37208</v>
      </c>
      <c r="B144" s="1">
        <f t="shared" si="14"/>
        <v>0</v>
      </c>
      <c r="C144" s="1">
        <f>18733</f>
        <v>18733</v>
      </c>
      <c r="D144" s="1">
        <f>40709</f>
        <v>40709</v>
      </c>
      <c r="E144" s="1">
        <f>39.7548828125</f>
        <v>39.7548828125</v>
      </c>
    </row>
    <row r="145" spans="3:5" x14ac:dyDescent="0.25">
      <c r="C145" s="1">
        <f>18843</f>
        <v>18843</v>
      </c>
      <c r="D145" s="1">
        <f>40757</f>
        <v>40757</v>
      </c>
      <c r="E145" s="1">
        <f>39.8017578125</f>
        <v>39.8017578125</v>
      </c>
    </row>
    <row r="146" spans="3:5" x14ac:dyDescent="0.25">
      <c r="C146" s="1">
        <f>18963</f>
        <v>18963</v>
      </c>
      <c r="D146" s="1">
        <f t="shared" ref="D146:D169" si="15">40777</f>
        <v>40777</v>
      </c>
      <c r="E146" s="1">
        <f t="shared" ref="E146:E169" si="16">39.8212890625</f>
        <v>39.8212890625</v>
      </c>
    </row>
    <row r="147" spans="3:5" x14ac:dyDescent="0.25">
      <c r="C147" s="1">
        <f>19071</f>
        <v>19071</v>
      </c>
      <c r="D147" s="1">
        <f t="shared" si="15"/>
        <v>40777</v>
      </c>
      <c r="E147" s="1">
        <f t="shared" si="16"/>
        <v>39.8212890625</v>
      </c>
    </row>
    <row r="148" spans="3:5" x14ac:dyDescent="0.25">
      <c r="C148" s="1">
        <f>19178</f>
        <v>19178</v>
      </c>
      <c r="D148" s="1">
        <f t="shared" si="15"/>
        <v>40777</v>
      </c>
      <c r="E148" s="1">
        <f t="shared" si="16"/>
        <v>39.8212890625</v>
      </c>
    </row>
    <row r="149" spans="3:5" x14ac:dyDescent="0.25">
      <c r="C149" s="1">
        <f>19284</f>
        <v>19284</v>
      </c>
      <c r="D149" s="1">
        <f t="shared" si="15"/>
        <v>40777</v>
      </c>
      <c r="E149" s="1">
        <f t="shared" si="16"/>
        <v>39.8212890625</v>
      </c>
    </row>
    <row r="150" spans="3:5" x14ac:dyDescent="0.25">
      <c r="C150" s="1">
        <f>19390</f>
        <v>19390</v>
      </c>
      <c r="D150" s="1">
        <f t="shared" si="15"/>
        <v>40777</v>
      </c>
      <c r="E150" s="1">
        <f t="shared" si="16"/>
        <v>39.8212890625</v>
      </c>
    </row>
    <row r="151" spans="3:5" x14ac:dyDescent="0.25">
      <c r="C151" s="1">
        <f>19499</f>
        <v>19499</v>
      </c>
      <c r="D151" s="1">
        <f t="shared" si="15"/>
        <v>40777</v>
      </c>
      <c r="E151" s="1">
        <f t="shared" si="16"/>
        <v>39.8212890625</v>
      </c>
    </row>
    <row r="152" spans="3:5" x14ac:dyDescent="0.25">
      <c r="C152" s="1">
        <f>19617</f>
        <v>19617</v>
      </c>
      <c r="D152" s="1">
        <f t="shared" si="15"/>
        <v>40777</v>
      </c>
      <c r="E152" s="1">
        <f t="shared" si="16"/>
        <v>39.8212890625</v>
      </c>
    </row>
    <row r="153" spans="3:5" x14ac:dyDescent="0.25">
      <c r="C153" s="1">
        <f>19725</f>
        <v>19725</v>
      </c>
      <c r="D153" s="1">
        <f t="shared" si="15"/>
        <v>40777</v>
      </c>
      <c r="E153" s="1">
        <f t="shared" si="16"/>
        <v>39.8212890625</v>
      </c>
    </row>
    <row r="154" spans="3:5" x14ac:dyDescent="0.25">
      <c r="C154" s="1">
        <f>19830</f>
        <v>19830</v>
      </c>
      <c r="D154" s="1">
        <f t="shared" si="15"/>
        <v>40777</v>
      </c>
      <c r="E154" s="1">
        <f t="shared" si="16"/>
        <v>39.8212890625</v>
      </c>
    </row>
    <row r="155" spans="3:5" x14ac:dyDescent="0.25">
      <c r="C155" s="1">
        <f>19942</f>
        <v>19942</v>
      </c>
      <c r="D155" s="1">
        <f t="shared" si="15"/>
        <v>40777</v>
      </c>
      <c r="E155" s="1">
        <f t="shared" si="16"/>
        <v>39.8212890625</v>
      </c>
    </row>
    <row r="156" spans="3:5" x14ac:dyDescent="0.25">
      <c r="C156" s="1">
        <f>20051</f>
        <v>20051</v>
      </c>
      <c r="D156" s="1">
        <f t="shared" si="15"/>
        <v>40777</v>
      </c>
      <c r="E156" s="1">
        <f t="shared" si="16"/>
        <v>39.8212890625</v>
      </c>
    </row>
    <row r="157" spans="3:5" x14ac:dyDescent="0.25">
      <c r="C157" s="1">
        <f>20183</f>
        <v>20183</v>
      </c>
      <c r="D157" s="1">
        <f t="shared" si="15"/>
        <v>40777</v>
      </c>
      <c r="E157" s="1">
        <f t="shared" si="16"/>
        <v>39.8212890625</v>
      </c>
    </row>
    <row r="158" spans="3:5" x14ac:dyDescent="0.25">
      <c r="C158" s="1">
        <f>20289</f>
        <v>20289</v>
      </c>
      <c r="D158" s="1">
        <f t="shared" si="15"/>
        <v>40777</v>
      </c>
      <c r="E158" s="1">
        <f t="shared" si="16"/>
        <v>39.8212890625</v>
      </c>
    </row>
    <row r="159" spans="3:5" x14ac:dyDescent="0.25">
      <c r="C159" s="1">
        <f>20434</f>
        <v>20434</v>
      </c>
      <c r="D159" s="1">
        <f t="shared" si="15"/>
        <v>40777</v>
      </c>
      <c r="E159" s="1">
        <f t="shared" si="16"/>
        <v>39.8212890625</v>
      </c>
    </row>
    <row r="160" spans="3:5" x14ac:dyDescent="0.25">
      <c r="C160" s="1">
        <f>20541</f>
        <v>20541</v>
      </c>
      <c r="D160" s="1">
        <f t="shared" si="15"/>
        <v>40777</v>
      </c>
      <c r="E160" s="1">
        <f t="shared" si="16"/>
        <v>39.8212890625</v>
      </c>
    </row>
    <row r="161" spans="3:5" x14ac:dyDescent="0.25">
      <c r="C161" s="1">
        <f>20649</f>
        <v>20649</v>
      </c>
      <c r="D161" s="1">
        <f t="shared" si="15"/>
        <v>40777</v>
      </c>
      <c r="E161" s="1">
        <f t="shared" si="16"/>
        <v>39.8212890625</v>
      </c>
    </row>
    <row r="162" spans="3:5" x14ac:dyDescent="0.25">
      <c r="C162" s="1">
        <f>20757</f>
        <v>20757</v>
      </c>
      <c r="D162" s="1">
        <f t="shared" si="15"/>
        <v>40777</v>
      </c>
      <c r="E162" s="1">
        <f t="shared" si="16"/>
        <v>39.8212890625</v>
      </c>
    </row>
    <row r="163" spans="3:5" x14ac:dyDescent="0.25">
      <c r="C163" s="1">
        <f>20868</f>
        <v>20868</v>
      </c>
      <c r="D163" s="1">
        <f t="shared" si="15"/>
        <v>40777</v>
      </c>
      <c r="E163" s="1">
        <f t="shared" si="16"/>
        <v>39.8212890625</v>
      </c>
    </row>
    <row r="164" spans="3:5" x14ac:dyDescent="0.25">
      <c r="C164" s="1">
        <f>20980</f>
        <v>20980</v>
      </c>
      <c r="D164" s="1">
        <f t="shared" si="15"/>
        <v>40777</v>
      </c>
      <c r="E164" s="1">
        <f t="shared" si="16"/>
        <v>39.8212890625</v>
      </c>
    </row>
    <row r="165" spans="3:5" x14ac:dyDescent="0.25">
      <c r="C165" s="1">
        <f>21090</f>
        <v>21090</v>
      </c>
      <c r="D165" s="1">
        <f t="shared" si="15"/>
        <v>40777</v>
      </c>
      <c r="E165" s="1">
        <f t="shared" si="16"/>
        <v>39.8212890625</v>
      </c>
    </row>
    <row r="166" spans="3:5" x14ac:dyDescent="0.25">
      <c r="C166" s="1">
        <f>21201</f>
        <v>21201</v>
      </c>
      <c r="D166" s="1">
        <f t="shared" si="15"/>
        <v>40777</v>
      </c>
      <c r="E166" s="1">
        <f t="shared" si="16"/>
        <v>39.8212890625</v>
      </c>
    </row>
    <row r="167" spans="3:5" x14ac:dyDescent="0.25">
      <c r="C167" s="1">
        <f>21310</f>
        <v>21310</v>
      </c>
      <c r="D167" s="1">
        <f t="shared" si="15"/>
        <v>40777</v>
      </c>
      <c r="E167" s="1">
        <f t="shared" si="16"/>
        <v>39.8212890625</v>
      </c>
    </row>
    <row r="168" spans="3:5" x14ac:dyDescent="0.25">
      <c r="C168" s="1">
        <f>21435</f>
        <v>21435</v>
      </c>
      <c r="D168" s="1">
        <f t="shared" si="15"/>
        <v>40777</v>
      </c>
      <c r="E168" s="1">
        <f t="shared" si="16"/>
        <v>39.8212890625</v>
      </c>
    </row>
    <row r="169" spans="3:5" x14ac:dyDescent="0.25">
      <c r="C169" s="1">
        <f>21570</f>
        <v>21570</v>
      </c>
      <c r="D169" s="1">
        <f t="shared" si="15"/>
        <v>40777</v>
      </c>
      <c r="E169" s="1">
        <f t="shared" si="16"/>
        <v>39.8212890625</v>
      </c>
    </row>
    <row r="170" spans="3:5" x14ac:dyDescent="0.25">
      <c r="C170" s="1">
        <f>21715</f>
        <v>21715</v>
      </c>
      <c r="D170" s="1">
        <f>40833</f>
        <v>40833</v>
      </c>
      <c r="E170" s="1">
        <f>39.8759765625</f>
        <v>39.8759765625</v>
      </c>
    </row>
    <row r="171" spans="3:5" x14ac:dyDescent="0.25">
      <c r="C171" s="1">
        <f>21828</f>
        <v>21828</v>
      </c>
      <c r="D171" s="1">
        <f>40850</f>
        <v>40850</v>
      </c>
      <c r="E171" s="1">
        <f>39.892578125</f>
        <v>39.892578125</v>
      </c>
    </row>
    <row r="172" spans="3:5" x14ac:dyDescent="0.25">
      <c r="C172" s="1">
        <f>21971</f>
        <v>21971</v>
      </c>
      <c r="D172" s="1">
        <f>40866</f>
        <v>40866</v>
      </c>
      <c r="E172" s="1">
        <f>39.908203125</f>
        <v>39.908203125</v>
      </c>
    </row>
    <row r="173" spans="3:5" x14ac:dyDescent="0.25">
      <c r="C173" s="1">
        <f>22104</f>
        <v>22104</v>
      </c>
      <c r="D173" s="1">
        <f>40882</f>
        <v>40882</v>
      </c>
      <c r="E173" s="1">
        <f t="shared" ref="E173:E178" si="17">39.923828125</f>
        <v>39.923828125</v>
      </c>
    </row>
    <row r="174" spans="3:5" x14ac:dyDescent="0.25">
      <c r="C174" s="1">
        <f>22220</f>
        <v>22220</v>
      </c>
      <c r="D174" s="1">
        <f>40882</f>
        <v>40882</v>
      </c>
      <c r="E174" s="1">
        <f t="shared" si="17"/>
        <v>39.923828125</v>
      </c>
    </row>
    <row r="175" spans="3:5" x14ac:dyDescent="0.25">
      <c r="C175" s="1">
        <f>22352</f>
        <v>22352</v>
      </c>
      <c r="D175" s="1">
        <f>40882</f>
        <v>40882</v>
      </c>
      <c r="E175" s="1">
        <f t="shared" si="17"/>
        <v>39.923828125</v>
      </c>
    </row>
    <row r="176" spans="3:5" x14ac:dyDescent="0.25">
      <c r="C176" s="1">
        <f>22464</f>
        <v>22464</v>
      </c>
      <c r="D176" s="1">
        <f>40882</f>
        <v>40882</v>
      </c>
      <c r="E176" s="1">
        <f t="shared" si="17"/>
        <v>39.923828125</v>
      </c>
    </row>
    <row r="177" spans="3:5" x14ac:dyDescent="0.25">
      <c r="C177" s="1">
        <f>22569</f>
        <v>22569</v>
      </c>
      <c r="D177" s="1">
        <f>40882</f>
        <v>40882</v>
      </c>
      <c r="E177" s="1">
        <f t="shared" si="17"/>
        <v>39.923828125</v>
      </c>
    </row>
    <row r="178" spans="3:5" x14ac:dyDescent="0.25">
      <c r="C178" s="1">
        <f>22684</f>
        <v>22684</v>
      </c>
      <c r="D178" s="1">
        <f>40882</f>
        <v>40882</v>
      </c>
      <c r="E178" s="1">
        <f t="shared" si="17"/>
        <v>39.923828125</v>
      </c>
    </row>
    <row r="179" spans="3:5" x14ac:dyDescent="0.25">
      <c r="C179" s="1">
        <f>22842</f>
        <v>22842</v>
      </c>
      <c r="D179" s="1">
        <f>40890</f>
        <v>40890</v>
      </c>
      <c r="E179" s="1">
        <f>39.931640625</f>
        <v>39.931640625</v>
      </c>
    </row>
    <row r="180" spans="3:5" x14ac:dyDescent="0.25">
      <c r="C180" s="1">
        <f>22967</f>
        <v>22967</v>
      </c>
      <c r="D180" s="1">
        <f>40902</f>
        <v>40902</v>
      </c>
      <c r="E180" s="1">
        <f>39.943359375</f>
        <v>39.943359375</v>
      </c>
    </row>
    <row r="181" spans="3:5" x14ac:dyDescent="0.25">
      <c r="C181" s="1">
        <f>23078</f>
        <v>23078</v>
      </c>
      <c r="D181" s="1">
        <f t="shared" ref="D181:D190" si="18">40906</f>
        <v>40906</v>
      </c>
      <c r="E181" s="1">
        <f t="shared" ref="E181:E190" si="19">39.947265625</f>
        <v>39.947265625</v>
      </c>
    </row>
    <row r="182" spans="3:5" x14ac:dyDescent="0.25">
      <c r="C182" s="1">
        <f>23187</f>
        <v>23187</v>
      </c>
      <c r="D182" s="1">
        <f t="shared" si="18"/>
        <v>40906</v>
      </c>
      <c r="E182" s="1">
        <f t="shared" si="19"/>
        <v>39.947265625</v>
      </c>
    </row>
    <row r="183" spans="3:5" x14ac:dyDescent="0.25">
      <c r="C183" s="1">
        <f>23295</f>
        <v>23295</v>
      </c>
      <c r="D183" s="1">
        <f t="shared" si="18"/>
        <v>40906</v>
      </c>
      <c r="E183" s="1">
        <f t="shared" si="19"/>
        <v>39.947265625</v>
      </c>
    </row>
    <row r="184" spans="3:5" x14ac:dyDescent="0.25">
      <c r="C184" s="1">
        <f>23422</f>
        <v>23422</v>
      </c>
      <c r="D184" s="1">
        <f t="shared" si="18"/>
        <v>40906</v>
      </c>
      <c r="E184" s="1">
        <f t="shared" si="19"/>
        <v>39.947265625</v>
      </c>
    </row>
    <row r="185" spans="3:5" x14ac:dyDescent="0.25">
      <c r="C185" s="1">
        <f>23528</f>
        <v>23528</v>
      </c>
      <c r="D185" s="1">
        <f t="shared" si="18"/>
        <v>40906</v>
      </c>
      <c r="E185" s="1">
        <f t="shared" si="19"/>
        <v>39.947265625</v>
      </c>
    </row>
    <row r="186" spans="3:5" x14ac:dyDescent="0.25">
      <c r="C186" s="1">
        <f>23638</f>
        <v>23638</v>
      </c>
      <c r="D186" s="1">
        <f t="shared" si="18"/>
        <v>40906</v>
      </c>
      <c r="E186" s="1">
        <f t="shared" si="19"/>
        <v>39.947265625</v>
      </c>
    </row>
    <row r="187" spans="3:5" x14ac:dyDescent="0.25">
      <c r="C187" s="1">
        <f>23745</f>
        <v>23745</v>
      </c>
      <c r="D187" s="1">
        <f t="shared" si="18"/>
        <v>40906</v>
      </c>
      <c r="E187" s="1">
        <f t="shared" si="19"/>
        <v>39.947265625</v>
      </c>
    </row>
    <row r="188" spans="3:5" x14ac:dyDescent="0.25">
      <c r="C188" s="1">
        <f>23851</f>
        <v>23851</v>
      </c>
      <c r="D188" s="1">
        <f t="shared" si="18"/>
        <v>40906</v>
      </c>
      <c r="E188" s="1">
        <f t="shared" si="19"/>
        <v>39.947265625</v>
      </c>
    </row>
    <row r="189" spans="3:5" x14ac:dyDescent="0.25">
      <c r="C189" s="1">
        <f>23963</f>
        <v>23963</v>
      </c>
      <c r="D189" s="1">
        <f t="shared" si="18"/>
        <v>40906</v>
      </c>
      <c r="E189" s="1">
        <f t="shared" si="19"/>
        <v>39.947265625</v>
      </c>
    </row>
    <row r="190" spans="3:5" x14ac:dyDescent="0.25">
      <c r="C190" s="1">
        <f>24086</f>
        <v>24086</v>
      </c>
      <c r="D190" s="1">
        <f t="shared" si="18"/>
        <v>40906</v>
      </c>
      <c r="E190" s="1">
        <f t="shared" si="19"/>
        <v>39.947265625</v>
      </c>
    </row>
    <row r="191" spans="3:5" x14ac:dyDescent="0.25">
      <c r="C191" s="1">
        <f>24199</f>
        <v>24199</v>
      </c>
      <c r="D191" s="1">
        <f>40910</f>
        <v>40910</v>
      </c>
      <c r="E191" s="1">
        <f>39.951171875</f>
        <v>39.951171875</v>
      </c>
    </row>
    <row r="192" spans="3:5" x14ac:dyDescent="0.25">
      <c r="C192" s="1">
        <f>24314</f>
        <v>24314</v>
      </c>
      <c r="D192" s="1">
        <f>40890</f>
        <v>40890</v>
      </c>
      <c r="E192" s="1">
        <f>39.931640625</f>
        <v>39.931640625</v>
      </c>
    </row>
    <row r="193" spans="3:5" x14ac:dyDescent="0.25">
      <c r="C193" s="1">
        <f>24427</f>
        <v>24427</v>
      </c>
      <c r="D193" s="1">
        <f>40922</f>
        <v>40922</v>
      </c>
      <c r="E193" s="1">
        <f>39.962890625</f>
        <v>39.962890625</v>
      </c>
    </row>
    <row r="194" spans="3:5" x14ac:dyDescent="0.25">
      <c r="C194" s="1">
        <f>24544</f>
        <v>24544</v>
      </c>
      <c r="D194" s="1">
        <f>40938</f>
        <v>40938</v>
      </c>
      <c r="E194" s="1">
        <f>39.978515625</f>
        <v>39.978515625</v>
      </c>
    </row>
    <row r="195" spans="3:5" x14ac:dyDescent="0.25">
      <c r="C195" s="1">
        <f>24679</f>
        <v>24679</v>
      </c>
      <c r="D195" s="1">
        <f>40962</f>
        <v>40962</v>
      </c>
      <c r="E195" s="1">
        <f>40.001953125</f>
        <v>40.001953125</v>
      </c>
    </row>
    <row r="196" spans="3:5" x14ac:dyDescent="0.25">
      <c r="C196" s="1">
        <f>24786</f>
        <v>24786</v>
      </c>
      <c r="D196" s="1">
        <f>40966</f>
        <v>40966</v>
      </c>
      <c r="E196" s="1">
        <f>40.005859375</f>
        <v>40.005859375</v>
      </c>
    </row>
    <row r="197" spans="3:5" x14ac:dyDescent="0.25">
      <c r="C197" s="1">
        <f>24891</f>
        <v>24891</v>
      </c>
      <c r="D197" s="1">
        <f>40966</f>
        <v>40966</v>
      </c>
      <c r="E197" s="1">
        <f>40.005859375</f>
        <v>40.005859375</v>
      </c>
    </row>
    <row r="198" spans="3:5" x14ac:dyDescent="0.25">
      <c r="C198" s="1">
        <f>24996</f>
        <v>24996</v>
      </c>
      <c r="D198" s="1">
        <f>40966</f>
        <v>40966</v>
      </c>
      <c r="E198" s="1">
        <f>40.005859375</f>
        <v>40.005859375</v>
      </c>
    </row>
    <row r="199" spans="3:5" x14ac:dyDescent="0.25">
      <c r="C199" s="1">
        <f>25106</f>
        <v>25106</v>
      </c>
      <c r="D199" s="1">
        <f>40966</f>
        <v>40966</v>
      </c>
      <c r="E199" s="1">
        <f>40.005859375</f>
        <v>40.005859375</v>
      </c>
    </row>
    <row r="200" spans="3:5" x14ac:dyDescent="0.25">
      <c r="C200" s="1">
        <f>25220</f>
        <v>25220</v>
      </c>
      <c r="D200" s="1">
        <f>40970</f>
        <v>40970</v>
      </c>
      <c r="E200" s="1">
        <f>40.009765625</f>
        <v>40.009765625</v>
      </c>
    </row>
    <row r="201" spans="3:5" x14ac:dyDescent="0.25">
      <c r="C201" s="1">
        <f>25365</f>
        <v>25365</v>
      </c>
      <c r="D201" s="1">
        <f>40982</f>
        <v>40982</v>
      </c>
      <c r="E201" s="1">
        <f>40.021484375</f>
        <v>40.021484375</v>
      </c>
    </row>
    <row r="202" spans="3:5" x14ac:dyDescent="0.25">
      <c r="C202" s="1">
        <f>25487</f>
        <v>25487</v>
      </c>
      <c r="D202" s="1">
        <f>41002</f>
        <v>41002</v>
      </c>
      <c r="E202" s="1">
        <f>40.041015625</f>
        <v>40.041015625</v>
      </c>
    </row>
    <row r="203" spans="3:5" x14ac:dyDescent="0.25">
      <c r="C203" s="1">
        <f>25596</f>
        <v>25596</v>
      </c>
      <c r="D203" s="1">
        <f t="shared" ref="D203:D219" si="20">41014</f>
        <v>41014</v>
      </c>
      <c r="E203" s="1">
        <f t="shared" ref="E203:E219" si="21">40.052734375</f>
        <v>40.052734375</v>
      </c>
    </row>
    <row r="204" spans="3:5" x14ac:dyDescent="0.25">
      <c r="C204" s="1">
        <f>25704</f>
        <v>25704</v>
      </c>
      <c r="D204" s="1">
        <f t="shared" si="20"/>
        <v>41014</v>
      </c>
      <c r="E204" s="1">
        <f t="shared" si="21"/>
        <v>40.052734375</v>
      </c>
    </row>
    <row r="205" spans="3:5" x14ac:dyDescent="0.25">
      <c r="C205" s="1">
        <f>25811</f>
        <v>25811</v>
      </c>
      <c r="D205" s="1">
        <f t="shared" si="20"/>
        <v>41014</v>
      </c>
      <c r="E205" s="1">
        <f t="shared" si="21"/>
        <v>40.052734375</v>
      </c>
    </row>
    <row r="206" spans="3:5" x14ac:dyDescent="0.25">
      <c r="C206" s="1">
        <f>25921</f>
        <v>25921</v>
      </c>
      <c r="D206" s="1">
        <f t="shared" si="20"/>
        <v>41014</v>
      </c>
      <c r="E206" s="1">
        <f t="shared" si="21"/>
        <v>40.052734375</v>
      </c>
    </row>
    <row r="207" spans="3:5" x14ac:dyDescent="0.25">
      <c r="C207" s="1">
        <f>26028</f>
        <v>26028</v>
      </c>
      <c r="D207" s="1">
        <f t="shared" si="20"/>
        <v>41014</v>
      </c>
      <c r="E207" s="1">
        <f t="shared" si="21"/>
        <v>40.052734375</v>
      </c>
    </row>
    <row r="208" spans="3:5" x14ac:dyDescent="0.25">
      <c r="C208" s="1">
        <f>26134</f>
        <v>26134</v>
      </c>
      <c r="D208" s="1">
        <f t="shared" si="20"/>
        <v>41014</v>
      </c>
      <c r="E208" s="1">
        <f t="shared" si="21"/>
        <v>40.052734375</v>
      </c>
    </row>
    <row r="209" spans="3:5" x14ac:dyDescent="0.25">
      <c r="C209" s="1">
        <f>26247</f>
        <v>26247</v>
      </c>
      <c r="D209" s="1">
        <f t="shared" si="20"/>
        <v>41014</v>
      </c>
      <c r="E209" s="1">
        <f t="shared" si="21"/>
        <v>40.052734375</v>
      </c>
    </row>
    <row r="210" spans="3:5" x14ac:dyDescent="0.25">
      <c r="C210" s="1">
        <f>26363</f>
        <v>26363</v>
      </c>
      <c r="D210" s="1">
        <f t="shared" si="20"/>
        <v>41014</v>
      </c>
      <c r="E210" s="1">
        <f t="shared" si="21"/>
        <v>40.052734375</v>
      </c>
    </row>
    <row r="211" spans="3:5" x14ac:dyDescent="0.25">
      <c r="C211" s="1">
        <f>26473</f>
        <v>26473</v>
      </c>
      <c r="D211" s="1">
        <f t="shared" si="20"/>
        <v>41014</v>
      </c>
      <c r="E211" s="1">
        <f t="shared" si="21"/>
        <v>40.052734375</v>
      </c>
    </row>
    <row r="212" spans="3:5" x14ac:dyDescent="0.25">
      <c r="C212" s="1">
        <f>26579</f>
        <v>26579</v>
      </c>
      <c r="D212" s="1">
        <f t="shared" si="20"/>
        <v>41014</v>
      </c>
      <c r="E212" s="1">
        <f t="shared" si="21"/>
        <v>40.052734375</v>
      </c>
    </row>
    <row r="213" spans="3:5" x14ac:dyDescent="0.25">
      <c r="C213" s="1">
        <f>26689</f>
        <v>26689</v>
      </c>
      <c r="D213" s="1">
        <f t="shared" si="20"/>
        <v>41014</v>
      </c>
      <c r="E213" s="1">
        <f t="shared" si="21"/>
        <v>40.052734375</v>
      </c>
    </row>
    <row r="214" spans="3:5" x14ac:dyDescent="0.25">
      <c r="C214" s="1">
        <f>26795</f>
        <v>26795</v>
      </c>
      <c r="D214" s="1">
        <f t="shared" si="20"/>
        <v>41014</v>
      </c>
      <c r="E214" s="1">
        <f t="shared" si="21"/>
        <v>40.052734375</v>
      </c>
    </row>
    <row r="215" spans="3:5" x14ac:dyDescent="0.25">
      <c r="C215" s="1">
        <f>26906</f>
        <v>26906</v>
      </c>
      <c r="D215" s="1">
        <f t="shared" si="20"/>
        <v>41014</v>
      </c>
      <c r="E215" s="1">
        <f t="shared" si="21"/>
        <v>40.052734375</v>
      </c>
    </row>
    <row r="216" spans="3:5" x14ac:dyDescent="0.25">
      <c r="C216" s="1">
        <f>27021</f>
        <v>27021</v>
      </c>
      <c r="D216" s="1">
        <f t="shared" si="20"/>
        <v>41014</v>
      </c>
      <c r="E216" s="1">
        <f t="shared" si="21"/>
        <v>40.052734375</v>
      </c>
    </row>
    <row r="217" spans="3:5" x14ac:dyDescent="0.25">
      <c r="C217" s="1">
        <f>27137</f>
        <v>27137</v>
      </c>
      <c r="D217" s="1">
        <f t="shared" si="20"/>
        <v>41014</v>
      </c>
      <c r="E217" s="1">
        <f t="shared" si="21"/>
        <v>40.052734375</v>
      </c>
    </row>
    <row r="218" spans="3:5" x14ac:dyDescent="0.25">
      <c r="C218" s="1">
        <f>27247</f>
        <v>27247</v>
      </c>
      <c r="D218" s="1">
        <f t="shared" si="20"/>
        <v>41014</v>
      </c>
      <c r="E218" s="1">
        <f t="shared" si="21"/>
        <v>40.052734375</v>
      </c>
    </row>
    <row r="219" spans="3:5" x14ac:dyDescent="0.25">
      <c r="C219" s="1">
        <f>27385</f>
        <v>27385</v>
      </c>
      <c r="D219" s="1">
        <f t="shared" si="20"/>
        <v>41014</v>
      </c>
      <c r="E219" s="1">
        <f t="shared" si="21"/>
        <v>40.052734375</v>
      </c>
    </row>
    <row r="220" spans="3:5" x14ac:dyDescent="0.25">
      <c r="C220" s="1">
        <f>27552</f>
        <v>27552</v>
      </c>
      <c r="D220" s="1">
        <f>41026</f>
        <v>41026</v>
      </c>
      <c r="E220" s="1">
        <f>40.064453125</f>
        <v>40.064453125</v>
      </c>
    </row>
    <row r="221" spans="3:5" x14ac:dyDescent="0.25">
      <c r="C221" s="1">
        <f>27680</f>
        <v>27680</v>
      </c>
      <c r="D221" s="1">
        <f>41050</f>
        <v>41050</v>
      </c>
      <c r="E221" s="1">
        <f>40.087890625</f>
        <v>40.087890625</v>
      </c>
    </row>
    <row r="222" spans="3:5" x14ac:dyDescent="0.25">
      <c r="C222" s="1">
        <f>27795</f>
        <v>27795</v>
      </c>
      <c r="D222" s="1">
        <f t="shared" ref="D222:D240" si="22">41058</f>
        <v>41058</v>
      </c>
      <c r="E222" s="1">
        <f t="shared" ref="E222:E240" si="23">40.095703125</f>
        <v>40.095703125</v>
      </c>
    </row>
    <row r="223" spans="3:5" x14ac:dyDescent="0.25">
      <c r="C223" s="1">
        <f>27905</f>
        <v>27905</v>
      </c>
      <c r="D223" s="1">
        <f t="shared" si="22"/>
        <v>41058</v>
      </c>
      <c r="E223" s="1">
        <f t="shared" si="23"/>
        <v>40.095703125</v>
      </c>
    </row>
    <row r="224" spans="3:5" x14ac:dyDescent="0.25">
      <c r="C224" s="1">
        <f>28018</f>
        <v>28018</v>
      </c>
      <c r="D224" s="1">
        <f t="shared" si="22"/>
        <v>41058</v>
      </c>
      <c r="E224" s="1">
        <f t="shared" si="23"/>
        <v>40.095703125</v>
      </c>
    </row>
    <row r="225" spans="3:5" x14ac:dyDescent="0.25">
      <c r="C225" s="1">
        <f>28126</f>
        <v>28126</v>
      </c>
      <c r="D225" s="1">
        <f t="shared" si="22"/>
        <v>41058</v>
      </c>
      <c r="E225" s="1">
        <f t="shared" si="23"/>
        <v>40.095703125</v>
      </c>
    </row>
    <row r="226" spans="3:5" x14ac:dyDescent="0.25">
      <c r="C226" s="1">
        <f>28232</f>
        <v>28232</v>
      </c>
      <c r="D226" s="1">
        <f t="shared" si="22"/>
        <v>41058</v>
      </c>
      <c r="E226" s="1">
        <f t="shared" si="23"/>
        <v>40.095703125</v>
      </c>
    </row>
    <row r="227" spans="3:5" x14ac:dyDescent="0.25">
      <c r="C227" s="1">
        <f>28348</f>
        <v>28348</v>
      </c>
      <c r="D227" s="1">
        <f t="shared" si="22"/>
        <v>41058</v>
      </c>
      <c r="E227" s="1">
        <f t="shared" si="23"/>
        <v>40.095703125</v>
      </c>
    </row>
    <row r="228" spans="3:5" x14ac:dyDescent="0.25">
      <c r="C228" s="1">
        <f>28456</f>
        <v>28456</v>
      </c>
      <c r="D228" s="1">
        <f t="shared" si="22"/>
        <v>41058</v>
      </c>
      <c r="E228" s="1">
        <f t="shared" si="23"/>
        <v>40.095703125</v>
      </c>
    </row>
    <row r="229" spans="3:5" x14ac:dyDescent="0.25">
      <c r="C229" s="1">
        <f>28567</f>
        <v>28567</v>
      </c>
      <c r="D229" s="1">
        <f t="shared" si="22"/>
        <v>41058</v>
      </c>
      <c r="E229" s="1">
        <f t="shared" si="23"/>
        <v>40.095703125</v>
      </c>
    </row>
    <row r="230" spans="3:5" x14ac:dyDescent="0.25">
      <c r="C230" s="1">
        <f>28684</f>
        <v>28684</v>
      </c>
      <c r="D230" s="1">
        <f t="shared" si="22"/>
        <v>41058</v>
      </c>
      <c r="E230" s="1">
        <f t="shared" si="23"/>
        <v>40.095703125</v>
      </c>
    </row>
    <row r="231" spans="3:5" x14ac:dyDescent="0.25">
      <c r="C231" s="1">
        <f>28801</f>
        <v>28801</v>
      </c>
      <c r="D231" s="1">
        <f t="shared" si="22"/>
        <v>41058</v>
      </c>
      <c r="E231" s="1">
        <f t="shared" si="23"/>
        <v>40.095703125</v>
      </c>
    </row>
    <row r="232" spans="3:5" x14ac:dyDescent="0.25">
      <c r="C232" s="1">
        <f>28967</f>
        <v>28967</v>
      </c>
      <c r="D232" s="1">
        <f t="shared" si="22"/>
        <v>41058</v>
      </c>
      <c r="E232" s="1">
        <f t="shared" si="23"/>
        <v>40.095703125</v>
      </c>
    </row>
    <row r="233" spans="3:5" x14ac:dyDescent="0.25">
      <c r="C233" s="1">
        <f>29073</f>
        <v>29073</v>
      </c>
      <c r="D233" s="1">
        <f t="shared" si="22"/>
        <v>41058</v>
      </c>
      <c r="E233" s="1">
        <f t="shared" si="23"/>
        <v>40.095703125</v>
      </c>
    </row>
    <row r="234" spans="3:5" x14ac:dyDescent="0.25">
      <c r="C234" s="1">
        <f>29181</f>
        <v>29181</v>
      </c>
      <c r="D234" s="1">
        <f t="shared" si="22"/>
        <v>41058</v>
      </c>
      <c r="E234" s="1">
        <f t="shared" si="23"/>
        <v>40.095703125</v>
      </c>
    </row>
    <row r="235" spans="3:5" x14ac:dyDescent="0.25">
      <c r="C235" s="1">
        <f>29293</f>
        <v>29293</v>
      </c>
      <c r="D235" s="1">
        <f t="shared" si="22"/>
        <v>41058</v>
      </c>
      <c r="E235" s="1">
        <f t="shared" si="23"/>
        <v>40.095703125</v>
      </c>
    </row>
    <row r="236" spans="3:5" x14ac:dyDescent="0.25">
      <c r="C236" s="1">
        <f>29405</f>
        <v>29405</v>
      </c>
      <c r="D236" s="1">
        <f t="shared" si="22"/>
        <v>41058</v>
      </c>
      <c r="E236" s="1">
        <f t="shared" si="23"/>
        <v>40.095703125</v>
      </c>
    </row>
    <row r="237" spans="3:5" x14ac:dyDescent="0.25">
      <c r="C237" s="1">
        <f>29512</f>
        <v>29512</v>
      </c>
      <c r="D237" s="1">
        <f t="shared" si="22"/>
        <v>41058</v>
      </c>
      <c r="E237" s="1">
        <f t="shared" si="23"/>
        <v>40.095703125</v>
      </c>
    </row>
    <row r="238" spans="3:5" x14ac:dyDescent="0.25">
      <c r="C238" s="1">
        <f>29622</f>
        <v>29622</v>
      </c>
      <c r="D238" s="1">
        <f t="shared" si="22"/>
        <v>41058</v>
      </c>
      <c r="E238" s="1">
        <f t="shared" si="23"/>
        <v>40.095703125</v>
      </c>
    </row>
    <row r="239" spans="3:5" x14ac:dyDescent="0.25">
      <c r="C239" s="1">
        <f>29732</f>
        <v>29732</v>
      </c>
      <c r="D239" s="1">
        <f t="shared" si="22"/>
        <v>41058</v>
      </c>
      <c r="E239" s="1">
        <f t="shared" si="23"/>
        <v>40.095703125</v>
      </c>
    </row>
    <row r="240" spans="3:5" x14ac:dyDescent="0.25">
      <c r="C240" s="1">
        <f>29841</f>
        <v>29841</v>
      </c>
      <c r="D240" s="1">
        <f t="shared" si="22"/>
        <v>41058</v>
      </c>
      <c r="E240" s="1">
        <f t="shared" si="23"/>
        <v>40.095703125</v>
      </c>
    </row>
    <row r="241" spans="3:5" x14ac:dyDescent="0.25">
      <c r="C241" s="1">
        <f>29953</f>
        <v>29953</v>
      </c>
      <c r="D241" s="1">
        <f>41066</f>
        <v>41066</v>
      </c>
      <c r="E241" s="1">
        <f>40.103515625</f>
        <v>40.103515625</v>
      </c>
    </row>
    <row r="242" spans="3:5" x14ac:dyDescent="0.25">
      <c r="C242" s="1">
        <f>30061</f>
        <v>30061</v>
      </c>
      <c r="D242" s="1">
        <f>41066</f>
        <v>41066</v>
      </c>
      <c r="E242" s="1">
        <f>40.103515625</f>
        <v>40.103515625</v>
      </c>
    </row>
    <row r="243" spans="3:5" x14ac:dyDescent="0.25">
      <c r="C243" s="1">
        <f>30175</f>
        <v>30175</v>
      </c>
      <c r="D243" s="1">
        <f>41066</f>
        <v>41066</v>
      </c>
      <c r="E243" s="1">
        <f>40.103515625</f>
        <v>40.103515625</v>
      </c>
    </row>
    <row r="244" spans="3:5" x14ac:dyDescent="0.25">
      <c r="C244" s="1">
        <f>30291</f>
        <v>30291</v>
      </c>
      <c r="D244" s="1">
        <f>41066</f>
        <v>41066</v>
      </c>
      <c r="E244" s="1">
        <f>40.103515625</f>
        <v>40.103515625</v>
      </c>
    </row>
    <row r="245" spans="3:5" x14ac:dyDescent="0.25">
      <c r="C245" s="1">
        <f>30444</f>
        <v>30444</v>
      </c>
      <c r="D245" s="1">
        <f>41082</f>
        <v>41082</v>
      </c>
      <c r="E245" s="1">
        <f>40.119140625</f>
        <v>40.119140625</v>
      </c>
    </row>
    <row r="246" spans="3:5" x14ac:dyDescent="0.25">
      <c r="C246" s="1">
        <f>30575</f>
        <v>30575</v>
      </c>
      <c r="D246" s="1">
        <f>41282</f>
        <v>41282</v>
      </c>
      <c r="E246" s="1">
        <f>40.314453125</f>
        <v>40.314453125</v>
      </c>
    </row>
    <row r="247" spans="3:5" x14ac:dyDescent="0.25">
      <c r="C247" s="1">
        <f>30698</f>
        <v>30698</v>
      </c>
      <c r="D247" s="1">
        <f>41314</f>
        <v>41314</v>
      </c>
      <c r="E247" s="1">
        <f>40.345703125</f>
        <v>40.345703125</v>
      </c>
    </row>
    <row r="248" spans="3:5" x14ac:dyDescent="0.25">
      <c r="C248" s="1">
        <f>30840</f>
        <v>30840</v>
      </c>
      <c r="D248" s="1">
        <f>41386</f>
        <v>41386</v>
      </c>
      <c r="E248" s="1">
        <f>40.416015625</f>
        <v>40.416015625</v>
      </c>
    </row>
    <row r="249" spans="3:5" x14ac:dyDescent="0.25">
      <c r="C249" s="1">
        <f>30955</f>
        <v>30955</v>
      </c>
      <c r="D249" s="1">
        <f>41410</f>
        <v>41410</v>
      </c>
      <c r="E249" s="1">
        <f t="shared" ref="E249:E254" si="24">40.439453125</f>
        <v>40.439453125</v>
      </c>
    </row>
    <row r="250" spans="3:5" x14ac:dyDescent="0.25">
      <c r="C250" s="1">
        <f>31062</f>
        <v>31062</v>
      </c>
      <c r="D250" s="1">
        <f>41410</f>
        <v>41410</v>
      </c>
      <c r="E250" s="1">
        <f t="shared" si="24"/>
        <v>40.439453125</v>
      </c>
    </row>
    <row r="251" spans="3:5" x14ac:dyDescent="0.25">
      <c r="C251" s="1">
        <f>31173</f>
        <v>31173</v>
      </c>
      <c r="D251" s="1">
        <f>41410</f>
        <v>41410</v>
      </c>
      <c r="E251" s="1">
        <f t="shared" si="24"/>
        <v>40.439453125</v>
      </c>
    </row>
    <row r="252" spans="3:5" x14ac:dyDescent="0.25">
      <c r="C252" s="1">
        <f>31279</f>
        <v>31279</v>
      </c>
      <c r="D252" s="1">
        <f>41410</f>
        <v>41410</v>
      </c>
      <c r="E252" s="1">
        <f t="shared" si="24"/>
        <v>40.439453125</v>
      </c>
    </row>
    <row r="253" spans="3:5" x14ac:dyDescent="0.25">
      <c r="C253" s="1">
        <f>31398</f>
        <v>31398</v>
      </c>
      <c r="D253" s="1">
        <f>41410</f>
        <v>41410</v>
      </c>
      <c r="E253" s="1">
        <f t="shared" si="24"/>
        <v>40.439453125</v>
      </c>
    </row>
    <row r="254" spans="3:5" x14ac:dyDescent="0.25">
      <c r="C254" s="1">
        <f>31515</f>
        <v>31515</v>
      </c>
      <c r="D254" s="1">
        <f>41410</f>
        <v>41410</v>
      </c>
      <c r="E254" s="1">
        <f t="shared" si="24"/>
        <v>40.439453125</v>
      </c>
    </row>
    <row r="255" spans="3:5" x14ac:dyDescent="0.25">
      <c r="C255" s="1">
        <f>31626</f>
        <v>31626</v>
      </c>
      <c r="D255" s="1">
        <f t="shared" ref="D255:D268" si="25">41414</f>
        <v>41414</v>
      </c>
      <c r="E255" s="1">
        <f t="shared" ref="E255:E268" si="26">40.443359375</f>
        <v>40.443359375</v>
      </c>
    </row>
    <row r="256" spans="3:5" x14ac:dyDescent="0.25">
      <c r="C256" s="1">
        <f>31736</f>
        <v>31736</v>
      </c>
      <c r="D256" s="1">
        <f t="shared" si="25"/>
        <v>41414</v>
      </c>
      <c r="E256" s="1">
        <f t="shared" si="26"/>
        <v>40.443359375</v>
      </c>
    </row>
    <row r="257" spans="3:5" x14ac:dyDescent="0.25">
      <c r="C257" s="1">
        <f>31855</f>
        <v>31855</v>
      </c>
      <c r="D257" s="1">
        <f t="shared" si="25"/>
        <v>41414</v>
      </c>
      <c r="E257" s="1">
        <f t="shared" si="26"/>
        <v>40.443359375</v>
      </c>
    </row>
    <row r="258" spans="3:5" x14ac:dyDescent="0.25">
      <c r="C258" s="1">
        <f>31961</f>
        <v>31961</v>
      </c>
      <c r="D258" s="1">
        <f t="shared" si="25"/>
        <v>41414</v>
      </c>
      <c r="E258" s="1">
        <f t="shared" si="26"/>
        <v>40.443359375</v>
      </c>
    </row>
    <row r="259" spans="3:5" x14ac:dyDescent="0.25">
      <c r="C259" s="1">
        <f>32070</f>
        <v>32070</v>
      </c>
      <c r="D259" s="1">
        <f t="shared" si="25"/>
        <v>41414</v>
      </c>
      <c r="E259" s="1">
        <f t="shared" si="26"/>
        <v>40.443359375</v>
      </c>
    </row>
    <row r="260" spans="3:5" x14ac:dyDescent="0.25">
      <c r="C260" s="1">
        <f>32181</f>
        <v>32181</v>
      </c>
      <c r="D260" s="1">
        <f t="shared" si="25"/>
        <v>41414</v>
      </c>
      <c r="E260" s="1">
        <f t="shared" si="26"/>
        <v>40.443359375</v>
      </c>
    </row>
    <row r="261" spans="3:5" x14ac:dyDescent="0.25">
      <c r="C261" s="1">
        <f>32289</f>
        <v>32289</v>
      </c>
      <c r="D261" s="1">
        <f t="shared" si="25"/>
        <v>41414</v>
      </c>
      <c r="E261" s="1">
        <f t="shared" si="26"/>
        <v>40.443359375</v>
      </c>
    </row>
    <row r="262" spans="3:5" x14ac:dyDescent="0.25">
      <c r="C262" s="1">
        <f>32405</f>
        <v>32405</v>
      </c>
      <c r="D262" s="1">
        <f t="shared" si="25"/>
        <v>41414</v>
      </c>
      <c r="E262" s="1">
        <f t="shared" si="26"/>
        <v>40.443359375</v>
      </c>
    </row>
    <row r="263" spans="3:5" x14ac:dyDescent="0.25">
      <c r="C263" s="1">
        <f>32512</f>
        <v>32512</v>
      </c>
      <c r="D263" s="1">
        <f t="shared" si="25"/>
        <v>41414</v>
      </c>
      <c r="E263" s="1">
        <f t="shared" si="26"/>
        <v>40.443359375</v>
      </c>
    </row>
    <row r="264" spans="3:5" x14ac:dyDescent="0.25">
      <c r="C264" s="1">
        <f>32623</f>
        <v>32623</v>
      </c>
      <c r="D264" s="1">
        <f t="shared" si="25"/>
        <v>41414</v>
      </c>
      <c r="E264" s="1">
        <f t="shared" si="26"/>
        <v>40.443359375</v>
      </c>
    </row>
    <row r="265" spans="3:5" x14ac:dyDescent="0.25">
      <c r="C265" s="1">
        <f>32731</f>
        <v>32731</v>
      </c>
      <c r="D265" s="1">
        <f t="shared" si="25"/>
        <v>41414</v>
      </c>
      <c r="E265" s="1">
        <f t="shared" si="26"/>
        <v>40.443359375</v>
      </c>
    </row>
    <row r="266" spans="3:5" x14ac:dyDescent="0.25">
      <c r="C266" s="1">
        <f>32844</f>
        <v>32844</v>
      </c>
      <c r="D266" s="1">
        <f t="shared" si="25"/>
        <v>41414</v>
      </c>
      <c r="E266" s="1">
        <f t="shared" si="26"/>
        <v>40.443359375</v>
      </c>
    </row>
    <row r="267" spans="3:5" x14ac:dyDescent="0.25">
      <c r="C267" s="1">
        <f>32951</f>
        <v>32951</v>
      </c>
      <c r="D267" s="1">
        <f t="shared" si="25"/>
        <v>41414</v>
      </c>
      <c r="E267" s="1">
        <f t="shared" si="26"/>
        <v>40.443359375</v>
      </c>
    </row>
    <row r="268" spans="3:5" x14ac:dyDescent="0.25">
      <c r="C268" s="1">
        <f>33091</f>
        <v>33091</v>
      </c>
      <c r="D268" s="1">
        <f t="shared" si="25"/>
        <v>41414</v>
      </c>
      <c r="E268" s="1">
        <f t="shared" si="26"/>
        <v>40.443359375</v>
      </c>
    </row>
    <row r="269" spans="3:5" x14ac:dyDescent="0.25">
      <c r="C269" s="1">
        <f>33236</f>
        <v>33236</v>
      </c>
      <c r="D269" s="1">
        <f>41758</f>
        <v>41758</v>
      </c>
      <c r="E269" s="1">
        <f>40.779296875</f>
        <v>40.779296875</v>
      </c>
    </row>
    <row r="270" spans="3:5" x14ac:dyDescent="0.25">
      <c r="C270" s="1">
        <f>33370</f>
        <v>33370</v>
      </c>
      <c r="D270" s="1">
        <f>41934</f>
        <v>41934</v>
      </c>
      <c r="E270" s="1">
        <f>40.951171875</f>
        <v>40.951171875</v>
      </c>
    </row>
    <row r="271" spans="3:5" x14ac:dyDescent="0.25">
      <c r="C271" s="1">
        <f>33507</f>
        <v>33507</v>
      </c>
      <c r="D271" s="1">
        <f>41954</f>
        <v>41954</v>
      </c>
      <c r="E271" s="1">
        <f>40.970703125</f>
        <v>40.970703125</v>
      </c>
    </row>
    <row r="272" spans="3:5" x14ac:dyDescent="0.25">
      <c r="C272" s="1">
        <f>33646</f>
        <v>33646</v>
      </c>
      <c r="D272" s="1">
        <f>41982</f>
        <v>41982</v>
      </c>
      <c r="E272" s="1">
        <f>40.998046875</f>
        <v>40.998046875</v>
      </c>
    </row>
    <row r="273" spans="3:5" x14ac:dyDescent="0.25">
      <c r="C273" s="1">
        <f>33751</f>
        <v>33751</v>
      </c>
      <c r="D273" s="1">
        <f t="shared" ref="D273:D306" si="27">41986</f>
        <v>41986</v>
      </c>
      <c r="E273" s="1">
        <f t="shared" ref="E273:E306" si="28">41.001953125</f>
        <v>41.001953125</v>
      </c>
    </row>
    <row r="274" spans="3:5" x14ac:dyDescent="0.25">
      <c r="C274" s="1">
        <f>33863</f>
        <v>33863</v>
      </c>
      <c r="D274" s="1">
        <f t="shared" si="27"/>
        <v>41986</v>
      </c>
      <c r="E274" s="1">
        <f t="shared" si="28"/>
        <v>41.001953125</v>
      </c>
    </row>
    <row r="275" spans="3:5" x14ac:dyDescent="0.25">
      <c r="C275" s="1">
        <f>33987</f>
        <v>33987</v>
      </c>
      <c r="D275" s="1">
        <f t="shared" si="27"/>
        <v>41986</v>
      </c>
      <c r="E275" s="1">
        <f t="shared" si="28"/>
        <v>41.001953125</v>
      </c>
    </row>
    <row r="276" spans="3:5" x14ac:dyDescent="0.25">
      <c r="C276" s="1">
        <f>34098</f>
        <v>34098</v>
      </c>
      <c r="D276" s="1">
        <f t="shared" si="27"/>
        <v>41986</v>
      </c>
      <c r="E276" s="1">
        <f t="shared" si="28"/>
        <v>41.001953125</v>
      </c>
    </row>
    <row r="277" spans="3:5" x14ac:dyDescent="0.25">
      <c r="C277" s="1">
        <f>34210</f>
        <v>34210</v>
      </c>
      <c r="D277" s="1">
        <f t="shared" si="27"/>
        <v>41986</v>
      </c>
      <c r="E277" s="1">
        <f t="shared" si="28"/>
        <v>41.001953125</v>
      </c>
    </row>
    <row r="278" spans="3:5" x14ac:dyDescent="0.25">
      <c r="C278" s="1">
        <f>34327</f>
        <v>34327</v>
      </c>
      <c r="D278" s="1">
        <f t="shared" si="27"/>
        <v>41986</v>
      </c>
      <c r="E278" s="1">
        <f t="shared" si="28"/>
        <v>41.001953125</v>
      </c>
    </row>
    <row r="279" spans="3:5" x14ac:dyDescent="0.25">
      <c r="C279" s="1">
        <f>34442</f>
        <v>34442</v>
      </c>
      <c r="D279" s="1">
        <f t="shared" si="27"/>
        <v>41986</v>
      </c>
      <c r="E279" s="1">
        <f t="shared" si="28"/>
        <v>41.001953125</v>
      </c>
    </row>
    <row r="280" spans="3:5" x14ac:dyDescent="0.25">
      <c r="C280" s="1">
        <f>34553</f>
        <v>34553</v>
      </c>
      <c r="D280" s="1">
        <f t="shared" si="27"/>
        <v>41986</v>
      </c>
      <c r="E280" s="1">
        <f t="shared" si="28"/>
        <v>41.001953125</v>
      </c>
    </row>
    <row r="281" spans="3:5" x14ac:dyDescent="0.25">
      <c r="C281" s="1">
        <f>34660</f>
        <v>34660</v>
      </c>
      <c r="D281" s="1">
        <f t="shared" si="27"/>
        <v>41986</v>
      </c>
      <c r="E281" s="1">
        <f t="shared" si="28"/>
        <v>41.001953125</v>
      </c>
    </row>
    <row r="282" spans="3:5" x14ac:dyDescent="0.25">
      <c r="C282" s="1">
        <f>34766</f>
        <v>34766</v>
      </c>
      <c r="D282" s="1">
        <f t="shared" si="27"/>
        <v>41986</v>
      </c>
      <c r="E282" s="1">
        <f t="shared" si="28"/>
        <v>41.001953125</v>
      </c>
    </row>
    <row r="283" spans="3:5" x14ac:dyDescent="0.25">
      <c r="C283" s="1">
        <f>34873</f>
        <v>34873</v>
      </c>
      <c r="D283" s="1">
        <f t="shared" si="27"/>
        <v>41986</v>
      </c>
      <c r="E283" s="1">
        <f t="shared" si="28"/>
        <v>41.001953125</v>
      </c>
    </row>
    <row r="284" spans="3:5" x14ac:dyDescent="0.25">
      <c r="C284" s="1">
        <f>34984</f>
        <v>34984</v>
      </c>
      <c r="D284" s="1">
        <f t="shared" si="27"/>
        <v>41986</v>
      </c>
      <c r="E284" s="1">
        <f t="shared" si="28"/>
        <v>41.001953125</v>
      </c>
    </row>
    <row r="285" spans="3:5" x14ac:dyDescent="0.25">
      <c r="C285" s="1">
        <f>35095</f>
        <v>35095</v>
      </c>
      <c r="D285" s="1">
        <f t="shared" si="27"/>
        <v>41986</v>
      </c>
      <c r="E285" s="1">
        <f t="shared" si="28"/>
        <v>41.001953125</v>
      </c>
    </row>
    <row r="286" spans="3:5" x14ac:dyDescent="0.25">
      <c r="C286" s="1">
        <f>35201</f>
        <v>35201</v>
      </c>
      <c r="D286" s="1">
        <f t="shared" si="27"/>
        <v>41986</v>
      </c>
      <c r="E286" s="1">
        <f t="shared" si="28"/>
        <v>41.001953125</v>
      </c>
    </row>
    <row r="287" spans="3:5" x14ac:dyDescent="0.25">
      <c r="C287" s="1">
        <f>35312</f>
        <v>35312</v>
      </c>
      <c r="D287" s="1">
        <f t="shared" si="27"/>
        <v>41986</v>
      </c>
      <c r="E287" s="1">
        <f t="shared" si="28"/>
        <v>41.001953125</v>
      </c>
    </row>
    <row r="288" spans="3:5" x14ac:dyDescent="0.25">
      <c r="C288" s="1">
        <f>35442</f>
        <v>35442</v>
      </c>
      <c r="D288" s="1">
        <f t="shared" si="27"/>
        <v>41986</v>
      </c>
      <c r="E288" s="1">
        <f t="shared" si="28"/>
        <v>41.001953125</v>
      </c>
    </row>
    <row r="289" spans="3:5" x14ac:dyDescent="0.25">
      <c r="C289" s="1">
        <f>35568</f>
        <v>35568</v>
      </c>
      <c r="D289" s="1">
        <f t="shared" si="27"/>
        <v>41986</v>
      </c>
      <c r="E289" s="1">
        <f t="shared" si="28"/>
        <v>41.001953125</v>
      </c>
    </row>
    <row r="290" spans="3:5" x14ac:dyDescent="0.25">
      <c r="C290" s="1">
        <f>35674</f>
        <v>35674</v>
      </c>
      <c r="D290" s="1">
        <f t="shared" si="27"/>
        <v>41986</v>
      </c>
      <c r="E290" s="1">
        <f t="shared" si="28"/>
        <v>41.001953125</v>
      </c>
    </row>
    <row r="291" spans="3:5" x14ac:dyDescent="0.25">
      <c r="C291" s="1">
        <f>35780</f>
        <v>35780</v>
      </c>
      <c r="D291" s="1">
        <f t="shared" si="27"/>
        <v>41986</v>
      </c>
      <c r="E291" s="1">
        <f t="shared" si="28"/>
        <v>41.001953125</v>
      </c>
    </row>
    <row r="292" spans="3:5" x14ac:dyDescent="0.25">
      <c r="C292" s="1">
        <f>35887</f>
        <v>35887</v>
      </c>
      <c r="D292" s="1">
        <f t="shared" si="27"/>
        <v>41986</v>
      </c>
      <c r="E292" s="1">
        <f t="shared" si="28"/>
        <v>41.001953125</v>
      </c>
    </row>
    <row r="293" spans="3:5" x14ac:dyDescent="0.25">
      <c r="C293" s="1">
        <f>35993</f>
        <v>35993</v>
      </c>
      <c r="D293" s="1">
        <f t="shared" si="27"/>
        <v>41986</v>
      </c>
      <c r="E293" s="1">
        <f t="shared" si="28"/>
        <v>41.001953125</v>
      </c>
    </row>
    <row r="294" spans="3:5" x14ac:dyDescent="0.25">
      <c r="C294" s="1">
        <f>36101</f>
        <v>36101</v>
      </c>
      <c r="D294" s="1">
        <f t="shared" si="27"/>
        <v>41986</v>
      </c>
      <c r="E294" s="1">
        <f t="shared" si="28"/>
        <v>41.001953125</v>
      </c>
    </row>
    <row r="295" spans="3:5" x14ac:dyDescent="0.25">
      <c r="C295" s="1">
        <f>36208</f>
        <v>36208</v>
      </c>
      <c r="D295" s="1">
        <f t="shared" si="27"/>
        <v>41986</v>
      </c>
      <c r="E295" s="1">
        <f t="shared" si="28"/>
        <v>41.001953125</v>
      </c>
    </row>
    <row r="296" spans="3:5" x14ac:dyDescent="0.25">
      <c r="C296" s="1">
        <f>36321</f>
        <v>36321</v>
      </c>
      <c r="D296" s="1">
        <f t="shared" si="27"/>
        <v>41986</v>
      </c>
      <c r="E296" s="1">
        <f t="shared" si="28"/>
        <v>41.001953125</v>
      </c>
    </row>
    <row r="297" spans="3:5" x14ac:dyDescent="0.25">
      <c r="C297" s="1">
        <f>36433</f>
        <v>36433</v>
      </c>
      <c r="D297" s="1">
        <f t="shared" si="27"/>
        <v>41986</v>
      </c>
      <c r="E297" s="1">
        <f t="shared" si="28"/>
        <v>41.001953125</v>
      </c>
    </row>
    <row r="298" spans="3:5" x14ac:dyDescent="0.25">
      <c r="C298" s="1">
        <f>36549</f>
        <v>36549</v>
      </c>
      <c r="D298" s="1">
        <f t="shared" si="27"/>
        <v>41986</v>
      </c>
      <c r="E298" s="1">
        <f t="shared" si="28"/>
        <v>41.001953125</v>
      </c>
    </row>
    <row r="299" spans="3:5" x14ac:dyDescent="0.25">
      <c r="C299" s="1">
        <f>36656</f>
        <v>36656</v>
      </c>
      <c r="D299" s="1">
        <f t="shared" si="27"/>
        <v>41986</v>
      </c>
      <c r="E299" s="1">
        <f t="shared" si="28"/>
        <v>41.001953125</v>
      </c>
    </row>
    <row r="300" spans="3:5" x14ac:dyDescent="0.25">
      <c r="C300" s="1">
        <f>36775</f>
        <v>36775</v>
      </c>
      <c r="D300" s="1">
        <f t="shared" si="27"/>
        <v>41986</v>
      </c>
      <c r="E300" s="1">
        <f t="shared" si="28"/>
        <v>41.001953125</v>
      </c>
    </row>
    <row r="301" spans="3:5" x14ac:dyDescent="0.25">
      <c r="C301" s="1">
        <f>36882</f>
        <v>36882</v>
      </c>
      <c r="D301" s="1">
        <f t="shared" si="27"/>
        <v>41986</v>
      </c>
      <c r="E301" s="1">
        <f t="shared" si="28"/>
        <v>41.001953125</v>
      </c>
    </row>
    <row r="302" spans="3:5" x14ac:dyDescent="0.25">
      <c r="C302" s="1">
        <f>36991</f>
        <v>36991</v>
      </c>
      <c r="D302" s="1">
        <f t="shared" si="27"/>
        <v>41986</v>
      </c>
      <c r="E302" s="1">
        <f t="shared" si="28"/>
        <v>41.001953125</v>
      </c>
    </row>
    <row r="303" spans="3:5" x14ac:dyDescent="0.25">
      <c r="C303" s="1">
        <f>37101</f>
        <v>37101</v>
      </c>
      <c r="D303" s="1">
        <f t="shared" si="27"/>
        <v>41986</v>
      </c>
      <c r="E303" s="1">
        <f t="shared" si="28"/>
        <v>41.001953125</v>
      </c>
    </row>
    <row r="304" spans="3:5" x14ac:dyDescent="0.25">
      <c r="C304" s="1">
        <f>37208</f>
        <v>37208</v>
      </c>
      <c r="D304" s="1">
        <f t="shared" si="27"/>
        <v>41986</v>
      </c>
      <c r="E304" s="1">
        <f t="shared" si="28"/>
        <v>41.001953125</v>
      </c>
    </row>
    <row r="305" spans="3:5" x14ac:dyDescent="0.25">
      <c r="C305" s="1">
        <f>37321</f>
        <v>37321</v>
      </c>
      <c r="D305" s="1">
        <f t="shared" si="27"/>
        <v>41986</v>
      </c>
      <c r="E305" s="1">
        <f t="shared" si="28"/>
        <v>41.001953125</v>
      </c>
    </row>
    <row r="306" spans="3:5" x14ac:dyDescent="0.25">
      <c r="C306" s="1">
        <f>37434</f>
        <v>37434</v>
      </c>
      <c r="D306" s="1">
        <f t="shared" si="27"/>
        <v>41986</v>
      </c>
      <c r="E306" s="1">
        <f t="shared" si="28"/>
        <v>41.001953125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2016-01-08T15:46:51Z</cp:lastPrinted>
  <dcterms:created xsi:type="dcterms:W3CDTF">2016-01-08T15:46:51Z</dcterms:created>
  <dcterms:modified xsi:type="dcterms:W3CDTF">2016-01-08T15:19:25Z</dcterms:modified>
</cp:coreProperties>
</file>