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jQueryMobile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13" i="2" l="1"/>
  <c r="H13" i="2"/>
  <c r="E17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E139" i="2"/>
  <c r="D139" i="2"/>
  <c r="C139" i="2"/>
  <c r="E138" i="2"/>
  <c r="D138" i="2"/>
  <c r="C138" i="2"/>
  <c r="E137" i="2"/>
  <c r="D137" i="2"/>
  <c r="C137" i="2"/>
  <c r="E136" i="2"/>
  <c r="D136" i="2"/>
  <c r="C136" i="2"/>
  <c r="E135" i="2"/>
  <c r="D135" i="2"/>
  <c r="C135" i="2"/>
  <c r="E134" i="2"/>
  <c r="D134" i="2"/>
  <c r="C134" i="2"/>
  <c r="E133" i="2"/>
  <c r="D133" i="2"/>
  <c r="C133" i="2"/>
  <c r="E132" i="2"/>
  <c r="D132" i="2"/>
  <c r="C132" i="2"/>
  <c r="E131" i="2"/>
  <c r="D131" i="2"/>
  <c r="C131" i="2"/>
  <c r="E130" i="2"/>
  <c r="D130" i="2"/>
  <c r="C130" i="2"/>
  <c r="E129" i="2"/>
  <c r="D129" i="2"/>
  <c r="C129" i="2"/>
  <c r="E128" i="2"/>
  <c r="D128" i="2"/>
  <c r="C128" i="2"/>
  <c r="E127" i="2"/>
  <c r="D127" i="2"/>
  <c r="C127" i="2"/>
  <c r="E126" i="2"/>
  <c r="D126" i="2"/>
  <c r="C126" i="2"/>
  <c r="E125" i="2"/>
  <c r="D125" i="2"/>
  <c r="C125" i="2"/>
  <c r="E124" i="2"/>
  <c r="D124" i="2"/>
  <c r="C124" i="2"/>
  <c r="E123" i="2"/>
  <c r="D123" i="2"/>
  <c r="C123" i="2"/>
  <c r="E122" i="2"/>
  <c r="D122" i="2"/>
  <c r="C122" i="2"/>
  <c r="E121" i="2"/>
  <c r="D121" i="2"/>
  <c r="C121" i="2"/>
  <c r="E120" i="2"/>
  <c r="D120" i="2"/>
  <c r="C120" i="2"/>
  <c r="E119" i="2"/>
  <c r="D119" i="2"/>
  <c r="C119" i="2"/>
  <c r="E118" i="2"/>
  <c r="D118" i="2"/>
  <c r="C118" i="2"/>
  <c r="E117" i="2"/>
  <c r="D117" i="2"/>
  <c r="C117" i="2"/>
  <c r="E116" i="2"/>
  <c r="D116" i="2"/>
  <c r="C116" i="2"/>
  <c r="E115" i="2"/>
  <c r="D115" i="2"/>
  <c r="C115" i="2"/>
  <c r="E114" i="2"/>
  <c r="D114" i="2"/>
  <c r="C114" i="2"/>
  <c r="E113" i="2"/>
  <c r="D113" i="2"/>
  <c r="C113" i="2"/>
  <c r="E112" i="2"/>
  <c r="D112" i="2"/>
  <c r="C112" i="2"/>
  <c r="E111" i="2"/>
  <c r="D111" i="2"/>
  <c r="C111" i="2"/>
  <c r="E110" i="2"/>
  <c r="D110" i="2"/>
  <c r="C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I13" i="2" s="1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<sst xmlns="http://schemas.openxmlformats.org/spreadsheetml/2006/main" count="9" uniqueCount="9">
  <si>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</si>
  <si>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</si>
  <si>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</si>
  <si>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</si>
  <si>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328(108x)</t>
  </si>
  <si>
    <t>AVERAGE: 178(199x)</t>
  </si>
  <si>
    <t>begin avg</t>
  </si>
  <si>
    <t>max</t>
  </si>
  <si>
    <t>end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</si>
</sst>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Sheet1!$A$2:$A$109</c:f>
              <c:numCache>
                <c:formatCode>General</c:formatCode>
                <c:ptCount val="108"/>
                <c:pt idx="0">
                  <c:v>964</c:v>
                </c:pt>
                <c:pt idx="1">
                  <c:v>1294</c:v>
                </c:pt>
                <c:pt idx="2">
                  <c:v>1648</c:v>
                </c:pt>
                <c:pt idx="3">
                  <c:v>1973</c:v>
                </c:pt>
                <c:pt idx="4">
                  <c:v>2279</c:v>
                </c:pt>
                <c:pt idx="5">
                  <c:v>2600</c:v>
                </c:pt>
                <c:pt idx="6">
                  <c:v>2937</c:v>
                </c:pt>
                <c:pt idx="7">
                  <c:v>3260</c:v>
                </c:pt>
                <c:pt idx="8">
                  <c:v>3546</c:v>
                </c:pt>
                <c:pt idx="9">
                  <c:v>3867</c:v>
                </c:pt>
                <c:pt idx="10">
                  <c:v>4186</c:v>
                </c:pt>
                <c:pt idx="11">
                  <c:v>4489</c:v>
                </c:pt>
                <c:pt idx="12">
                  <c:v>4797</c:v>
                </c:pt>
                <c:pt idx="13">
                  <c:v>5096</c:v>
                </c:pt>
                <c:pt idx="14">
                  <c:v>5434</c:v>
                </c:pt>
                <c:pt idx="15">
                  <c:v>5775</c:v>
                </c:pt>
                <c:pt idx="16">
                  <c:v>6126</c:v>
                </c:pt>
                <c:pt idx="17">
                  <c:v>6463</c:v>
                </c:pt>
                <c:pt idx="18">
                  <c:v>6800</c:v>
                </c:pt>
                <c:pt idx="19">
                  <c:v>7151</c:v>
                </c:pt>
                <c:pt idx="20">
                  <c:v>7449</c:v>
                </c:pt>
                <c:pt idx="21">
                  <c:v>7748</c:v>
                </c:pt>
                <c:pt idx="22">
                  <c:v>8096</c:v>
                </c:pt>
                <c:pt idx="23">
                  <c:v>8535</c:v>
                </c:pt>
                <c:pt idx="24">
                  <c:v>8953</c:v>
                </c:pt>
                <c:pt idx="25">
                  <c:v>9295</c:v>
                </c:pt>
                <c:pt idx="26">
                  <c:v>9581</c:v>
                </c:pt>
                <c:pt idx="27">
                  <c:v>9868</c:v>
                </c:pt>
                <c:pt idx="28">
                  <c:v>10210</c:v>
                </c:pt>
                <c:pt idx="29">
                  <c:v>10602</c:v>
                </c:pt>
                <c:pt idx="30">
                  <c:v>10978</c:v>
                </c:pt>
                <c:pt idx="31">
                  <c:v>11334</c:v>
                </c:pt>
                <c:pt idx="32">
                  <c:v>11669</c:v>
                </c:pt>
                <c:pt idx="33">
                  <c:v>11992</c:v>
                </c:pt>
                <c:pt idx="34">
                  <c:v>12294</c:v>
                </c:pt>
                <c:pt idx="35">
                  <c:v>12585</c:v>
                </c:pt>
                <c:pt idx="36">
                  <c:v>12892</c:v>
                </c:pt>
                <c:pt idx="37">
                  <c:v>13217</c:v>
                </c:pt>
                <c:pt idx="38">
                  <c:v>13576</c:v>
                </c:pt>
                <c:pt idx="39">
                  <c:v>13980</c:v>
                </c:pt>
                <c:pt idx="40">
                  <c:v>14348</c:v>
                </c:pt>
                <c:pt idx="41">
                  <c:v>14709</c:v>
                </c:pt>
                <c:pt idx="42">
                  <c:v>15080</c:v>
                </c:pt>
                <c:pt idx="43">
                  <c:v>15400</c:v>
                </c:pt>
                <c:pt idx="44">
                  <c:v>15687</c:v>
                </c:pt>
                <c:pt idx="45">
                  <c:v>15978</c:v>
                </c:pt>
                <c:pt idx="46">
                  <c:v>16290</c:v>
                </c:pt>
                <c:pt idx="47">
                  <c:v>16602</c:v>
                </c:pt>
                <c:pt idx="48">
                  <c:v>16901</c:v>
                </c:pt>
                <c:pt idx="49">
                  <c:v>17203</c:v>
                </c:pt>
                <c:pt idx="50">
                  <c:v>17487</c:v>
                </c:pt>
                <c:pt idx="51">
                  <c:v>17827</c:v>
                </c:pt>
                <c:pt idx="52">
                  <c:v>18128</c:v>
                </c:pt>
                <c:pt idx="53">
                  <c:v>18441</c:v>
                </c:pt>
                <c:pt idx="54">
                  <c:v>18840</c:v>
                </c:pt>
                <c:pt idx="55">
                  <c:v>19243</c:v>
                </c:pt>
                <c:pt idx="56">
                  <c:v>19629</c:v>
                </c:pt>
                <c:pt idx="57">
                  <c:v>19980</c:v>
                </c:pt>
                <c:pt idx="58">
                  <c:v>20339</c:v>
                </c:pt>
                <c:pt idx="59">
                  <c:v>20635</c:v>
                </c:pt>
                <c:pt idx="60">
                  <c:v>20911</c:v>
                </c:pt>
                <c:pt idx="61">
                  <c:v>21221</c:v>
                </c:pt>
                <c:pt idx="62">
                  <c:v>21640</c:v>
                </c:pt>
                <c:pt idx="63">
                  <c:v>21991</c:v>
                </c:pt>
                <c:pt idx="64">
                  <c:v>22344</c:v>
                </c:pt>
                <c:pt idx="65">
                  <c:v>22696</c:v>
                </c:pt>
                <c:pt idx="66">
                  <c:v>23041</c:v>
                </c:pt>
                <c:pt idx="67">
                  <c:v>23375</c:v>
                </c:pt>
                <c:pt idx="68">
                  <c:v>23672</c:v>
                </c:pt>
                <c:pt idx="69">
                  <c:v>23969</c:v>
                </c:pt>
                <c:pt idx="70">
                  <c:v>24311</c:v>
                </c:pt>
                <c:pt idx="71">
                  <c:v>24664</c:v>
                </c:pt>
                <c:pt idx="72">
                  <c:v>25017</c:v>
                </c:pt>
                <c:pt idx="73">
                  <c:v>25357</c:v>
                </c:pt>
                <c:pt idx="74">
                  <c:v>25731</c:v>
                </c:pt>
                <c:pt idx="75">
                  <c:v>26040</c:v>
                </c:pt>
                <c:pt idx="76">
                  <c:v>26344</c:v>
                </c:pt>
                <c:pt idx="77">
                  <c:v>26651</c:v>
                </c:pt>
                <c:pt idx="78">
                  <c:v>26990</c:v>
                </c:pt>
                <c:pt idx="79">
                  <c:v>27298</c:v>
                </c:pt>
                <c:pt idx="80">
                  <c:v>27627</c:v>
                </c:pt>
                <c:pt idx="81">
                  <c:v>27924</c:v>
                </c:pt>
                <c:pt idx="82">
                  <c:v>28255</c:v>
                </c:pt>
                <c:pt idx="83">
                  <c:v>28629</c:v>
                </c:pt>
                <c:pt idx="84">
                  <c:v>28977</c:v>
                </c:pt>
                <c:pt idx="85">
                  <c:v>29329</c:v>
                </c:pt>
                <c:pt idx="86">
                  <c:v>29670</c:v>
                </c:pt>
                <c:pt idx="87">
                  <c:v>30004</c:v>
                </c:pt>
                <c:pt idx="88">
                  <c:v>30285</c:v>
                </c:pt>
                <c:pt idx="89">
                  <c:v>30590</c:v>
                </c:pt>
                <c:pt idx="90">
                  <c:v>30881</c:v>
                </c:pt>
                <c:pt idx="91">
                  <c:v>31188</c:v>
                </c:pt>
                <c:pt idx="92">
                  <c:v>31529</c:v>
                </c:pt>
                <c:pt idx="93">
                  <c:v>31876</c:v>
                </c:pt>
                <c:pt idx="94">
                  <c:v>32192</c:v>
                </c:pt>
                <c:pt idx="95">
                  <c:v>32471</c:v>
                </c:pt>
                <c:pt idx="96">
                  <c:v>32778</c:v>
                </c:pt>
                <c:pt idx="97">
                  <c:v>33101</c:v>
                </c:pt>
                <c:pt idx="98">
                  <c:v>33411</c:v>
                </c:pt>
                <c:pt idx="99">
                  <c:v>33741</c:v>
                </c:pt>
                <c:pt idx="100">
                  <c:v>34144</c:v>
                </c:pt>
                <c:pt idx="101">
                  <c:v>34449</c:v>
                </c:pt>
                <c:pt idx="102">
                  <c:v>34759</c:v>
                </c:pt>
                <c:pt idx="103">
                  <c:v>35061</c:v>
                </c:pt>
                <c:pt idx="104">
                  <c:v>35428</c:v>
                </c:pt>
                <c:pt idx="105">
                  <c:v>35769</c:v>
                </c:pt>
                <c:pt idx="106">
                  <c:v>36130</c:v>
                </c:pt>
                <c:pt idx="107">
                  <c:v>36442</c:v>
                </c:pt>
              </c:numCache>
            </c:numRef>
          </c:cat>
          <c:val>
            <c:numRef>
              <c:f>Sheet1!$B$2:$B$109</c:f>
              <c:numCache>
                <c:formatCode>General</c:formatCode>
                <c:ptCount val="108"/>
                <c:pt idx="0">
                  <c:v>4</c:v>
                </c:pt>
                <c:pt idx="1">
                  <c:v>18</c:v>
                </c:pt>
                <c:pt idx="2">
                  <c:v>20</c:v>
                </c:pt>
                <c:pt idx="3">
                  <c:v>26</c:v>
                </c:pt>
                <c:pt idx="4">
                  <c:v>25</c:v>
                </c:pt>
                <c:pt idx="5">
                  <c:v>33</c:v>
                </c:pt>
                <c:pt idx="6">
                  <c:v>22</c:v>
                </c:pt>
                <c:pt idx="7">
                  <c:v>27</c:v>
                </c:pt>
                <c:pt idx="8">
                  <c:v>33</c:v>
                </c:pt>
                <c:pt idx="9">
                  <c:v>30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25</c:v>
                </c:pt>
                <c:pt idx="18">
                  <c:v>37</c:v>
                </c:pt>
                <c:pt idx="19">
                  <c:v>24</c:v>
                </c:pt>
                <c:pt idx="20">
                  <c:v>22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</c:v>
                </c:pt>
                <c:pt idx="25">
                  <c:v>39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25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6</c:v>
                </c:pt>
                <c:pt idx="79">
                  <c:v>0</c:v>
                </c:pt>
                <c:pt idx="80">
                  <c:v>0</c:v>
                </c:pt>
                <c:pt idx="81">
                  <c:v>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4</c:v>
                </c:pt>
                <c:pt idx="100">
                  <c:v>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152624"/>
        <c:axId val="1368160784"/>
      </c:lineChart>
      <c:catAx>
        <c:axId val="1368152624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1368160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816078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136815262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Sheet1!$C$2:$C$200</c:f>
              <c:numCache>
                <c:formatCode>General</c:formatCode>
                <c:ptCount val="199"/>
                <c:pt idx="0">
                  <c:v>899</c:v>
                </c:pt>
                <c:pt idx="1">
                  <c:v>1127</c:v>
                </c:pt>
                <c:pt idx="2">
                  <c:v>1299</c:v>
                </c:pt>
                <c:pt idx="3">
                  <c:v>1515</c:v>
                </c:pt>
                <c:pt idx="4">
                  <c:v>1687</c:v>
                </c:pt>
                <c:pt idx="5">
                  <c:v>1861</c:v>
                </c:pt>
                <c:pt idx="6">
                  <c:v>2090</c:v>
                </c:pt>
                <c:pt idx="7">
                  <c:v>2247</c:v>
                </c:pt>
                <c:pt idx="8">
                  <c:v>2424</c:v>
                </c:pt>
                <c:pt idx="9">
                  <c:v>2621</c:v>
                </c:pt>
                <c:pt idx="10">
                  <c:v>2800</c:v>
                </c:pt>
                <c:pt idx="11">
                  <c:v>2956</c:v>
                </c:pt>
                <c:pt idx="12">
                  <c:v>3146</c:v>
                </c:pt>
                <c:pt idx="13">
                  <c:v>3369</c:v>
                </c:pt>
                <c:pt idx="14">
                  <c:v>3573</c:v>
                </c:pt>
                <c:pt idx="15">
                  <c:v>3753</c:v>
                </c:pt>
                <c:pt idx="16">
                  <c:v>3936</c:v>
                </c:pt>
                <c:pt idx="17">
                  <c:v>4095</c:v>
                </c:pt>
                <c:pt idx="18">
                  <c:v>4227</c:v>
                </c:pt>
                <c:pt idx="19">
                  <c:v>4385</c:v>
                </c:pt>
                <c:pt idx="20">
                  <c:v>4546</c:v>
                </c:pt>
                <c:pt idx="21">
                  <c:v>4695</c:v>
                </c:pt>
                <c:pt idx="22">
                  <c:v>4840</c:v>
                </c:pt>
                <c:pt idx="23">
                  <c:v>4975</c:v>
                </c:pt>
                <c:pt idx="24">
                  <c:v>5184</c:v>
                </c:pt>
                <c:pt idx="25">
                  <c:v>5345</c:v>
                </c:pt>
                <c:pt idx="26">
                  <c:v>5541</c:v>
                </c:pt>
                <c:pt idx="27">
                  <c:v>5757</c:v>
                </c:pt>
                <c:pt idx="28">
                  <c:v>5948</c:v>
                </c:pt>
                <c:pt idx="29">
                  <c:v>6147</c:v>
                </c:pt>
                <c:pt idx="30">
                  <c:v>6330</c:v>
                </c:pt>
                <c:pt idx="31">
                  <c:v>6496</c:v>
                </c:pt>
                <c:pt idx="32">
                  <c:v>6668</c:v>
                </c:pt>
                <c:pt idx="33">
                  <c:v>6877</c:v>
                </c:pt>
                <c:pt idx="34">
                  <c:v>7060</c:v>
                </c:pt>
                <c:pt idx="35">
                  <c:v>7226</c:v>
                </c:pt>
                <c:pt idx="36">
                  <c:v>7396</c:v>
                </c:pt>
                <c:pt idx="37">
                  <c:v>7598</c:v>
                </c:pt>
                <c:pt idx="38">
                  <c:v>7776</c:v>
                </c:pt>
                <c:pt idx="39">
                  <c:v>7952</c:v>
                </c:pt>
                <c:pt idx="40">
                  <c:v>8168</c:v>
                </c:pt>
                <c:pt idx="41">
                  <c:v>8372</c:v>
                </c:pt>
                <c:pt idx="42">
                  <c:v>8586</c:v>
                </c:pt>
                <c:pt idx="43">
                  <c:v>8783</c:v>
                </c:pt>
                <c:pt idx="44">
                  <c:v>8978</c:v>
                </c:pt>
                <c:pt idx="45">
                  <c:v>9191</c:v>
                </c:pt>
                <c:pt idx="46">
                  <c:v>9400</c:v>
                </c:pt>
                <c:pt idx="47">
                  <c:v>9557</c:v>
                </c:pt>
                <c:pt idx="48">
                  <c:v>9689</c:v>
                </c:pt>
                <c:pt idx="49">
                  <c:v>9893</c:v>
                </c:pt>
                <c:pt idx="50">
                  <c:v>10067</c:v>
                </c:pt>
                <c:pt idx="51">
                  <c:v>10264</c:v>
                </c:pt>
                <c:pt idx="52">
                  <c:v>10444</c:v>
                </c:pt>
                <c:pt idx="53">
                  <c:v>10651</c:v>
                </c:pt>
                <c:pt idx="54">
                  <c:v>10830</c:v>
                </c:pt>
                <c:pt idx="55">
                  <c:v>11007</c:v>
                </c:pt>
                <c:pt idx="56">
                  <c:v>11181</c:v>
                </c:pt>
                <c:pt idx="57">
                  <c:v>11430</c:v>
                </c:pt>
                <c:pt idx="58">
                  <c:v>11621</c:v>
                </c:pt>
                <c:pt idx="59">
                  <c:v>11806</c:v>
                </c:pt>
                <c:pt idx="60">
                  <c:v>12005</c:v>
                </c:pt>
                <c:pt idx="61">
                  <c:v>12174</c:v>
                </c:pt>
                <c:pt idx="62">
                  <c:v>12366</c:v>
                </c:pt>
                <c:pt idx="63">
                  <c:v>12507</c:v>
                </c:pt>
                <c:pt idx="64">
                  <c:v>12657</c:v>
                </c:pt>
                <c:pt idx="65">
                  <c:v>12836</c:v>
                </c:pt>
                <c:pt idx="66">
                  <c:v>13041</c:v>
                </c:pt>
                <c:pt idx="67">
                  <c:v>13257</c:v>
                </c:pt>
                <c:pt idx="68">
                  <c:v>13419</c:v>
                </c:pt>
                <c:pt idx="69">
                  <c:v>13607</c:v>
                </c:pt>
                <c:pt idx="70">
                  <c:v>13825</c:v>
                </c:pt>
                <c:pt idx="71">
                  <c:v>14017</c:v>
                </c:pt>
                <c:pt idx="72">
                  <c:v>14199</c:v>
                </c:pt>
                <c:pt idx="73">
                  <c:v>14385</c:v>
                </c:pt>
                <c:pt idx="74">
                  <c:v>14560</c:v>
                </c:pt>
                <c:pt idx="75">
                  <c:v>14729</c:v>
                </c:pt>
                <c:pt idx="76">
                  <c:v>14926</c:v>
                </c:pt>
                <c:pt idx="77">
                  <c:v>15127</c:v>
                </c:pt>
                <c:pt idx="78">
                  <c:v>15276</c:v>
                </c:pt>
                <c:pt idx="79">
                  <c:v>15480</c:v>
                </c:pt>
                <c:pt idx="80">
                  <c:v>15615</c:v>
                </c:pt>
                <c:pt idx="81">
                  <c:v>15774</c:v>
                </c:pt>
                <c:pt idx="82">
                  <c:v>15954</c:v>
                </c:pt>
                <c:pt idx="83">
                  <c:v>16142</c:v>
                </c:pt>
                <c:pt idx="84">
                  <c:v>16316</c:v>
                </c:pt>
                <c:pt idx="85">
                  <c:v>16468</c:v>
                </c:pt>
                <c:pt idx="86">
                  <c:v>16671</c:v>
                </c:pt>
                <c:pt idx="87">
                  <c:v>16840</c:v>
                </c:pt>
                <c:pt idx="88">
                  <c:v>17011</c:v>
                </c:pt>
                <c:pt idx="89">
                  <c:v>17186</c:v>
                </c:pt>
                <c:pt idx="90">
                  <c:v>17352</c:v>
                </c:pt>
                <c:pt idx="91">
                  <c:v>17518</c:v>
                </c:pt>
                <c:pt idx="92">
                  <c:v>17741</c:v>
                </c:pt>
                <c:pt idx="93">
                  <c:v>17941</c:v>
                </c:pt>
                <c:pt idx="94">
                  <c:v>18098</c:v>
                </c:pt>
                <c:pt idx="95">
                  <c:v>18263</c:v>
                </c:pt>
                <c:pt idx="96">
                  <c:v>18466</c:v>
                </c:pt>
                <c:pt idx="97">
                  <c:v>18688</c:v>
                </c:pt>
                <c:pt idx="98">
                  <c:v>18872</c:v>
                </c:pt>
                <c:pt idx="99">
                  <c:v>19103</c:v>
                </c:pt>
                <c:pt idx="100">
                  <c:v>19293</c:v>
                </c:pt>
                <c:pt idx="101">
                  <c:v>19478</c:v>
                </c:pt>
                <c:pt idx="102">
                  <c:v>19662</c:v>
                </c:pt>
                <c:pt idx="103">
                  <c:v>19828</c:v>
                </c:pt>
                <c:pt idx="104">
                  <c:v>20043</c:v>
                </c:pt>
                <c:pt idx="105">
                  <c:v>20195</c:v>
                </c:pt>
                <c:pt idx="106">
                  <c:v>20373</c:v>
                </c:pt>
                <c:pt idx="107">
                  <c:v>20517</c:v>
                </c:pt>
                <c:pt idx="108">
                  <c:v>20707</c:v>
                </c:pt>
                <c:pt idx="109">
                  <c:v>20895</c:v>
                </c:pt>
                <c:pt idx="110">
                  <c:v>21061</c:v>
                </c:pt>
                <c:pt idx="111">
                  <c:v>21236</c:v>
                </c:pt>
                <c:pt idx="112">
                  <c:v>21437</c:v>
                </c:pt>
                <c:pt idx="113">
                  <c:v>21619</c:v>
                </c:pt>
                <c:pt idx="114">
                  <c:v>21807</c:v>
                </c:pt>
                <c:pt idx="115">
                  <c:v>21991</c:v>
                </c:pt>
                <c:pt idx="116">
                  <c:v>22203</c:v>
                </c:pt>
                <c:pt idx="117">
                  <c:v>22412</c:v>
                </c:pt>
                <c:pt idx="118">
                  <c:v>22567</c:v>
                </c:pt>
                <c:pt idx="119">
                  <c:v>22740</c:v>
                </c:pt>
                <c:pt idx="120">
                  <c:v>22902</c:v>
                </c:pt>
                <c:pt idx="121">
                  <c:v>23083</c:v>
                </c:pt>
                <c:pt idx="122">
                  <c:v>23239</c:v>
                </c:pt>
                <c:pt idx="123">
                  <c:v>23478</c:v>
                </c:pt>
                <c:pt idx="124">
                  <c:v>23614</c:v>
                </c:pt>
                <c:pt idx="125">
                  <c:v>23797</c:v>
                </c:pt>
                <c:pt idx="126">
                  <c:v>24004</c:v>
                </c:pt>
                <c:pt idx="127">
                  <c:v>24161</c:v>
                </c:pt>
                <c:pt idx="128">
                  <c:v>24343</c:v>
                </c:pt>
                <c:pt idx="129">
                  <c:v>24517</c:v>
                </c:pt>
                <c:pt idx="130">
                  <c:v>24713</c:v>
                </c:pt>
                <c:pt idx="131">
                  <c:v>24895</c:v>
                </c:pt>
                <c:pt idx="132">
                  <c:v>25070</c:v>
                </c:pt>
                <c:pt idx="133">
                  <c:v>25219</c:v>
                </c:pt>
                <c:pt idx="134">
                  <c:v>25434</c:v>
                </c:pt>
                <c:pt idx="135">
                  <c:v>25594</c:v>
                </c:pt>
                <c:pt idx="136">
                  <c:v>25784</c:v>
                </c:pt>
                <c:pt idx="137">
                  <c:v>25929</c:v>
                </c:pt>
                <c:pt idx="138">
                  <c:v>26093</c:v>
                </c:pt>
                <c:pt idx="139">
                  <c:v>26261</c:v>
                </c:pt>
                <c:pt idx="140">
                  <c:v>26455</c:v>
                </c:pt>
                <c:pt idx="141">
                  <c:v>26614</c:v>
                </c:pt>
                <c:pt idx="142">
                  <c:v>26795</c:v>
                </c:pt>
                <c:pt idx="143">
                  <c:v>26964</c:v>
                </c:pt>
                <c:pt idx="144">
                  <c:v>27136</c:v>
                </c:pt>
                <c:pt idx="145">
                  <c:v>27343</c:v>
                </c:pt>
                <c:pt idx="146">
                  <c:v>27503</c:v>
                </c:pt>
                <c:pt idx="147">
                  <c:v>27695</c:v>
                </c:pt>
                <c:pt idx="148">
                  <c:v>27903</c:v>
                </c:pt>
                <c:pt idx="149">
                  <c:v>28087</c:v>
                </c:pt>
                <c:pt idx="150">
                  <c:v>28280</c:v>
                </c:pt>
                <c:pt idx="151">
                  <c:v>28471</c:v>
                </c:pt>
                <c:pt idx="152">
                  <c:v>28653</c:v>
                </c:pt>
                <c:pt idx="153">
                  <c:v>28821</c:v>
                </c:pt>
                <c:pt idx="154">
                  <c:v>28989</c:v>
                </c:pt>
                <c:pt idx="155">
                  <c:v>29160</c:v>
                </c:pt>
                <c:pt idx="156">
                  <c:v>29341</c:v>
                </c:pt>
                <c:pt idx="157">
                  <c:v>29542</c:v>
                </c:pt>
                <c:pt idx="158">
                  <c:v>29741</c:v>
                </c:pt>
                <c:pt idx="159">
                  <c:v>29905</c:v>
                </c:pt>
                <c:pt idx="160">
                  <c:v>30107</c:v>
                </c:pt>
                <c:pt idx="161">
                  <c:v>30276</c:v>
                </c:pt>
                <c:pt idx="162">
                  <c:v>30448</c:v>
                </c:pt>
                <c:pt idx="163">
                  <c:v>30617</c:v>
                </c:pt>
                <c:pt idx="164">
                  <c:v>30767</c:v>
                </c:pt>
                <c:pt idx="165">
                  <c:v>30924</c:v>
                </c:pt>
                <c:pt idx="166">
                  <c:v>31067</c:v>
                </c:pt>
                <c:pt idx="167">
                  <c:v>31243</c:v>
                </c:pt>
                <c:pt idx="168">
                  <c:v>31388</c:v>
                </c:pt>
                <c:pt idx="169">
                  <c:v>31568</c:v>
                </c:pt>
                <c:pt idx="170">
                  <c:v>31731</c:v>
                </c:pt>
                <c:pt idx="171">
                  <c:v>31903</c:v>
                </c:pt>
                <c:pt idx="172">
                  <c:v>32065</c:v>
                </c:pt>
                <c:pt idx="173">
                  <c:v>32244</c:v>
                </c:pt>
                <c:pt idx="174">
                  <c:v>32378</c:v>
                </c:pt>
                <c:pt idx="175">
                  <c:v>32538</c:v>
                </c:pt>
                <c:pt idx="176">
                  <c:v>32674</c:v>
                </c:pt>
                <c:pt idx="177">
                  <c:v>32815</c:v>
                </c:pt>
                <c:pt idx="178">
                  <c:v>32975</c:v>
                </c:pt>
                <c:pt idx="179">
                  <c:v>33142</c:v>
                </c:pt>
                <c:pt idx="180">
                  <c:v>33298</c:v>
                </c:pt>
                <c:pt idx="181">
                  <c:v>33446</c:v>
                </c:pt>
                <c:pt idx="182">
                  <c:v>33626</c:v>
                </c:pt>
                <c:pt idx="183">
                  <c:v>33853</c:v>
                </c:pt>
                <c:pt idx="184">
                  <c:v>34067</c:v>
                </c:pt>
                <c:pt idx="185">
                  <c:v>34267</c:v>
                </c:pt>
                <c:pt idx="186">
                  <c:v>34427</c:v>
                </c:pt>
                <c:pt idx="187">
                  <c:v>34615</c:v>
                </c:pt>
                <c:pt idx="188">
                  <c:v>34786</c:v>
                </c:pt>
                <c:pt idx="189">
                  <c:v>34928</c:v>
                </c:pt>
                <c:pt idx="190">
                  <c:v>35118</c:v>
                </c:pt>
                <c:pt idx="191">
                  <c:v>35285</c:v>
                </c:pt>
                <c:pt idx="192">
                  <c:v>35433</c:v>
                </c:pt>
                <c:pt idx="193">
                  <c:v>35623</c:v>
                </c:pt>
                <c:pt idx="194">
                  <c:v>35833</c:v>
                </c:pt>
                <c:pt idx="195">
                  <c:v>36018</c:v>
                </c:pt>
                <c:pt idx="196">
                  <c:v>36213</c:v>
                </c:pt>
                <c:pt idx="197">
                  <c:v>36359</c:v>
                </c:pt>
                <c:pt idx="198">
                  <c:v>36507</c:v>
                </c:pt>
              </c:numCache>
            </c:numRef>
          </c:cat>
          <c:val>
            <c:numRef>
              <c:f>Sheet1!$E$2:$E$200</c:f>
              <c:numCache>
                <c:formatCode>General</c:formatCode>
                <c:ptCount val="199"/>
                <c:pt idx="0">
                  <c:v>2.5869140625</c:v>
                </c:pt>
                <c:pt idx="1">
                  <c:v>5.966796875</c:v>
                </c:pt>
                <c:pt idx="2">
                  <c:v>9.2998046875</c:v>
                </c:pt>
                <c:pt idx="3">
                  <c:v>16.6318359375</c:v>
                </c:pt>
                <c:pt idx="4">
                  <c:v>21.0458984375</c:v>
                </c:pt>
                <c:pt idx="5">
                  <c:v>22.6357421875</c:v>
                </c:pt>
                <c:pt idx="6">
                  <c:v>26.6083984375</c:v>
                </c:pt>
                <c:pt idx="7">
                  <c:v>28.015625</c:v>
                </c:pt>
                <c:pt idx="8">
                  <c:v>29.326171875</c:v>
                </c:pt>
                <c:pt idx="9">
                  <c:v>31.404296875</c:v>
                </c:pt>
                <c:pt idx="10">
                  <c:v>31.166015625</c:v>
                </c:pt>
                <c:pt idx="11">
                  <c:v>31.716796875</c:v>
                </c:pt>
                <c:pt idx="12">
                  <c:v>32.9111328125</c:v>
                </c:pt>
                <c:pt idx="13">
                  <c:v>33.5263671875</c:v>
                </c:pt>
                <c:pt idx="14">
                  <c:v>34.2939453125</c:v>
                </c:pt>
                <c:pt idx="15">
                  <c:v>35.166015625</c:v>
                </c:pt>
                <c:pt idx="16">
                  <c:v>35.720703125</c:v>
                </c:pt>
                <c:pt idx="17">
                  <c:v>35.826171875</c:v>
                </c:pt>
                <c:pt idx="18">
                  <c:v>35.826171875</c:v>
                </c:pt>
                <c:pt idx="19">
                  <c:v>35.826171875</c:v>
                </c:pt>
                <c:pt idx="20">
                  <c:v>35.826171875</c:v>
                </c:pt>
                <c:pt idx="21">
                  <c:v>35.826171875</c:v>
                </c:pt>
                <c:pt idx="22">
                  <c:v>35.82421875</c:v>
                </c:pt>
                <c:pt idx="23">
                  <c:v>35.82421875</c:v>
                </c:pt>
                <c:pt idx="24">
                  <c:v>35.826171875</c:v>
                </c:pt>
                <c:pt idx="25">
                  <c:v>35.82421875</c:v>
                </c:pt>
                <c:pt idx="26">
                  <c:v>35.822265625</c:v>
                </c:pt>
                <c:pt idx="27">
                  <c:v>35.8203125</c:v>
                </c:pt>
                <c:pt idx="28">
                  <c:v>35.8203125</c:v>
                </c:pt>
                <c:pt idx="29">
                  <c:v>35.82421875</c:v>
                </c:pt>
                <c:pt idx="30">
                  <c:v>36.0888671875</c:v>
                </c:pt>
                <c:pt idx="31">
                  <c:v>36.453125</c:v>
                </c:pt>
                <c:pt idx="32">
                  <c:v>36.953125</c:v>
                </c:pt>
                <c:pt idx="33">
                  <c:v>38.4140625</c:v>
                </c:pt>
                <c:pt idx="34">
                  <c:v>38.703125</c:v>
                </c:pt>
                <c:pt idx="35">
                  <c:v>39.140625</c:v>
                </c:pt>
                <c:pt idx="36">
                  <c:v>41.11328125</c:v>
                </c:pt>
                <c:pt idx="37">
                  <c:v>41.4033203125</c:v>
                </c:pt>
                <c:pt idx="38">
                  <c:v>41.0078125</c:v>
                </c:pt>
                <c:pt idx="39">
                  <c:v>41.0078125</c:v>
                </c:pt>
                <c:pt idx="40">
                  <c:v>41.0078125</c:v>
                </c:pt>
                <c:pt idx="41">
                  <c:v>41.0078125</c:v>
                </c:pt>
                <c:pt idx="42">
                  <c:v>41.0078125</c:v>
                </c:pt>
                <c:pt idx="43">
                  <c:v>41.0078125</c:v>
                </c:pt>
                <c:pt idx="44">
                  <c:v>41.21484375</c:v>
                </c:pt>
                <c:pt idx="45">
                  <c:v>41.44140625</c:v>
                </c:pt>
                <c:pt idx="46">
                  <c:v>41.529296875</c:v>
                </c:pt>
                <c:pt idx="47">
                  <c:v>41.52734375</c:v>
                </c:pt>
                <c:pt idx="48">
                  <c:v>41.529296875</c:v>
                </c:pt>
                <c:pt idx="49">
                  <c:v>41.52734375</c:v>
                </c:pt>
                <c:pt idx="50">
                  <c:v>41.52734375</c:v>
                </c:pt>
                <c:pt idx="51">
                  <c:v>41.52734375</c:v>
                </c:pt>
                <c:pt idx="52">
                  <c:v>41.52734375</c:v>
                </c:pt>
                <c:pt idx="53">
                  <c:v>41.52734375</c:v>
                </c:pt>
                <c:pt idx="54">
                  <c:v>41.52734375</c:v>
                </c:pt>
                <c:pt idx="55">
                  <c:v>41.52734375</c:v>
                </c:pt>
                <c:pt idx="56">
                  <c:v>41.52734375</c:v>
                </c:pt>
                <c:pt idx="57">
                  <c:v>41.5234375</c:v>
                </c:pt>
                <c:pt idx="58">
                  <c:v>41.5908203125</c:v>
                </c:pt>
                <c:pt idx="59">
                  <c:v>41.5927734375</c:v>
                </c:pt>
                <c:pt idx="60">
                  <c:v>41.5908203125</c:v>
                </c:pt>
                <c:pt idx="61">
                  <c:v>41.6064453125</c:v>
                </c:pt>
                <c:pt idx="62">
                  <c:v>41.6455078125</c:v>
                </c:pt>
                <c:pt idx="63">
                  <c:v>41.64453125</c:v>
                </c:pt>
                <c:pt idx="64">
                  <c:v>41.64453125</c:v>
                </c:pt>
                <c:pt idx="65">
                  <c:v>41.64453125</c:v>
                </c:pt>
                <c:pt idx="66">
                  <c:v>41.646484375</c:v>
                </c:pt>
                <c:pt idx="67">
                  <c:v>41.64453125</c:v>
                </c:pt>
                <c:pt idx="68">
                  <c:v>41.64453125</c:v>
                </c:pt>
                <c:pt idx="69">
                  <c:v>41.64453125</c:v>
                </c:pt>
                <c:pt idx="70">
                  <c:v>41.6484375</c:v>
                </c:pt>
                <c:pt idx="71">
                  <c:v>41.6484375</c:v>
                </c:pt>
                <c:pt idx="72">
                  <c:v>41.6484375</c:v>
                </c:pt>
                <c:pt idx="73">
                  <c:v>41.6484375</c:v>
                </c:pt>
                <c:pt idx="74">
                  <c:v>41.6484375</c:v>
                </c:pt>
                <c:pt idx="75">
                  <c:v>41.6484375</c:v>
                </c:pt>
                <c:pt idx="76">
                  <c:v>41.6484375</c:v>
                </c:pt>
                <c:pt idx="77">
                  <c:v>41.6982421875</c:v>
                </c:pt>
                <c:pt idx="78">
                  <c:v>41.8349609375</c:v>
                </c:pt>
                <c:pt idx="79">
                  <c:v>42.3232421875</c:v>
                </c:pt>
                <c:pt idx="80">
                  <c:v>41.8623046875</c:v>
                </c:pt>
                <c:pt idx="81">
                  <c:v>41.8642578125</c:v>
                </c:pt>
                <c:pt idx="82">
                  <c:v>41.8623046875</c:v>
                </c:pt>
                <c:pt idx="83">
                  <c:v>41.86328125</c:v>
                </c:pt>
                <c:pt idx="84">
                  <c:v>41.8623046875</c:v>
                </c:pt>
                <c:pt idx="85">
                  <c:v>41.8623046875</c:v>
                </c:pt>
                <c:pt idx="86">
                  <c:v>41.8623046875</c:v>
                </c:pt>
                <c:pt idx="87">
                  <c:v>41.8623046875</c:v>
                </c:pt>
                <c:pt idx="88">
                  <c:v>41.8642578125</c:v>
                </c:pt>
                <c:pt idx="89">
                  <c:v>41.8623046875</c:v>
                </c:pt>
                <c:pt idx="90">
                  <c:v>41.8623046875</c:v>
                </c:pt>
                <c:pt idx="91">
                  <c:v>41.8623046875</c:v>
                </c:pt>
                <c:pt idx="92">
                  <c:v>41.8701171875</c:v>
                </c:pt>
                <c:pt idx="93">
                  <c:v>41.9814453125</c:v>
                </c:pt>
                <c:pt idx="94">
                  <c:v>41.9794921875</c:v>
                </c:pt>
                <c:pt idx="95">
                  <c:v>41.9814453125</c:v>
                </c:pt>
                <c:pt idx="96">
                  <c:v>41.978515625</c:v>
                </c:pt>
                <c:pt idx="97">
                  <c:v>42.0166015625</c:v>
                </c:pt>
                <c:pt idx="98">
                  <c:v>42.0166015625</c:v>
                </c:pt>
                <c:pt idx="99">
                  <c:v>42.0634765625</c:v>
                </c:pt>
                <c:pt idx="100">
                  <c:v>42.0634765625</c:v>
                </c:pt>
                <c:pt idx="101">
                  <c:v>42.0517578125</c:v>
                </c:pt>
                <c:pt idx="102">
                  <c:v>42.0517578125</c:v>
                </c:pt>
                <c:pt idx="103">
                  <c:v>42.0302734375</c:v>
                </c:pt>
                <c:pt idx="104">
                  <c:v>42.0009765625</c:v>
                </c:pt>
                <c:pt idx="105">
                  <c:v>41.9638671875</c:v>
                </c:pt>
                <c:pt idx="106">
                  <c:v>41.9296875</c:v>
                </c:pt>
                <c:pt idx="107">
                  <c:v>41.93359375</c:v>
                </c:pt>
                <c:pt idx="108">
                  <c:v>42.2802734375</c:v>
                </c:pt>
                <c:pt idx="109">
                  <c:v>42.3935546875</c:v>
                </c:pt>
                <c:pt idx="110">
                  <c:v>42.388671875</c:v>
                </c:pt>
                <c:pt idx="111">
                  <c:v>42.3857421875</c:v>
                </c:pt>
                <c:pt idx="112">
                  <c:v>42.3896484375</c:v>
                </c:pt>
                <c:pt idx="113">
                  <c:v>42.359375</c:v>
                </c:pt>
                <c:pt idx="114">
                  <c:v>42.3369140625</c:v>
                </c:pt>
                <c:pt idx="115">
                  <c:v>42.328125</c:v>
                </c:pt>
                <c:pt idx="116">
                  <c:v>42.326171875</c:v>
                </c:pt>
                <c:pt idx="117">
                  <c:v>42.32421875</c:v>
                </c:pt>
                <c:pt idx="118">
                  <c:v>42.32421875</c:v>
                </c:pt>
                <c:pt idx="119">
                  <c:v>42.32421875</c:v>
                </c:pt>
                <c:pt idx="120">
                  <c:v>42.32421875</c:v>
                </c:pt>
                <c:pt idx="121">
                  <c:v>42.32421875</c:v>
                </c:pt>
                <c:pt idx="122">
                  <c:v>42.32421875</c:v>
                </c:pt>
                <c:pt idx="123">
                  <c:v>42.51953125</c:v>
                </c:pt>
                <c:pt idx="124">
                  <c:v>42.5859375</c:v>
                </c:pt>
                <c:pt idx="125">
                  <c:v>42.5888671875</c:v>
                </c:pt>
                <c:pt idx="126">
                  <c:v>42.5859375</c:v>
                </c:pt>
                <c:pt idx="127">
                  <c:v>42.5859375</c:v>
                </c:pt>
                <c:pt idx="128">
                  <c:v>42.5859375</c:v>
                </c:pt>
                <c:pt idx="129">
                  <c:v>42.5859375</c:v>
                </c:pt>
                <c:pt idx="130">
                  <c:v>42.5859375</c:v>
                </c:pt>
                <c:pt idx="131">
                  <c:v>42.5859375</c:v>
                </c:pt>
                <c:pt idx="132">
                  <c:v>42.5859375</c:v>
                </c:pt>
                <c:pt idx="133">
                  <c:v>42.5859375</c:v>
                </c:pt>
                <c:pt idx="134">
                  <c:v>42.5859375</c:v>
                </c:pt>
                <c:pt idx="135">
                  <c:v>42.5859375</c:v>
                </c:pt>
                <c:pt idx="136">
                  <c:v>42.5859375</c:v>
                </c:pt>
                <c:pt idx="137">
                  <c:v>42.5859375</c:v>
                </c:pt>
                <c:pt idx="138">
                  <c:v>42.5859375</c:v>
                </c:pt>
                <c:pt idx="139">
                  <c:v>42.5859375</c:v>
                </c:pt>
                <c:pt idx="140">
                  <c:v>42.5888671875</c:v>
                </c:pt>
                <c:pt idx="141">
                  <c:v>42.5859375</c:v>
                </c:pt>
                <c:pt idx="142">
                  <c:v>42.5966796875</c:v>
                </c:pt>
                <c:pt idx="143">
                  <c:v>42.76171875</c:v>
                </c:pt>
                <c:pt idx="144">
                  <c:v>42.76171875</c:v>
                </c:pt>
                <c:pt idx="145">
                  <c:v>42.76171875</c:v>
                </c:pt>
                <c:pt idx="146">
                  <c:v>42.76171875</c:v>
                </c:pt>
                <c:pt idx="147">
                  <c:v>42.76171875</c:v>
                </c:pt>
                <c:pt idx="148">
                  <c:v>42.76171875</c:v>
                </c:pt>
                <c:pt idx="149">
                  <c:v>42.76171875</c:v>
                </c:pt>
                <c:pt idx="150">
                  <c:v>42.76171875</c:v>
                </c:pt>
                <c:pt idx="151">
                  <c:v>42.76171875</c:v>
                </c:pt>
                <c:pt idx="152">
                  <c:v>42.76171875</c:v>
                </c:pt>
                <c:pt idx="153">
                  <c:v>42.76171875</c:v>
                </c:pt>
                <c:pt idx="154">
                  <c:v>42.76171875</c:v>
                </c:pt>
                <c:pt idx="155">
                  <c:v>42.76171875</c:v>
                </c:pt>
                <c:pt idx="156">
                  <c:v>42.76171875</c:v>
                </c:pt>
                <c:pt idx="157">
                  <c:v>42.76171875</c:v>
                </c:pt>
                <c:pt idx="158">
                  <c:v>42.7626953125</c:v>
                </c:pt>
                <c:pt idx="159">
                  <c:v>42.76171875</c:v>
                </c:pt>
                <c:pt idx="160">
                  <c:v>42.7646484375</c:v>
                </c:pt>
                <c:pt idx="161">
                  <c:v>42.76171875</c:v>
                </c:pt>
                <c:pt idx="162">
                  <c:v>42.7626953125</c:v>
                </c:pt>
                <c:pt idx="163">
                  <c:v>42.76171875</c:v>
                </c:pt>
                <c:pt idx="164">
                  <c:v>42.76171875</c:v>
                </c:pt>
                <c:pt idx="165">
                  <c:v>42.76171875</c:v>
                </c:pt>
                <c:pt idx="166">
                  <c:v>42.76171875</c:v>
                </c:pt>
                <c:pt idx="167">
                  <c:v>42.76171875</c:v>
                </c:pt>
                <c:pt idx="168">
                  <c:v>42.76171875</c:v>
                </c:pt>
                <c:pt idx="169">
                  <c:v>42.76171875</c:v>
                </c:pt>
                <c:pt idx="170">
                  <c:v>42.76171875</c:v>
                </c:pt>
                <c:pt idx="171">
                  <c:v>42.76171875</c:v>
                </c:pt>
                <c:pt idx="172">
                  <c:v>42.76171875</c:v>
                </c:pt>
                <c:pt idx="173">
                  <c:v>42.86328125</c:v>
                </c:pt>
                <c:pt idx="174">
                  <c:v>42.86328125</c:v>
                </c:pt>
                <c:pt idx="175">
                  <c:v>42.86328125</c:v>
                </c:pt>
                <c:pt idx="176">
                  <c:v>42.86328125</c:v>
                </c:pt>
                <c:pt idx="177">
                  <c:v>42.86328125</c:v>
                </c:pt>
                <c:pt idx="178">
                  <c:v>42.86328125</c:v>
                </c:pt>
                <c:pt idx="179">
                  <c:v>42.86328125</c:v>
                </c:pt>
                <c:pt idx="180">
                  <c:v>42.86328125</c:v>
                </c:pt>
                <c:pt idx="181">
                  <c:v>42.86328125</c:v>
                </c:pt>
                <c:pt idx="182">
                  <c:v>42.80859375</c:v>
                </c:pt>
                <c:pt idx="183">
                  <c:v>42.8115234375</c:v>
                </c:pt>
                <c:pt idx="184">
                  <c:v>42.8544921875</c:v>
                </c:pt>
                <c:pt idx="185">
                  <c:v>43.16796875</c:v>
                </c:pt>
                <c:pt idx="186">
                  <c:v>43.2353515625</c:v>
                </c:pt>
                <c:pt idx="187">
                  <c:v>43.2353515625</c:v>
                </c:pt>
                <c:pt idx="188">
                  <c:v>43.2353515625</c:v>
                </c:pt>
                <c:pt idx="189">
                  <c:v>43.2353515625</c:v>
                </c:pt>
                <c:pt idx="190">
                  <c:v>43.2353515625</c:v>
                </c:pt>
                <c:pt idx="191">
                  <c:v>43.2353515625</c:v>
                </c:pt>
                <c:pt idx="192">
                  <c:v>43.2353515625</c:v>
                </c:pt>
                <c:pt idx="193">
                  <c:v>43.2353515625</c:v>
                </c:pt>
                <c:pt idx="194">
                  <c:v>43.2353515625</c:v>
                </c:pt>
                <c:pt idx="195">
                  <c:v>43.2353515625</c:v>
                </c:pt>
                <c:pt idx="196">
                  <c:v>43.2353515625</c:v>
                </c:pt>
                <c:pt idx="197">
                  <c:v>43.2353515625</c:v>
                </c:pt>
                <c:pt idx="198">
                  <c:v>43.2353515625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159152"/>
        <c:axId val="1368154800"/>
      </c:lineChart>
      <c:catAx>
        <c:axId val="1368159152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1368154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8154800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1368159152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00"/>
  <sheetViews>
    <sheetView tabSelected="1" topLeftCell="A8" workbookViewId="0">
      <selection activeCell="J14" sqref="J14"/>
    </sheetView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964</f>
        <v>964</v>
      </c>
      <c r="B2" s="1">
        <f>4</f>
        <v>4</v>
      </c>
      <c r="C2" s="1">
        <f>899</f>
        <v>899</v>
      </c>
      <c r="D2" s="1">
        <f>2649</f>
        <v>2649</v>
      </c>
      <c r="E2" s="1">
        <f>2.5869140625</f>
        <v>2.5869140625</v>
      </c>
      <c r="G2" s="1">
        <f>328</f>
        <v>328</v>
      </c>
    </row>
    <row r="3" spans="1:10" x14ac:dyDescent="0.25">
      <c r="A3" s="1">
        <f>1294</f>
        <v>1294</v>
      </c>
      <c r="B3" s="1">
        <f>18</f>
        <v>18</v>
      </c>
      <c r="C3" s="1">
        <f>1127</f>
        <v>1127</v>
      </c>
      <c r="D3" s="1">
        <f>6110</f>
        <v>6110</v>
      </c>
      <c r="E3" s="1">
        <f>5.966796875</f>
        <v>5.966796875</v>
      </c>
    </row>
    <row r="4" spans="1:10" x14ac:dyDescent="0.25">
      <c r="A4" s="1">
        <f>1648</f>
        <v>1648</v>
      </c>
      <c r="B4" s="1">
        <f>20</f>
        <v>20</v>
      </c>
      <c r="C4" s="1">
        <f>1299</f>
        <v>1299</v>
      </c>
      <c r="D4" s="1">
        <f>9523</f>
        <v>9523</v>
      </c>
      <c r="E4" s="1">
        <f>9.2998046875</f>
        <v>9.2998046875</v>
      </c>
      <c r="G4" s="1" t="s">
        <v>5</v>
      </c>
    </row>
    <row r="5" spans="1:10" x14ac:dyDescent="0.25">
      <c r="A5" s="1">
        <f>1973</f>
        <v>1973</v>
      </c>
      <c r="B5" s="1">
        <f>26</f>
        <v>26</v>
      </c>
      <c r="C5" s="1">
        <f>1515</f>
        <v>1515</v>
      </c>
      <c r="D5" s="1">
        <f>17031</f>
        <v>17031</v>
      </c>
      <c r="E5" s="1">
        <f>16.6318359375</f>
        <v>16.6318359375</v>
      </c>
      <c r="G5" s="1">
        <f>178</f>
        <v>178</v>
      </c>
    </row>
    <row r="6" spans="1:10" x14ac:dyDescent="0.25">
      <c r="A6" s="1">
        <f>2279</f>
        <v>2279</v>
      </c>
      <c r="B6" s="1">
        <f>25</f>
        <v>25</v>
      </c>
      <c r="C6" s="1">
        <f>1687</f>
        <v>1687</v>
      </c>
      <c r="D6" s="1">
        <f>21551</f>
        <v>21551</v>
      </c>
      <c r="E6" s="1">
        <f>21.0458984375</f>
        <v>21.0458984375</v>
      </c>
    </row>
    <row r="7" spans="1:10" x14ac:dyDescent="0.25">
      <c r="A7" s="1">
        <f>2600</f>
        <v>2600</v>
      </c>
      <c r="B7" s="1">
        <f>33</f>
        <v>33</v>
      </c>
      <c r="C7" s="1">
        <f>1861</f>
        <v>1861</v>
      </c>
      <c r="D7" s="1">
        <f>23179</f>
        <v>23179</v>
      </c>
      <c r="E7" s="1">
        <f>22.6357421875</f>
        <v>22.6357421875</v>
      </c>
    </row>
    <row r="8" spans="1:10" x14ac:dyDescent="0.25">
      <c r="A8" s="1">
        <f>2937</f>
        <v>2937</v>
      </c>
      <c r="B8" s="1">
        <f>22</f>
        <v>22</v>
      </c>
      <c r="C8" s="1">
        <f>2090</f>
        <v>2090</v>
      </c>
      <c r="D8" s="1">
        <f>27247</f>
        <v>27247</v>
      </c>
      <c r="E8" s="1">
        <f>26.6083984375</f>
        <v>26.6083984375</v>
      </c>
    </row>
    <row r="9" spans="1:10" x14ac:dyDescent="0.25">
      <c r="A9" s="1">
        <f>3260</f>
        <v>3260</v>
      </c>
      <c r="B9" s="1">
        <f>27</f>
        <v>27</v>
      </c>
      <c r="C9" s="1">
        <f>2247</f>
        <v>2247</v>
      </c>
      <c r="D9" s="1">
        <f>28688</f>
        <v>28688</v>
      </c>
      <c r="E9" s="1">
        <f>28.015625</f>
        <v>28.015625</v>
      </c>
    </row>
    <row r="10" spans="1:10" x14ac:dyDescent="0.25">
      <c r="A10" s="1">
        <f>3546</f>
        <v>3546</v>
      </c>
      <c r="B10" s="1">
        <f>33</f>
        <v>33</v>
      </c>
      <c r="C10" s="1">
        <f>2424</f>
        <v>2424</v>
      </c>
      <c r="D10" s="1">
        <f>30030</f>
        <v>30030</v>
      </c>
      <c r="E10" s="1">
        <f>29.326171875</f>
        <v>29.326171875</v>
      </c>
    </row>
    <row r="11" spans="1:10" x14ac:dyDescent="0.25">
      <c r="A11" s="1">
        <f>3867</f>
        <v>3867</v>
      </c>
      <c r="B11" s="1">
        <f>30</f>
        <v>30</v>
      </c>
      <c r="C11" s="1">
        <f>2621</f>
        <v>2621</v>
      </c>
      <c r="D11" s="1">
        <f>32158</f>
        <v>32158</v>
      </c>
      <c r="E11" s="1">
        <f>31.404296875</f>
        <v>31.404296875</v>
      </c>
    </row>
    <row r="12" spans="1:10" x14ac:dyDescent="0.25">
      <c r="A12" s="1">
        <f>4186</f>
        <v>4186</v>
      </c>
      <c r="B12" s="1">
        <f>0</f>
        <v>0</v>
      </c>
      <c r="C12" s="1">
        <f>2800</f>
        <v>2800</v>
      </c>
      <c r="D12" s="1">
        <f>31914</f>
        <v>31914</v>
      </c>
      <c r="E12" s="1">
        <f>31.166015625</f>
        <v>31.166015625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4489</f>
        <v>4489</v>
      </c>
      <c r="B13" s="1">
        <f>0</f>
        <v>0</v>
      </c>
      <c r="C13" s="1">
        <f>2956</f>
        <v>2956</v>
      </c>
      <c r="D13" s="1">
        <f>32478</f>
        <v>32478</v>
      </c>
      <c r="E13" s="1">
        <f>31.716796875</f>
        <v>31.716796875</v>
      </c>
      <c r="H13" s="1">
        <f>AVERAGE(E16:E30)</f>
        <v>35.671549479166664</v>
      </c>
      <c r="I13" s="1">
        <f>MAX(E2:E316)</f>
        <v>43.2353515625</v>
      </c>
      <c r="J13" s="1">
        <f>AVERAGE(E186:E200)</f>
        <v>43.205468750000001</v>
      </c>
    </row>
    <row r="14" spans="1:10" x14ac:dyDescent="0.25">
      <c r="A14" s="1">
        <f>4797</f>
        <v>4797</v>
      </c>
      <c r="B14" s="1">
        <f>0</f>
        <v>0</v>
      </c>
      <c r="C14" s="1">
        <f>3146</f>
        <v>3146</v>
      </c>
      <c r="D14" s="1">
        <f>33701</f>
        <v>33701</v>
      </c>
      <c r="E14" s="1">
        <f>32.9111328125</f>
        <v>32.9111328125</v>
      </c>
    </row>
    <row r="15" spans="1:10" x14ac:dyDescent="0.25">
      <c r="A15" s="1">
        <f>5096</f>
        <v>5096</v>
      </c>
      <c r="B15" s="1">
        <f>0</f>
        <v>0</v>
      </c>
      <c r="C15" s="1">
        <f>3369</f>
        <v>3369</v>
      </c>
      <c r="D15" s="1">
        <f>34331</f>
        <v>34331</v>
      </c>
      <c r="E15" s="1">
        <f>33.5263671875</f>
        <v>33.5263671875</v>
      </c>
    </row>
    <row r="16" spans="1:10" x14ac:dyDescent="0.25">
      <c r="A16" s="1">
        <f>5434</f>
        <v>5434</v>
      </c>
      <c r="B16" s="1">
        <f>0</f>
        <v>0</v>
      </c>
      <c r="C16" s="1">
        <f>3573</f>
        <v>3573</v>
      </c>
      <c r="D16" s="1">
        <f>35117</f>
        <v>35117</v>
      </c>
      <c r="E16" s="1">
        <f>34.2939453125</f>
        <v>34.2939453125</v>
      </c>
    </row>
    <row r="17" spans="1:5" x14ac:dyDescent="0.25">
      <c r="A17" s="1">
        <f>5775</f>
        <v>5775</v>
      </c>
      <c r="B17" s="1">
        <f>0</f>
        <v>0</v>
      </c>
      <c r="C17" s="1">
        <f>3753</f>
        <v>3753</v>
      </c>
      <c r="D17" s="1">
        <f>36010</f>
        <v>36010</v>
      </c>
      <c r="E17" s="1">
        <f>35.166015625</f>
        <v>35.166015625</v>
      </c>
    </row>
    <row r="18" spans="1:5" x14ac:dyDescent="0.25">
      <c r="A18" s="1">
        <f>6126</f>
        <v>6126</v>
      </c>
      <c r="B18" s="1">
        <f>0</f>
        <v>0</v>
      </c>
      <c r="C18" s="1">
        <f>3936</f>
        <v>3936</v>
      </c>
      <c r="D18" s="1">
        <f>36578</f>
        <v>36578</v>
      </c>
      <c r="E18" s="1">
        <f>35.720703125</f>
        <v>35.720703125</v>
      </c>
    </row>
    <row r="19" spans="1:5" x14ac:dyDescent="0.25">
      <c r="A19" s="1">
        <f>6463</f>
        <v>6463</v>
      </c>
      <c r="B19" s="1">
        <f>25</f>
        <v>25</v>
      </c>
      <c r="C19" s="1">
        <f>4095</f>
        <v>4095</v>
      </c>
      <c r="D19" s="1">
        <f>36686</f>
        <v>36686</v>
      </c>
      <c r="E19" s="1">
        <f>35.826171875</f>
        <v>35.826171875</v>
      </c>
    </row>
    <row r="20" spans="1:5" x14ac:dyDescent="0.25">
      <c r="A20" s="1">
        <f>6800</f>
        <v>6800</v>
      </c>
      <c r="B20" s="1">
        <f>37</f>
        <v>37</v>
      </c>
      <c r="C20" s="1">
        <f>4227</f>
        <v>4227</v>
      </c>
      <c r="D20" s="1">
        <f>36686</f>
        <v>36686</v>
      </c>
      <c r="E20" s="1">
        <f>35.826171875</f>
        <v>35.826171875</v>
      </c>
    </row>
    <row r="21" spans="1:5" x14ac:dyDescent="0.25">
      <c r="A21" s="1">
        <f>7151</f>
        <v>7151</v>
      </c>
      <c r="B21" s="1">
        <f>24</f>
        <v>24</v>
      </c>
      <c r="C21" s="1">
        <f>4385</f>
        <v>4385</v>
      </c>
      <c r="D21" s="1">
        <f>36686</f>
        <v>36686</v>
      </c>
      <c r="E21" s="1">
        <f>35.826171875</f>
        <v>35.826171875</v>
      </c>
    </row>
    <row r="22" spans="1:5" x14ac:dyDescent="0.25">
      <c r="A22" s="1">
        <f>7449</f>
        <v>7449</v>
      </c>
      <c r="B22" s="1">
        <f>22</f>
        <v>22</v>
      </c>
      <c r="C22" s="1">
        <f>4546</f>
        <v>4546</v>
      </c>
      <c r="D22" s="1">
        <f>36686</f>
        <v>36686</v>
      </c>
      <c r="E22" s="1">
        <f>35.826171875</f>
        <v>35.826171875</v>
      </c>
    </row>
    <row r="23" spans="1:5" x14ac:dyDescent="0.25">
      <c r="A23" s="1">
        <f>7748</f>
        <v>7748</v>
      </c>
      <c r="B23" s="1">
        <f>0</f>
        <v>0</v>
      </c>
      <c r="C23" s="1">
        <f>4695</f>
        <v>4695</v>
      </c>
      <c r="D23" s="1">
        <f>36686</f>
        <v>36686</v>
      </c>
      <c r="E23" s="1">
        <f>35.826171875</f>
        <v>35.826171875</v>
      </c>
    </row>
    <row r="24" spans="1:5" x14ac:dyDescent="0.25">
      <c r="A24" s="1">
        <f>8096</f>
        <v>8096</v>
      </c>
      <c r="B24" s="1">
        <f>0</f>
        <v>0</v>
      </c>
      <c r="C24" s="1">
        <f>4840</f>
        <v>4840</v>
      </c>
      <c r="D24" s="1">
        <f>36684</f>
        <v>36684</v>
      </c>
      <c r="E24" s="1">
        <f>35.82421875</f>
        <v>35.82421875</v>
      </c>
    </row>
    <row r="25" spans="1:5" x14ac:dyDescent="0.25">
      <c r="A25" s="1">
        <f>8535</f>
        <v>8535</v>
      </c>
      <c r="B25" s="1">
        <f>0</f>
        <v>0</v>
      </c>
      <c r="C25" s="1">
        <f>4975</f>
        <v>4975</v>
      </c>
      <c r="D25" s="1">
        <f>36684</f>
        <v>36684</v>
      </c>
      <c r="E25" s="1">
        <f>35.82421875</f>
        <v>35.82421875</v>
      </c>
    </row>
    <row r="26" spans="1:5" x14ac:dyDescent="0.25">
      <c r="A26" s="1">
        <f>8953</f>
        <v>8953</v>
      </c>
      <c r="B26" s="1">
        <f>6</f>
        <v>6</v>
      </c>
      <c r="C26" s="1">
        <f>5184</f>
        <v>5184</v>
      </c>
      <c r="D26" s="1">
        <f>36686</f>
        <v>36686</v>
      </c>
      <c r="E26" s="1">
        <f>35.826171875</f>
        <v>35.826171875</v>
      </c>
    </row>
    <row r="27" spans="1:5" x14ac:dyDescent="0.25">
      <c r="A27" s="1">
        <f>9295</f>
        <v>9295</v>
      </c>
      <c r="B27" s="1">
        <f>39</f>
        <v>39</v>
      </c>
      <c r="C27" s="1">
        <f>5345</f>
        <v>5345</v>
      </c>
      <c r="D27" s="1">
        <f>36684</f>
        <v>36684</v>
      </c>
      <c r="E27" s="1">
        <f>35.82421875</f>
        <v>35.82421875</v>
      </c>
    </row>
    <row r="28" spans="1:5" x14ac:dyDescent="0.25">
      <c r="A28" s="1">
        <f>9581</f>
        <v>9581</v>
      </c>
      <c r="B28" s="1">
        <f t="shared" ref="B28:B35" si="0">0</f>
        <v>0</v>
      </c>
      <c r="C28" s="1">
        <f>5541</f>
        <v>5541</v>
      </c>
      <c r="D28" s="1">
        <f>36682</f>
        <v>36682</v>
      </c>
      <c r="E28" s="1">
        <f>35.822265625</f>
        <v>35.822265625</v>
      </c>
    </row>
    <row r="29" spans="1:5" x14ac:dyDescent="0.25">
      <c r="A29" s="1">
        <f>9868</f>
        <v>9868</v>
      </c>
      <c r="B29" s="1">
        <f t="shared" si="0"/>
        <v>0</v>
      </c>
      <c r="C29" s="1">
        <f>5757</f>
        <v>5757</v>
      </c>
      <c r="D29" s="1">
        <f>36680</f>
        <v>36680</v>
      </c>
      <c r="E29" s="1">
        <f>35.8203125</f>
        <v>35.8203125</v>
      </c>
    </row>
    <row r="30" spans="1:5" x14ac:dyDescent="0.25">
      <c r="A30" s="1">
        <f>10210</f>
        <v>10210</v>
      </c>
      <c r="B30" s="1">
        <f t="shared" si="0"/>
        <v>0</v>
      </c>
      <c r="C30" s="1">
        <f>5948</f>
        <v>5948</v>
      </c>
      <c r="D30" s="1">
        <f>36680</f>
        <v>36680</v>
      </c>
      <c r="E30" s="1">
        <f>35.8203125</f>
        <v>35.8203125</v>
      </c>
    </row>
    <row r="31" spans="1:5" x14ac:dyDescent="0.25">
      <c r="A31" s="1">
        <f>10602</f>
        <v>10602</v>
      </c>
      <c r="B31" s="1">
        <f t="shared" si="0"/>
        <v>0</v>
      </c>
      <c r="C31" s="1">
        <f>6147</f>
        <v>6147</v>
      </c>
      <c r="D31" s="1">
        <f>36684</f>
        <v>36684</v>
      </c>
      <c r="E31" s="1">
        <f>35.82421875</f>
        <v>35.82421875</v>
      </c>
    </row>
    <row r="32" spans="1:5" x14ac:dyDescent="0.25">
      <c r="A32" s="1">
        <f>10978</f>
        <v>10978</v>
      </c>
      <c r="B32" s="1">
        <f t="shared" si="0"/>
        <v>0</v>
      </c>
      <c r="C32" s="1">
        <f>6330</f>
        <v>6330</v>
      </c>
      <c r="D32" s="1">
        <f>36955</f>
        <v>36955</v>
      </c>
      <c r="E32" s="1">
        <f>36.0888671875</f>
        <v>36.0888671875</v>
      </c>
    </row>
    <row r="33" spans="1:5" x14ac:dyDescent="0.25">
      <c r="A33" s="1">
        <f>11334</f>
        <v>11334</v>
      </c>
      <c r="B33" s="1">
        <f t="shared" si="0"/>
        <v>0</v>
      </c>
      <c r="C33" s="1">
        <f>6496</f>
        <v>6496</v>
      </c>
      <c r="D33" s="1">
        <f>37328</f>
        <v>37328</v>
      </c>
      <c r="E33" s="1">
        <f>36.453125</f>
        <v>36.453125</v>
      </c>
    </row>
    <row r="34" spans="1:5" x14ac:dyDescent="0.25">
      <c r="A34" s="1">
        <f>11669</f>
        <v>11669</v>
      </c>
      <c r="B34" s="1">
        <f t="shared" si="0"/>
        <v>0</v>
      </c>
      <c r="C34" s="1">
        <f>6668</f>
        <v>6668</v>
      </c>
      <c r="D34" s="1">
        <f>37840</f>
        <v>37840</v>
      </c>
      <c r="E34" s="1">
        <f>36.953125</f>
        <v>36.953125</v>
      </c>
    </row>
    <row r="35" spans="1:5" x14ac:dyDescent="0.25">
      <c r="A35" s="1">
        <f>11992</f>
        <v>11992</v>
      </c>
      <c r="B35" s="1">
        <f t="shared" si="0"/>
        <v>0</v>
      </c>
      <c r="C35" s="1">
        <f>6877</f>
        <v>6877</v>
      </c>
      <c r="D35" s="1">
        <f>39336</f>
        <v>39336</v>
      </c>
      <c r="E35" s="1">
        <f>38.4140625</f>
        <v>38.4140625</v>
      </c>
    </row>
    <row r="36" spans="1:5" x14ac:dyDescent="0.25">
      <c r="A36" s="1">
        <f>12294</f>
        <v>12294</v>
      </c>
      <c r="B36" s="1">
        <f>3</f>
        <v>3</v>
      </c>
      <c r="C36" s="1">
        <f>7060</f>
        <v>7060</v>
      </c>
      <c r="D36" s="1">
        <f>39632</f>
        <v>39632</v>
      </c>
      <c r="E36" s="1">
        <f>38.703125</f>
        <v>38.703125</v>
      </c>
    </row>
    <row r="37" spans="1:5" x14ac:dyDescent="0.25">
      <c r="A37" s="1">
        <f>12585</f>
        <v>12585</v>
      </c>
      <c r="B37" s="1">
        <f>0</f>
        <v>0</v>
      </c>
      <c r="C37" s="1">
        <f>7226</f>
        <v>7226</v>
      </c>
      <c r="D37" s="1">
        <f>40080</f>
        <v>40080</v>
      </c>
      <c r="E37" s="1">
        <f>39.140625</f>
        <v>39.140625</v>
      </c>
    </row>
    <row r="38" spans="1:5" x14ac:dyDescent="0.25">
      <c r="A38" s="1">
        <f>12892</f>
        <v>12892</v>
      </c>
      <c r="B38" s="1">
        <f>0</f>
        <v>0</v>
      </c>
      <c r="C38" s="1">
        <f>7396</f>
        <v>7396</v>
      </c>
      <c r="D38" s="1">
        <f>42100</f>
        <v>42100</v>
      </c>
      <c r="E38" s="1">
        <f>41.11328125</f>
        <v>41.11328125</v>
      </c>
    </row>
    <row r="39" spans="1:5" x14ac:dyDescent="0.25">
      <c r="A39" s="1">
        <f>13217</f>
        <v>13217</v>
      </c>
      <c r="B39" s="1">
        <f>0</f>
        <v>0</v>
      </c>
      <c r="C39" s="1">
        <f>7598</f>
        <v>7598</v>
      </c>
      <c r="D39" s="1">
        <f>42397</f>
        <v>42397</v>
      </c>
      <c r="E39" s="1">
        <f>41.4033203125</f>
        <v>41.4033203125</v>
      </c>
    </row>
    <row r="40" spans="1:5" x14ac:dyDescent="0.25">
      <c r="A40" s="1">
        <f>13576</f>
        <v>13576</v>
      </c>
      <c r="B40" s="1">
        <f>0</f>
        <v>0</v>
      </c>
      <c r="C40" s="1">
        <f>7776</f>
        <v>7776</v>
      </c>
      <c r="D40" s="1">
        <f>41992</f>
        <v>41992</v>
      </c>
      <c r="E40" s="1">
        <f t="shared" ref="E40:E45" si="1">41.0078125</f>
        <v>41.0078125</v>
      </c>
    </row>
    <row r="41" spans="1:5" x14ac:dyDescent="0.25">
      <c r="A41" s="1">
        <f>13980</f>
        <v>13980</v>
      </c>
      <c r="B41" s="1">
        <f>0</f>
        <v>0</v>
      </c>
      <c r="C41" s="1">
        <f>7952</f>
        <v>7952</v>
      </c>
      <c r="D41" s="1">
        <f>41992</f>
        <v>41992</v>
      </c>
      <c r="E41" s="1">
        <f t="shared" si="1"/>
        <v>41.0078125</v>
      </c>
    </row>
    <row r="42" spans="1:5" x14ac:dyDescent="0.25">
      <c r="A42" s="1">
        <f>14348</f>
        <v>14348</v>
      </c>
      <c r="B42" s="1">
        <f>0</f>
        <v>0</v>
      </c>
      <c r="C42" s="1">
        <f>8168</f>
        <v>8168</v>
      </c>
      <c r="D42" s="1">
        <f>41992</f>
        <v>41992</v>
      </c>
      <c r="E42" s="1">
        <f t="shared" si="1"/>
        <v>41.0078125</v>
      </c>
    </row>
    <row r="43" spans="1:5" x14ac:dyDescent="0.25">
      <c r="A43" s="1">
        <f>14709</f>
        <v>14709</v>
      </c>
      <c r="B43" s="1">
        <f>0</f>
        <v>0</v>
      </c>
      <c r="C43" s="1">
        <f>8372</f>
        <v>8372</v>
      </c>
      <c r="D43" s="1">
        <f>41992</f>
        <v>41992</v>
      </c>
      <c r="E43" s="1">
        <f t="shared" si="1"/>
        <v>41.0078125</v>
      </c>
    </row>
    <row r="44" spans="1:5" x14ac:dyDescent="0.25">
      <c r="A44" s="1">
        <f>15080</f>
        <v>15080</v>
      </c>
      <c r="B44" s="1">
        <f>2</f>
        <v>2</v>
      </c>
      <c r="C44" s="1">
        <f>8586</f>
        <v>8586</v>
      </c>
      <c r="D44" s="1">
        <f>41992</f>
        <v>41992</v>
      </c>
      <c r="E44" s="1">
        <f t="shared" si="1"/>
        <v>41.0078125</v>
      </c>
    </row>
    <row r="45" spans="1:5" x14ac:dyDescent="0.25">
      <c r="A45" s="1">
        <f>15400</f>
        <v>15400</v>
      </c>
      <c r="B45" s="1">
        <f>25</f>
        <v>25</v>
      </c>
      <c r="C45" s="1">
        <f>8783</f>
        <v>8783</v>
      </c>
      <c r="D45" s="1">
        <f>41992</f>
        <v>41992</v>
      </c>
      <c r="E45" s="1">
        <f t="shared" si="1"/>
        <v>41.0078125</v>
      </c>
    </row>
    <row r="46" spans="1:5" x14ac:dyDescent="0.25">
      <c r="A46" s="1">
        <f>15687</f>
        <v>15687</v>
      </c>
      <c r="B46" s="1">
        <f>2</f>
        <v>2</v>
      </c>
      <c r="C46" s="1">
        <f>8978</f>
        <v>8978</v>
      </c>
      <c r="D46" s="1">
        <f>42204</f>
        <v>42204</v>
      </c>
      <c r="E46" s="1">
        <f>41.21484375</f>
        <v>41.21484375</v>
      </c>
    </row>
    <row r="47" spans="1:5" x14ac:dyDescent="0.25">
      <c r="A47" s="1">
        <f>15978</f>
        <v>15978</v>
      </c>
      <c r="B47" s="1">
        <f>0</f>
        <v>0</v>
      </c>
      <c r="C47" s="1">
        <f>9191</f>
        <v>9191</v>
      </c>
      <c r="D47" s="1">
        <f>42436</f>
        <v>42436</v>
      </c>
      <c r="E47" s="1">
        <f>41.44140625</f>
        <v>41.44140625</v>
      </c>
    </row>
    <row r="48" spans="1:5" x14ac:dyDescent="0.25">
      <c r="A48" s="1">
        <f>16290</f>
        <v>16290</v>
      </c>
      <c r="B48" s="1">
        <f>0</f>
        <v>0</v>
      </c>
      <c r="C48" s="1">
        <f>9400</f>
        <v>9400</v>
      </c>
      <c r="D48" s="1">
        <f>42526</f>
        <v>42526</v>
      </c>
      <c r="E48" s="1">
        <f>41.529296875</f>
        <v>41.529296875</v>
      </c>
    </row>
    <row r="49" spans="1:5" x14ac:dyDescent="0.25">
      <c r="A49" s="1">
        <f>16602</f>
        <v>16602</v>
      </c>
      <c r="B49" s="1">
        <f>0</f>
        <v>0</v>
      </c>
      <c r="C49" s="1">
        <f>9557</f>
        <v>9557</v>
      </c>
      <c r="D49" s="1">
        <f>42524</f>
        <v>42524</v>
      </c>
      <c r="E49" s="1">
        <f>41.52734375</f>
        <v>41.52734375</v>
      </c>
    </row>
    <row r="50" spans="1:5" x14ac:dyDescent="0.25">
      <c r="A50" s="1">
        <f>16901</f>
        <v>16901</v>
      </c>
      <c r="B50" s="1">
        <f>0</f>
        <v>0</v>
      </c>
      <c r="C50" s="1">
        <f>9689</f>
        <v>9689</v>
      </c>
      <c r="D50" s="1">
        <f>42526</f>
        <v>42526</v>
      </c>
      <c r="E50" s="1">
        <f>41.529296875</f>
        <v>41.529296875</v>
      </c>
    </row>
    <row r="51" spans="1:5" x14ac:dyDescent="0.25">
      <c r="A51" s="1">
        <f>17203</f>
        <v>17203</v>
      </c>
      <c r="B51" s="1">
        <f>0</f>
        <v>0</v>
      </c>
      <c r="C51" s="1">
        <f>9893</f>
        <v>9893</v>
      </c>
      <c r="D51" s="1">
        <f t="shared" ref="D51:D58" si="2">42524</f>
        <v>42524</v>
      </c>
      <c r="E51" s="1">
        <f t="shared" ref="E51:E58" si="3">41.52734375</f>
        <v>41.52734375</v>
      </c>
    </row>
    <row r="52" spans="1:5" x14ac:dyDescent="0.25">
      <c r="A52" s="1">
        <f>17487</f>
        <v>17487</v>
      </c>
      <c r="B52" s="1">
        <f>0</f>
        <v>0</v>
      </c>
      <c r="C52" s="1">
        <f>10067</f>
        <v>10067</v>
      </c>
      <c r="D52" s="1">
        <f t="shared" si="2"/>
        <v>42524</v>
      </c>
      <c r="E52" s="1">
        <f t="shared" si="3"/>
        <v>41.52734375</v>
      </c>
    </row>
    <row r="53" spans="1:5" x14ac:dyDescent="0.25">
      <c r="A53" s="1">
        <f>17827</f>
        <v>17827</v>
      </c>
      <c r="B53" s="1">
        <f>40</f>
        <v>40</v>
      </c>
      <c r="C53" s="1">
        <f>10264</f>
        <v>10264</v>
      </c>
      <c r="D53" s="1">
        <f t="shared" si="2"/>
        <v>42524</v>
      </c>
      <c r="E53" s="1">
        <f t="shared" si="3"/>
        <v>41.52734375</v>
      </c>
    </row>
    <row r="54" spans="1:5" x14ac:dyDescent="0.25">
      <c r="A54" s="1">
        <f>18128</f>
        <v>18128</v>
      </c>
      <c r="B54" s="1">
        <f>0</f>
        <v>0</v>
      </c>
      <c r="C54" s="1">
        <f>10444</f>
        <v>10444</v>
      </c>
      <c r="D54" s="1">
        <f t="shared" si="2"/>
        <v>42524</v>
      </c>
      <c r="E54" s="1">
        <f t="shared" si="3"/>
        <v>41.52734375</v>
      </c>
    </row>
    <row r="55" spans="1:5" x14ac:dyDescent="0.25">
      <c r="A55" s="1">
        <f>18441</f>
        <v>18441</v>
      </c>
      <c r="B55" s="1">
        <f>0</f>
        <v>0</v>
      </c>
      <c r="C55" s="1">
        <f>10651</f>
        <v>10651</v>
      </c>
      <c r="D55" s="1">
        <f t="shared" si="2"/>
        <v>42524</v>
      </c>
      <c r="E55" s="1">
        <f t="shared" si="3"/>
        <v>41.52734375</v>
      </c>
    </row>
    <row r="56" spans="1:5" x14ac:dyDescent="0.25">
      <c r="A56" s="1">
        <f>18840</f>
        <v>18840</v>
      </c>
      <c r="B56" s="1">
        <f>0</f>
        <v>0</v>
      </c>
      <c r="C56" s="1">
        <f>10830</f>
        <v>10830</v>
      </c>
      <c r="D56" s="1">
        <f t="shared" si="2"/>
        <v>42524</v>
      </c>
      <c r="E56" s="1">
        <f t="shared" si="3"/>
        <v>41.52734375</v>
      </c>
    </row>
    <row r="57" spans="1:5" x14ac:dyDescent="0.25">
      <c r="A57" s="1">
        <f>19243</f>
        <v>19243</v>
      </c>
      <c r="B57" s="1">
        <f>0</f>
        <v>0</v>
      </c>
      <c r="C57" s="1">
        <f>11007</f>
        <v>11007</v>
      </c>
      <c r="D57" s="1">
        <f t="shared" si="2"/>
        <v>42524</v>
      </c>
      <c r="E57" s="1">
        <f t="shared" si="3"/>
        <v>41.52734375</v>
      </c>
    </row>
    <row r="58" spans="1:5" x14ac:dyDescent="0.25">
      <c r="A58" s="1">
        <f>19629</f>
        <v>19629</v>
      </c>
      <c r="B58" s="1">
        <f>0</f>
        <v>0</v>
      </c>
      <c r="C58" s="1">
        <f>11181</f>
        <v>11181</v>
      </c>
      <c r="D58" s="1">
        <f t="shared" si="2"/>
        <v>42524</v>
      </c>
      <c r="E58" s="1">
        <f t="shared" si="3"/>
        <v>41.52734375</v>
      </c>
    </row>
    <row r="59" spans="1:5" x14ac:dyDescent="0.25">
      <c r="A59" s="1">
        <f>19980</f>
        <v>19980</v>
      </c>
      <c r="B59" s="1">
        <f>0</f>
        <v>0</v>
      </c>
      <c r="C59" s="1">
        <f>11430</f>
        <v>11430</v>
      </c>
      <c r="D59" s="1">
        <f>42520</f>
        <v>42520</v>
      </c>
      <c r="E59" s="1">
        <f>41.5234375</f>
        <v>41.5234375</v>
      </c>
    </row>
    <row r="60" spans="1:5" x14ac:dyDescent="0.25">
      <c r="A60" s="1">
        <f>20339</f>
        <v>20339</v>
      </c>
      <c r="B60" s="1">
        <f>0</f>
        <v>0</v>
      </c>
      <c r="C60" s="1">
        <f>11621</f>
        <v>11621</v>
      </c>
      <c r="D60" s="1">
        <f>42589</f>
        <v>42589</v>
      </c>
      <c r="E60" s="1">
        <f>41.5908203125</f>
        <v>41.5908203125</v>
      </c>
    </row>
    <row r="61" spans="1:5" x14ac:dyDescent="0.25">
      <c r="A61" s="1">
        <f>20635</f>
        <v>20635</v>
      </c>
      <c r="B61" s="1">
        <f>12</f>
        <v>12</v>
      </c>
      <c r="C61" s="1">
        <f>11806</f>
        <v>11806</v>
      </c>
      <c r="D61" s="1">
        <f>42591</f>
        <v>42591</v>
      </c>
      <c r="E61" s="1">
        <f>41.5927734375</f>
        <v>41.5927734375</v>
      </c>
    </row>
    <row r="62" spans="1:5" x14ac:dyDescent="0.25">
      <c r="A62" s="1">
        <f>20911</f>
        <v>20911</v>
      </c>
      <c r="B62" s="1">
        <f>0</f>
        <v>0</v>
      </c>
      <c r="C62" s="1">
        <f>12005</f>
        <v>12005</v>
      </c>
      <c r="D62" s="1">
        <f>42589</f>
        <v>42589</v>
      </c>
      <c r="E62" s="1">
        <f>41.5908203125</f>
        <v>41.5908203125</v>
      </c>
    </row>
    <row r="63" spans="1:5" x14ac:dyDescent="0.25">
      <c r="A63" s="1">
        <f>21221</f>
        <v>21221</v>
      </c>
      <c r="B63" s="1">
        <f>0</f>
        <v>0</v>
      </c>
      <c r="C63" s="1">
        <f>12174</f>
        <v>12174</v>
      </c>
      <c r="D63" s="1">
        <f>42605</f>
        <v>42605</v>
      </c>
      <c r="E63" s="1">
        <f>41.6064453125</f>
        <v>41.6064453125</v>
      </c>
    </row>
    <row r="64" spans="1:5" x14ac:dyDescent="0.25">
      <c r="A64" s="1">
        <f>21640</f>
        <v>21640</v>
      </c>
      <c r="B64" s="1">
        <f>0</f>
        <v>0</v>
      </c>
      <c r="C64" s="1">
        <f>12366</f>
        <v>12366</v>
      </c>
      <c r="D64" s="1">
        <f>42645</f>
        <v>42645</v>
      </c>
      <c r="E64" s="1">
        <f>41.6455078125</f>
        <v>41.6455078125</v>
      </c>
    </row>
    <row r="65" spans="1:5" x14ac:dyDescent="0.25">
      <c r="A65" s="1">
        <f>21991</f>
        <v>21991</v>
      </c>
      <c r="B65" s="1">
        <f>0</f>
        <v>0</v>
      </c>
      <c r="C65" s="1">
        <f>12507</f>
        <v>12507</v>
      </c>
      <c r="D65" s="1">
        <f>42644</f>
        <v>42644</v>
      </c>
      <c r="E65" s="1">
        <f>41.64453125</f>
        <v>41.64453125</v>
      </c>
    </row>
    <row r="66" spans="1:5" x14ac:dyDescent="0.25">
      <c r="A66" s="1">
        <f>22344</f>
        <v>22344</v>
      </c>
      <c r="B66" s="1">
        <f>0</f>
        <v>0</v>
      </c>
      <c r="C66" s="1">
        <f>12657</f>
        <v>12657</v>
      </c>
      <c r="D66" s="1">
        <f>42644</f>
        <v>42644</v>
      </c>
      <c r="E66" s="1">
        <f>41.64453125</f>
        <v>41.64453125</v>
      </c>
    </row>
    <row r="67" spans="1:5" x14ac:dyDescent="0.25">
      <c r="A67" s="1">
        <f>22696</f>
        <v>22696</v>
      </c>
      <c r="B67" s="1">
        <f>0</f>
        <v>0</v>
      </c>
      <c r="C67" s="1">
        <f>12836</f>
        <v>12836</v>
      </c>
      <c r="D67" s="1">
        <f>42644</f>
        <v>42644</v>
      </c>
      <c r="E67" s="1">
        <f>41.64453125</f>
        <v>41.64453125</v>
      </c>
    </row>
    <row r="68" spans="1:5" x14ac:dyDescent="0.25">
      <c r="A68" s="1">
        <f>23041</f>
        <v>23041</v>
      </c>
      <c r="B68" s="1">
        <f>0</f>
        <v>0</v>
      </c>
      <c r="C68" s="1">
        <f>13041</f>
        <v>13041</v>
      </c>
      <c r="D68" s="1">
        <f>42646</f>
        <v>42646</v>
      </c>
      <c r="E68" s="1">
        <f>41.646484375</f>
        <v>41.646484375</v>
      </c>
    </row>
    <row r="69" spans="1:5" x14ac:dyDescent="0.25">
      <c r="A69" s="1">
        <f>23375</f>
        <v>23375</v>
      </c>
      <c r="B69" s="1">
        <f>8</f>
        <v>8</v>
      </c>
      <c r="C69" s="1">
        <f>13257</f>
        <v>13257</v>
      </c>
      <c r="D69" s="1">
        <f>42644</f>
        <v>42644</v>
      </c>
      <c r="E69" s="1">
        <f>41.64453125</f>
        <v>41.64453125</v>
      </c>
    </row>
    <row r="70" spans="1:5" x14ac:dyDescent="0.25">
      <c r="A70" s="1">
        <f>23672</f>
        <v>23672</v>
      </c>
      <c r="B70" s="1">
        <f t="shared" ref="B70:B79" si="4">0</f>
        <v>0</v>
      </c>
      <c r="C70" s="1">
        <f>13419</f>
        <v>13419</v>
      </c>
      <c r="D70" s="1">
        <f>42644</f>
        <v>42644</v>
      </c>
      <c r="E70" s="1">
        <f>41.64453125</f>
        <v>41.64453125</v>
      </c>
    </row>
    <row r="71" spans="1:5" x14ac:dyDescent="0.25">
      <c r="A71" s="1">
        <f>23969</f>
        <v>23969</v>
      </c>
      <c r="B71" s="1">
        <f t="shared" si="4"/>
        <v>0</v>
      </c>
      <c r="C71" s="1">
        <f>13607</f>
        <v>13607</v>
      </c>
      <c r="D71" s="1">
        <f>42644</f>
        <v>42644</v>
      </c>
      <c r="E71" s="1">
        <f>41.64453125</f>
        <v>41.64453125</v>
      </c>
    </row>
    <row r="72" spans="1:5" x14ac:dyDescent="0.25">
      <c r="A72" s="1">
        <f>24311</f>
        <v>24311</v>
      </c>
      <c r="B72" s="1">
        <f t="shared" si="4"/>
        <v>0</v>
      </c>
      <c r="C72" s="1">
        <f>13825</f>
        <v>13825</v>
      </c>
      <c r="D72" s="1">
        <f>42648</f>
        <v>42648</v>
      </c>
      <c r="E72" s="1">
        <f t="shared" ref="E72:E78" si="5">41.6484375</f>
        <v>41.6484375</v>
      </c>
    </row>
    <row r="73" spans="1:5" x14ac:dyDescent="0.25">
      <c r="A73" s="1">
        <f>24664</f>
        <v>24664</v>
      </c>
      <c r="B73" s="1">
        <f t="shared" si="4"/>
        <v>0</v>
      </c>
      <c r="C73" s="1">
        <f>14017</f>
        <v>14017</v>
      </c>
      <c r="D73" s="1">
        <f>42648</f>
        <v>42648</v>
      </c>
      <c r="E73" s="1">
        <f t="shared" si="5"/>
        <v>41.6484375</v>
      </c>
    </row>
    <row r="74" spans="1:5" x14ac:dyDescent="0.25">
      <c r="A74" s="1">
        <f>25017</f>
        <v>25017</v>
      </c>
      <c r="B74" s="1">
        <f t="shared" si="4"/>
        <v>0</v>
      </c>
      <c r="C74" s="1">
        <f>14199</f>
        <v>14199</v>
      </c>
      <c r="D74" s="1">
        <f>42648</f>
        <v>42648</v>
      </c>
      <c r="E74" s="1">
        <f t="shared" si="5"/>
        <v>41.6484375</v>
      </c>
    </row>
    <row r="75" spans="1:5" x14ac:dyDescent="0.25">
      <c r="A75" s="1">
        <f>25357</f>
        <v>25357</v>
      </c>
      <c r="B75" s="1">
        <f t="shared" si="4"/>
        <v>0</v>
      </c>
      <c r="C75" s="1">
        <f>14385</f>
        <v>14385</v>
      </c>
      <c r="D75" s="1">
        <f>42648</f>
        <v>42648</v>
      </c>
      <c r="E75" s="1">
        <f t="shared" si="5"/>
        <v>41.6484375</v>
      </c>
    </row>
    <row r="76" spans="1:5" x14ac:dyDescent="0.25">
      <c r="A76" s="1">
        <f>25731</f>
        <v>25731</v>
      </c>
      <c r="B76" s="1">
        <f t="shared" si="4"/>
        <v>0</v>
      </c>
      <c r="C76" s="1">
        <f>14560</f>
        <v>14560</v>
      </c>
      <c r="D76" s="1">
        <f>42648</f>
        <v>42648</v>
      </c>
      <c r="E76" s="1">
        <f t="shared" si="5"/>
        <v>41.6484375</v>
      </c>
    </row>
    <row r="77" spans="1:5" x14ac:dyDescent="0.25">
      <c r="A77" s="1">
        <f>26040</f>
        <v>26040</v>
      </c>
      <c r="B77" s="1">
        <f t="shared" si="4"/>
        <v>0</v>
      </c>
      <c r="C77" s="1">
        <f>14729</f>
        <v>14729</v>
      </c>
      <c r="D77" s="1">
        <f>42648</f>
        <v>42648</v>
      </c>
      <c r="E77" s="1">
        <f t="shared" si="5"/>
        <v>41.6484375</v>
      </c>
    </row>
    <row r="78" spans="1:5" x14ac:dyDescent="0.25">
      <c r="A78" s="1">
        <f>26344</f>
        <v>26344</v>
      </c>
      <c r="B78" s="1">
        <f t="shared" si="4"/>
        <v>0</v>
      </c>
      <c r="C78" s="1">
        <f>14926</f>
        <v>14926</v>
      </c>
      <c r="D78" s="1">
        <f>42648</f>
        <v>42648</v>
      </c>
      <c r="E78" s="1">
        <f t="shared" si="5"/>
        <v>41.6484375</v>
      </c>
    </row>
    <row r="79" spans="1:5" x14ac:dyDescent="0.25">
      <c r="A79" s="1">
        <f>26651</f>
        <v>26651</v>
      </c>
      <c r="B79" s="1">
        <f t="shared" si="4"/>
        <v>0</v>
      </c>
      <c r="C79" s="1">
        <f>15127</f>
        <v>15127</v>
      </c>
      <c r="D79" s="1">
        <f>42699</f>
        <v>42699</v>
      </c>
      <c r="E79" s="1">
        <f>41.6982421875</f>
        <v>41.6982421875</v>
      </c>
    </row>
    <row r="80" spans="1:5" x14ac:dyDescent="0.25">
      <c r="A80" s="1">
        <f>26990</f>
        <v>26990</v>
      </c>
      <c r="B80" s="1">
        <f>6</f>
        <v>6</v>
      </c>
      <c r="C80" s="1">
        <f>15276</f>
        <v>15276</v>
      </c>
      <c r="D80" s="1">
        <f>42839</f>
        <v>42839</v>
      </c>
      <c r="E80" s="1">
        <f>41.8349609375</f>
        <v>41.8349609375</v>
      </c>
    </row>
    <row r="81" spans="1:5" x14ac:dyDescent="0.25">
      <c r="A81" s="1">
        <f>27298</f>
        <v>27298</v>
      </c>
      <c r="B81" s="1">
        <f>0</f>
        <v>0</v>
      </c>
      <c r="C81" s="1">
        <f>15480</f>
        <v>15480</v>
      </c>
      <c r="D81" s="1">
        <f>43339</f>
        <v>43339</v>
      </c>
      <c r="E81" s="1">
        <f>42.3232421875</f>
        <v>42.3232421875</v>
      </c>
    </row>
    <row r="82" spans="1:5" x14ac:dyDescent="0.25">
      <c r="A82" s="1">
        <f>27627</f>
        <v>27627</v>
      </c>
      <c r="B82" s="1">
        <f>0</f>
        <v>0</v>
      </c>
      <c r="C82" s="1">
        <f>15615</f>
        <v>15615</v>
      </c>
      <c r="D82" s="1">
        <f>42867</f>
        <v>42867</v>
      </c>
      <c r="E82" s="1">
        <f>41.8623046875</f>
        <v>41.8623046875</v>
      </c>
    </row>
    <row r="83" spans="1:5" x14ac:dyDescent="0.25">
      <c r="A83" s="1">
        <f>27924</f>
        <v>27924</v>
      </c>
      <c r="B83" s="1">
        <f>5</f>
        <v>5</v>
      </c>
      <c r="C83" s="1">
        <f>15774</f>
        <v>15774</v>
      </c>
      <c r="D83" s="1">
        <f>42869</f>
        <v>42869</v>
      </c>
      <c r="E83" s="1">
        <f>41.8642578125</f>
        <v>41.8642578125</v>
      </c>
    </row>
    <row r="84" spans="1:5" x14ac:dyDescent="0.25">
      <c r="A84" s="1">
        <f>28255</f>
        <v>28255</v>
      </c>
      <c r="B84" s="1">
        <f t="shared" ref="B84:B95" si="6">0</f>
        <v>0</v>
      </c>
      <c r="C84" s="1">
        <f>15954</f>
        <v>15954</v>
      </c>
      <c r="D84" s="1">
        <f>42867</f>
        <v>42867</v>
      </c>
      <c r="E84" s="1">
        <f>41.8623046875</f>
        <v>41.8623046875</v>
      </c>
    </row>
    <row r="85" spans="1:5" x14ac:dyDescent="0.25">
      <c r="A85" s="1">
        <f>28629</f>
        <v>28629</v>
      </c>
      <c r="B85" s="1">
        <f t="shared" si="6"/>
        <v>0</v>
      </c>
      <c r="C85" s="1">
        <f>16142</f>
        <v>16142</v>
      </c>
      <c r="D85" s="1">
        <f>42868</f>
        <v>42868</v>
      </c>
      <c r="E85" s="1">
        <f>41.86328125</f>
        <v>41.86328125</v>
      </c>
    </row>
    <row r="86" spans="1:5" x14ac:dyDescent="0.25">
      <c r="A86" s="1">
        <f>28977</f>
        <v>28977</v>
      </c>
      <c r="B86" s="1">
        <f t="shared" si="6"/>
        <v>0</v>
      </c>
      <c r="C86" s="1">
        <f>16316</f>
        <v>16316</v>
      </c>
      <c r="D86" s="1">
        <f>42867</f>
        <v>42867</v>
      </c>
      <c r="E86" s="1">
        <f>41.8623046875</f>
        <v>41.8623046875</v>
      </c>
    </row>
    <row r="87" spans="1:5" x14ac:dyDescent="0.25">
      <c r="A87" s="1">
        <f>29329</f>
        <v>29329</v>
      </c>
      <c r="B87" s="1">
        <f t="shared" si="6"/>
        <v>0</v>
      </c>
      <c r="C87" s="1">
        <f>16468</f>
        <v>16468</v>
      </c>
      <c r="D87" s="1">
        <f>42867</f>
        <v>42867</v>
      </c>
      <c r="E87" s="1">
        <f>41.8623046875</f>
        <v>41.8623046875</v>
      </c>
    </row>
    <row r="88" spans="1:5" x14ac:dyDescent="0.25">
      <c r="A88" s="1">
        <f>29670</f>
        <v>29670</v>
      </c>
      <c r="B88" s="1">
        <f t="shared" si="6"/>
        <v>0</v>
      </c>
      <c r="C88" s="1">
        <f>16671</f>
        <v>16671</v>
      </c>
      <c r="D88" s="1">
        <f>42867</f>
        <v>42867</v>
      </c>
      <c r="E88" s="1">
        <f>41.8623046875</f>
        <v>41.8623046875</v>
      </c>
    </row>
    <row r="89" spans="1:5" x14ac:dyDescent="0.25">
      <c r="A89" s="1">
        <f>30004</f>
        <v>30004</v>
      </c>
      <c r="B89" s="1">
        <f t="shared" si="6"/>
        <v>0</v>
      </c>
      <c r="C89" s="1">
        <f>16840</f>
        <v>16840</v>
      </c>
      <c r="D89" s="1">
        <f>42867</f>
        <v>42867</v>
      </c>
      <c r="E89" s="1">
        <f>41.8623046875</f>
        <v>41.8623046875</v>
      </c>
    </row>
    <row r="90" spans="1:5" x14ac:dyDescent="0.25">
      <c r="A90" s="1">
        <f>30285</f>
        <v>30285</v>
      </c>
      <c r="B90" s="1">
        <f t="shared" si="6"/>
        <v>0</v>
      </c>
      <c r="C90" s="1">
        <f>17011</f>
        <v>17011</v>
      </c>
      <c r="D90" s="1">
        <f>42869</f>
        <v>42869</v>
      </c>
      <c r="E90" s="1">
        <f>41.8642578125</f>
        <v>41.8642578125</v>
      </c>
    </row>
    <row r="91" spans="1:5" x14ac:dyDescent="0.25">
      <c r="A91" s="1">
        <f>30590</f>
        <v>30590</v>
      </c>
      <c r="B91" s="1">
        <f t="shared" si="6"/>
        <v>0</v>
      </c>
      <c r="C91" s="1">
        <f>17186</f>
        <v>17186</v>
      </c>
      <c r="D91" s="1">
        <f>42867</f>
        <v>42867</v>
      </c>
      <c r="E91" s="1">
        <f>41.8623046875</f>
        <v>41.8623046875</v>
      </c>
    </row>
    <row r="92" spans="1:5" x14ac:dyDescent="0.25">
      <c r="A92" s="1">
        <f>30881</f>
        <v>30881</v>
      </c>
      <c r="B92" s="1">
        <f t="shared" si="6"/>
        <v>0</v>
      </c>
      <c r="C92" s="1">
        <f>17352</f>
        <v>17352</v>
      </c>
      <c r="D92" s="1">
        <f>42867</f>
        <v>42867</v>
      </c>
      <c r="E92" s="1">
        <f>41.8623046875</f>
        <v>41.8623046875</v>
      </c>
    </row>
    <row r="93" spans="1:5" x14ac:dyDescent="0.25">
      <c r="A93" s="1">
        <f>31188</f>
        <v>31188</v>
      </c>
      <c r="B93" s="1">
        <f t="shared" si="6"/>
        <v>0</v>
      </c>
      <c r="C93" s="1">
        <f>17518</f>
        <v>17518</v>
      </c>
      <c r="D93" s="1">
        <f>42867</f>
        <v>42867</v>
      </c>
      <c r="E93" s="1">
        <f>41.8623046875</f>
        <v>41.8623046875</v>
      </c>
    </row>
    <row r="94" spans="1:5" x14ac:dyDescent="0.25">
      <c r="A94" s="1">
        <f>31529</f>
        <v>31529</v>
      </c>
      <c r="B94" s="1">
        <f t="shared" si="6"/>
        <v>0</v>
      </c>
      <c r="C94" s="1">
        <f>17741</f>
        <v>17741</v>
      </c>
      <c r="D94" s="1">
        <f>42875</f>
        <v>42875</v>
      </c>
      <c r="E94" s="1">
        <f>41.8701171875</f>
        <v>41.8701171875</v>
      </c>
    </row>
    <row r="95" spans="1:5" x14ac:dyDescent="0.25">
      <c r="A95" s="1">
        <f>31876</f>
        <v>31876</v>
      </c>
      <c r="B95" s="1">
        <f t="shared" si="6"/>
        <v>0</v>
      </c>
      <c r="C95" s="1">
        <f>17941</f>
        <v>17941</v>
      </c>
      <c r="D95" s="1">
        <f>42989</f>
        <v>42989</v>
      </c>
      <c r="E95" s="1">
        <f>41.9814453125</f>
        <v>41.9814453125</v>
      </c>
    </row>
    <row r="96" spans="1:5" x14ac:dyDescent="0.25">
      <c r="A96" s="1">
        <f>32192</f>
        <v>32192</v>
      </c>
      <c r="B96" s="1">
        <f>21</f>
        <v>21</v>
      </c>
      <c r="C96" s="1">
        <f>18098</f>
        <v>18098</v>
      </c>
      <c r="D96" s="1">
        <f>42987</f>
        <v>42987</v>
      </c>
      <c r="E96" s="1">
        <f>41.9794921875</f>
        <v>41.9794921875</v>
      </c>
    </row>
    <row r="97" spans="1:5" x14ac:dyDescent="0.25">
      <c r="A97" s="1">
        <f>32471</f>
        <v>32471</v>
      </c>
      <c r="B97" s="1">
        <f>0</f>
        <v>0</v>
      </c>
      <c r="C97" s="1">
        <f>18263</f>
        <v>18263</v>
      </c>
      <c r="D97" s="1">
        <f>42989</f>
        <v>42989</v>
      </c>
      <c r="E97" s="1">
        <f>41.9814453125</f>
        <v>41.9814453125</v>
      </c>
    </row>
    <row r="98" spans="1:5" x14ac:dyDescent="0.25">
      <c r="A98" s="1">
        <f>32778</f>
        <v>32778</v>
      </c>
      <c r="B98" s="1">
        <f>0</f>
        <v>0</v>
      </c>
      <c r="C98" s="1">
        <f>18466</f>
        <v>18466</v>
      </c>
      <c r="D98" s="1">
        <f>42986</f>
        <v>42986</v>
      </c>
      <c r="E98" s="1">
        <f>41.978515625</f>
        <v>41.978515625</v>
      </c>
    </row>
    <row r="99" spans="1:5" x14ac:dyDescent="0.25">
      <c r="A99" s="1">
        <f>33101</f>
        <v>33101</v>
      </c>
      <c r="B99" s="1">
        <f>0</f>
        <v>0</v>
      </c>
      <c r="C99" s="1">
        <f>18688</f>
        <v>18688</v>
      </c>
      <c r="D99" s="1">
        <f>43025</f>
        <v>43025</v>
      </c>
      <c r="E99" s="1">
        <f>42.0166015625</f>
        <v>42.0166015625</v>
      </c>
    </row>
    <row r="100" spans="1:5" x14ac:dyDescent="0.25">
      <c r="A100" s="1">
        <f>33411</f>
        <v>33411</v>
      </c>
      <c r="B100" s="1">
        <f>0</f>
        <v>0</v>
      </c>
      <c r="C100" s="1">
        <f>18872</f>
        <v>18872</v>
      </c>
      <c r="D100" s="1">
        <f>43025</f>
        <v>43025</v>
      </c>
      <c r="E100" s="1">
        <f>42.0166015625</f>
        <v>42.0166015625</v>
      </c>
    </row>
    <row r="101" spans="1:5" x14ac:dyDescent="0.25">
      <c r="A101" s="1">
        <f>33741</f>
        <v>33741</v>
      </c>
      <c r="B101" s="1">
        <f>4</f>
        <v>4</v>
      </c>
      <c r="C101" s="1">
        <f>19103</f>
        <v>19103</v>
      </c>
      <c r="D101" s="1">
        <f>43073</f>
        <v>43073</v>
      </c>
      <c r="E101" s="1">
        <f>42.0634765625</f>
        <v>42.0634765625</v>
      </c>
    </row>
    <row r="102" spans="1:5" x14ac:dyDescent="0.25">
      <c r="A102" s="1">
        <f>34144</f>
        <v>34144</v>
      </c>
      <c r="B102" s="1">
        <f>6</f>
        <v>6</v>
      </c>
      <c r="C102" s="1">
        <f>19293</f>
        <v>19293</v>
      </c>
      <c r="D102" s="1">
        <f>43073</f>
        <v>43073</v>
      </c>
      <c r="E102" s="1">
        <f>42.0634765625</f>
        <v>42.0634765625</v>
      </c>
    </row>
    <row r="103" spans="1:5" x14ac:dyDescent="0.25">
      <c r="A103" s="1">
        <f>34449</f>
        <v>34449</v>
      </c>
      <c r="B103" s="1">
        <f>0</f>
        <v>0</v>
      </c>
      <c r="C103" s="1">
        <f>19478</f>
        <v>19478</v>
      </c>
      <c r="D103" s="1">
        <f>43061</f>
        <v>43061</v>
      </c>
      <c r="E103" s="1">
        <f>42.0517578125</f>
        <v>42.0517578125</v>
      </c>
    </row>
    <row r="104" spans="1:5" x14ac:dyDescent="0.25">
      <c r="A104" s="1">
        <f>34759</f>
        <v>34759</v>
      </c>
      <c r="B104" s="1">
        <f>0</f>
        <v>0</v>
      </c>
      <c r="C104" s="1">
        <f>19662</f>
        <v>19662</v>
      </c>
      <c r="D104" s="1">
        <f>43061</f>
        <v>43061</v>
      </c>
      <c r="E104" s="1">
        <f>42.0517578125</f>
        <v>42.0517578125</v>
      </c>
    </row>
    <row r="105" spans="1:5" x14ac:dyDescent="0.25">
      <c r="A105" s="1">
        <f>35061</f>
        <v>35061</v>
      </c>
      <c r="B105" s="1">
        <f>0</f>
        <v>0</v>
      </c>
      <c r="C105" s="1">
        <f>19828</f>
        <v>19828</v>
      </c>
      <c r="D105" s="1">
        <f>43039</f>
        <v>43039</v>
      </c>
      <c r="E105" s="1">
        <f>42.0302734375</f>
        <v>42.0302734375</v>
      </c>
    </row>
    <row r="106" spans="1:5" x14ac:dyDescent="0.25">
      <c r="A106" s="1">
        <f>35428</f>
        <v>35428</v>
      </c>
      <c r="B106" s="1">
        <f>4</f>
        <v>4</v>
      </c>
      <c r="C106" s="1">
        <f>20043</f>
        <v>20043</v>
      </c>
      <c r="D106" s="1">
        <f>43009</f>
        <v>43009</v>
      </c>
      <c r="E106" s="1">
        <f>42.0009765625</f>
        <v>42.0009765625</v>
      </c>
    </row>
    <row r="107" spans="1:5" x14ac:dyDescent="0.25">
      <c r="A107" s="1">
        <f>35769</f>
        <v>35769</v>
      </c>
      <c r="B107" s="1">
        <f>0</f>
        <v>0</v>
      </c>
      <c r="C107" s="1">
        <f>20195</f>
        <v>20195</v>
      </c>
      <c r="D107" s="1">
        <f>42971</f>
        <v>42971</v>
      </c>
      <c r="E107" s="1">
        <f>41.9638671875</f>
        <v>41.9638671875</v>
      </c>
    </row>
    <row r="108" spans="1:5" x14ac:dyDescent="0.25">
      <c r="A108" s="1">
        <f>36130</f>
        <v>36130</v>
      </c>
      <c r="B108" s="1">
        <f>0</f>
        <v>0</v>
      </c>
      <c r="C108" s="1">
        <f>20373</f>
        <v>20373</v>
      </c>
      <c r="D108" s="1">
        <f>42936</f>
        <v>42936</v>
      </c>
      <c r="E108" s="1">
        <f>41.9296875</f>
        <v>41.9296875</v>
      </c>
    </row>
    <row r="109" spans="1:5" x14ac:dyDescent="0.25">
      <c r="A109" s="1">
        <f>36442</f>
        <v>36442</v>
      </c>
      <c r="B109" s="1">
        <f>0</f>
        <v>0</v>
      </c>
      <c r="C109" s="1">
        <f>20517</f>
        <v>20517</v>
      </c>
      <c r="D109" s="1">
        <f>42940</f>
        <v>42940</v>
      </c>
      <c r="E109" s="1">
        <f>41.93359375</f>
        <v>41.93359375</v>
      </c>
    </row>
    <row r="110" spans="1:5" x14ac:dyDescent="0.25">
      <c r="C110" s="1">
        <f>20707</f>
        <v>20707</v>
      </c>
      <c r="D110" s="1">
        <f>43295</f>
        <v>43295</v>
      </c>
      <c r="E110" s="1">
        <f>42.2802734375</f>
        <v>42.2802734375</v>
      </c>
    </row>
    <row r="111" spans="1:5" x14ac:dyDescent="0.25">
      <c r="C111" s="1">
        <f>20895</f>
        <v>20895</v>
      </c>
      <c r="D111" s="1">
        <f>43411</f>
        <v>43411</v>
      </c>
      <c r="E111" s="1">
        <f>42.3935546875</f>
        <v>42.3935546875</v>
      </c>
    </row>
    <row r="112" spans="1:5" x14ac:dyDescent="0.25">
      <c r="C112" s="1">
        <f>21061</f>
        <v>21061</v>
      </c>
      <c r="D112" s="1">
        <f>43406</f>
        <v>43406</v>
      </c>
      <c r="E112" s="1">
        <f>42.388671875</f>
        <v>42.388671875</v>
      </c>
    </row>
    <row r="113" spans="3:5" x14ac:dyDescent="0.25">
      <c r="C113" s="1">
        <f>21236</f>
        <v>21236</v>
      </c>
      <c r="D113" s="1">
        <f>43403</f>
        <v>43403</v>
      </c>
      <c r="E113" s="1">
        <f>42.3857421875</f>
        <v>42.3857421875</v>
      </c>
    </row>
    <row r="114" spans="3:5" x14ac:dyDescent="0.25">
      <c r="C114" s="1">
        <f>21437</f>
        <v>21437</v>
      </c>
      <c r="D114" s="1">
        <f>43407</f>
        <v>43407</v>
      </c>
      <c r="E114" s="1">
        <f>42.3896484375</f>
        <v>42.3896484375</v>
      </c>
    </row>
    <row r="115" spans="3:5" x14ac:dyDescent="0.25">
      <c r="C115" s="1">
        <f>21619</f>
        <v>21619</v>
      </c>
      <c r="D115" s="1">
        <f>43376</f>
        <v>43376</v>
      </c>
      <c r="E115" s="1">
        <f>42.359375</f>
        <v>42.359375</v>
      </c>
    </row>
    <row r="116" spans="3:5" x14ac:dyDescent="0.25">
      <c r="C116" s="1">
        <f>21807</f>
        <v>21807</v>
      </c>
      <c r="D116" s="1">
        <f>43353</f>
        <v>43353</v>
      </c>
      <c r="E116" s="1">
        <f>42.3369140625</f>
        <v>42.3369140625</v>
      </c>
    </row>
    <row r="117" spans="3:5" x14ac:dyDescent="0.25">
      <c r="C117" s="1">
        <f>21991</f>
        <v>21991</v>
      </c>
      <c r="D117" s="1">
        <f>43344</f>
        <v>43344</v>
      </c>
      <c r="E117" s="1">
        <f>42.328125</f>
        <v>42.328125</v>
      </c>
    </row>
    <row r="118" spans="3:5" x14ac:dyDescent="0.25">
      <c r="C118" s="1">
        <f>22203</f>
        <v>22203</v>
      </c>
      <c r="D118" s="1">
        <f>43342</f>
        <v>43342</v>
      </c>
      <c r="E118" s="1">
        <f>42.326171875</f>
        <v>42.326171875</v>
      </c>
    </row>
    <row r="119" spans="3:5" x14ac:dyDescent="0.25">
      <c r="C119" s="1">
        <f>22412</f>
        <v>22412</v>
      </c>
      <c r="D119" s="1">
        <f>43340</f>
        <v>43340</v>
      </c>
      <c r="E119" s="1">
        <f t="shared" ref="E119:E124" si="7">42.32421875</f>
        <v>42.32421875</v>
      </c>
    </row>
    <row r="120" spans="3:5" x14ac:dyDescent="0.25">
      <c r="C120" s="1">
        <f>22567</f>
        <v>22567</v>
      </c>
      <c r="D120" s="1">
        <f>43340</f>
        <v>43340</v>
      </c>
      <c r="E120" s="1">
        <f t="shared" si="7"/>
        <v>42.32421875</v>
      </c>
    </row>
    <row r="121" spans="3:5" x14ac:dyDescent="0.25">
      <c r="C121" s="1">
        <f>22740</f>
        <v>22740</v>
      </c>
      <c r="D121" s="1">
        <f>43340</f>
        <v>43340</v>
      </c>
      <c r="E121" s="1">
        <f t="shared" si="7"/>
        <v>42.32421875</v>
      </c>
    </row>
    <row r="122" spans="3:5" x14ac:dyDescent="0.25">
      <c r="C122" s="1">
        <f>22902</f>
        <v>22902</v>
      </c>
      <c r="D122" s="1">
        <f>43340</f>
        <v>43340</v>
      </c>
      <c r="E122" s="1">
        <f t="shared" si="7"/>
        <v>42.32421875</v>
      </c>
    </row>
    <row r="123" spans="3:5" x14ac:dyDescent="0.25">
      <c r="C123" s="1">
        <f>23083</f>
        <v>23083</v>
      </c>
      <c r="D123" s="1">
        <f>43340</f>
        <v>43340</v>
      </c>
      <c r="E123" s="1">
        <f t="shared" si="7"/>
        <v>42.32421875</v>
      </c>
    </row>
    <row r="124" spans="3:5" x14ac:dyDescent="0.25">
      <c r="C124" s="1">
        <f>23239</f>
        <v>23239</v>
      </c>
      <c r="D124" s="1">
        <f>43340</f>
        <v>43340</v>
      </c>
      <c r="E124" s="1">
        <f t="shared" si="7"/>
        <v>42.32421875</v>
      </c>
    </row>
    <row r="125" spans="3:5" x14ac:dyDescent="0.25">
      <c r="C125" s="1">
        <f>23478</f>
        <v>23478</v>
      </c>
      <c r="D125" s="1">
        <f>43540</f>
        <v>43540</v>
      </c>
      <c r="E125" s="1">
        <f>42.51953125</f>
        <v>42.51953125</v>
      </c>
    </row>
    <row r="126" spans="3:5" x14ac:dyDescent="0.25">
      <c r="C126" s="1">
        <f>23614</f>
        <v>23614</v>
      </c>
      <c r="D126" s="1">
        <f>43608</f>
        <v>43608</v>
      </c>
      <c r="E126" s="1">
        <f>42.5859375</f>
        <v>42.5859375</v>
      </c>
    </row>
    <row r="127" spans="3:5" x14ac:dyDescent="0.25">
      <c r="C127" s="1">
        <f>23797</f>
        <v>23797</v>
      </c>
      <c r="D127" s="1">
        <f>43611</f>
        <v>43611</v>
      </c>
      <c r="E127" s="1">
        <f>42.5888671875</f>
        <v>42.5888671875</v>
      </c>
    </row>
    <row r="128" spans="3:5" x14ac:dyDescent="0.25">
      <c r="C128" s="1">
        <f>24004</f>
        <v>24004</v>
      </c>
      <c r="D128" s="1">
        <f t="shared" ref="D128:D141" si="8">43608</f>
        <v>43608</v>
      </c>
      <c r="E128" s="1">
        <f t="shared" ref="E128:E141" si="9">42.5859375</f>
        <v>42.5859375</v>
      </c>
    </row>
    <row r="129" spans="3:5" x14ac:dyDescent="0.25">
      <c r="C129" s="1">
        <f>24161</f>
        <v>24161</v>
      </c>
      <c r="D129" s="1">
        <f t="shared" si="8"/>
        <v>43608</v>
      </c>
      <c r="E129" s="1">
        <f t="shared" si="9"/>
        <v>42.5859375</v>
      </c>
    </row>
    <row r="130" spans="3:5" x14ac:dyDescent="0.25">
      <c r="C130" s="1">
        <f>24343</f>
        <v>24343</v>
      </c>
      <c r="D130" s="1">
        <f t="shared" si="8"/>
        <v>43608</v>
      </c>
      <c r="E130" s="1">
        <f t="shared" si="9"/>
        <v>42.5859375</v>
      </c>
    </row>
    <row r="131" spans="3:5" x14ac:dyDescent="0.25">
      <c r="C131" s="1">
        <f>24517</f>
        <v>24517</v>
      </c>
      <c r="D131" s="1">
        <f t="shared" si="8"/>
        <v>43608</v>
      </c>
      <c r="E131" s="1">
        <f t="shared" si="9"/>
        <v>42.5859375</v>
      </c>
    </row>
    <row r="132" spans="3:5" x14ac:dyDescent="0.25">
      <c r="C132" s="1">
        <f>24713</f>
        <v>24713</v>
      </c>
      <c r="D132" s="1">
        <f t="shared" si="8"/>
        <v>43608</v>
      </c>
      <c r="E132" s="1">
        <f t="shared" si="9"/>
        <v>42.5859375</v>
      </c>
    </row>
    <row r="133" spans="3:5" x14ac:dyDescent="0.25">
      <c r="C133" s="1">
        <f>24895</f>
        <v>24895</v>
      </c>
      <c r="D133" s="1">
        <f t="shared" si="8"/>
        <v>43608</v>
      </c>
      <c r="E133" s="1">
        <f t="shared" si="9"/>
        <v>42.5859375</v>
      </c>
    </row>
    <row r="134" spans="3:5" x14ac:dyDescent="0.25">
      <c r="C134" s="1">
        <f>25070</f>
        <v>25070</v>
      </c>
      <c r="D134" s="1">
        <f t="shared" si="8"/>
        <v>43608</v>
      </c>
      <c r="E134" s="1">
        <f t="shared" si="9"/>
        <v>42.5859375</v>
      </c>
    </row>
    <row r="135" spans="3:5" x14ac:dyDescent="0.25">
      <c r="C135" s="1">
        <f>25219</f>
        <v>25219</v>
      </c>
      <c r="D135" s="1">
        <f t="shared" si="8"/>
        <v>43608</v>
      </c>
      <c r="E135" s="1">
        <f t="shared" si="9"/>
        <v>42.5859375</v>
      </c>
    </row>
    <row r="136" spans="3:5" x14ac:dyDescent="0.25">
      <c r="C136" s="1">
        <f>25434</f>
        <v>25434</v>
      </c>
      <c r="D136" s="1">
        <f t="shared" si="8"/>
        <v>43608</v>
      </c>
      <c r="E136" s="1">
        <f t="shared" si="9"/>
        <v>42.5859375</v>
      </c>
    </row>
    <row r="137" spans="3:5" x14ac:dyDescent="0.25">
      <c r="C137" s="1">
        <f>25594</f>
        <v>25594</v>
      </c>
      <c r="D137" s="1">
        <f t="shared" si="8"/>
        <v>43608</v>
      </c>
      <c r="E137" s="1">
        <f t="shared" si="9"/>
        <v>42.5859375</v>
      </c>
    </row>
    <row r="138" spans="3:5" x14ac:dyDescent="0.25">
      <c r="C138" s="1">
        <f>25784</f>
        <v>25784</v>
      </c>
      <c r="D138" s="1">
        <f t="shared" si="8"/>
        <v>43608</v>
      </c>
      <c r="E138" s="1">
        <f t="shared" si="9"/>
        <v>42.5859375</v>
      </c>
    </row>
    <row r="139" spans="3:5" x14ac:dyDescent="0.25">
      <c r="C139" s="1">
        <f>25929</f>
        <v>25929</v>
      </c>
      <c r="D139" s="1">
        <f t="shared" si="8"/>
        <v>43608</v>
      </c>
      <c r="E139" s="1">
        <f t="shared" si="9"/>
        <v>42.5859375</v>
      </c>
    </row>
    <row r="140" spans="3:5" x14ac:dyDescent="0.25">
      <c r="C140" s="1">
        <f>26093</f>
        <v>26093</v>
      </c>
      <c r="D140" s="1">
        <f t="shared" si="8"/>
        <v>43608</v>
      </c>
      <c r="E140" s="1">
        <f t="shared" si="9"/>
        <v>42.5859375</v>
      </c>
    </row>
    <row r="141" spans="3:5" x14ac:dyDescent="0.25">
      <c r="C141" s="1">
        <f>26261</f>
        <v>26261</v>
      </c>
      <c r="D141" s="1">
        <f t="shared" si="8"/>
        <v>43608</v>
      </c>
      <c r="E141" s="1">
        <f t="shared" si="9"/>
        <v>42.5859375</v>
      </c>
    </row>
    <row r="142" spans="3:5" x14ac:dyDescent="0.25">
      <c r="C142" s="1">
        <f>26455</f>
        <v>26455</v>
      </c>
      <c r="D142" s="1">
        <f>43611</f>
        <v>43611</v>
      </c>
      <c r="E142" s="1">
        <f>42.5888671875</f>
        <v>42.5888671875</v>
      </c>
    </row>
    <row r="143" spans="3:5" x14ac:dyDescent="0.25">
      <c r="C143" s="1">
        <f>26614</f>
        <v>26614</v>
      </c>
      <c r="D143" s="1">
        <f>43608</f>
        <v>43608</v>
      </c>
      <c r="E143" s="1">
        <f>42.5859375</f>
        <v>42.5859375</v>
      </c>
    </row>
    <row r="144" spans="3:5" x14ac:dyDescent="0.25">
      <c r="C144" s="1">
        <f>26795</f>
        <v>26795</v>
      </c>
      <c r="D144" s="1">
        <f>43619</f>
        <v>43619</v>
      </c>
      <c r="E144" s="1">
        <f>42.5966796875</f>
        <v>42.5966796875</v>
      </c>
    </row>
    <row r="145" spans="3:5" x14ac:dyDescent="0.25">
      <c r="C145" s="1">
        <f>26964</f>
        <v>26964</v>
      </c>
      <c r="D145" s="1">
        <f t="shared" ref="D145:D159" si="10">43788</f>
        <v>43788</v>
      </c>
      <c r="E145" s="1">
        <f t="shared" ref="E145:E159" si="11">42.76171875</f>
        <v>42.76171875</v>
      </c>
    </row>
    <row r="146" spans="3:5" x14ac:dyDescent="0.25">
      <c r="C146" s="1">
        <f>27136</f>
        <v>27136</v>
      </c>
      <c r="D146" s="1">
        <f t="shared" si="10"/>
        <v>43788</v>
      </c>
      <c r="E146" s="1">
        <f t="shared" si="11"/>
        <v>42.76171875</v>
      </c>
    </row>
    <row r="147" spans="3:5" x14ac:dyDescent="0.25">
      <c r="C147" s="1">
        <f>27343</f>
        <v>27343</v>
      </c>
      <c r="D147" s="1">
        <f t="shared" si="10"/>
        <v>43788</v>
      </c>
      <c r="E147" s="1">
        <f t="shared" si="11"/>
        <v>42.76171875</v>
      </c>
    </row>
    <row r="148" spans="3:5" x14ac:dyDescent="0.25">
      <c r="C148" s="1">
        <f>27503</f>
        <v>27503</v>
      </c>
      <c r="D148" s="1">
        <f t="shared" si="10"/>
        <v>43788</v>
      </c>
      <c r="E148" s="1">
        <f t="shared" si="11"/>
        <v>42.76171875</v>
      </c>
    </row>
    <row r="149" spans="3:5" x14ac:dyDescent="0.25">
      <c r="C149" s="1">
        <f>27695</f>
        <v>27695</v>
      </c>
      <c r="D149" s="1">
        <f t="shared" si="10"/>
        <v>43788</v>
      </c>
      <c r="E149" s="1">
        <f t="shared" si="11"/>
        <v>42.76171875</v>
      </c>
    </row>
    <row r="150" spans="3:5" x14ac:dyDescent="0.25">
      <c r="C150" s="1">
        <f>27903</f>
        <v>27903</v>
      </c>
      <c r="D150" s="1">
        <f t="shared" si="10"/>
        <v>43788</v>
      </c>
      <c r="E150" s="1">
        <f t="shared" si="11"/>
        <v>42.76171875</v>
      </c>
    </row>
    <row r="151" spans="3:5" x14ac:dyDescent="0.25">
      <c r="C151" s="1">
        <f>28087</f>
        <v>28087</v>
      </c>
      <c r="D151" s="1">
        <f t="shared" si="10"/>
        <v>43788</v>
      </c>
      <c r="E151" s="1">
        <f t="shared" si="11"/>
        <v>42.76171875</v>
      </c>
    </row>
    <row r="152" spans="3:5" x14ac:dyDescent="0.25">
      <c r="C152" s="1">
        <f>28280</f>
        <v>28280</v>
      </c>
      <c r="D152" s="1">
        <f t="shared" si="10"/>
        <v>43788</v>
      </c>
      <c r="E152" s="1">
        <f t="shared" si="11"/>
        <v>42.76171875</v>
      </c>
    </row>
    <row r="153" spans="3:5" x14ac:dyDescent="0.25">
      <c r="C153" s="1">
        <f>28471</f>
        <v>28471</v>
      </c>
      <c r="D153" s="1">
        <f t="shared" si="10"/>
        <v>43788</v>
      </c>
      <c r="E153" s="1">
        <f t="shared" si="11"/>
        <v>42.76171875</v>
      </c>
    </row>
    <row r="154" spans="3:5" x14ac:dyDescent="0.25">
      <c r="C154" s="1">
        <f>28653</f>
        <v>28653</v>
      </c>
      <c r="D154" s="1">
        <f t="shared" si="10"/>
        <v>43788</v>
      </c>
      <c r="E154" s="1">
        <f t="shared" si="11"/>
        <v>42.76171875</v>
      </c>
    </row>
    <row r="155" spans="3:5" x14ac:dyDescent="0.25">
      <c r="C155" s="1">
        <f>28821</f>
        <v>28821</v>
      </c>
      <c r="D155" s="1">
        <f t="shared" si="10"/>
        <v>43788</v>
      </c>
      <c r="E155" s="1">
        <f t="shared" si="11"/>
        <v>42.76171875</v>
      </c>
    </row>
    <row r="156" spans="3:5" x14ac:dyDescent="0.25">
      <c r="C156" s="1">
        <f>28989</f>
        <v>28989</v>
      </c>
      <c r="D156" s="1">
        <f t="shared" si="10"/>
        <v>43788</v>
      </c>
      <c r="E156" s="1">
        <f t="shared" si="11"/>
        <v>42.76171875</v>
      </c>
    </row>
    <row r="157" spans="3:5" x14ac:dyDescent="0.25">
      <c r="C157" s="1">
        <f>29160</f>
        <v>29160</v>
      </c>
      <c r="D157" s="1">
        <f t="shared" si="10"/>
        <v>43788</v>
      </c>
      <c r="E157" s="1">
        <f t="shared" si="11"/>
        <v>42.76171875</v>
      </c>
    </row>
    <row r="158" spans="3:5" x14ac:dyDescent="0.25">
      <c r="C158" s="1">
        <f>29341</f>
        <v>29341</v>
      </c>
      <c r="D158" s="1">
        <f t="shared" si="10"/>
        <v>43788</v>
      </c>
      <c r="E158" s="1">
        <f t="shared" si="11"/>
        <v>42.76171875</v>
      </c>
    </row>
    <row r="159" spans="3:5" x14ac:dyDescent="0.25">
      <c r="C159" s="1">
        <f>29542</f>
        <v>29542</v>
      </c>
      <c r="D159" s="1">
        <f t="shared" si="10"/>
        <v>43788</v>
      </c>
      <c r="E159" s="1">
        <f t="shared" si="11"/>
        <v>42.76171875</v>
      </c>
    </row>
    <row r="160" spans="3:5" x14ac:dyDescent="0.25">
      <c r="C160" s="1">
        <f>29741</f>
        <v>29741</v>
      </c>
      <c r="D160" s="1">
        <f>43789</f>
        <v>43789</v>
      </c>
      <c r="E160" s="1">
        <f>42.7626953125</f>
        <v>42.7626953125</v>
      </c>
    </row>
    <row r="161" spans="3:5" x14ac:dyDescent="0.25">
      <c r="C161" s="1">
        <f>29905</f>
        <v>29905</v>
      </c>
      <c r="D161" s="1">
        <f>43788</f>
        <v>43788</v>
      </c>
      <c r="E161" s="1">
        <f>42.76171875</f>
        <v>42.76171875</v>
      </c>
    </row>
    <row r="162" spans="3:5" x14ac:dyDescent="0.25">
      <c r="C162" s="1">
        <f>30107</f>
        <v>30107</v>
      </c>
      <c r="D162" s="1">
        <f>43791</f>
        <v>43791</v>
      </c>
      <c r="E162" s="1">
        <f>42.7646484375</f>
        <v>42.7646484375</v>
      </c>
    </row>
    <row r="163" spans="3:5" x14ac:dyDescent="0.25">
      <c r="C163" s="1">
        <f>30276</f>
        <v>30276</v>
      </c>
      <c r="D163" s="1">
        <f>43788</f>
        <v>43788</v>
      </c>
      <c r="E163" s="1">
        <f>42.76171875</f>
        <v>42.76171875</v>
      </c>
    </row>
    <row r="164" spans="3:5" x14ac:dyDescent="0.25">
      <c r="C164" s="1">
        <f>30448</f>
        <v>30448</v>
      </c>
      <c r="D164" s="1">
        <f>43789</f>
        <v>43789</v>
      </c>
      <c r="E164" s="1">
        <f>42.7626953125</f>
        <v>42.7626953125</v>
      </c>
    </row>
    <row r="165" spans="3:5" x14ac:dyDescent="0.25">
      <c r="C165" s="1">
        <f>30617</f>
        <v>30617</v>
      </c>
      <c r="D165" s="1">
        <f t="shared" ref="D165:D174" si="12">43788</f>
        <v>43788</v>
      </c>
      <c r="E165" s="1">
        <f t="shared" ref="E165:E174" si="13">42.76171875</f>
        <v>42.76171875</v>
      </c>
    </row>
    <row r="166" spans="3:5" x14ac:dyDescent="0.25">
      <c r="C166" s="1">
        <f>30767</f>
        <v>30767</v>
      </c>
      <c r="D166" s="1">
        <f t="shared" si="12"/>
        <v>43788</v>
      </c>
      <c r="E166" s="1">
        <f t="shared" si="13"/>
        <v>42.76171875</v>
      </c>
    </row>
    <row r="167" spans="3:5" x14ac:dyDescent="0.25">
      <c r="C167" s="1">
        <f>30924</f>
        <v>30924</v>
      </c>
      <c r="D167" s="1">
        <f t="shared" si="12"/>
        <v>43788</v>
      </c>
      <c r="E167" s="1">
        <f t="shared" si="13"/>
        <v>42.76171875</v>
      </c>
    </row>
    <row r="168" spans="3:5" x14ac:dyDescent="0.25">
      <c r="C168" s="1">
        <f>31067</f>
        <v>31067</v>
      </c>
      <c r="D168" s="1">
        <f t="shared" si="12"/>
        <v>43788</v>
      </c>
      <c r="E168" s="1">
        <f t="shared" si="13"/>
        <v>42.76171875</v>
      </c>
    </row>
    <row r="169" spans="3:5" x14ac:dyDescent="0.25">
      <c r="C169" s="1">
        <f>31243</f>
        <v>31243</v>
      </c>
      <c r="D169" s="1">
        <f t="shared" si="12"/>
        <v>43788</v>
      </c>
      <c r="E169" s="1">
        <f t="shared" si="13"/>
        <v>42.76171875</v>
      </c>
    </row>
    <row r="170" spans="3:5" x14ac:dyDescent="0.25">
      <c r="C170" s="1">
        <f>31388</f>
        <v>31388</v>
      </c>
      <c r="D170" s="1">
        <f t="shared" si="12"/>
        <v>43788</v>
      </c>
      <c r="E170" s="1">
        <f t="shared" si="13"/>
        <v>42.76171875</v>
      </c>
    </row>
    <row r="171" spans="3:5" x14ac:dyDescent="0.25">
      <c r="C171" s="1">
        <f>31568</f>
        <v>31568</v>
      </c>
      <c r="D171" s="1">
        <f t="shared" si="12"/>
        <v>43788</v>
      </c>
      <c r="E171" s="1">
        <f t="shared" si="13"/>
        <v>42.76171875</v>
      </c>
    </row>
    <row r="172" spans="3:5" x14ac:dyDescent="0.25">
      <c r="C172" s="1">
        <f>31731</f>
        <v>31731</v>
      </c>
      <c r="D172" s="1">
        <f t="shared" si="12"/>
        <v>43788</v>
      </c>
      <c r="E172" s="1">
        <f t="shared" si="13"/>
        <v>42.76171875</v>
      </c>
    </row>
    <row r="173" spans="3:5" x14ac:dyDescent="0.25">
      <c r="C173" s="1">
        <f>31903</f>
        <v>31903</v>
      </c>
      <c r="D173" s="1">
        <f t="shared" si="12"/>
        <v>43788</v>
      </c>
      <c r="E173" s="1">
        <f t="shared" si="13"/>
        <v>42.76171875</v>
      </c>
    </row>
    <row r="174" spans="3:5" x14ac:dyDescent="0.25">
      <c r="C174" s="1">
        <f>32065</f>
        <v>32065</v>
      </c>
      <c r="D174" s="1">
        <f t="shared" si="12"/>
        <v>43788</v>
      </c>
      <c r="E174" s="1">
        <f t="shared" si="13"/>
        <v>42.76171875</v>
      </c>
    </row>
    <row r="175" spans="3:5" x14ac:dyDescent="0.25">
      <c r="C175" s="1">
        <f>32244</f>
        <v>32244</v>
      </c>
      <c r="D175" s="1">
        <f t="shared" ref="D175:D183" si="14">43892</f>
        <v>43892</v>
      </c>
      <c r="E175" s="1">
        <f t="shared" ref="E175:E183" si="15">42.86328125</f>
        <v>42.86328125</v>
      </c>
    </row>
    <row r="176" spans="3:5" x14ac:dyDescent="0.25">
      <c r="C176" s="1">
        <f>32378</f>
        <v>32378</v>
      </c>
      <c r="D176" s="1">
        <f t="shared" si="14"/>
        <v>43892</v>
      </c>
      <c r="E176" s="1">
        <f t="shared" si="15"/>
        <v>42.86328125</v>
      </c>
    </row>
    <row r="177" spans="3:5" x14ac:dyDescent="0.25">
      <c r="C177" s="1">
        <f>32538</f>
        <v>32538</v>
      </c>
      <c r="D177" s="1">
        <f t="shared" si="14"/>
        <v>43892</v>
      </c>
      <c r="E177" s="1">
        <f t="shared" si="15"/>
        <v>42.86328125</v>
      </c>
    </row>
    <row r="178" spans="3:5" x14ac:dyDescent="0.25">
      <c r="C178" s="1">
        <f>32674</f>
        <v>32674</v>
      </c>
      <c r="D178" s="1">
        <f t="shared" si="14"/>
        <v>43892</v>
      </c>
      <c r="E178" s="1">
        <f t="shared" si="15"/>
        <v>42.86328125</v>
      </c>
    </row>
    <row r="179" spans="3:5" x14ac:dyDescent="0.25">
      <c r="C179" s="1">
        <f>32815</f>
        <v>32815</v>
      </c>
      <c r="D179" s="1">
        <f t="shared" si="14"/>
        <v>43892</v>
      </c>
      <c r="E179" s="1">
        <f t="shared" si="15"/>
        <v>42.86328125</v>
      </c>
    </row>
    <row r="180" spans="3:5" x14ac:dyDescent="0.25">
      <c r="C180" s="1">
        <f>32975</f>
        <v>32975</v>
      </c>
      <c r="D180" s="1">
        <f t="shared" si="14"/>
        <v>43892</v>
      </c>
      <c r="E180" s="1">
        <f t="shared" si="15"/>
        <v>42.86328125</v>
      </c>
    </row>
    <row r="181" spans="3:5" x14ac:dyDescent="0.25">
      <c r="C181" s="1">
        <f>33142</f>
        <v>33142</v>
      </c>
      <c r="D181" s="1">
        <f t="shared" si="14"/>
        <v>43892</v>
      </c>
      <c r="E181" s="1">
        <f t="shared" si="15"/>
        <v>42.86328125</v>
      </c>
    </row>
    <row r="182" spans="3:5" x14ac:dyDescent="0.25">
      <c r="C182" s="1">
        <f>33298</f>
        <v>33298</v>
      </c>
      <c r="D182" s="1">
        <f t="shared" si="14"/>
        <v>43892</v>
      </c>
      <c r="E182" s="1">
        <f t="shared" si="15"/>
        <v>42.86328125</v>
      </c>
    </row>
    <row r="183" spans="3:5" x14ac:dyDescent="0.25">
      <c r="C183" s="1">
        <f>33446</f>
        <v>33446</v>
      </c>
      <c r="D183" s="1">
        <f t="shared" si="14"/>
        <v>43892</v>
      </c>
      <c r="E183" s="1">
        <f t="shared" si="15"/>
        <v>42.86328125</v>
      </c>
    </row>
    <row r="184" spans="3:5" x14ac:dyDescent="0.25">
      <c r="C184" s="1">
        <f>33626</f>
        <v>33626</v>
      </c>
      <c r="D184" s="1">
        <f>43836</f>
        <v>43836</v>
      </c>
      <c r="E184" s="1">
        <f>42.80859375</f>
        <v>42.80859375</v>
      </c>
    </row>
    <row r="185" spans="3:5" x14ac:dyDescent="0.25">
      <c r="C185" s="1">
        <f>33853</f>
        <v>33853</v>
      </c>
      <c r="D185" s="1">
        <f>43839</f>
        <v>43839</v>
      </c>
      <c r="E185" s="1">
        <f>42.8115234375</f>
        <v>42.8115234375</v>
      </c>
    </row>
    <row r="186" spans="3:5" x14ac:dyDescent="0.25">
      <c r="C186" s="1">
        <f>34067</f>
        <v>34067</v>
      </c>
      <c r="D186" s="1">
        <f>43883</f>
        <v>43883</v>
      </c>
      <c r="E186" s="1">
        <f>42.8544921875</f>
        <v>42.8544921875</v>
      </c>
    </row>
    <row r="187" spans="3:5" x14ac:dyDescent="0.25">
      <c r="C187" s="1">
        <f>34267</f>
        <v>34267</v>
      </c>
      <c r="D187" s="1">
        <f>44204</f>
        <v>44204</v>
      </c>
      <c r="E187" s="1">
        <f>43.16796875</f>
        <v>43.16796875</v>
      </c>
    </row>
    <row r="188" spans="3:5" x14ac:dyDescent="0.25">
      <c r="C188" s="1">
        <f>34427</f>
        <v>34427</v>
      </c>
      <c r="D188" s="1">
        <f t="shared" ref="D188:D200" si="16">44273</f>
        <v>44273</v>
      </c>
      <c r="E188" s="1">
        <f t="shared" ref="E188:E200" si="17">43.2353515625</f>
        <v>43.2353515625</v>
      </c>
    </row>
    <row r="189" spans="3:5" x14ac:dyDescent="0.25">
      <c r="C189" s="1">
        <f>34615</f>
        <v>34615</v>
      </c>
      <c r="D189" s="1">
        <f t="shared" si="16"/>
        <v>44273</v>
      </c>
      <c r="E189" s="1">
        <f t="shared" si="17"/>
        <v>43.2353515625</v>
      </c>
    </row>
    <row r="190" spans="3:5" x14ac:dyDescent="0.25">
      <c r="C190" s="1">
        <f>34786</f>
        <v>34786</v>
      </c>
      <c r="D190" s="1">
        <f t="shared" si="16"/>
        <v>44273</v>
      </c>
      <c r="E190" s="1">
        <f t="shared" si="17"/>
        <v>43.2353515625</v>
      </c>
    </row>
    <row r="191" spans="3:5" x14ac:dyDescent="0.25">
      <c r="C191" s="1">
        <f>34928</f>
        <v>34928</v>
      </c>
      <c r="D191" s="1">
        <f t="shared" si="16"/>
        <v>44273</v>
      </c>
      <c r="E191" s="1">
        <f t="shared" si="17"/>
        <v>43.2353515625</v>
      </c>
    </row>
    <row r="192" spans="3:5" x14ac:dyDescent="0.25">
      <c r="C192" s="1">
        <f>35118</f>
        <v>35118</v>
      </c>
      <c r="D192" s="1">
        <f t="shared" si="16"/>
        <v>44273</v>
      </c>
      <c r="E192" s="1">
        <f t="shared" si="17"/>
        <v>43.2353515625</v>
      </c>
    </row>
    <row r="193" spans="3:5" x14ac:dyDescent="0.25">
      <c r="C193" s="1">
        <f>35285</f>
        <v>35285</v>
      </c>
      <c r="D193" s="1">
        <f t="shared" si="16"/>
        <v>44273</v>
      </c>
      <c r="E193" s="1">
        <f t="shared" si="17"/>
        <v>43.2353515625</v>
      </c>
    </row>
    <row r="194" spans="3:5" x14ac:dyDescent="0.25">
      <c r="C194" s="1">
        <f>35433</f>
        <v>35433</v>
      </c>
      <c r="D194" s="1">
        <f t="shared" si="16"/>
        <v>44273</v>
      </c>
      <c r="E194" s="1">
        <f t="shared" si="17"/>
        <v>43.2353515625</v>
      </c>
    </row>
    <row r="195" spans="3:5" x14ac:dyDescent="0.25">
      <c r="C195" s="1">
        <f>35623</f>
        <v>35623</v>
      </c>
      <c r="D195" s="1">
        <f t="shared" si="16"/>
        <v>44273</v>
      </c>
      <c r="E195" s="1">
        <f t="shared" si="17"/>
        <v>43.2353515625</v>
      </c>
    </row>
    <row r="196" spans="3:5" x14ac:dyDescent="0.25">
      <c r="C196" s="1">
        <f>35833</f>
        <v>35833</v>
      </c>
      <c r="D196" s="1">
        <f t="shared" si="16"/>
        <v>44273</v>
      </c>
      <c r="E196" s="1">
        <f t="shared" si="17"/>
        <v>43.2353515625</v>
      </c>
    </row>
    <row r="197" spans="3:5" x14ac:dyDescent="0.25">
      <c r="C197" s="1">
        <f>36018</f>
        <v>36018</v>
      </c>
      <c r="D197" s="1">
        <f t="shared" si="16"/>
        <v>44273</v>
      </c>
      <c r="E197" s="1">
        <f t="shared" si="17"/>
        <v>43.2353515625</v>
      </c>
    </row>
    <row r="198" spans="3:5" x14ac:dyDescent="0.25">
      <c r="C198" s="1">
        <f>36213</f>
        <v>36213</v>
      </c>
      <c r="D198" s="1">
        <f t="shared" si="16"/>
        <v>44273</v>
      </c>
      <c r="E198" s="1">
        <f t="shared" si="17"/>
        <v>43.2353515625</v>
      </c>
    </row>
    <row r="199" spans="3:5" x14ac:dyDescent="0.25">
      <c r="C199" s="1">
        <f>36359</f>
        <v>36359</v>
      </c>
      <c r="D199" s="1">
        <f t="shared" si="16"/>
        <v>44273</v>
      </c>
      <c r="E199" s="1">
        <f t="shared" si="17"/>
        <v>43.2353515625</v>
      </c>
    </row>
    <row r="200" spans="3:5" x14ac:dyDescent="0.25">
      <c r="C200" s="1">
        <f>36507</f>
        <v>36507</v>
      </c>
      <c r="D200" s="1">
        <f t="shared" si="16"/>
        <v>44273</v>
      </c>
      <c r="E200" s="1">
        <f t="shared" si="17"/>
        <v>43.2353515625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2016-01-08T15:46:51Z</cp:lastPrinted>
  <dcterms:created xsi:type="dcterms:W3CDTF">2016-01-08T15:46:51Z</dcterms:created>
  <dcterms:modified xsi:type="dcterms:W3CDTF">2016-01-08T15:23:42Z</dcterms:modified>
</cp:coreProperties>
</file>