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jQueryMobile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H13" i="2"/>
  <c r="E270" i="2"/>
  <c r="D270" i="2"/>
  <c r="C270" i="2"/>
  <c r="E269" i="2"/>
  <c r="D269" i="2"/>
  <c r="C269" i="2"/>
  <c r="E268" i="2"/>
  <c r="D268" i="2"/>
  <c r="C268" i="2"/>
  <c r="E267" i="2"/>
  <c r="D267" i="2"/>
  <c r="C267" i="2"/>
  <c r="E266" i="2"/>
  <c r="D266" i="2"/>
  <c r="C266" i="2"/>
  <c r="E265" i="2"/>
  <c r="D265" i="2"/>
  <c r="C265" i="2"/>
  <c r="E264" i="2"/>
  <c r="D264" i="2"/>
  <c r="C264" i="2"/>
  <c r="E263" i="2"/>
  <c r="D263" i="2"/>
  <c r="C263" i="2"/>
  <c r="E262" i="2"/>
  <c r="D262" i="2"/>
  <c r="C262" i="2"/>
  <c r="E261" i="2"/>
  <c r="D261" i="2"/>
  <c r="C261" i="2"/>
  <c r="E260" i="2"/>
  <c r="D260" i="2"/>
  <c r="C260" i="2"/>
  <c r="E259" i="2"/>
  <c r="D259" i="2"/>
  <c r="C259" i="2"/>
  <c r="E258" i="2"/>
  <c r="D258" i="2"/>
  <c r="C258" i="2"/>
  <c r="E257" i="2"/>
  <c r="D257" i="2"/>
  <c r="C257" i="2"/>
  <c r="E256" i="2"/>
  <c r="D256" i="2"/>
  <c r="C256" i="2"/>
  <c r="E255" i="2"/>
  <c r="D255" i="2"/>
  <c r="C255" i="2"/>
  <c r="E254" i="2"/>
  <c r="D254" i="2"/>
  <c r="C254" i="2"/>
  <c r="E253" i="2"/>
  <c r="D253" i="2"/>
  <c r="C253" i="2"/>
  <c r="E252" i="2"/>
  <c r="D252" i="2"/>
  <c r="C252" i="2"/>
  <c r="E251" i="2"/>
  <c r="D251" i="2"/>
  <c r="C251" i="2"/>
  <c r="E250" i="2"/>
  <c r="D250" i="2"/>
  <c r="C250" i="2"/>
  <c r="E249" i="2"/>
  <c r="D249" i="2"/>
  <c r="C249" i="2"/>
  <c r="E248" i="2"/>
  <c r="D248" i="2"/>
  <c r="C248" i="2"/>
  <c r="E247" i="2"/>
  <c r="D247" i="2"/>
  <c r="C247" i="2"/>
  <c r="E246" i="2"/>
  <c r="D246" i="2"/>
  <c r="C246" i="2"/>
  <c r="E245" i="2"/>
  <c r="D245" i="2"/>
  <c r="C245" i="2"/>
  <c r="E244" i="2"/>
  <c r="D244" i="2"/>
  <c r="C244" i="2"/>
  <c r="E243" i="2"/>
  <c r="D243" i="2"/>
  <c r="C243" i="2"/>
  <c r="E242" i="2"/>
  <c r="D242" i="2"/>
  <c r="C242" i="2"/>
  <c r="E241" i="2"/>
  <c r="D241" i="2"/>
  <c r="C241" i="2"/>
  <c r="E240" i="2"/>
  <c r="D240" i="2"/>
  <c r="C240" i="2"/>
  <c r="E239" i="2"/>
  <c r="D239" i="2"/>
  <c r="C239" i="2"/>
  <c r="E238" i="2"/>
  <c r="D238" i="2"/>
  <c r="C238" i="2"/>
  <c r="E237" i="2"/>
  <c r="D237" i="2"/>
  <c r="C237" i="2"/>
  <c r="E236" i="2"/>
  <c r="D236" i="2"/>
  <c r="C236" i="2"/>
  <c r="E235" i="2"/>
  <c r="D235" i="2"/>
  <c r="C235" i="2"/>
  <c r="E234" i="2"/>
  <c r="D234" i="2"/>
  <c r="C234" i="2"/>
  <c r="E233" i="2"/>
  <c r="D233" i="2"/>
  <c r="C233" i="2"/>
  <c r="E232" i="2"/>
  <c r="D232" i="2"/>
  <c r="C232" i="2"/>
  <c r="E231" i="2"/>
  <c r="D231" i="2"/>
  <c r="C231" i="2"/>
  <c r="E230" i="2"/>
  <c r="D230" i="2"/>
  <c r="C230" i="2"/>
  <c r="E229" i="2"/>
  <c r="D229" i="2"/>
  <c r="C229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I13" i="2" s="1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<sst xmlns="http://schemas.openxmlformats.org/spreadsheetml/2006/main" count="9" uniqueCount="9">
  <si>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</si>
  <si>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</si>
  <si>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</si>
  <si>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</si>
  <si>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284(137x)</t>
  </si>
  <si>
    <t>AVERAGE: 145(269x)</t>
  </si>
  <si>
    <t>begin avg</t>
  </si>
  <si>
    <t>max</t>
  </si>
  <si>
    <t>end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</si>
</sst>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Sheet1!$A$2:$A$138</c:f>
              <c:numCache>
                <c:formatCode>General</c:formatCode>
                <c:ptCount val="137"/>
                <c:pt idx="0">
                  <c:v>459</c:v>
                </c:pt>
                <c:pt idx="1">
                  <c:v>775</c:v>
                </c:pt>
                <c:pt idx="2">
                  <c:v>1060</c:v>
                </c:pt>
                <c:pt idx="3">
                  <c:v>1338</c:v>
                </c:pt>
                <c:pt idx="4">
                  <c:v>1608</c:v>
                </c:pt>
                <c:pt idx="5">
                  <c:v>1902</c:v>
                </c:pt>
                <c:pt idx="6">
                  <c:v>2185</c:v>
                </c:pt>
                <c:pt idx="7">
                  <c:v>2463</c:v>
                </c:pt>
                <c:pt idx="8">
                  <c:v>2748</c:v>
                </c:pt>
                <c:pt idx="9">
                  <c:v>3023</c:v>
                </c:pt>
                <c:pt idx="10">
                  <c:v>3298</c:v>
                </c:pt>
                <c:pt idx="11">
                  <c:v>3568</c:v>
                </c:pt>
                <c:pt idx="12">
                  <c:v>3884</c:v>
                </c:pt>
                <c:pt idx="13">
                  <c:v>4201</c:v>
                </c:pt>
                <c:pt idx="14">
                  <c:v>4469</c:v>
                </c:pt>
                <c:pt idx="15">
                  <c:v>4739</c:v>
                </c:pt>
                <c:pt idx="16">
                  <c:v>5017</c:v>
                </c:pt>
                <c:pt idx="17">
                  <c:v>5297</c:v>
                </c:pt>
                <c:pt idx="18">
                  <c:v>5580</c:v>
                </c:pt>
                <c:pt idx="19">
                  <c:v>5869</c:v>
                </c:pt>
                <c:pt idx="20">
                  <c:v>6179</c:v>
                </c:pt>
                <c:pt idx="21">
                  <c:v>6455</c:v>
                </c:pt>
                <c:pt idx="22">
                  <c:v>6733</c:v>
                </c:pt>
                <c:pt idx="23">
                  <c:v>7013</c:v>
                </c:pt>
                <c:pt idx="24">
                  <c:v>7305</c:v>
                </c:pt>
                <c:pt idx="25">
                  <c:v>7603</c:v>
                </c:pt>
                <c:pt idx="26">
                  <c:v>7895</c:v>
                </c:pt>
                <c:pt idx="27">
                  <c:v>8183</c:v>
                </c:pt>
                <c:pt idx="28">
                  <c:v>8466</c:v>
                </c:pt>
                <c:pt idx="29">
                  <c:v>8737</c:v>
                </c:pt>
                <c:pt idx="30">
                  <c:v>9017</c:v>
                </c:pt>
                <c:pt idx="31">
                  <c:v>9291</c:v>
                </c:pt>
                <c:pt idx="32">
                  <c:v>9560</c:v>
                </c:pt>
                <c:pt idx="33">
                  <c:v>9833</c:v>
                </c:pt>
                <c:pt idx="34">
                  <c:v>10130</c:v>
                </c:pt>
                <c:pt idx="35">
                  <c:v>10397</c:v>
                </c:pt>
                <c:pt idx="36">
                  <c:v>10662</c:v>
                </c:pt>
                <c:pt idx="37">
                  <c:v>10949</c:v>
                </c:pt>
                <c:pt idx="38">
                  <c:v>11232</c:v>
                </c:pt>
                <c:pt idx="39">
                  <c:v>11495</c:v>
                </c:pt>
                <c:pt idx="40">
                  <c:v>11771</c:v>
                </c:pt>
                <c:pt idx="41">
                  <c:v>12035</c:v>
                </c:pt>
                <c:pt idx="42">
                  <c:v>12313</c:v>
                </c:pt>
                <c:pt idx="43">
                  <c:v>12613</c:v>
                </c:pt>
                <c:pt idx="44">
                  <c:v>12897</c:v>
                </c:pt>
                <c:pt idx="45">
                  <c:v>13191</c:v>
                </c:pt>
                <c:pt idx="46">
                  <c:v>13471</c:v>
                </c:pt>
                <c:pt idx="47">
                  <c:v>13767</c:v>
                </c:pt>
                <c:pt idx="48">
                  <c:v>14072</c:v>
                </c:pt>
                <c:pt idx="49">
                  <c:v>14351</c:v>
                </c:pt>
                <c:pt idx="50">
                  <c:v>14617</c:v>
                </c:pt>
                <c:pt idx="51">
                  <c:v>14877</c:v>
                </c:pt>
                <c:pt idx="52">
                  <c:v>15156</c:v>
                </c:pt>
                <c:pt idx="53">
                  <c:v>15436</c:v>
                </c:pt>
                <c:pt idx="54">
                  <c:v>15706</c:v>
                </c:pt>
                <c:pt idx="55">
                  <c:v>15975</c:v>
                </c:pt>
                <c:pt idx="56">
                  <c:v>16266</c:v>
                </c:pt>
                <c:pt idx="57">
                  <c:v>16577</c:v>
                </c:pt>
                <c:pt idx="58">
                  <c:v>16895</c:v>
                </c:pt>
                <c:pt idx="59">
                  <c:v>17198</c:v>
                </c:pt>
                <c:pt idx="60">
                  <c:v>17518</c:v>
                </c:pt>
                <c:pt idx="61">
                  <c:v>17837</c:v>
                </c:pt>
                <c:pt idx="62">
                  <c:v>18122</c:v>
                </c:pt>
                <c:pt idx="63">
                  <c:v>18410</c:v>
                </c:pt>
                <c:pt idx="64">
                  <c:v>18699</c:v>
                </c:pt>
                <c:pt idx="65">
                  <c:v>18973</c:v>
                </c:pt>
                <c:pt idx="66">
                  <c:v>19277</c:v>
                </c:pt>
                <c:pt idx="67">
                  <c:v>19583</c:v>
                </c:pt>
                <c:pt idx="68">
                  <c:v>19863</c:v>
                </c:pt>
                <c:pt idx="69">
                  <c:v>20151</c:v>
                </c:pt>
                <c:pt idx="70">
                  <c:v>20412</c:v>
                </c:pt>
                <c:pt idx="71">
                  <c:v>20677</c:v>
                </c:pt>
                <c:pt idx="72">
                  <c:v>20945</c:v>
                </c:pt>
                <c:pt idx="73">
                  <c:v>21228</c:v>
                </c:pt>
                <c:pt idx="74">
                  <c:v>21499</c:v>
                </c:pt>
                <c:pt idx="75">
                  <c:v>21769</c:v>
                </c:pt>
                <c:pt idx="76">
                  <c:v>22098</c:v>
                </c:pt>
                <c:pt idx="77">
                  <c:v>22432</c:v>
                </c:pt>
                <c:pt idx="78">
                  <c:v>22753</c:v>
                </c:pt>
                <c:pt idx="79">
                  <c:v>23067</c:v>
                </c:pt>
                <c:pt idx="80">
                  <c:v>23367</c:v>
                </c:pt>
                <c:pt idx="81">
                  <c:v>23635</c:v>
                </c:pt>
                <c:pt idx="82">
                  <c:v>23910</c:v>
                </c:pt>
                <c:pt idx="83">
                  <c:v>24170</c:v>
                </c:pt>
                <c:pt idx="84">
                  <c:v>24454</c:v>
                </c:pt>
                <c:pt idx="85">
                  <c:v>24730</c:v>
                </c:pt>
                <c:pt idx="86">
                  <c:v>25037</c:v>
                </c:pt>
                <c:pt idx="87">
                  <c:v>25301</c:v>
                </c:pt>
                <c:pt idx="88">
                  <c:v>25569</c:v>
                </c:pt>
                <c:pt idx="89">
                  <c:v>25836</c:v>
                </c:pt>
                <c:pt idx="90">
                  <c:v>26115</c:v>
                </c:pt>
                <c:pt idx="91">
                  <c:v>26403</c:v>
                </c:pt>
                <c:pt idx="92">
                  <c:v>26699</c:v>
                </c:pt>
                <c:pt idx="93">
                  <c:v>26958</c:v>
                </c:pt>
                <c:pt idx="94">
                  <c:v>27250</c:v>
                </c:pt>
                <c:pt idx="95">
                  <c:v>27519</c:v>
                </c:pt>
                <c:pt idx="96">
                  <c:v>27786</c:v>
                </c:pt>
                <c:pt idx="97">
                  <c:v>28043</c:v>
                </c:pt>
                <c:pt idx="98">
                  <c:v>28303</c:v>
                </c:pt>
                <c:pt idx="99">
                  <c:v>28559</c:v>
                </c:pt>
                <c:pt idx="100">
                  <c:v>28828</c:v>
                </c:pt>
                <c:pt idx="101">
                  <c:v>29101</c:v>
                </c:pt>
                <c:pt idx="102">
                  <c:v>29361</c:v>
                </c:pt>
                <c:pt idx="103">
                  <c:v>29643</c:v>
                </c:pt>
                <c:pt idx="104">
                  <c:v>29928</c:v>
                </c:pt>
                <c:pt idx="105">
                  <c:v>30215</c:v>
                </c:pt>
                <c:pt idx="106">
                  <c:v>30494</c:v>
                </c:pt>
                <c:pt idx="107">
                  <c:v>30768</c:v>
                </c:pt>
                <c:pt idx="108">
                  <c:v>31043</c:v>
                </c:pt>
                <c:pt idx="109">
                  <c:v>31327</c:v>
                </c:pt>
                <c:pt idx="110">
                  <c:v>31610</c:v>
                </c:pt>
                <c:pt idx="111">
                  <c:v>31884</c:v>
                </c:pt>
                <c:pt idx="112">
                  <c:v>32162</c:v>
                </c:pt>
                <c:pt idx="113">
                  <c:v>32480</c:v>
                </c:pt>
                <c:pt idx="114">
                  <c:v>32777</c:v>
                </c:pt>
                <c:pt idx="115">
                  <c:v>33095</c:v>
                </c:pt>
                <c:pt idx="116">
                  <c:v>33376</c:v>
                </c:pt>
                <c:pt idx="117">
                  <c:v>33651</c:v>
                </c:pt>
                <c:pt idx="118">
                  <c:v>33953</c:v>
                </c:pt>
                <c:pt idx="119">
                  <c:v>34220</c:v>
                </c:pt>
                <c:pt idx="120">
                  <c:v>34485</c:v>
                </c:pt>
                <c:pt idx="121">
                  <c:v>34751</c:v>
                </c:pt>
                <c:pt idx="122">
                  <c:v>35013</c:v>
                </c:pt>
                <c:pt idx="123">
                  <c:v>35288</c:v>
                </c:pt>
                <c:pt idx="124">
                  <c:v>35613</c:v>
                </c:pt>
                <c:pt idx="125">
                  <c:v>35909</c:v>
                </c:pt>
                <c:pt idx="126">
                  <c:v>36229</c:v>
                </c:pt>
                <c:pt idx="127">
                  <c:v>36533</c:v>
                </c:pt>
                <c:pt idx="128">
                  <c:v>36855</c:v>
                </c:pt>
                <c:pt idx="129">
                  <c:v>37163</c:v>
                </c:pt>
                <c:pt idx="130">
                  <c:v>37481</c:v>
                </c:pt>
                <c:pt idx="131">
                  <c:v>37821</c:v>
                </c:pt>
                <c:pt idx="132">
                  <c:v>38144</c:v>
                </c:pt>
                <c:pt idx="133">
                  <c:v>38456</c:v>
                </c:pt>
                <c:pt idx="134">
                  <c:v>38754</c:v>
                </c:pt>
                <c:pt idx="135">
                  <c:v>39061</c:v>
                </c:pt>
                <c:pt idx="136">
                  <c:v>39396</c:v>
                </c:pt>
              </c:numCache>
            </c:numRef>
          </c:cat>
          <c:val>
            <c:numRef>
              <c:f>Sheet1!$B$2:$B$138</c:f>
              <c:numCache>
                <c:formatCode>General</c:formatCode>
                <c:ptCount val="137"/>
                <c:pt idx="0">
                  <c:v>0</c:v>
                </c:pt>
                <c:pt idx="1">
                  <c:v>22</c:v>
                </c:pt>
                <c:pt idx="2">
                  <c:v>22</c:v>
                </c:pt>
                <c:pt idx="3">
                  <c:v>27</c:v>
                </c:pt>
                <c:pt idx="4">
                  <c:v>19</c:v>
                </c:pt>
                <c:pt idx="5">
                  <c:v>22</c:v>
                </c:pt>
                <c:pt idx="6">
                  <c:v>44</c:v>
                </c:pt>
                <c:pt idx="7">
                  <c:v>20</c:v>
                </c:pt>
                <c:pt idx="8">
                  <c:v>27</c:v>
                </c:pt>
                <c:pt idx="9">
                  <c:v>26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25</c:v>
                </c:pt>
                <c:pt idx="21">
                  <c:v>29</c:v>
                </c:pt>
                <c:pt idx="22">
                  <c:v>24</c:v>
                </c:pt>
                <c:pt idx="23">
                  <c:v>26</c:v>
                </c:pt>
                <c:pt idx="24">
                  <c:v>20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34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25</c:v>
                </c:pt>
                <c:pt idx="53">
                  <c:v>23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</c:v>
                </c:pt>
                <c:pt idx="72">
                  <c:v>35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</c:v>
                </c:pt>
                <c:pt idx="82">
                  <c:v>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</c:v>
                </c:pt>
                <c:pt idx="116">
                  <c:v>0</c:v>
                </c:pt>
                <c:pt idx="117">
                  <c:v>0</c:v>
                </c:pt>
                <c:pt idx="118">
                  <c:v>14</c:v>
                </c:pt>
                <c:pt idx="119">
                  <c:v>0</c:v>
                </c:pt>
                <c:pt idx="120">
                  <c:v>0</c:v>
                </c:pt>
                <c:pt idx="121">
                  <c:v>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160240"/>
        <c:axId val="1368155344"/>
      </c:lineChart>
      <c:catAx>
        <c:axId val="1368160240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368155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815534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36816024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Sheet1!$C$2:$C$270</c:f>
              <c:numCache>
                <c:formatCode>General</c:formatCode>
                <c:ptCount val="269"/>
                <c:pt idx="0">
                  <c:v>535</c:v>
                </c:pt>
                <c:pt idx="1">
                  <c:v>720</c:v>
                </c:pt>
                <c:pt idx="2">
                  <c:v>880</c:v>
                </c:pt>
                <c:pt idx="3">
                  <c:v>1057</c:v>
                </c:pt>
                <c:pt idx="4">
                  <c:v>1269</c:v>
                </c:pt>
                <c:pt idx="5">
                  <c:v>1411</c:v>
                </c:pt>
                <c:pt idx="6">
                  <c:v>1567</c:v>
                </c:pt>
                <c:pt idx="7">
                  <c:v>1707</c:v>
                </c:pt>
                <c:pt idx="8">
                  <c:v>1853</c:v>
                </c:pt>
                <c:pt idx="9">
                  <c:v>2028</c:v>
                </c:pt>
                <c:pt idx="10">
                  <c:v>2171</c:v>
                </c:pt>
                <c:pt idx="11">
                  <c:v>2305</c:v>
                </c:pt>
                <c:pt idx="12">
                  <c:v>2429</c:v>
                </c:pt>
                <c:pt idx="13">
                  <c:v>2560</c:v>
                </c:pt>
                <c:pt idx="14">
                  <c:v>2718</c:v>
                </c:pt>
                <c:pt idx="15">
                  <c:v>2873</c:v>
                </c:pt>
                <c:pt idx="16">
                  <c:v>3009</c:v>
                </c:pt>
                <c:pt idx="17">
                  <c:v>3140</c:v>
                </c:pt>
                <c:pt idx="18">
                  <c:v>3270</c:v>
                </c:pt>
                <c:pt idx="19">
                  <c:v>3405</c:v>
                </c:pt>
                <c:pt idx="20">
                  <c:v>3557</c:v>
                </c:pt>
                <c:pt idx="21">
                  <c:v>3718</c:v>
                </c:pt>
                <c:pt idx="22">
                  <c:v>3871</c:v>
                </c:pt>
                <c:pt idx="23">
                  <c:v>4039</c:v>
                </c:pt>
                <c:pt idx="24">
                  <c:v>4234</c:v>
                </c:pt>
                <c:pt idx="25">
                  <c:v>4364</c:v>
                </c:pt>
                <c:pt idx="26">
                  <c:v>4496</c:v>
                </c:pt>
                <c:pt idx="27">
                  <c:v>4636</c:v>
                </c:pt>
                <c:pt idx="28">
                  <c:v>4767</c:v>
                </c:pt>
                <c:pt idx="29">
                  <c:v>4907</c:v>
                </c:pt>
                <c:pt idx="30">
                  <c:v>5060</c:v>
                </c:pt>
                <c:pt idx="31">
                  <c:v>5197</c:v>
                </c:pt>
                <c:pt idx="32">
                  <c:v>5351</c:v>
                </c:pt>
                <c:pt idx="33">
                  <c:v>5475</c:v>
                </c:pt>
                <c:pt idx="34">
                  <c:v>5606</c:v>
                </c:pt>
                <c:pt idx="35">
                  <c:v>5748</c:v>
                </c:pt>
                <c:pt idx="36">
                  <c:v>5879</c:v>
                </c:pt>
                <c:pt idx="37">
                  <c:v>6054</c:v>
                </c:pt>
                <c:pt idx="38">
                  <c:v>6205</c:v>
                </c:pt>
                <c:pt idx="39">
                  <c:v>6344</c:v>
                </c:pt>
                <c:pt idx="40">
                  <c:v>6503</c:v>
                </c:pt>
                <c:pt idx="41">
                  <c:v>6638</c:v>
                </c:pt>
                <c:pt idx="42">
                  <c:v>6777</c:v>
                </c:pt>
                <c:pt idx="43">
                  <c:v>6907</c:v>
                </c:pt>
                <c:pt idx="44">
                  <c:v>7045</c:v>
                </c:pt>
                <c:pt idx="45">
                  <c:v>7193</c:v>
                </c:pt>
                <c:pt idx="46">
                  <c:v>7365</c:v>
                </c:pt>
                <c:pt idx="47">
                  <c:v>7503</c:v>
                </c:pt>
                <c:pt idx="48">
                  <c:v>7642</c:v>
                </c:pt>
                <c:pt idx="49">
                  <c:v>7772</c:v>
                </c:pt>
                <c:pt idx="50">
                  <c:v>7923</c:v>
                </c:pt>
                <c:pt idx="51">
                  <c:v>8061</c:v>
                </c:pt>
                <c:pt idx="52">
                  <c:v>8201</c:v>
                </c:pt>
                <c:pt idx="53">
                  <c:v>8343</c:v>
                </c:pt>
                <c:pt idx="54">
                  <c:v>8475</c:v>
                </c:pt>
                <c:pt idx="55">
                  <c:v>8608</c:v>
                </c:pt>
                <c:pt idx="56">
                  <c:v>8751</c:v>
                </c:pt>
                <c:pt idx="57">
                  <c:v>8888</c:v>
                </c:pt>
                <c:pt idx="58">
                  <c:v>9017</c:v>
                </c:pt>
                <c:pt idx="59">
                  <c:v>9164</c:v>
                </c:pt>
                <c:pt idx="60">
                  <c:v>9363</c:v>
                </c:pt>
                <c:pt idx="61">
                  <c:v>9498</c:v>
                </c:pt>
                <c:pt idx="62">
                  <c:v>9648</c:v>
                </c:pt>
                <c:pt idx="63">
                  <c:v>9777</c:v>
                </c:pt>
                <c:pt idx="64">
                  <c:v>9912</c:v>
                </c:pt>
                <c:pt idx="65">
                  <c:v>10049</c:v>
                </c:pt>
                <c:pt idx="66">
                  <c:v>10201</c:v>
                </c:pt>
                <c:pt idx="67">
                  <c:v>10342</c:v>
                </c:pt>
                <c:pt idx="68">
                  <c:v>10486</c:v>
                </c:pt>
                <c:pt idx="69">
                  <c:v>10617</c:v>
                </c:pt>
                <c:pt idx="70">
                  <c:v>10753</c:v>
                </c:pt>
                <c:pt idx="71">
                  <c:v>10905</c:v>
                </c:pt>
                <c:pt idx="72">
                  <c:v>11060</c:v>
                </c:pt>
                <c:pt idx="73">
                  <c:v>11221</c:v>
                </c:pt>
                <c:pt idx="74">
                  <c:v>11358</c:v>
                </c:pt>
                <c:pt idx="75">
                  <c:v>11501</c:v>
                </c:pt>
                <c:pt idx="76">
                  <c:v>11649</c:v>
                </c:pt>
                <c:pt idx="77">
                  <c:v>11822</c:v>
                </c:pt>
                <c:pt idx="78">
                  <c:v>11956</c:v>
                </c:pt>
                <c:pt idx="79">
                  <c:v>12086</c:v>
                </c:pt>
                <c:pt idx="80">
                  <c:v>12212</c:v>
                </c:pt>
                <c:pt idx="81">
                  <c:v>12358</c:v>
                </c:pt>
                <c:pt idx="82">
                  <c:v>12492</c:v>
                </c:pt>
                <c:pt idx="83">
                  <c:v>12625</c:v>
                </c:pt>
                <c:pt idx="84">
                  <c:v>12776</c:v>
                </c:pt>
                <c:pt idx="85">
                  <c:v>12912</c:v>
                </c:pt>
                <c:pt idx="86">
                  <c:v>13052</c:v>
                </c:pt>
                <c:pt idx="87">
                  <c:v>13185</c:v>
                </c:pt>
                <c:pt idx="88">
                  <c:v>13334</c:v>
                </c:pt>
                <c:pt idx="89">
                  <c:v>13480</c:v>
                </c:pt>
                <c:pt idx="90">
                  <c:v>13625</c:v>
                </c:pt>
                <c:pt idx="91">
                  <c:v>13764</c:v>
                </c:pt>
                <c:pt idx="92">
                  <c:v>13910</c:v>
                </c:pt>
                <c:pt idx="93">
                  <c:v>14053</c:v>
                </c:pt>
                <c:pt idx="94">
                  <c:v>14198</c:v>
                </c:pt>
                <c:pt idx="95">
                  <c:v>14335</c:v>
                </c:pt>
                <c:pt idx="96">
                  <c:v>14469</c:v>
                </c:pt>
                <c:pt idx="97">
                  <c:v>14595</c:v>
                </c:pt>
                <c:pt idx="98">
                  <c:v>14728</c:v>
                </c:pt>
                <c:pt idx="99">
                  <c:v>14854</c:v>
                </c:pt>
                <c:pt idx="100">
                  <c:v>14998</c:v>
                </c:pt>
                <c:pt idx="101">
                  <c:v>15140</c:v>
                </c:pt>
                <c:pt idx="102">
                  <c:v>15300</c:v>
                </c:pt>
                <c:pt idx="103">
                  <c:v>15446</c:v>
                </c:pt>
                <c:pt idx="104">
                  <c:v>15583</c:v>
                </c:pt>
                <c:pt idx="105">
                  <c:v>15718</c:v>
                </c:pt>
                <c:pt idx="106">
                  <c:v>15853</c:v>
                </c:pt>
                <c:pt idx="107">
                  <c:v>16014</c:v>
                </c:pt>
                <c:pt idx="108">
                  <c:v>16158</c:v>
                </c:pt>
                <c:pt idx="109">
                  <c:v>16302</c:v>
                </c:pt>
                <c:pt idx="110">
                  <c:v>16449</c:v>
                </c:pt>
                <c:pt idx="111">
                  <c:v>16597</c:v>
                </c:pt>
                <c:pt idx="112">
                  <c:v>16737</c:v>
                </c:pt>
                <c:pt idx="113">
                  <c:v>16891</c:v>
                </c:pt>
                <c:pt idx="114">
                  <c:v>17039</c:v>
                </c:pt>
                <c:pt idx="115">
                  <c:v>17187</c:v>
                </c:pt>
                <c:pt idx="116">
                  <c:v>17343</c:v>
                </c:pt>
                <c:pt idx="117">
                  <c:v>17493</c:v>
                </c:pt>
                <c:pt idx="118">
                  <c:v>17652</c:v>
                </c:pt>
                <c:pt idx="119">
                  <c:v>17803</c:v>
                </c:pt>
                <c:pt idx="120">
                  <c:v>17974</c:v>
                </c:pt>
                <c:pt idx="121">
                  <c:v>18197</c:v>
                </c:pt>
                <c:pt idx="122">
                  <c:v>18356</c:v>
                </c:pt>
                <c:pt idx="123">
                  <c:v>18489</c:v>
                </c:pt>
                <c:pt idx="124">
                  <c:v>18628</c:v>
                </c:pt>
                <c:pt idx="125">
                  <c:v>18774</c:v>
                </c:pt>
                <c:pt idx="126">
                  <c:v>18909</c:v>
                </c:pt>
                <c:pt idx="127">
                  <c:v>19047</c:v>
                </c:pt>
                <c:pt idx="128">
                  <c:v>19205</c:v>
                </c:pt>
                <c:pt idx="129">
                  <c:v>19358</c:v>
                </c:pt>
                <c:pt idx="130">
                  <c:v>19499</c:v>
                </c:pt>
                <c:pt idx="131">
                  <c:v>19636</c:v>
                </c:pt>
                <c:pt idx="132">
                  <c:v>19776</c:v>
                </c:pt>
                <c:pt idx="133">
                  <c:v>19918</c:v>
                </c:pt>
                <c:pt idx="134">
                  <c:v>20054</c:v>
                </c:pt>
                <c:pt idx="135">
                  <c:v>20187</c:v>
                </c:pt>
                <c:pt idx="136">
                  <c:v>20318</c:v>
                </c:pt>
                <c:pt idx="137">
                  <c:v>20452</c:v>
                </c:pt>
                <c:pt idx="138">
                  <c:v>20590</c:v>
                </c:pt>
                <c:pt idx="139">
                  <c:v>20790</c:v>
                </c:pt>
                <c:pt idx="140">
                  <c:v>20970</c:v>
                </c:pt>
                <c:pt idx="141">
                  <c:v>21102</c:v>
                </c:pt>
                <c:pt idx="142">
                  <c:v>21232</c:v>
                </c:pt>
                <c:pt idx="143">
                  <c:v>21362</c:v>
                </c:pt>
                <c:pt idx="144">
                  <c:v>21495</c:v>
                </c:pt>
                <c:pt idx="145">
                  <c:v>21631</c:v>
                </c:pt>
                <c:pt idx="146">
                  <c:v>21760</c:v>
                </c:pt>
                <c:pt idx="147">
                  <c:v>21917</c:v>
                </c:pt>
                <c:pt idx="148">
                  <c:v>22084</c:v>
                </c:pt>
                <c:pt idx="149">
                  <c:v>22261</c:v>
                </c:pt>
                <c:pt idx="150">
                  <c:v>22418</c:v>
                </c:pt>
                <c:pt idx="151">
                  <c:v>22578</c:v>
                </c:pt>
                <c:pt idx="152">
                  <c:v>22732</c:v>
                </c:pt>
                <c:pt idx="153">
                  <c:v>22883</c:v>
                </c:pt>
                <c:pt idx="154">
                  <c:v>23036</c:v>
                </c:pt>
                <c:pt idx="155">
                  <c:v>23186</c:v>
                </c:pt>
                <c:pt idx="156">
                  <c:v>23337</c:v>
                </c:pt>
                <c:pt idx="157">
                  <c:v>23490</c:v>
                </c:pt>
                <c:pt idx="158">
                  <c:v>23639</c:v>
                </c:pt>
                <c:pt idx="159">
                  <c:v>23828</c:v>
                </c:pt>
                <c:pt idx="160">
                  <c:v>23975</c:v>
                </c:pt>
                <c:pt idx="161">
                  <c:v>24104</c:v>
                </c:pt>
                <c:pt idx="162">
                  <c:v>24236</c:v>
                </c:pt>
                <c:pt idx="163">
                  <c:v>24377</c:v>
                </c:pt>
                <c:pt idx="164">
                  <c:v>24510</c:v>
                </c:pt>
                <c:pt idx="165">
                  <c:v>24642</c:v>
                </c:pt>
                <c:pt idx="166">
                  <c:v>24780</c:v>
                </c:pt>
                <c:pt idx="167">
                  <c:v>24968</c:v>
                </c:pt>
                <c:pt idx="168">
                  <c:v>25098</c:v>
                </c:pt>
                <c:pt idx="169">
                  <c:v>25227</c:v>
                </c:pt>
                <c:pt idx="170">
                  <c:v>25380</c:v>
                </c:pt>
                <c:pt idx="171">
                  <c:v>25507</c:v>
                </c:pt>
                <c:pt idx="172">
                  <c:v>25659</c:v>
                </c:pt>
                <c:pt idx="173">
                  <c:v>25790</c:v>
                </c:pt>
                <c:pt idx="174">
                  <c:v>25935</c:v>
                </c:pt>
                <c:pt idx="175">
                  <c:v>26069</c:v>
                </c:pt>
                <c:pt idx="176">
                  <c:v>26209</c:v>
                </c:pt>
                <c:pt idx="177">
                  <c:v>26337</c:v>
                </c:pt>
                <c:pt idx="178">
                  <c:v>26485</c:v>
                </c:pt>
                <c:pt idx="179">
                  <c:v>26654</c:v>
                </c:pt>
                <c:pt idx="180">
                  <c:v>26785</c:v>
                </c:pt>
                <c:pt idx="181">
                  <c:v>26913</c:v>
                </c:pt>
                <c:pt idx="182">
                  <c:v>27048</c:v>
                </c:pt>
                <c:pt idx="183">
                  <c:v>27177</c:v>
                </c:pt>
                <c:pt idx="184">
                  <c:v>27308</c:v>
                </c:pt>
                <c:pt idx="185">
                  <c:v>27450</c:v>
                </c:pt>
                <c:pt idx="186">
                  <c:v>27602</c:v>
                </c:pt>
                <c:pt idx="187">
                  <c:v>27735</c:v>
                </c:pt>
                <c:pt idx="188">
                  <c:v>27870</c:v>
                </c:pt>
                <c:pt idx="189">
                  <c:v>27996</c:v>
                </c:pt>
                <c:pt idx="190">
                  <c:v>28135</c:v>
                </c:pt>
                <c:pt idx="191">
                  <c:v>28266</c:v>
                </c:pt>
                <c:pt idx="192">
                  <c:v>28406</c:v>
                </c:pt>
                <c:pt idx="193">
                  <c:v>28542</c:v>
                </c:pt>
                <c:pt idx="194">
                  <c:v>28693</c:v>
                </c:pt>
                <c:pt idx="195">
                  <c:v>28824</c:v>
                </c:pt>
                <c:pt idx="196">
                  <c:v>28959</c:v>
                </c:pt>
                <c:pt idx="197">
                  <c:v>29095</c:v>
                </c:pt>
                <c:pt idx="198">
                  <c:v>29244</c:v>
                </c:pt>
                <c:pt idx="199">
                  <c:v>29392</c:v>
                </c:pt>
                <c:pt idx="200">
                  <c:v>29529</c:v>
                </c:pt>
                <c:pt idx="201">
                  <c:v>29689</c:v>
                </c:pt>
                <c:pt idx="202">
                  <c:v>29829</c:v>
                </c:pt>
                <c:pt idx="203">
                  <c:v>30001</c:v>
                </c:pt>
                <c:pt idx="204">
                  <c:v>30134</c:v>
                </c:pt>
                <c:pt idx="205">
                  <c:v>30267</c:v>
                </c:pt>
                <c:pt idx="206">
                  <c:v>30392</c:v>
                </c:pt>
                <c:pt idx="207">
                  <c:v>30523</c:v>
                </c:pt>
                <c:pt idx="208">
                  <c:v>30660</c:v>
                </c:pt>
                <c:pt idx="209">
                  <c:v>30800</c:v>
                </c:pt>
                <c:pt idx="210">
                  <c:v>30921</c:v>
                </c:pt>
                <c:pt idx="211">
                  <c:v>31054</c:v>
                </c:pt>
                <c:pt idx="212">
                  <c:v>31196</c:v>
                </c:pt>
                <c:pt idx="213">
                  <c:v>31336</c:v>
                </c:pt>
                <c:pt idx="214">
                  <c:v>31502</c:v>
                </c:pt>
                <c:pt idx="215">
                  <c:v>31642</c:v>
                </c:pt>
                <c:pt idx="216">
                  <c:v>31776</c:v>
                </c:pt>
                <c:pt idx="217">
                  <c:v>31914</c:v>
                </c:pt>
                <c:pt idx="218">
                  <c:v>32048</c:v>
                </c:pt>
                <c:pt idx="219">
                  <c:v>32184</c:v>
                </c:pt>
                <c:pt idx="220">
                  <c:v>32331</c:v>
                </c:pt>
                <c:pt idx="221">
                  <c:v>32496</c:v>
                </c:pt>
                <c:pt idx="222">
                  <c:v>32644</c:v>
                </c:pt>
                <c:pt idx="223">
                  <c:v>32813</c:v>
                </c:pt>
                <c:pt idx="224">
                  <c:v>32960</c:v>
                </c:pt>
                <c:pt idx="225">
                  <c:v>33119</c:v>
                </c:pt>
                <c:pt idx="226">
                  <c:v>33265</c:v>
                </c:pt>
                <c:pt idx="227">
                  <c:v>33406</c:v>
                </c:pt>
                <c:pt idx="228">
                  <c:v>33552</c:v>
                </c:pt>
                <c:pt idx="229">
                  <c:v>33729</c:v>
                </c:pt>
                <c:pt idx="230">
                  <c:v>33887</c:v>
                </c:pt>
                <c:pt idx="231">
                  <c:v>34034</c:v>
                </c:pt>
                <c:pt idx="232">
                  <c:v>34176</c:v>
                </c:pt>
                <c:pt idx="233">
                  <c:v>34321</c:v>
                </c:pt>
                <c:pt idx="234">
                  <c:v>34451</c:v>
                </c:pt>
                <c:pt idx="235">
                  <c:v>34607</c:v>
                </c:pt>
                <c:pt idx="236">
                  <c:v>34740</c:v>
                </c:pt>
                <c:pt idx="237">
                  <c:v>34872</c:v>
                </c:pt>
                <c:pt idx="238">
                  <c:v>35004</c:v>
                </c:pt>
                <c:pt idx="239">
                  <c:v>35146</c:v>
                </c:pt>
                <c:pt idx="240">
                  <c:v>35306</c:v>
                </c:pt>
                <c:pt idx="241">
                  <c:v>35454</c:v>
                </c:pt>
                <c:pt idx="242">
                  <c:v>35609</c:v>
                </c:pt>
                <c:pt idx="243">
                  <c:v>35764</c:v>
                </c:pt>
                <c:pt idx="244">
                  <c:v>35940</c:v>
                </c:pt>
                <c:pt idx="245">
                  <c:v>36090</c:v>
                </c:pt>
                <c:pt idx="246">
                  <c:v>36229</c:v>
                </c:pt>
                <c:pt idx="247">
                  <c:v>36386</c:v>
                </c:pt>
                <c:pt idx="248">
                  <c:v>36549</c:v>
                </c:pt>
                <c:pt idx="249">
                  <c:v>36748</c:v>
                </c:pt>
                <c:pt idx="250">
                  <c:v>36890</c:v>
                </c:pt>
                <c:pt idx="251">
                  <c:v>37040</c:v>
                </c:pt>
                <c:pt idx="252">
                  <c:v>37192</c:v>
                </c:pt>
                <c:pt idx="253">
                  <c:v>37338</c:v>
                </c:pt>
                <c:pt idx="254">
                  <c:v>37502</c:v>
                </c:pt>
                <c:pt idx="255">
                  <c:v>37661</c:v>
                </c:pt>
                <c:pt idx="256">
                  <c:v>37814</c:v>
                </c:pt>
                <c:pt idx="257">
                  <c:v>37965</c:v>
                </c:pt>
                <c:pt idx="258">
                  <c:v>38113</c:v>
                </c:pt>
                <c:pt idx="259">
                  <c:v>38264</c:v>
                </c:pt>
                <c:pt idx="260">
                  <c:v>38416</c:v>
                </c:pt>
                <c:pt idx="261">
                  <c:v>38583</c:v>
                </c:pt>
                <c:pt idx="262">
                  <c:v>38731</c:v>
                </c:pt>
                <c:pt idx="263">
                  <c:v>38883</c:v>
                </c:pt>
                <c:pt idx="264">
                  <c:v>39029</c:v>
                </c:pt>
                <c:pt idx="265">
                  <c:v>39180</c:v>
                </c:pt>
                <c:pt idx="266">
                  <c:v>39330</c:v>
                </c:pt>
                <c:pt idx="267">
                  <c:v>39483</c:v>
                </c:pt>
                <c:pt idx="268">
                  <c:v>39628</c:v>
                </c:pt>
              </c:numCache>
            </c:numRef>
          </c:cat>
          <c:val>
            <c:numRef>
              <c:f>Sheet1!$E$2:$E$270</c:f>
              <c:numCache>
                <c:formatCode>General</c:formatCode>
                <c:ptCount val="269"/>
                <c:pt idx="0">
                  <c:v>4.4990234375</c:v>
                </c:pt>
                <c:pt idx="1">
                  <c:v>10.8681640625</c:v>
                </c:pt>
                <c:pt idx="2">
                  <c:v>19.1640625</c:v>
                </c:pt>
                <c:pt idx="3">
                  <c:v>20.9716796875</c:v>
                </c:pt>
                <c:pt idx="4">
                  <c:v>25.0986328125</c:v>
                </c:pt>
                <c:pt idx="5">
                  <c:v>25.7978515625</c:v>
                </c:pt>
                <c:pt idx="6">
                  <c:v>26.9931640625</c:v>
                </c:pt>
                <c:pt idx="7">
                  <c:v>28.6865234375</c:v>
                </c:pt>
                <c:pt idx="8">
                  <c:v>29.1259765625</c:v>
                </c:pt>
                <c:pt idx="9">
                  <c:v>29.7587890625</c:v>
                </c:pt>
                <c:pt idx="10">
                  <c:v>30.2939453125</c:v>
                </c:pt>
                <c:pt idx="11">
                  <c:v>31.5498046875</c:v>
                </c:pt>
                <c:pt idx="12">
                  <c:v>31.88671875</c:v>
                </c:pt>
                <c:pt idx="13">
                  <c:v>32.40234375</c:v>
                </c:pt>
                <c:pt idx="14">
                  <c:v>33.216796875</c:v>
                </c:pt>
                <c:pt idx="15">
                  <c:v>33.984375</c:v>
                </c:pt>
                <c:pt idx="16">
                  <c:v>34.5244140625</c:v>
                </c:pt>
                <c:pt idx="17">
                  <c:v>34.552734375</c:v>
                </c:pt>
                <c:pt idx="18">
                  <c:v>34.5517578125</c:v>
                </c:pt>
                <c:pt idx="19">
                  <c:v>34.5546875</c:v>
                </c:pt>
                <c:pt idx="20">
                  <c:v>34.5517578125</c:v>
                </c:pt>
                <c:pt idx="21">
                  <c:v>34.5517578125</c:v>
                </c:pt>
                <c:pt idx="22">
                  <c:v>34.5517578125</c:v>
                </c:pt>
                <c:pt idx="23">
                  <c:v>34.572265625</c:v>
                </c:pt>
                <c:pt idx="24">
                  <c:v>34.5712890625</c:v>
                </c:pt>
                <c:pt idx="25">
                  <c:v>34.5712890625</c:v>
                </c:pt>
                <c:pt idx="26">
                  <c:v>34.5712890625</c:v>
                </c:pt>
                <c:pt idx="27">
                  <c:v>34.5712890625</c:v>
                </c:pt>
                <c:pt idx="28">
                  <c:v>34.5712890625</c:v>
                </c:pt>
                <c:pt idx="29">
                  <c:v>34.5712890625</c:v>
                </c:pt>
                <c:pt idx="30">
                  <c:v>34.5712890625</c:v>
                </c:pt>
                <c:pt idx="31">
                  <c:v>34.5712890625</c:v>
                </c:pt>
                <c:pt idx="32">
                  <c:v>34.5712890625</c:v>
                </c:pt>
                <c:pt idx="33">
                  <c:v>34.5712890625</c:v>
                </c:pt>
                <c:pt idx="34">
                  <c:v>34.5712890625</c:v>
                </c:pt>
                <c:pt idx="35">
                  <c:v>34.5712890625</c:v>
                </c:pt>
                <c:pt idx="36">
                  <c:v>34.671875</c:v>
                </c:pt>
                <c:pt idx="37">
                  <c:v>34.9609375</c:v>
                </c:pt>
                <c:pt idx="38">
                  <c:v>35.2783203125</c:v>
                </c:pt>
                <c:pt idx="39">
                  <c:v>35.4033203125</c:v>
                </c:pt>
                <c:pt idx="40">
                  <c:v>36.2470703125</c:v>
                </c:pt>
                <c:pt idx="41">
                  <c:v>37.0947265625</c:v>
                </c:pt>
                <c:pt idx="42">
                  <c:v>37.7080078125</c:v>
                </c:pt>
                <c:pt idx="43">
                  <c:v>37.9306640625</c:v>
                </c:pt>
                <c:pt idx="44">
                  <c:v>39.1767578125</c:v>
                </c:pt>
                <c:pt idx="45">
                  <c:v>39.5322265625</c:v>
                </c:pt>
                <c:pt idx="46">
                  <c:v>39.7119140625</c:v>
                </c:pt>
                <c:pt idx="47">
                  <c:v>39.5908203125</c:v>
                </c:pt>
                <c:pt idx="48">
                  <c:v>39.5908203125</c:v>
                </c:pt>
                <c:pt idx="49">
                  <c:v>39.5908203125</c:v>
                </c:pt>
                <c:pt idx="50">
                  <c:v>39.5908203125</c:v>
                </c:pt>
                <c:pt idx="51">
                  <c:v>39.5908203125</c:v>
                </c:pt>
                <c:pt idx="52">
                  <c:v>39.5908203125</c:v>
                </c:pt>
                <c:pt idx="53">
                  <c:v>39.5908203125</c:v>
                </c:pt>
                <c:pt idx="54">
                  <c:v>39.5908203125</c:v>
                </c:pt>
                <c:pt idx="55">
                  <c:v>39.5908203125</c:v>
                </c:pt>
                <c:pt idx="56">
                  <c:v>39.5908203125</c:v>
                </c:pt>
                <c:pt idx="57">
                  <c:v>39.5908203125</c:v>
                </c:pt>
                <c:pt idx="58">
                  <c:v>39.5908203125</c:v>
                </c:pt>
                <c:pt idx="59">
                  <c:v>39.6025390625</c:v>
                </c:pt>
                <c:pt idx="60">
                  <c:v>39.6142578125</c:v>
                </c:pt>
                <c:pt idx="61">
                  <c:v>39.7900390625</c:v>
                </c:pt>
                <c:pt idx="62">
                  <c:v>39.83203125</c:v>
                </c:pt>
                <c:pt idx="63">
                  <c:v>39.8291015625</c:v>
                </c:pt>
                <c:pt idx="64">
                  <c:v>39.83203125</c:v>
                </c:pt>
                <c:pt idx="65">
                  <c:v>39.8291015625</c:v>
                </c:pt>
                <c:pt idx="66">
                  <c:v>39.8291015625</c:v>
                </c:pt>
                <c:pt idx="67">
                  <c:v>39.8291015625</c:v>
                </c:pt>
                <c:pt idx="68">
                  <c:v>39.83203125</c:v>
                </c:pt>
                <c:pt idx="69">
                  <c:v>39.8291015625</c:v>
                </c:pt>
                <c:pt idx="70">
                  <c:v>39.83203125</c:v>
                </c:pt>
                <c:pt idx="71">
                  <c:v>39.8291015625</c:v>
                </c:pt>
                <c:pt idx="72">
                  <c:v>39.83203125</c:v>
                </c:pt>
                <c:pt idx="73">
                  <c:v>39.8291015625</c:v>
                </c:pt>
                <c:pt idx="74">
                  <c:v>39.8291015625</c:v>
                </c:pt>
                <c:pt idx="75">
                  <c:v>39.8291015625</c:v>
                </c:pt>
                <c:pt idx="76">
                  <c:v>39.8291015625</c:v>
                </c:pt>
                <c:pt idx="77">
                  <c:v>39.9580078125</c:v>
                </c:pt>
                <c:pt idx="78">
                  <c:v>39.9580078125</c:v>
                </c:pt>
                <c:pt idx="79">
                  <c:v>39.9580078125</c:v>
                </c:pt>
                <c:pt idx="80">
                  <c:v>39.9580078125</c:v>
                </c:pt>
                <c:pt idx="81">
                  <c:v>39.9580078125</c:v>
                </c:pt>
                <c:pt idx="82">
                  <c:v>39.9580078125</c:v>
                </c:pt>
                <c:pt idx="83">
                  <c:v>39.9580078125</c:v>
                </c:pt>
                <c:pt idx="84">
                  <c:v>39.9580078125</c:v>
                </c:pt>
                <c:pt idx="85">
                  <c:v>39.9580078125</c:v>
                </c:pt>
                <c:pt idx="86">
                  <c:v>39.9580078125</c:v>
                </c:pt>
                <c:pt idx="87">
                  <c:v>39.9580078125</c:v>
                </c:pt>
                <c:pt idx="88">
                  <c:v>39.9580078125</c:v>
                </c:pt>
                <c:pt idx="89">
                  <c:v>39.9580078125</c:v>
                </c:pt>
                <c:pt idx="90">
                  <c:v>39.9580078125</c:v>
                </c:pt>
                <c:pt idx="91">
                  <c:v>39.9580078125</c:v>
                </c:pt>
                <c:pt idx="92">
                  <c:v>39.958984375</c:v>
                </c:pt>
                <c:pt idx="93">
                  <c:v>39.9580078125</c:v>
                </c:pt>
                <c:pt idx="94">
                  <c:v>39.958984375</c:v>
                </c:pt>
                <c:pt idx="95">
                  <c:v>39.9580078125</c:v>
                </c:pt>
                <c:pt idx="96">
                  <c:v>39.958984375</c:v>
                </c:pt>
                <c:pt idx="97">
                  <c:v>39.9580078125</c:v>
                </c:pt>
                <c:pt idx="98">
                  <c:v>39.9609375</c:v>
                </c:pt>
                <c:pt idx="99">
                  <c:v>39.9580078125</c:v>
                </c:pt>
                <c:pt idx="100">
                  <c:v>39.990234375</c:v>
                </c:pt>
                <c:pt idx="101">
                  <c:v>40.2177734375</c:v>
                </c:pt>
                <c:pt idx="102">
                  <c:v>40.17578125</c:v>
                </c:pt>
                <c:pt idx="103">
                  <c:v>40.6591796875</c:v>
                </c:pt>
                <c:pt idx="104">
                  <c:v>40.1982421875</c:v>
                </c:pt>
                <c:pt idx="105">
                  <c:v>40.1982421875</c:v>
                </c:pt>
                <c:pt idx="106">
                  <c:v>40.1982421875</c:v>
                </c:pt>
                <c:pt idx="107">
                  <c:v>40.1982421875</c:v>
                </c:pt>
                <c:pt idx="108">
                  <c:v>40.1982421875</c:v>
                </c:pt>
                <c:pt idx="109">
                  <c:v>40.1982421875</c:v>
                </c:pt>
                <c:pt idx="110">
                  <c:v>40.1982421875</c:v>
                </c:pt>
                <c:pt idx="111">
                  <c:v>40.1982421875</c:v>
                </c:pt>
                <c:pt idx="112">
                  <c:v>40.1982421875</c:v>
                </c:pt>
                <c:pt idx="113">
                  <c:v>40.1982421875</c:v>
                </c:pt>
                <c:pt idx="114">
                  <c:v>40.1982421875</c:v>
                </c:pt>
                <c:pt idx="115">
                  <c:v>40.1982421875</c:v>
                </c:pt>
                <c:pt idx="116">
                  <c:v>40.19921875</c:v>
                </c:pt>
                <c:pt idx="117">
                  <c:v>40.1982421875</c:v>
                </c:pt>
                <c:pt idx="118">
                  <c:v>40.19921875</c:v>
                </c:pt>
                <c:pt idx="119">
                  <c:v>40.1982421875</c:v>
                </c:pt>
                <c:pt idx="120">
                  <c:v>40.201171875</c:v>
                </c:pt>
                <c:pt idx="121">
                  <c:v>40.2958984375</c:v>
                </c:pt>
                <c:pt idx="122">
                  <c:v>40.3544921875</c:v>
                </c:pt>
                <c:pt idx="123">
                  <c:v>40.357421875</c:v>
                </c:pt>
                <c:pt idx="124">
                  <c:v>40.3544921875</c:v>
                </c:pt>
                <c:pt idx="125">
                  <c:v>40.3544921875</c:v>
                </c:pt>
                <c:pt idx="126">
                  <c:v>40.3544921875</c:v>
                </c:pt>
                <c:pt idx="127">
                  <c:v>40.357421875</c:v>
                </c:pt>
                <c:pt idx="128">
                  <c:v>40.3544921875</c:v>
                </c:pt>
                <c:pt idx="129">
                  <c:v>40.3544921875</c:v>
                </c:pt>
                <c:pt idx="130">
                  <c:v>40.3544921875</c:v>
                </c:pt>
                <c:pt idx="131">
                  <c:v>40.3544921875</c:v>
                </c:pt>
                <c:pt idx="132">
                  <c:v>40.3544921875</c:v>
                </c:pt>
                <c:pt idx="133">
                  <c:v>40.3544921875</c:v>
                </c:pt>
                <c:pt idx="134">
                  <c:v>40.3544921875</c:v>
                </c:pt>
                <c:pt idx="135">
                  <c:v>40.3544921875</c:v>
                </c:pt>
                <c:pt idx="136">
                  <c:v>40.3544921875</c:v>
                </c:pt>
                <c:pt idx="137">
                  <c:v>40.3544921875</c:v>
                </c:pt>
                <c:pt idx="138">
                  <c:v>40.3544921875</c:v>
                </c:pt>
                <c:pt idx="139">
                  <c:v>40.4208984375</c:v>
                </c:pt>
                <c:pt idx="140">
                  <c:v>40.8935546875</c:v>
                </c:pt>
                <c:pt idx="141">
                  <c:v>40.9287109375</c:v>
                </c:pt>
                <c:pt idx="142">
                  <c:v>40.9287109375</c:v>
                </c:pt>
                <c:pt idx="143">
                  <c:v>40.9287109375</c:v>
                </c:pt>
                <c:pt idx="144">
                  <c:v>40.9287109375</c:v>
                </c:pt>
                <c:pt idx="145">
                  <c:v>40.9287109375</c:v>
                </c:pt>
                <c:pt idx="146">
                  <c:v>40.9287109375</c:v>
                </c:pt>
                <c:pt idx="147">
                  <c:v>40.9287109375</c:v>
                </c:pt>
                <c:pt idx="148">
                  <c:v>40.9287109375</c:v>
                </c:pt>
                <c:pt idx="149">
                  <c:v>40.9287109375</c:v>
                </c:pt>
                <c:pt idx="150">
                  <c:v>40.9287109375</c:v>
                </c:pt>
                <c:pt idx="151">
                  <c:v>40.9296875</c:v>
                </c:pt>
                <c:pt idx="152">
                  <c:v>40.9287109375</c:v>
                </c:pt>
                <c:pt idx="153">
                  <c:v>40.935546875</c:v>
                </c:pt>
                <c:pt idx="154">
                  <c:v>40.9326171875</c:v>
                </c:pt>
                <c:pt idx="155">
                  <c:v>40.935546875</c:v>
                </c:pt>
                <c:pt idx="156">
                  <c:v>40.9326171875</c:v>
                </c:pt>
                <c:pt idx="157">
                  <c:v>40.935546875</c:v>
                </c:pt>
                <c:pt idx="158">
                  <c:v>40.9443359375</c:v>
                </c:pt>
                <c:pt idx="159">
                  <c:v>41.1044921875</c:v>
                </c:pt>
                <c:pt idx="160">
                  <c:v>41.1044921875</c:v>
                </c:pt>
                <c:pt idx="161">
                  <c:v>41.1044921875</c:v>
                </c:pt>
                <c:pt idx="162">
                  <c:v>41.1044921875</c:v>
                </c:pt>
                <c:pt idx="163">
                  <c:v>41.1044921875</c:v>
                </c:pt>
                <c:pt idx="164">
                  <c:v>41.1044921875</c:v>
                </c:pt>
                <c:pt idx="165">
                  <c:v>41.1044921875</c:v>
                </c:pt>
                <c:pt idx="166">
                  <c:v>41.1044921875</c:v>
                </c:pt>
                <c:pt idx="167">
                  <c:v>41.1044921875</c:v>
                </c:pt>
                <c:pt idx="168">
                  <c:v>41.1044921875</c:v>
                </c:pt>
                <c:pt idx="169">
                  <c:v>41.1044921875</c:v>
                </c:pt>
                <c:pt idx="170">
                  <c:v>41.1044921875</c:v>
                </c:pt>
                <c:pt idx="171">
                  <c:v>41.1044921875</c:v>
                </c:pt>
                <c:pt idx="172">
                  <c:v>41.107421875</c:v>
                </c:pt>
                <c:pt idx="173">
                  <c:v>41.1044921875</c:v>
                </c:pt>
                <c:pt idx="174">
                  <c:v>41.107421875</c:v>
                </c:pt>
                <c:pt idx="175">
                  <c:v>41.1044921875</c:v>
                </c:pt>
                <c:pt idx="176">
                  <c:v>41.107421875</c:v>
                </c:pt>
                <c:pt idx="177">
                  <c:v>41.1044921875</c:v>
                </c:pt>
                <c:pt idx="178">
                  <c:v>41.1044921875</c:v>
                </c:pt>
                <c:pt idx="179">
                  <c:v>41.2568359375</c:v>
                </c:pt>
                <c:pt idx="180">
                  <c:v>41.298828125</c:v>
                </c:pt>
                <c:pt idx="181">
                  <c:v>41.2958984375</c:v>
                </c:pt>
                <c:pt idx="182">
                  <c:v>41.298828125</c:v>
                </c:pt>
                <c:pt idx="183">
                  <c:v>41.2958984375</c:v>
                </c:pt>
                <c:pt idx="184">
                  <c:v>41.2958984375</c:v>
                </c:pt>
                <c:pt idx="185">
                  <c:v>41.2958984375</c:v>
                </c:pt>
                <c:pt idx="186">
                  <c:v>41.298828125</c:v>
                </c:pt>
                <c:pt idx="187">
                  <c:v>41.2958984375</c:v>
                </c:pt>
                <c:pt idx="188">
                  <c:v>41.298828125</c:v>
                </c:pt>
                <c:pt idx="189">
                  <c:v>41.2958984375</c:v>
                </c:pt>
                <c:pt idx="190">
                  <c:v>41.298828125</c:v>
                </c:pt>
                <c:pt idx="191">
                  <c:v>41.2958984375</c:v>
                </c:pt>
                <c:pt idx="192">
                  <c:v>41.298828125</c:v>
                </c:pt>
                <c:pt idx="193">
                  <c:v>41.2958984375</c:v>
                </c:pt>
                <c:pt idx="194">
                  <c:v>41.296875</c:v>
                </c:pt>
                <c:pt idx="195">
                  <c:v>41.2958984375</c:v>
                </c:pt>
                <c:pt idx="196">
                  <c:v>41.296875</c:v>
                </c:pt>
                <c:pt idx="197">
                  <c:v>41.2958984375</c:v>
                </c:pt>
                <c:pt idx="198">
                  <c:v>41.2958984375</c:v>
                </c:pt>
                <c:pt idx="199">
                  <c:v>41.2958984375</c:v>
                </c:pt>
                <c:pt idx="200">
                  <c:v>41.2958984375</c:v>
                </c:pt>
                <c:pt idx="201">
                  <c:v>41.2958984375</c:v>
                </c:pt>
                <c:pt idx="202">
                  <c:v>41.2958984375</c:v>
                </c:pt>
                <c:pt idx="203">
                  <c:v>41.2958984375</c:v>
                </c:pt>
                <c:pt idx="204">
                  <c:v>41.2958984375</c:v>
                </c:pt>
                <c:pt idx="205">
                  <c:v>41.2958984375</c:v>
                </c:pt>
                <c:pt idx="206">
                  <c:v>41.2958984375</c:v>
                </c:pt>
                <c:pt idx="207">
                  <c:v>41.2958984375</c:v>
                </c:pt>
                <c:pt idx="208">
                  <c:v>41.2958984375</c:v>
                </c:pt>
                <c:pt idx="209">
                  <c:v>41.2958984375</c:v>
                </c:pt>
                <c:pt idx="210">
                  <c:v>41.2958984375</c:v>
                </c:pt>
                <c:pt idx="211">
                  <c:v>41.2958984375</c:v>
                </c:pt>
                <c:pt idx="212">
                  <c:v>41.2958984375</c:v>
                </c:pt>
                <c:pt idx="213">
                  <c:v>41.2958984375</c:v>
                </c:pt>
                <c:pt idx="214">
                  <c:v>41.2958984375</c:v>
                </c:pt>
                <c:pt idx="215">
                  <c:v>41.6904296875</c:v>
                </c:pt>
                <c:pt idx="216">
                  <c:v>41.7685546875</c:v>
                </c:pt>
                <c:pt idx="217">
                  <c:v>41.7685546875</c:v>
                </c:pt>
                <c:pt idx="218">
                  <c:v>41.7685546875</c:v>
                </c:pt>
                <c:pt idx="219">
                  <c:v>41.7685546875</c:v>
                </c:pt>
                <c:pt idx="220">
                  <c:v>41.7685546875</c:v>
                </c:pt>
                <c:pt idx="221">
                  <c:v>41.7685546875</c:v>
                </c:pt>
                <c:pt idx="222">
                  <c:v>41.7685546875</c:v>
                </c:pt>
                <c:pt idx="223">
                  <c:v>41.7685546875</c:v>
                </c:pt>
                <c:pt idx="224">
                  <c:v>41.7685546875</c:v>
                </c:pt>
                <c:pt idx="225">
                  <c:v>41.7685546875</c:v>
                </c:pt>
                <c:pt idx="226">
                  <c:v>41.7685546875</c:v>
                </c:pt>
                <c:pt idx="227">
                  <c:v>41.7685546875</c:v>
                </c:pt>
                <c:pt idx="228">
                  <c:v>41.7685546875</c:v>
                </c:pt>
                <c:pt idx="229">
                  <c:v>41.7685546875</c:v>
                </c:pt>
                <c:pt idx="230">
                  <c:v>41.7802734375</c:v>
                </c:pt>
                <c:pt idx="231">
                  <c:v>41.7841796875</c:v>
                </c:pt>
                <c:pt idx="232">
                  <c:v>41.7841796875</c:v>
                </c:pt>
                <c:pt idx="233">
                  <c:v>41.787109375</c:v>
                </c:pt>
                <c:pt idx="234">
                  <c:v>41.7841796875</c:v>
                </c:pt>
                <c:pt idx="235">
                  <c:v>41.78515625</c:v>
                </c:pt>
                <c:pt idx="236">
                  <c:v>41.7841796875</c:v>
                </c:pt>
                <c:pt idx="237">
                  <c:v>41.78515625</c:v>
                </c:pt>
                <c:pt idx="238">
                  <c:v>41.7841796875</c:v>
                </c:pt>
                <c:pt idx="239">
                  <c:v>41.78515625</c:v>
                </c:pt>
                <c:pt idx="240">
                  <c:v>41.7841796875</c:v>
                </c:pt>
                <c:pt idx="241">
                  <c:v>41.7841796875</c:v>
                </c:pt>
                <c:pt idx="242">
                  <c:v>41.7841796875</c:v>
                </c:pt>
                <c:pt idx="243">
                  <c:v>41.7841796875</c:v>
                </c:pt>
                <c:pt idx="244">
                  <c:v>41.7841796875</c:v>
                </c:pt>
                <c:pt idx="245">
                  <c:v>41.7841796875</c:v>
                </c:pt>
                <c:pt idx="246">
                  <c:v>41.7841796875</c:v>
                </c:pt>
                <c:pt idx="247">
                  <c:v>41.7841796875</c:v>
                </c:pt>
                <c:pt idx="248">
                  <c:v>41.7841796875</c:v>
                </c:pt>
                <c:pt idx="249">
                  <c:v>41.8076171875</c:v>
                </c:pt>
                <c:pt idx="250">
                  <c:v>41.8076171875</c:v>
                </c:pt>
                <c:pt idx="251">
                  <c:v>41.8076171875</c:v>
                </c:pt>
                <c:pt idx="252">
                  <c:v>41.8076171875</c:v>
                </c:pt>
                <c:pt idx="253">
                  <c:v>41.8076171875</c:v>
                </c:pt>
                <c:pt idx="254">
                  <c:v>41.8076171875</c:v>
                </c:pt>
                <c:pt idx="255">
                  <c:v>41.8076171875</c:v>
                </c:pt>
                <c:pt idx="256">
                  <c:v>41.8076171875</c:v>
                </c:pt>
                <c:pt idx="257">
                  <c:v>41.80859375</c:v>
                </c:pt>
                <c:pt idx="258">
                  <c:v>41.8076171875</c:v>
                </c:pt>
                <c:pt idx="259">
                  <c:v>41.810546875</c:v>
                </c:pt>
                <c:pt idx="260">
                  <c:v>41.8076171875</c:v>
                </c:pt>
                <c:pt idx="261">
                  <c:v>41.810546875</c:v>
                </c:pt>
                <c:pt idx="262">
                  <c:v>41.8076171875</c:v>
                </c:pt>
                <c:pt idx="263">
                  <c:v>41.810546875</c:v>
                </c:pt>
                <c:pt idx="264">
                  <c:v>41.8076171875</c:v>
                </c:pt>
                <c:pt idx="265">
                  <c:v>41.810546875</c:v>
                </c:pt>
                <c:pt idx="266">
                  <c:v>41.8076171875</c:v>
                </c:pt>
                <c:pt idx="267">
                  <c:v>41.8076171875</c:v>
                </c:pt>
                <c:pt idx="268">
                  <c:v>41.8076171875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161328"/>
        <c:axId val="1368147184"/>
      </c:lineChart>
      <c:catAx>
        <c:axId val="1368161328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368147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8147184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36816132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70"/>
  <sheetViews>
    <sheetView tabSelected="1" workbookViewId="0">
      <selection activeCell="J14" sqref="J14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459</f>
        <v>459</v>
      </c>
      <c r="B2" s="1">
        <f>0</f>
        <v>0</v>
      </c>
      <c r="C2" s="1">
        <f>535</f>
        <v>535</v>
      </c>
      <c r="D2" s="1">
        <f>4607</f>
        <v>4607</v>
      </c>
      <c r="E2" s="1">
        <f>4.4990234375</f>
        <v>4.4990234375</v>
      </c>
      <c r="G2" s="1">
        <f>284</f>
        <v>284</v>
      </c>
    </row>
    <row r="3" spans="1:10" x14ac:dyDescent="0.25">
      <c r="A3" s="1">
        <f>775</f>
        <v>775</v>
      </c>
      <c r="B3" s="1">
        <f>22</f>
        <v>22</v>
      </c>
      <c r="C3" s="1">
        <f>720</f>
        <v>720</v>
      </c>
      <c r="D3" s="1">
        <f>11129</f>
        <v>11129</v>
      </c>
      <c r="E3" s="1">
        <f>10.8681640625</f>
        <v>10.8681640625</v>
      </c>
    </row>
    <row r="4" spans="1:10" x14ac:dyDescent="0.25">
      <c r="A4" s="1">
        <f>1060</f>
        <v>1060</v>
      </c>
      <c r="B4" s="1">
        <f>22</f>
        <v>22</v>
      </c>
      <c r="C4" s="1">
        <f>880</f>
        <v>880</v>
      </c>
      <c r="D4" s="1">
        <f>19624</f>
        <v>19624</v>
      </c>
      <c r="E4" s="1">
        <f>19.1640625</f>
        <v>19.1640625</v>
      </c>
      <c r="G4" s="1" t="s">
        <v>5</v>
      </c>
    </row>
    <row r="5" spans="1:10" x14ac:dyDescent="0.25">
      <c r="A5" s="1">
        <f>1338</f>
        <v>1338</v>
      </c>
      <c r="B5" s="1">
        <f>27</f>
        <v>27</v>
      </c>
      <c r="C5" s="1">
        <f>1057</f>
        <v>1057</v>
      </c>
      <c r="D5" s="1">
        <f>21475</f>
        <v>21475</v>
      </c>
      <c r="E5" s="1">
        <f>20.9716796875</f>
        <v>20.9716796875</v>
      </c>
      <c r="G5" s="1">
        <f>145</f>
        <v>145</v>
      </c>
    </row>
    <row r="6" spans="1:10" x14ac:dyDescent="0.25">
      <c r="A6" s="1">
        <f>1608</f>
        <v>1608</v>
      </c>
      <c r="B6" s="1">
        <f>19</f>
        <v>19</v>
      </c>
      <c r="C6" s="1">
        <f>1269</f>
        <v>1269</v>
      </c>
      <c r="D6" s="1">
        <f>25701</f>
        <v>25701</v>
      </c>
      <c r="E6" s="1">
        <f>25.0986328125</f>
        <v>25.0986328125</v>
      </c>
    </row>
    <row r="7" spans="1:10" x14ac:dyDescent="0.25">
      <c r="A7" s="1">
        <f>1902</f>
        <v>1902</v>
      </c>
      <c r="B7" s="1">
        <f>22</f>
        <v>22</v>
      </c>
      <c r="C7" s="1">
        <f>1411</f>
        <v>1411</v>
      </c>
      <c r="D7" s="1">
        <f>26417</f>
        <v>26417</v>
      </c>
      <c r="E7" s="1">
        <f>25.7978515625</f>
        <v>25.7978515625</v>
      </c>
    </row>
    <row r="8" spans="1:10" x14ac:dyDescent="0.25">
      <c r="A8" s="1">
        <f>2185</f>
        <v>2185</v>
      </c>
      <c r="B8" s="1">
        <f>44</f>
        <v>44</v>
      </c>
      <c r="C8" s="1">
        <f>1567</f>
        <v>1567</v>
      </c>
      <c r="D8" s="1">
        <f>27641</f>
        <v>27641</v>
      </c>
      <c r="E8" s="1">
        <f>26.9931640625</f>
        <v>26.9931640625</v>
      </c>
    </row>
    <row r="9" spans="1:10" x14ac:dyDescent="0.25">
      <c r="A9" s="1">
        <f>2463</f>
        <v>2463</v>
      </c>
      <c r="B9" s="1">
        <f>20</f>
        <v>20</v>
      </c>
      <c r="C9" s="1">
        <f>1707</f>
        <v>1707</v>
      </c>
      <c r="D9" s="1">
        <f>29375</f>
        <v>29375</v>
      </c>
      <c r="E9" s="1">
        <f>28.6865234375</f>
        <v>28.6865234375</v>
      </c>
    </row>
    <row r="10" spans="1:10" x14ac:dyDescent="0.25">
      <c r="A10" s="1">
        <f>2748</f>
        <v>2748</v>
      </c>
      <c r="B10" s="1">
        <f>27</f>
        <v>27</v>
      </c>
      <c r="C10" s="1">
        <f>1853</f>
        <v>1853</v>
      </c>
      <c r="D10" s="1">
        <f>29825</f>
        <v>29825</v>
      </c>
      <c r="E10" s="1">
        <f>29.1259765625</f>
        <v>29.1259765625</v>
      </c>
    </row>
    <row r="11" spans="1:10" x14ac:dyDescent="0.25">
      <c r="A11" s="1">
        <f>3023</f>
        <v>3023</v>
      </c>
      <c r="B11" s="1">
        <f>26</f>
        <v>26</v>
      </c>
      <c r="C11" s="1">
        <f>2028</f>
        <v>2028</v>
      </c>
      <c r="D11" s="1">
        <f>30473</f>
        <v>30473</v>
      </c>
      <c r="E11" s="1">
        <f>29.7587890625</f>
        <v>29.7587890625</v>
      </c>
    </row>
    <row r="12" spans="1:10" x14ac:dyDescent="0.25">
      <c r="A12" s="1">
        <f>3298</f>
        <v>3298</v>
      </c>
      <c r="B12" s="1">
        <f t="shared" ref="B12:B20" si="0">0</f>
        <v>0</v>
      </c>
      <c r="C12" s="1">
        <f>2171</f>
        <v>2171</v>
      </c>
      <c r="D12" s="1">
        <f>31021</f>
        <v>31021</v>
      </c>
      <c r="E12" s="1">
        <f>30.2939453125</f>
        <v>30.2939453125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3568</f>
        <v>3568</v>
      </c>
      <c r="B13" s="1">
        <f t="shared" si="0"/>
        <v>0</v>
      </c>
      <c r="C13" s="1">
        <f>2305</f>
        <v>2305</v>
      </c>
      <c r="D13" s="1">
        <f>32307</f>
        <v>32307</v>
      </c>
      <c r="E13" s="1">
        <f>31.5498046875</f>
        <v>31.5498046875</v>
      </c>
      <c r="H13" s="1">
        <f>AVERAGE(E18:E34)</f>
        <v>34.561925551470587</v>
      </c>
      <c r="I13" s="1">
        <f>MAX(E2:E316)</f>
        <v>41.810546875</v>
      </c>
      <c r="J13" s="1">
        <f>AVERAGE(E245:E270)</f>
        <v>41.802696814903847</v>
      </c>
    </row>
    <row r="14" spans="1:10" x14ac:dyDescent="0.25">
      <c r="A14" s="1">
        <f>3884</f>
        <v>3884</v>
      </c>
      <c r="B14" s="1">
        <f t="shared" si="0"/>
        <v>0</v>
      </c>
      <c r="C14" s="1">
        <f>2429</f>
        <v>2429</v>
      </c>
      <c r="D14" s="1">
        <f>32652</f>
        <v>32652</v>
      </c>
      <c r="E14" s="1">
        <f>31.88671875</f>
        <v>31.88671875</v>
      </c>
    </row>
    <row r="15" spans="1:10" x14ac:dyDescent="0.25">
      <c r="A15" s="1">
        <f>4201</f>
        <v>4201</v>
      </c>
      <c r="B15" s="1">
        <f t="shared" si="0"/>
        <v>0</v>
      </c>
      <c r="C15" s="1">
        <f>2560</f>
        <v>2560</v>
      </c>
      <c r="D15" s="1">
        <f>33180</f>
        <v>33180</v>
      </c>
      <c r="E15" s="1">
        <f>32.40234375</f>
        <v>32.40234375</v>
      </c>
    </row>
    <row r="16" spans="1:10" x14ac:dyDescent="0.25">
      <c r="A16" s="1">
        <f>4469</f>
        <v>4469</v>
      </c>
      <c r="B16" s="1">
        <f t="shared" si="0"/>
        <v>0</v>
      </c>
      <c r="C16" s="1">
        <f>2718</f>
        <v>2718</v>
      </c>
      <c r="D16" s="1">
        <f>34014</f>
        <v>34014</v>
      </c>
      <c r="E16" s="1">
        <f>33.216796875</f>
        <v>33.216796875</v>
      </c>
    </row>
    <row r="17" spans="1:5" x14ac:dyDescent="0.25">
      <c r="A17" s="1">
        <f>4739</f>
        <v>4739</v>
      </c>
      <c r="B17" s="1">
        <f t="shared" si="0"/>
        <v>0</v>
      </c>
      <c r="C17" s="1">
        <f>2873</f>
        <v>2873</v>
      </c>
      <c r="D17" s="1">
        <f>34800</f>
        <v>34800</v>
      </c>
      <c r="E17" s="1">
        <f>33.984375</f>
        <v>33.984375</v>
      </c>
    </row>
    <row r="18" spans="1:5" x14ac:dyDescent="0.25">
      <c r="A18" s="1">
        <f>5017</f>
        <v>5017</v>
      </c>
      <c r="B18" s="1">
        <f t="shared" si="0"/>
        <v>0</v>
      </c>
      <c r="C18" s="1">
        <f>3009</f>
        <v>3009</v>
      </c>
      <c r="D18" s="1">
        <f>35353</f>
        <v>35353</v>
      </c>
      <c r="E18" s="1">
        <f>34.5244140625</f>
        <v>34.5244140625</v>
      </c>
    </row>
    <row r="19" spans="1:5" x14ac:dyDescent="0.25">
      <c r="A19" s="1">
        <f>5297</f>
        <v>5297</v>
      </c>
      <c r="B19" s="1">
        <f t="shared" si="0"/>
        <v>0</v>
      </c>
      <c r="C19" s="1">
        <f>3140</f>
        <v>3140</v>
      </c>
      <c r="D19" s="1">
        <f>35382</f>
        <v>35382</v>
      </c>
      <c r="E19" s="1">
        <f>34.552734375</f>
        <v>34.552734375</v>
      </c>
    </row>
    <row r="20" spans="1:5" x14ac:dyDescent="0.25">
      <c r="A20" s="1">
        <f>5580</f>
        <v>5580</v>
      </c>
      <c r="B20" s="1">
        <f t="shared" si="0"/>
        <v>0</v>
      </c>
      <c r="C20" s="1">
        <f>3270</f>
        <v>3270</v>
      </c>
      <c r="D20" s="1">
        <f>35381</f>
        <v>35381</v>
      </c>
      <c r="E20" s="1">
        <f>34.5517578125</f>
        <v>34.5517578125</v>
      </c>
    </row>
    <row r="21" spans="1:5" x14ac:dyDescent="0.25">
      <c r="A21" s="1">
        <f>5869</f>
        <v>5869</v>
      </c>
      <c r="B21" s="1">
        <f>4</f>
        <v>4</v>
      </c>
      <c r="C21" s="1">
        <f>3405</f>
        <v>3405</v>
      </c>
      <c r="D21" s="1">
        <f>35384</f>
        <v>35384</v>
      </c>
      <c r="E21" s="1">
        <f>34.5546875</f>
        <v>34.5546875</v>
      </c>
    </row>
    <row r="22" spans="1:5" x14ac:dyDescent="0.25">
      <c r="A22" s="1">
        <f>6179</f>
        <v>6179</v>
      </c>
      <c r="B22" s="1">
        <f>25</f>
        <v>25</v>
      </c>
      <c r="C22" s="1">
        <f>3557</f>
        <v>3557</v>
      </c>
      <c r="D22" s="1">
        <f>35381</f>
        <v>35381</v>
      </c>
      <c r="E22" s="1">
        <f>34.5517578125</f>
        <v>34.5517578125</v>
      </c>
    </row>
    <row r="23" spans="1:5" x14ac:dyDescent="0.25">
      <c r="A23" s="1">
        <f>6455</f>
        <v>6455</v>
      </c>
      <c r="B23" s="1">
        <f>29</f>
        <v>29</v>
      </c>
      <c r="C23" s="1">
        <f>3718</f>
        <v>3718</v>
      </c>
      <c r="D23" s="1">
        <f>35381</f>
        <v>35381</v>
      </c>
      <c r="E23" s="1">
        <f>34.5517578125</f>
        <v>34.5517578125</v>
      </c>
    </row>
    <row r="24" spans="1:5" x14ac:dyDescent="0.25">
      <c r="A24" s="1">
        <f>6733</f>
        <v>6733</v>
      </c>
      <c r="B24" s="1">
        <f>24</f>
        <v>24</v>
      </c>
      <c r="C24" s="1">
        <f>3871</f>
        <v>3871</v>
      </c>
      <c r="D24" s="1">
        <f>35381</f>
        <v>35381</v>
      </c>
      <c r="E24" s="1">
        <f>34.5517578125</f>
        <v>34.5517578125</v>
      </c>
    </row>
    <row r="25" spans="1:5" x14ac:dyDescent="0.25">
      <c r="A25" s="1">
        <f>7013</f>
        <v>7013</v>
      </c>
      <c r="B25" s="1">
        <f>26</f>
        <v>26</v>
      </c>
      <c r="C25" s="1">
        <f>4039</f>
        <v>4039</v>
      </c>
      <c r="D25" s="1">
        <f>35402</f>
        <v>35402</v>
      </c>
      <c r="E25" s="1">
        <f>34.572265625</f>
        <v>34.572265625</v>
      </c>
    </row>
    <row r="26" spans="1:5" x14ac:dyDescent="0.25">
      <c r="A26" s="1">
        <f>7305</f>
        <v>7305</v>
      </c>
      <c r="B26" s="1">
        <f>20</f>
        <v>20</v>
      </c>
      <c r="C26" s="1">
        <f>4234</f>
        <v>4234</v>
      </c>
      <c r="D26" s="1">
        <f t="shared" ref="D26:D37" si="1">35401</f>
        <v>35401</v>
      </c>
      <c r="E26" s="1">
        <f t="shared" ref="E26:E37" si="2">34.5712890625</f>
        <v>34.5712890625</v>
      </c>
    </row>
    <row r="27" spans="1:5" x14ac:dyDescent="0.25">
      <c r="A27" s="1">
        <f>7603</f>
        <v>7603</v>
      </c>
      <c r="B27" s="1">
        <f>0</f>
        <v>0</v>
      </c>
      <c r="C27" s="1">
        <f>4364</f>
        <v>4364</v>
      </c>
      <c r="D27" s="1">
        <f t="shared" si="1"/>
        <v>35401</v>
      </c>
      <c r="E27" s="1">
        <f t="shared" si="2"/>
        <v>34.5712890625</v>
      </c>
    </row>
    <row r="28" spans="1:5" x14ac:dyDescent="0.25">
      <c r="A28" s="1">
        <f>7895</f>
        <v>7895</v>
      </c>
      <c r="B28" s="1">
        <f>0</f>
        <v>0</v>
      </c>
      <c r="C28" s="1">
        <f>4496</f>
        <v>4496</v>
      </c>
      <c r="D28" s="1">
        <f t="shared" si="1"/>
        <v>35401</v>
      </c>
      <c r="E28" s="1">
        <f t="shared" si="2"/>
        <v>34.5712890625</v>
      </c>
    </row>
    <row r="29" spans="1:5" x14ac:dyDescent="0.25">
      <c r="A29" s="1">
        <f>8183</f>
        <v>8183</v>
      </c>
      <c r="B29" s="1">
        <f>0</f>
        <v>0</v>
      </c>
      <c r="C29" s="1">
        <f>4636</f>
        <v>4636</v>
      </c>
      <c r="D29" s="1">
        <f t="shared" si="1"/>
        <v>35401</v>
      </c>
      <c r="E29" s="1">
        <f t="shared" si="2"/>
        <v>34.5712890625</v>
      </c>
    </row>
    <row r="30" spans="1:5" x14ac:dyDescent="0.25">
      <c r="A30" s="1">
        <f>8466</f>
        <v>8466</v>
      </c>
      <c r="B30" s="1">
        <f>0</f>
        <v>0</v>
      </c>
      <c r="C30" s="1">
        <f>4767</f>
        <v>4767</v>
      </c>
      <c r="D30" s="1">
        <f t="shared" si="1"/>
        <v>35401</v>
      </c>
      <c r="E30" s="1">
        <f t="shared" si="2"/>
        <v>34.5712890625</v>
      </c>
    </row>
    <row r="31" spans="1:5" x14ac:dyDescent="0.25">
      <c r="A31" s="1">
        <f>8737</f>
        <v>8737</v>
      </c>
      <c r="B31" s="1">
        <f>0</f>
        <v>0</v>
      </c>
      <c r="C31" s="1">
        <f>4907</f>
        <v>4907</v>
      </c>
      <c r="D31" s="1">
        <f t="shared" si="1"/>
        <v>35401</v>
      </c>
      <c r="E31" s="1">
        <f t="shared" si="2"/>
        <v>34.5712890625</v>
      </c>
    </row>
    <row r="32" spans="1:5" x14ac:dyDescent="0.25">
      <c r="A32" s="1">
        <f>9017</f>
        <v>9017</v>
      </c>
      <c r="B32" s="1">
        <f>0</f>
        <v>0</v>
      </c>
      <c r="C32" s="1">
        <f>5060</f>
        <v>5060</v>
      </c>
      <c r="D32" s="1">
        <f t="shared" si="1"/>
        <v>35401</v>
      </c>
      <c r="E32" s="1">
        <f t="shared" si="2"/>
        <v>34.5712890625</v>
      </c>
    </row>
    <row r="33" spans="1:5" x14ac:dyDescent="0.25">
      <c r="A33" s="1">
        <f>9291</f>
        <v>9291</v>
      </c>
      <c r="B33" s="1">
        <f>5</f>
        <v>5</v>
      </c>
      <c r="C33" s="1">
        <f>5197</f>
        <v>5197</v>
      </c>
      <c r="D33" s="1">
        <f t="shared" si="1"/>
        <v>35401</v>
      </c>
      <c r="E33" s="1">
        <f t="shared" si="2"/>
        <v>34.5712890625</v>
      </c>
    </row>
    <row r="34" spans="1:5" x14ac:dyDescent="0.25">
      <c r="A34" s="1">
        <f>9560</f>
        <v>9560</v>
      </c>
      <c r="B34" s="1">
        <f>34</f>
        <v>34</v>
      </c>
      <c r="C34" s="1">
        <f>5351</f>
        <v>5351</v>
      </c>
      <c r="D34" s="1">
        <f t="shared" si="1"/>
        <v>35401</v>
      </c>
      <c r="E34" s="1">
        <f t="shared" si="2"/>
        <v>34.5712890625</v>
      </c>
    </row>
    <row r="35" spans="1:5" x14ac:dyDescent="0.25">
      <c r="A35" s="1">
        <f>9833</f>
        <v>9833</v>
      </c>
      <c r="B35" s="1">
        <f>0</f>
        <v>0</v>
      </c>
      <c r="C35" s="1">
        <f>5475</f>
        <v>5475</v>
      </c>
      <c r="D35" s="1">
        <f t="shared" si="1"/>
        <v>35401</v>
      </c>
      <c r="E35" s="1">
        <f t="shared" si="2"/>
        <v>34.5712890625</v>
      </c>
    </row>
    <row r="36" spans="1:5" x14ac:dyDescent="0.25">
      <c r="A36" s="1">
        <f>10130</f>
        <v>10130</v>
      </c>
      <c r="B36" s="1">
        <f>0</f>
        <v>0</v>
      </c>
      <c r="C36" s="1">
        <f>5606</f>
        <v>5606</v>
      </c>
      <c r="D36" s="1">
        <f t="shared" si="1"/>
        <v>35401</v>
      </c>
      <c r="E36" s="1">
        <f t="shared" si="2"/>
        <v>34.5712890625</v>
      </c>
    </row>
    <row r="37" spans="1:5" x14ac:dyDescent="0.25">
      <c r="A37" s="1">
        <f>10397</f>
        <v>10397</v>
      </c>
      <c r="B37" s="1">
        <f>0</f>
        <v>0</v>
      </c>
      <c r="C37" s="1">
        <f>5748</f>
        <v>5748</v>
      </c>
      <c r="D37" s="1">
        <f t="shared" si="1"/>
        <v>35401</v>
      </c>
      <c r="E37" s="1">
        <f t="shared" si="2"/>
        <v>34.5712890625</v>
      </c>
    </row>
    <row r="38" spans="1:5" x14ac:dyDescent="0.25">
      <c r="A38" s="1">
        <f>10662</f>
        <v>10662</v>
      </c>
      <c r="B38" s="1">
        <f>0</f>
        <v>0</v>
      </c>
      <c r="C38" s="1">
        <f>5879</f>
        <v>5879</v>
      </c>
      <c r="D38" s="1">
        <f>35504</f>
        <v>35504</v>
      </c>
      <c r="E38" s="1">
        <f>34.671875</f>
        <v>34.671875</v>
      </c>
    </row>
    <row r="39" spans="1:5" x14ac:dyDescent="0.25">
      <c r="A39" s="1">
        <f>10949</f>
        <v>10949</v>
      </c>
      <c r="B39" s="1">
        <f>0</f>
        <v>0</v>
      </c>
      <c r="C39" s="1">
        <f>6054</f>
        <v>6054</v>
      </c>
      <c r="D39" s="1">
        <f>35800</f>
        <v>35800</v>
      </c>
      <c r="E39" s="1">
        <f>34.9609375</f>
        <v>34.9609375</v>
      </c>
    </row>
    <row r="40" spans="1:5" x14ac:dyDescent="0.25">
      <c r="A40" s="1">
        <f>11232</f>
        <v>11232</v>
      </c>
      <c r="B40" s="1">
        <f>0</f>
        <v>0</v>
      </c>
      <c r="C40" s="1">
        <f>6205</f>
        <v>6205</v>
      </c>
      <c r="D40" s="1">
        <f>36125</f>
        <v>36125</v>
      </c>
      <c r="E40" s="1">
        <f>35.2783203125</f>
        <v>35.2783203125</v>
      </c>
    </row>
    <row r="41" spans="1:5" x14ac:dyDescent="0.25">
      <c r="A41" s="1">
        <f>11495</f>
        <v>11495</v>
      </c>
      <c r="B41" s="1">
        <f>0</f>
        <v>0</v>
      </c>
      <c r="C41" s="1">
        <f>6344</f>
        <v>6344</v>
      </c>
      <c r="D41" s="1">
        <f>36253</f>
        <v>36253</v>
      </c>
      <c r="E41" s="1">
        <f>35.4033203125</f>
        <v>35.4033203125</v>
      </c>
    </row>
    <row r="42" spans="1:5" x14ac:dyDescent="0.25">
      <c r="A42" s="1">
        <f>11771</f>
        <v>11771</v>
      </c>
      <c r="B42" s="1">
        <f>25</f>
        <v>25</v>
      </c>
      <c r="C42" s="1">
        <f>6503</f>
        <v>6503</v>
      </c>
      <c r="D42" s="1">
        <f>37117</f>
        <v>37117</v>
      </c>
      <c r="E42" s="1">
        <f>36.2470703125</f>
        <v>36.2470703125</v>
      </c>
    </row>
    <row r="43" spans="1:5" x14ac:dyDescent="0.25">
      <c r="A43" s="1">
        <f>12035</f>
        <v>12035</v>
      </c>
      <c r="B43" s="1">
        <f t="shared" ref="B43:B53" si="3">0</f>
        <v>0</v>
      </c>
      <c r="C43" s="1">
        <f>6638</f>
        <v>6638</v>
      </c>
      <c r="D43" s="1">
        <f>37985</f>
        <v>37985</v>
      </c>
      <c r="E43" s="1">
        <f>37.0947265625</f>
        <v>37.0947265625</v>
      </c>
    </row>
    <row r="44" spans="1:5" x14ac:dyDescent="0.25">
      <c r="A44" s="1">
        <f>12313</f>
        <v>12313</v>
      </c>
      <c r="B44" s="1">
        <f t="shared" si="3"/>
        <v>0</v>
      </c>
      <c r="C44" s="1">
        <f>6777</f>
        <v>6777</v>
      </c>
      <c r="D44" s="1">
        <f>38613</f>
        <v>38613</v>
      </c>
      <c r="E44" s="1">
        <f>37.7080078125</f>
        <v>37.7080078125</v>
      </c>
    </row>
    <row r="45" spans="1:5" x14ac:dyDescent="0.25">
      <c r="A45" s="1">
        <f>12613</f>
        <v>12613</v>
      </c>
      <c r="B45" s="1">
        <f t="shared" si="3"/>
        <v>0</v>
      </c>
      <c r="C45" s="1">
        <f>6907</f>
        <v>6907</v>
      </c>
      <c r="D45" s="1">
        <f>38841</f>
        <v>38841</v>
      </c>
      <c r="E45" s="1">
        <f>37.9306640625</f>
        <v>37.9306640625</v>
      </c>
    </row>
    <row r="46" spans="1:5" x14ac:dyDescent="0.25">
      <c r="A46" s="1">
        <f>12897</f>
        <v>12897</v>
      </c>
      <c r="B46" s="1">
        <f t="shared" si="3"/>
        <v>0</v>
      </c>
      <c r="C46" s="1">
        <f>7045</f>
        <v>7045</v>
      </c>
      <c r="D46" s="1">
        <f>40117</f>
        <v>40117</v>
      </c>
      <c r="E46" s="1">
        <f>39.1767578125</f>
        <v>39.1767578125</v>
      </c>
    </row>
    <row r="47" spans="1:5" x14ac:dyDescent="0.25">
      <c r="A47" s="1">
        <f>13191</f>
        <v>13191</v>
      </c>
      <c r="B47" s="1">
        <f t="shared" si="3"/>
        <v>0</v>
      </c>
      <c r="C47" s="1">
        <f>7193</f>
        <v>7193</v>
      </c>
      <c r="D47" s="1">
        <f>40481</f>
        <v>40481</v>
      </c>
      <c r="E47" s="1">
        <f>39.5322265625</f>
        <v>39.5322265625</v>
      </c>
    </row>
    <row r="48" spans="1:5" x14ac:dyDescent="0.25">
      <c r="A48" s="1">
        <f>13471</f>
        <v>13471</v>
      </c>
      <c r="B48" s="1">
        <f t="shared" si="3"/>
        <v>0</v>
      </c>
      <c r="C48" s="1">
        <f>7365</f>
        <v>7365</v>
      </c>
      <c r="D48" s="1">
        <f>40665</f>
        <v>40665</v>
      </c>
      <c r="E48" s="1">
        <f>39.7119140625</f>
        <v>39.7119140625</v>
      </c>
    </row>
    <row r="49" spans="1:5" x14ac:dyDescent="0.25">
      <c r="A49" s="1">
        <f>13767</f>
        <v>13767</v>
      </c>
      <c r="B49" s="1">
        <f t="shared" si="3"/>
        <v>0</v>
      </c>
      <c r="C49" s="1">
        <f>7503</f>
        <v>7503</v>
      </c>
      <c r="D49" s="1">
        <f t="shared" ref="D49:D60" si="4">40541</f>
        <v>40541</v>
      </c>
      <c r="E49" s="1">
        <f t="shared" ref="E49:E60" si="5">39.5908203125</f>
        <v>39.5908203125</v>
      </c>
    </row>
    <row r="50" spans="1:5" x14ac:dyDescent="0.25">
      <c r="A50" s="1">
        <f>14072</f>
        <v>14072</v>
      </c>
      <c r="B50" s="1">
        <f t="shared" si="3"/>
        <v>0</v>
      </c>
      <c r="C50" s="1">
        <f>7642</f>
        <v>7642</v>
      </c>
      <c r="D50" s="1">
        <f t="shared" si="4"/>
        <v>40541</v>
      </c>
      <c r="E50" s="1">
        <f t="shared" si="5"/>
        <v>39.5908203125</v>
      </c>
    </row>
    <row r="51" spans="1:5" x14ac:dyDescent="0.25">
      <c r="A51" s="1">
        <f>14351</f>
        <v>14351</v>
      </c>
      <c r="B51" s="1">
        <f t="shared" si="3"/>
        <v>0</v>
      </c>
      <c r="C51" s="1">
        <f>7772</f>
        <v>7772</v>
      </c>
      <c r="D51" s="1">
        <f t="shared" si="4"/>
        <v>40541</v>
      </c>
      <c r="E51" s="1">
        <f t="shared" si="5"/>
        <v>39.5908203125</v>
      </c>
    </row>
    <row r="52" spans="1:5" x14ac:dyDescent="0.25">
      <c r="A52" s="1">
        <f>14617</f>
        <v>14617</v>
      </c>
      <c r="B52" s="1">
        <f t="shared" si="3"/>
        <v>0</v>
      </c>
      <c r="C52" s="1">
        <f>7923</f>
        <v>7923</v>
      </c>
      <c r="D52" s="1">
        <f t="shared" si="4"/>
        <v>40541</v>
      </c>
      <c r="E52" s="1">
        <f t="shared" si="5"/>
        <v>39.5908203125</v>
      </c>
    </row>
    <row r="53" spans="1:5" x14ac:dyDescent="0.25">
      <c r="A53" s="1">
        <f>14877</f>
        <v>14877</v>
      </c>
      <c r="B53" s="1">
        <f t="shared" si="3"/>
        <v>0</v>
      </c>
      <c r="C53" s="1">
        <f>8061</f>
        <v>8061</v>
      </c>
      <c r="D53" s="1">
        <f t="shared" si="4"/>
        <v>40541</v>
      </c>
      <c r="E53" s="1">
        <f t="shared" si="5"/>
        <v>39.5908203125</v>
      </c>
    </row>
    <row r="54" spans="1:5" x14ac:dyDescent="0.25">
      <c r="A54" s="1">
        <f>15156</f>
        <v>15156</v>
      </c>
      <c r="B54" s="1">
        <f>25</f>
        <v>25</v>
      </c>
      <c r="C54" s="1">
        <f>8201</f>
        <v>8201</v>
      </c>
      <c r="D54" s="1">
        <f t="shared" si="4"/>
        <v>40541</v>
      </c>
      <c r="E54" s="1">
        <f t="shared" si="5"/>
        <v>39.5908203125</v>
      </c>
    </row>
    <row r="55" spans="1:5" x14ac:dyDescent="0.25">
      <c r="A55" s="1">
        <f>15436</f>
        <v>15436</v>
      </c>
      <c r="B55" s="1">
        <f>23</f>
        <v>23</v>
      </c>
      <c r="C55" s="1">
        <f>8343</f>
        <v>8343</v>
      </c>
      <c r="D55" s="1">
        <f t="shared" si="4"/>
        <v>40541</v>
      </c>
      <c r="E55" s="1">
        <f t="shared" si="5"/>
        <v>39.5908203125</v>
      </c>
    </row>
    <row r="56" spans="1:5" x14ac:dyDescent="0.25">
      <c r="A56" s="1">
        <f>15706</f>
        <v>15706</v>
      </c>
      <c r="B56" s="1">
        <f t="shared" ref="B56:B63" si="6">0</f>
        <v>0</v>
      </c>
      <c r="C56" s="1">
        <f>8475</f>
        <v>8475</v>
      </c>
      <c r="D56" s="1">
        <f t="shared" si="4"/>
        <v>40541</v>
      </c>
      <c r="E56" s="1">
        <f t="shared" si="5"/>
        <v>39.5908203125</v>
      </c>
    </row>
    <row r="57" spans="1:5" x14ac:dyDescent="0.25">
      <c r="A57" s="1">
        <f>15975</f>
        <v>15975</v>
      </c>
      <c r="B57" s="1">
        <f t="shared" si="6"/>
        <v>0</v>
      </c>
      <c r="C57" s="1">
        <f>8608</f>
        <v>8608</v>
      </c>
      <c r="D57" s="1">
        <f t="shared" si="4"/>
        <v>40541</v>
      </c>
      <c r="E57" s="1">
        <f t="shared" si="5"/>
        <v>39.5908203125</v>
      </c>
    </row>
    <row r="58" spans="1:5" x14ac:dyDescent="0.25">
      <c r="A58" s="1">
        <f>16266</f>
        <v>16266</v>
      </c>
      <c r="B58" s="1">
        <f t="shared" si="6"/>
        <v>0</v>
      </c>
      <c r="C58" s="1">
        <f>8751</f>
        <v>8751</v>
      </c>
      <c r="D58" s="1">
        <f t="shared" si="4"/>
        <v>40541</v>
      </c>
      <c r="E58" s="1">
        <f t="shared" si="5"/>
        <v>39.5908203125</v>
      </c>
    </row>
    <row r="59" spans="1:5" x14ac:dyDescent="0.25">
      <c r="A59" s="1">
        <f>16577</f>
        <v>16577</v>
      </c>
      <c r="B59" s="1">
        <f t="shared" si="6"/>
        <v>0</v>
      </c>
      <c r="C59" s="1">
        <f>8888</f>
        <v>8888</v>
      </c>
      <c r="D59" s="1">
        <f t="shared" si="4"/>
        <v>40541</v>
      </c>
      <c r="E59" s="1">
        <f t="shared" si="5"/>
        <v>39.5908203125</v>
      </c>
    </row>
    <row r="60" spans="1:5" x14ac:dyDescent="0.25">
      <c r="A60" s="1">
        <f>16895</f>
        <v>16895</v>
      </c>
      <c r="B60" s="1">
        <f t="shared" si="6"/>
        <v>0</v>
      </c>
      <c r="C60" s="1">
        <f>9017</f>
        <v>9017</v>
      </c>
      <c r="D60" s="1">
        <f t="shared" si="4"/>
        <v>40541</v>
      </c>
      <c r="E60" s="1">
        <f t="shared" si="5"/>
        <v>39.5908203125</v>
      </c>
    </row>
    <row r="61" spans="1:5" x14ac:dyDescent="0.25">
      <c r="A61" s="1">
        <f>17198</f>
        <v>17198</v>
      </c>
      <c r="B61" s="1">
        <f t="shared" si="6"/>
        <v>0</v>
      </c>
      <c r="C61" s="1">
        <f>9164</f>
        <v>9164</v>
      </c>
      <c r="D61" s="1">
        <f>40553</f>
        <v>40553</v>
      </c>
      <c r="E61" s="1">
        <f>39.6025390625</f>
        <v>39.6025390625</v>
      </c>
    </row>
    <row r="62" spans="1:5" x14ac:dyDescent="0.25">
      <c r="A62" s="1">
        <f>17518</f>
        <v>17518</v>
      </c>
      <c r="B62" s="1">
        <f t="shared" si="6"/>
        <v>0</v>
      </c>
      <c r="C62" s="1">
        <f>9363</f>
        <v>9363</v>
      </c>
      <c r="D62" s="1">
        <f>40565</f>
        <v>40565</v>
      </c>
      <c r="E62" s="1">
        <f>39.6142578125</f>
        <v>39.6142578125</v>
      </c>
    </row>
    <row r="63" spans="1:5" x14ac:dyDescent="0.25">
      <c r="A63" s="1">
        <f>17837</f>
        <v>17837</v>
      </c>
      <c r="B63" s="1">
        <f t="shared" si="6"/>
        <v>0</v>
      </c>
      <c r="C63" s="1">
        <f>9498</f>
        <v>9498</v>
      </c>
      <c r="D63" s="1">
        <f>40745</f>
        <v>40745</v>
      </c>
      <c r="E63" s="1">
        <f>39.7900390625</f>
        <v>39.7900390625</v>
      </c>
    </row>
    <row r="64" spans="1:5" x14ac:dyDescent="0.25">
      <c r="A64" s="1">
        <f>18122</f>
        <v>18122</v>
      </c>
      <c r="B64" s="1">
        <f>17</f>
        <v>17</v>
      </c>
      <c r="C64" s="1">
        <f>9648</f>
        <v>9648</v>
      </c>
      <c r="D64" s="1">
        <f>40788</f>
        <v>40788</v>
      </c>
      <c r="E64" s="1">
        <f>39.83203125</f>
        <v>39.83203125</v>
      </c>
    </row>
    <row r="65" spans="1:5" x14ac:dyDescent="0.25">
      <c r="A65" s="1">
        <f>18410</f>
        <v>18410</v>
      </c>
      <c r="B65" s="1">
        <f t="shared" ref="B65:B72" si="7">0</f>
        <v>0</v>
      </c>
      <c r="C65" s="1">
        <f>9777</f>
        <v>9777</v>
      </c>
      <c r="D65" s="1">
        <f>40785</f>
        <v>40785</v>
      </c>
      <c r="E65" s="1">
        <f>39.8291015625</f>
        <v>39.8291015625</v>
      </c>
    </row>
    <row r="66" spans="1:5" x14ac:dyDescent="0.25">
      <c r="A66" s="1">
        <f>18699</f>
        <v>18699</v>
      </c>
      <c r="B66" s="1">
        <f t="shared" si="7"/>
        <v>0</v>
      </c>
      <c r="C66" s="1">
        <f>9912</f>
        <v>9912</v>
      </c>
      <c r="D66" s="1">
        <f>40788</f>
        <v>40788</v>
      </c>
      <c r="E66" s="1">
        <f>39.83203125</f>
        <v>39.83203125</v>
      </c>
    </row>
    <row r="67" spans="1:5" x14ac:dyDescent="0.25">
      <c r="A67" s="1">
        <f>18973</f>
        <v>18973</v>
      </c>
      <c r="B67" s="1">
        <f t="shared" si="7"/>
        <v>0</v>
      </c>
      <c r="C67" s="1">
        <f>10049</f>
        <v>10049</v>
      </c>
      <c r="D67" s="1">
        <f>40785</f>
        <v>40785</v>
      </c>
      <c r="E67" s="1">
        <f>39.8291015625</f>
        <v>39.8291015625</v>
      </c>
    </row>
    <row r="68" spans="1:5" x14ac:dyDescent="0.25">
      <c r="A68" s="1">
        <f>19277</f>
        <v>19277</v>
      </c>
      <c r="B68" s="1">
        <f t="shared" si="7"/>
        <v>0</v>
      </c>
      <c r="C68" s="1">
        <f>10201</f>
        <v>10201</v>
      </c>
      <c r="D68" s="1">
        <f>40785</f>
        <v>40785</v>
      </c>
      <c r="E68" s="1">
        <f>39.8291015625</f>
        <v>39.8291015625</v>
      </c>
    </row>
    <row r="69" spans="1:5" x14ac:dyDescent="0.25">
      <c r="A69" s="1">
        <f>19583</f>
        <v>19583</v>
      </c>
      <c r="B69" s="1">
        <f t="shared" si="7"/>
        <v>0</v>
      </c>
      <c r="C69" s="1">
        <f>10342</f>
        <v>10342</v>
      </c>
      <c r="D69" s="1">
        <f>40785</f>
        <v>40785</v>
      </c>
      <c r="E69" s="1">
        <f>39.8291015625</f>
        <v>39.8291015625</v>
      </c>
    </row>
    <row r="70" spans="1:5" x14ac:dyDescent="0.25">
      <c r="A70" s="1">
        <f>19863</f>
        <v>19863</v>
      </c>
      <c r="B70" s="1">
        <f t="shared" si="7"/>
        <v>0</v>
      </c>
      <c r="C70" s="1">
        <f>10486</f>
        <v>10486</v>
      </c>
      <c r="D70" s="1">
        <f>40788</f>
        <v>40788</v>
      </c>
      <c r="E70" s="1">
        <f>39.83203125</f>
        <v>39.83203125</v>
      </c>
    </row>
    <row r="71" spans="1:5" x14ac:dyDescent="0.25">
      <c r="A71" s="1">
        <f>20151</f>
        <v>20151</v>
      </c>
      <c r="B71" s="1">
        <f t="shared" si="7"/>
        <v>0</v>
      </c>
      <c r="C71" s="1">
        <f>10617</f>
        <v>10617</v>
      </c>
      <c r="D71" s="1">
        <f>40785</f>
        <v>40785</v>
      </c>
      <c r="E71" s="1">
        <f>39.8291015625</f>
        <v>39.8291015625</v>
      </c>
    </row>
    <row r="72" spans="1:5" x14ac:dyDescent="0.25">
      <c r="A72" s="1">
        <f>20412</f>
        <v>20412</v>
      </c>
      <c r="B72" s="1">
        <f t="shared" si="7"/>
        <v>0</v>
      </c>
      <c r="C72" s="1">
        <f>10753</f>
        <v>10753</v>
      </c>
      <c r="D72" s="1">
        <f>40788</f>
        <v>40788</v>
      </c>
      <c r="E72" s="1">
        <f>39.83203125</f>
        <v>39.83203125</v>
      </c>
    </row>
    <row r="73" spans="1:5" x14ac:dyDescent="0.25">
      <c r="A73" s="1">
        <f>20677</f>
        <v>20677</v>
      </c>
      <c r="B73" s="1">
        <f>5</f>
        <v>5</v>
      </c>
      <c r="C73" s="1">
        <f>10905</f>
        <v>10905</v>
      </c>
      <c r="D73" s="1">
        <f>40785</f>
        <v>40785</v>
      </c>
      <c r="E73" s="1">
        <f>39.8291015625</f>
        <v>39.8291015625</v>
      </c>
    </row>
    <row r="74" spans="1:5" x14ac:dyDescent="0.25">
      <c r="A74" s="1">
        <f>20945</f>
        <v>20945</v>
      </c>
      <c r="B74" s="1">
        <f>35</f>
        <v>35</v>
      </c>
      <c r="C74" s="1">
        <f>11060</f>
        <v>11060</v>
      </c>
      <c r="D74" s="1">
        <f>40788</f>
        <v>40788</v>
      </c>
      <c r="E74" s="1">
        <f>39.83203125</f>
        <v>39.83203125</v>
      </c>
    </row>
    <row r="75" spans="1:5" x14ac:dyDescent="0.25">
      <c r="A75" s="1">
        <f>21228</f>
        <v>21228</v>
      </c>
      <c r="B75" s="1">
        <f t="shared" ref="B75:B82" si="8">0</f>
        <v>0</v>
      </c>
      <c r="C75" s="1">
        <f>11221</f>
        <v>11221</v>
      </c>
      <c r="D75" s="1">
        <f>40785</f>
        <v>40785</v>
      </c>
      <c r="E75" s="1">
        <f>39.8291015625</f>
        <v>39.8291015625</v>
      </c>
    </row>
    <row r="76" spans="1:5" x14ac:dyDescent="0.25">
      <c r="A76" s="1">
        <f>21499</f>
        <v>21499</v>
      </c>
      <c r="B76" s="1">
        <f t="shared" si="8"/>
        <v>0</v>
      </c>
      <c r="C76" s="1">
        <f>11358</f>
        <v>11358</v>
      </c>
      <c r="D76" s="1">
        <f>40785</f>
        <v>40785</v>
      </c>
      <c r="E76" s="1">
        <f>39.8291015625</f>
        <v>39.8291015625</v>
      </c>
    </row>
    <row r="77" spans="1:5" x14ac:dyDescent="0.25">
      <c r="A77" s="1">
        <f>21769</f>
        <v>21769</v>
      </c>
      <c r="B77" s="1">
        <f t="shared" si="8"/>
        <v>0</v>
      </c>
      <c r="C77" s="1">
        <f>11501</f>
        <v>11501</v>
      </c>
      <c r="D77" s="1">
        <f>40785</f>
        <v>40785</v>
      </c>
      <c r="E77" s="1">
        <f>39.8291015625</f>
        <v>39.8291015625</v>
      </c>
    </row>
    <row r="78" spans="1:5" x14ac:dyDescent="0.25">
      <c r="A78" s="1">
        <f>22098</f>
        <v>22098</v>
      </c>
      <c r="B78" s="1">
        <f t="shared" si="8"/>
        <v>0</v>
      </c>
      <c r="C78" s="1">
        <f>11649</f>
        <v>11649</v>
      </c>
      <c r="D78" s="1">
        <f>40785</f>
        <v>40785</v>
      </c>
      <c r="E78" s="1">
        <f>39.8291015625</f>
        <v>39.8291015625</v>
      </c>
    </row>
    <row r="79" spans="1:5" x14ac:dyDescent="0.25">
      <c r="A79" s="1">
        <f>22432</f>
        <v>22432</v>
      </c>
      <c r="B79" s="1">
        <f t="shared" si="8"/>
        <v>0</v>
      </c>
      <c r="C79" s="1">
        <f>11822</f>
        <v>11822</v>
      </c>
      <c r="D79" s="1">
        <f t="shared" ref="D79:D93" si="9">40917</f>
        <v>40917</v>
      </c>
      <c r="E79" s="1">
        <f t="shared" ref="E79:E93" si="10">39.9580078125</f>
        <v>39.9580078125</v>
      </c>
    </row>
    <row r="80" spans="1:5" x14ac:dyDescent="0.25">
      <c r="A80" s="1">
        <f>22753</f>
        <v>22753</v>
      </c>
      <c r="B80" s="1">
        <f t="shared" si="8"/>
        <v>0</v>
      </c>
      <c r="C80" s="1">
        <f>11956</f>
        <v>11956</v>
      </c>
      <c r="D80" s="1">
        <f t="shared" si="9"/>
        <v>40917</v>
      </c>
      <c r="E80" s="1">
        <f t="shared" si="10"/>
        <v>39.9580078125</v>
      </c>
    </row>
    <row r="81" spans="1:5" x14ac:dyDescent="0.25">
      <c r="A81" s="1">
        <f>23067</f>
        <v>23067</v>
      </c>
      <c r="B81" s="1">
        <f t="shared" si="8"/>
        <v>0</v>
      </c>
      <c r="C81" s="1">
        <f>12086</f>
        <v>12086</v>
      </c>
      <c r="D81" s="1">
        <f t="shared" si="9"/>
        <v>40917</v>
      </c>
      <c r="E81" s="1">
        <f t="shared" si="10"/>
        <v>39.9580078125</v>
      </c>
    </row>
    <row r="82" spans="1:5" x14ac:dyDescent="0.25">
      <c r="A82" s="1">
        <f>23367</f>
        <v>23367</v>
      </c>
      <c r="B82" s="1">
        <f t="shared" si="8"/>
        <v>0</v>
      </c>
      <c r="C82" s="1">
        <f>12212</f>
        <v>12212</v>
      </c>
      <c r="D82" s="1">
        <f t="shared" si="9"/>
        <v>40917</v>
      </c>
      <c r="E82" s="1">
        <f t="shared" si="10"/>
        <v>39.9580078125</v>
      </c>
    </row>
    <row r="83" spans="1:5" x14ac:dyDescent="0.25">
      <c r="A83" s="1">
        <f>23635</f>
        <v>23635</v>
      </c>
      <c r="B83" s="1">
        <f>4</f>
        <v>4</v>
      </c>
      <c r="C83" s="1">
        <f>12358</f>
        <v>12358</v>
      </c>
      <c r="D83" s="1">
        <f t="shared" si="9"/>
        <v>40917</v>
      </c>
      <c r="E83" s="1">
        <f t="shared" si="10"/>
        <v>39.9580078125</v>
      </c>
    </row>
    <row r="84" spans="1:5" x14ac:dyDescent="0.25">
      <c r="A84" s="1">
        <f>23910</f>
        <v>23910</v>
      </c>
      <c r="B84" s="1">
        <f>4</f>
        <v>4</v>
      </c>
      <c r="C84" s="1">
        <f>12492</f>
        <v>12492</v>
      </c>
      <c r="D84" s="1">
        <f t="shared" si="9"/>
        <v>40917</v>
      </c>
      <c r="E84" s="1">
        <f t="shared" si="10"/>
        <v>39.9580078125</v>
      </c>
    </row>
    <row r="85" spans="1:5" x14ac:dyDescent="0.25">
      <c r="A85" s="1">
        <f>24170</f>
        <v>24170</v>
      </c>
      <c r="B85" s="1">
        <f t="shared" ref="B85:B93" si="11">0</f>
        <v>0</v>
      </c>
      <c r="C85" s="1">
        <f>12625</f>
        <v>12625</v>
      </c>
      <c r="D85" s="1">
        <f t="shared" si="9"/>
        <v>40917</v>
      </c>
      <c r="E85" s="1">
        <f t="shared" si="10"/>
        <v>39.9580078125</v>
      </c>
    </row>
    <row r="86" spans="1:5" x14ac:dyDescent="0.25">
      <c r="A86" s="1">
        <f>24454</f>
        <v>24454</v>
      </c>
      <c r="B86" s="1">
        <f t="shared" si="11"/>
        <v>0</v>
      </c>
      <c r="C86" s="1">
        <f>12776</f>
        <v>12776</v>
      </c>
      <c r="D86" s="1">
        <f t="shared" si="9"/>
        <v>40917</v>
      </c>
      <c r="E86" s="1">
        <f t="shared" si="10"/>
        <v>39.9580078125</v>
      </c>
    </row>
    <row r="87" spans="1:5" x14ac:dyDescent="0.25">
      <c r="A87" s="1">
        <f>24730</f>
        <v>24730</v>
      </c>
      <c r="B87" s="1">
        <f t="shared" si="11"/>
        <v>0</v>
      </c>
      <c r="C87" s="1">
        <f>12912</f>
        <v>12912</v>
      </c>
      <c r="D87" s="1">
        <f t="shared" si="9"/>
        <v>40917</v>
      </c>
      <c r="E87" s="1">
        <f t="shared" si="10"/>
        <v>39.9580078125</v>
      </c>
    </row>
    <row r="88" spans="1:5" x14ac:dyDescent="0.25">
      <c r="A88" s="1">
        <f>25037</f>
        <v>25037</v>
      </c>
      <c r="B88" s="1">
        <f t="shared" si="11"/>
        <v>0</v>
      </c>
      <c r="C88" s="1">
        <f>13052</f>
        <v>13052</v>
      </c>
      <c r="D88" s="1">
        <f t="shared" si="9"/>
        <v>40917</v>
      </c>
      <c r="E88" s="1">
        <f t="shared" si="10"/>
        <v>39.9580078125</v>
      </c>
    </row>
    <row r="89" spans="1:5" x14ac:dyDescent="0.25">
      <c r="A89" s="1">
        <f>25301</f>
        <v>25301</v>
      </c>
      <c r="B89" s="1">
        <f t="shared" si="11"/>
        <v>0</v>
      </c>
      <c r="C89" s="1">
        <f>13185</f>
        <v>13185</v>
      </c>
      <c r="D89" s="1">
        <f t="shared" si="9"/>
        <v>40917</v>
      </c>
      <c r="E89" s="1">
        <f t="shared" si="10"/>
        <v>39.9580078125</v>
      </c>
    </row>
    <row r="90" spans="1:5" x14ac:dyDescent="0.25">
      <c r="A90" s="1">
        <f>25569</f>
        <v>25569</v>
      </c>
      <c r="B90" s="1">
        <f t="shared" si="11"/>
        <v>0</v>
      </c>
      <c r="C90" s="1">
        <f>13334</f>
        <v>13334</v>
      </c>
      <c r="D90" s="1">
        <f t="shared" si="9"/>
        <v>40917</v>
      </c>
      <c r="E90" s="1">
        <f t="shared" si="10"/>
        <v>39.9580078125</v>
      </c>
    </row>
    <row r="91" spans="1:5" x14ac:dyDescent="0.25">
      <c r="A91" s="1">
        <f>25836</f>
        <v>25836</v>
      </c>
      <c r="B91" s="1">
        <f t="shared" si="11"/>
        <v>0</v>
      </c>
      <c r="C91" s="1">
        <f>13480</f>
        <v>13480</v>
      </c>
      <c r="D91" s="1">
        <f t="shared" si="9"/>
        <v>40917</v>
      </c>
      <c r="E91" s="1">
        <f t="shared" si="10"/>
        <v>39.9580078125</v>
      </c>
    </row>
    <row r="92" spans="1:5" x14ac:dyDescent="0.25">
      <c r="A92" s="1">
        <f>26115</f>
        <v>26115</v>
      </c>
      <c r="B92" s="1">
        <f t="shared" si="11"/>
        <v>0</v>
      </c>
      <c r="C92" s="1">
        <f>13625</f>
        <v>13625</v>
      </c>
      <c r="D92" s="1">
        <f t="shared" si="9"/>
        <v>40917</v>
      </c>
      <c r="E92" s="1">
        <f t="shared" si="10"/>
        <v>39.9580078125</v>
      </c>
    </row>
    <row r="93" spans="1:5" x14ac:dyDescent="0.25">
      <c r="A93" s="1">
        <f>26403</f>
        <v>26403</v>
      </c>
      <c r="B93" s="1">
        <f t="shared" si="11"/>
        <v>0</v>
      </c>
      <c r="C93" s="1">
        <f>13764</f>
        <v>13764</v>
      </c>
      <c r="D93" s="1">
        <f t="shared" si="9"/>
        <v>40917</v>
      </c>
      <c r="E93" s="1">
        <f t="shared" si="10"/>
        <v>39.9580078125</v>
      </c>
    </row>
    <row r="94" spans="1:5" x14ac:dyDescent="0.25">
      <c r="A94" s="1">
        <f>26699</f>
        <v>26699</v>
      </c>
      <c r="B94" s="1">
        <f>14</f>
        <v>14</v>
      </c>
      <c r="C94" s="1">
        <f>13910</f>
        <v>13910</v>
      </c>
      <c r="D94" s="1">
        <f>40918</f>
        <v>40918</v>
      </c>
      <c r="E94" s="1">
        <f>39.958984375</f>
        <v>39.958984375</v>
      </c>
    </row>
    <row r="95" spans="1:5" x14ac:dyDescent="0.25">
      <c r="A95" s="1">
        <f>26958</f>
        <v>26958</v>
      </c>
      <c r="B95" s="1">
        <f t="shared" ref="B95:B111" si="12">0</f>
        <v>0</v>
      </c>
      <c r="C95" s="1">
        <f>14053</f>
        <v>14053</v>
      </c>
      <c r="D95" s="1">
        <f>40917</f>
        <v>40917</v>
      </c>
      <c r="E95" s="1">
        <f>39.9580078125</f>
        <v>39.9580078125</v>
      </c>
    </row>
    <row r="96" spans="1:5" x14ac:dyDescent="0.25">
      <c r="A96" s="1">
        <f>27250</f>
        <v>27250</v>
      </c>
      <c r="B96" s="1">
        <f t="shared" si="12"/>
        <v>0</v>
      </c>
      <c r="C96" s="1">
        <f>14198</f>
        <v>14198</v>
      </c>
      <c r="D96" s="1">
        <f>40918</f>
        <v>40918</v>
      </c>
      <c r="E96" s="1">
        <f>39.958984375</f>
        <v>39.958984375</v>
      </c>
    </row>
    <row r="97" spans="1:5" x14ac:dyDescent="0.25">
      <c r="A97" s="1">
        <f>27519</f>
        <v>27519</v>
      </c>
      <c r="B97" s="1">
        <f t="shared" si="12"/>
        <v>0</v>
      </c>
      <c r="C97" s="1">
        <f>14335</f>
        <v>14335</v>
      </c>
      <c r="D97" s="1">
        <f>40917</f>
        <v>40917</v>
      </c>
      <c r="E97" s="1">
        <f>39.9580078125</f>
        <v>39.9580078125</v>
      </c>
    </row>
    <row r="98" spans="1:5" x14ac:dyDescent="0.25">
      <c r="A98" s="1">
        <f>27786</f>
        <v>27786</v>
      </c>
      <c r="B98" s="1">
        <f t="shared" si="12"/>
        <v>0</v>
      </c>
      <c r="C98" s="1">
        <f>14469</f>
        <v>14469</v>
      </c>
      <c r="D98" s="1">
        <f>40918</f>
        <v>40918</v>
      </c>
      <c r="E98" s="1">
        <f>39.958984375</f>
        <v>39.958984375</v>
      </c>
    </row>
    <row r="99" spans="1:5" x14ac:dyDescent="0.25">
      <c r="A99" s="1">
        <f>28043</f>
        <v>28043</v>
      </c>
      <c r="B99" s="1">
        <f t="shared" si="12"/>
        <v>0</v>
      </c>
      <c r="C99" s="1">
        <f>14595</f>
        <v>14595</v>
      </c>
      <c r="D99" s="1">
        <f>40917</f>
        <v>40917</v>
      </c>
      <c r="E99" s="1">
        <f>39.9580078125</f>
        <v>39.9580078125</v>
      </c>
    </row>
    <row r="100" spans="1:5" x14ac:dyDescent="0.25">
      <c r="A100" s="1">
        <f>28303</f>
        <v>28303</v>
      </c>
      <c r="B100" s="1">
        <f t="shared" si="12"/>
        <v>0</v>
      </c>
      <c r="C100" s="1">
        <f>14728</f>
        <v>14728</v>
      </c>
      <c r="D100" s="1">
        <f>40920</f>
        <v>40920</v>
      </c>
      <c r="E100" s="1">
        <f>39.9609375</f>
        <v>39.9609375</v>
      </c>
    </row>
    <row r="101" spans="1:5" x14ac:dyDescent="0.25">
      <c r="A101" s="1">
        <f>28559</f>
        <v>28559</v>
      </c>
      <c r="B101" s="1">
        <f t="shared" si="12"/>
        <v>0</v>
      </c>
      <c r="C101" s="1">
        <f>14854</f>
        <v>14854</v>
      </c>
      <c r="D101" s="1">
        <f>40917</f>
        <v>40917</v>
      </c>
      <c r="E101" s="1">
        <f>39.9580078125</f>
        <v>39.9580078125</v>
      </c>
    </row>
    <row r="102" spans="1:5" x14ac:dyDescent="0.25">
      <c r="A102" s="1">
        <f>28828</f>
        <v>28828</v>
      </c>
      <c r="B102" s="1">
        <f t="shared" si="12"/>
        <v>0</v>
      </c>
      <c r="C102" s="1">
        <f>14998</f>
        <v>14998</v>
      </c>
      <c r="D102" s="1">
        <f>40950</f>
        <v>40950</v>
      </c>
      <c r="E102" s="1">
        <f>39.990234375</f>
        <v>39.990234375</v>
      </c>
    </row>
    <row r="103" spans="1:5" x14ac:dyDescent="0.25">
      <c r="A103" s="1">
        <f>29101</f>
        <v>29101</v>
      </c>
      <c r="B103" s="1">
        <f t="shared" si="12"/>
        <v>0</v>
      </c>
      <c r="C103" s="1">
        <f>15140</f>
        <v>15140</v>
      </c>
      <c r="D103" s="1">
        <f>41183</f>
        <v>41183</v>
      </c>
      <c r="E103" s="1">
        <f>40.2177734375</f>
        <v>40.2177734375</v>
      </c>
    </row>
    <row r="104" spans="1:5" x14ac:dyDescent="0.25">
      <c r="A104" s="1">
        <f>29361</f>
        <v>29361</v>
      </c>
      <c r="B104" s="1">
        <f t="shared" si="12"/>
        <v>0</v>
      </c>
      <c r="C104" s="1">
        <f>15300</f>
        <v>15300</v>
      </c>
      <c r="D104" s="1">
        <f>41140</f>
        <v>41140</v>
      </c>
      <c r="E104" s="1">
        <f>40.17578125</f>
        <v>40.17578125</v>
      </c>
    </row>
    <row r="105" spans="1:5" x14ac:dyDescent="0.25">
      <c r="A105" s="1">
        <f>29643</f>
        <v>29643</v>
      </c>
      <c r="B105" s="1">
        <f t="shared" si="12"/>
        <v>0</v>
      </c>
      <c r="C105" s="1">
        <f>15446</f>
        <v>15446</v>
      </c>
      <c r="D105" s="1">
        <f>41635</f>
        <v>41635</v>
      </c>
      <c r="E105" s="1">
        <f>40.6591796875</f>
        <v>40.6591796875</v>
      </c>
    </row>
    <row r="106" spans="1:5" x14ac:dyDescent="0.25">
      <c r="A106" s="1">
        <f>29928</f>
        <v>29928</v>
      </c>
      <c r="B106" s="1">
        <f t="shared" si="12"/>
        <v>0</v>
      </c>
      <c r="C106" s="1">
        <f>15583</f>
        <v>15583</v>
      </c>
      <c r="D106" s="1">
        <f t="shared" ref="D106:D117" si="13">41163</f>
        <v>41163</v>
      </c>
      <c r="E106" s="1">
        <f t="shared" ref="E106:E117" si="14">40.1982421875</f>
        <v>40.1982421875</v>
      </c>
    </row>
    <row r="107" spans="1:5" x14ac:dyDescent="0.25">
      <c r="A107" s="1">
        <f>30215</f>
        <v>30215</v>
      </c>
      <c r="B107" s="1">
        <f t="shared" si="12"/>
        <v>0</v>
      </c>
      <c r="C107" s="1">
        <f>15718</f>
        <v>15718</v>
      </c>
      <c r="D107" s="1">
        <f t="shared" si="13"/>
        <v>41163</v>
      </c>
      <c r="E107" s="1">
        <f t="shared" si="14"/>
        <v>40.1982421875</v>
      </c>
    </row>
    <row r="108" spans="1:5" x14ac:dyDescent="0.25">
      <c r="A108" s="1">
        <f>30494</f>
        <v>30494</v>
      </c>
      <c r="B108" s="1">
        <f t="shared" si="12"/>
        <v>0</v>
      </c>
      <c r="C108" s="1">
        <f>15853</f>
        <v>15853</v>
      </c>
      <c r="D108" s="1">
        <f t="shared" si="13"/>
        <v>41163</v>
      </c>
      <c r="E108" s="1">
        <f t="shared" si="14"/>
        <v>40.1982421875</v>
      </c>
    </row>
    <row r="109" spans="1:5" x14ac:dyDescent="0.25">
      <c r="A109" s="1">
        <f>30768</f>
        <v>30768</v>
      </c>
      <c r="B109" s="1">
        <f t="shared" si="12"/>
        <v>0</v>
      </c>
      <c r="C109" s="1">
        <f>16014</f>
        <v>16014</v>
      </c>
      <c r="D109" s="1">
        <f t="shared" si="13"/>
        <v>41163</v>
      </c>
      <c r="E109" s="1">
        <f t="shared" si="14"/>
        <v>40.1982421875</v>
      </c>
    </row>
    <row r="110" spans="1:5" x14ac:dyDescent="0.25">
      <c r="A110" s="1">
        <f>31043</f>
        <v>31043</v>
      </c>
      <c r="B110" s="1">
        <f t="shared" si="12"/>
        <v>0</v>
      </c>
      <c r="C110" s="1">
        <f>16158</f>
        <v>16158</v>
      </c>
      <c r="D110" s="1">
        <f t="shared" si="13"/>
        <v>41163</v>
      </c>
      <c r="E110" s="1">
        <f t="shared" si="14"/>
        <v>40.1982421875</v>
      </c>
    </row>
    <row r="111" spans="1:5" x14ac:dyDescent="0.25">
      <c r="A111" s="1">
        <f>31327</f>
        <v>31327</v>
      </c>
      <c r="B111" s="1">
        <f t="shared" si="12"/>
        <v>0</v>
      </c>
      <c r="C111" s="1">
        <f>16302</f>
        <v>16302</v>
      </c>
      <c r="D111" s="1">
        <f t="shared" si="13"/>
        <v>41163</v>
      </c>
      <c r="E111" s="1">
        <f t="shared" si="14"/>
        <v>40.1982421875</v>
      </c>
    </row>
    <row r="112" spans="1:5" x14ac:dyDescent="0.25">
      <c r="A112" s="1">
        <f>31610</f>
        <v>31610</v>
      </c>
      <c r="B112" s="1">
        <f>26</f>
        <v>26</v>
      </c>
      <c r="C112" s="1">
        <f>16449</f>
        <v>16449</v>
      </c>
      <c r="D112" s="1">
        <f t="shared" si="13"/>
        <v>41163</v>
      </c>
      <c r="E112" s="1">
        <f t="shared" si="14"/>
        <v>40.1982421875</v>
      </c>
    </row>
    <row r="113" spans="1:5" x14ac:dyDescent="0.25">
      <c r="A113" s="1">
        <f>31884</f>
        <v>31884</v>
      </c>
      <c r="B113" s="1">
        <f>0</f>
        <v>0</v>
      </c>
      <c r="C113" s="1">
        <f>16597</f>
        <v>16597</v>
      </c>
      <c r="D113" s="1">
        <f t="shared" si="13"/>
        <v>41163</v>
      </c>
      <c r="E113" s="1">
        <f t="shared" si="14"/>
        <v>40.1982421875</v>
      </c>
    </row>
    <row r="114" spans="1:5" x14ac:dyDescent="0.25">
      <c r="A114" s="1">
        <f>32162</f>
        <v>32162</v>
      </c>
      <c r="B114" s="1">
        <f>0</f>
        <v>0</v>
      </c>
      <c r="C114" s="1">
        <f>16737</f>
        <v>16737</v>
      </c>
      <c r="D114" s="1">
        <f t="shared" si="13"/>
        <v>41163</v>
      </c>
      <c r="E114" s="1">
        <f t="shared" si="14"/>
        <v>40.1982421875</v>
      </c>
    </row>
    <row r="115" spans="1:5" x14ac:dyDescent="0.25">
      <c r="A115" s="1">
        <f>32480</f>
        <v>32480</v>
      </c>
      <c r="B115" s="1">
        <f>0</f>
        <v>0</v>
      </c>
      <c r="C115" s="1">
        <f>16891</f>
        <v>16891</v>
      </c>
      <c r="D115" s="1">
        <f t="shared" si="13"/>
        <v>41163</v>
      </c>
      <c r="E115" s="1">
        <f t="shared" si="14"/>
        <v>40.1982421875</v>
      </c>
    </row>
    <row r="116" spans="1:5" x14ac:dyDescent="0.25">
      <c r="A116" s="1">
        <f>32777</f>
        <v>32777</v>
      </c>
      <c r="B116" s="1">
        <f>0</f>
        <v>0</v>
      </c>
      <c r="C116" s="1">
        <f>17039</f>
        <v>17039</v>
      </c>
      <c r="D116" s="1">
        <f t="shared" si="13"/>
        <v>41163</v>
      </c>
      <c r="E116" s="1">
        <f t="shared" si="14"/>
        <v>40.1982421875</v>
      </c>
    </row>
    <row r="117" spans="1:5" x14ac:dyDescent="0.25">
      <c r="A117" s="1">
        <f>33095</f>
        <v>33095</v>
      </c>
      <c r="B117" s="1">
        <f>3</f>
        <v>3</v>
      </c>
      <c r="C117" s="1">
        <f>17187</f>
        <v>17187</v>
      </c>
      <c r="D117" s="1">
        <f t="shared" si="13"/>
        <v>41163</v>
      </c>
      <c r="E117" s="1">
        <f t="shared" si="14"/>
        <v>40.1982421875</v>
      </c>
    </row>
    <row r="118" spans="1:5" x14ac:dyDescent="0.25">
      <c r="A118" s="1">
        <f>33376</f>
        <v>33376</v>
      </c>
      <c r="B118" s="1">
        <f>0</f>
        <v>0</v>
      </c>
      <c r="C118" s="1">
        <f>17343</f>
        <v>17343</v>
      </c>
      <c r="D118" s="1">
        <f>41164</f>
        <v>41164</v>
      </c>
      <c r="E118" s="1">
        <f>40.19921875</f>
        <v>40.19921875</v>
      </c>
    </row>
    <row r="119" spans="1:5" x14ac:dyDescent="0.25">
      <c r="A119" s="1">
        <f>33651</f>
        <v>33651</v>
      </c>
      <c r="B119" s="1">
        <f>0</f>
        <v>0</v>
      </c>
      <c r="C119" s="1">
        <f>17493</f>
        <v>17493</v>
      </c>
      <c r="D119" s="1">
        <f>41163</f>
        <v>41163</v>
      </c>
      <c r="E119" s="1">
        <f>40.1982421875</f>
        <v>40.1982421875</v>
      </c>
    </row>
    <row r="120" spans="1:5" x14ac:dyDescent="0.25">
      <c r="A120" s="1">
        <f>33953</f>
        <v>33953</v>
      </c>
      <c r="B120" s="1">
        <f>14</f>
        <v>14</v>
      </c>
      <c r="C120" s="1">
        <f>17652</f>
        <v>17652</v>
      </c>
      <c r="D120" s="1">
        <f>41164</f>
        <v>41164</v>
      </c>
      <c r="E120" s="1">
        <f>40.19921875</f>
        <v>40.19921875</v>
      </c>
    </row>
    <row r="121" spans="1:5" x14ac:dyDescent="0.25">
      <c r="A121" s="1">
        <f>34220</f>
        <v>34220</v>
      </c>
      <c r="B121" s="1">
        <f>0</f>
        <v>0</v>
      </c>
      <c r="C121" s="1">
        <f>17803</f>
        <v>17803</v>
      </c>
      <c r="D121" s="1">
        <f>41163</f>
        <v>41163</v>
      </c>
      <c r="E121" s="1">
        <f>40.1982421875</f>
        <v>40.1982421875</v>
      </c>
    </row>
    <row r="122" spans="1:5" x14ac:dyDescent="0.25">
      <c r="A122" s="1">
        <f>34485</f>
        <v>34485</v>
      </c>
      <c r="B122" s="1">
        <f>0</f>
        <v>0</v>
      </c>
      <c r="C122" s="1">
        <f>17974</f>
        <v>17974</v>
      </c>
      <c r="D122" s="1">
        <f>41166</f>
        <v>41166</v>
      </c>
      <c r="E122" s="1">
        <f>40.201171875</f>
        <v>40.201171875</v>
      </c>
    </row>
    <row r="123" spans="1:5" x14ac:dyDescent="0.25">
      <c r="A123" s="1">
        <f>34751</f>
        <v>34751</v>
      </c>
      <c r="B123" s="1">
        <f>3</f>
        <v>3</v>
      </c>
      <c r="C123" s="1">
        <f>18197</f>
        <v>18197</v>
      </c>
      <c r="D123" s="1">
        <f>41263</f>
        <v>41263</v>
      </c>
      <c r="E123" s="1">
        <f>40.2958984375</f>
        <v>40.2958984375</v>
      </c>
    </row>
    <row r="124" spans="1:5" x14ac:dyDescent="0.25">
      <c r="A124" s="1">
        <f>35013</f>
        <v>35013</v>
      </c>
      <c r="B124" s="1">
        <f>0</f>
        <v>0</v>
      </c>
      <c r="C124" s="1">
        <f>18356</f>
        <v>18356</v>
      </c>
      <c r="D124" s="1">
        <f>41323</f>
        <v>41323</v>
      </c>
      <c r="E124" s="1">
        <f>40.3544921875</f>
        <v>40.3544921875</v>
      </c>
    </row>
    <row r="125" spans="1:5" x14ac:dyDescent="0.25">
      <c r="A125" s="1">
        <f>35288</f>
        <v>35288</v>
      </c>
      <c r="B125" s="1">
        <f>0</f>
        <v>0</v>
      </c>
      <c r="C125" s="1">
        <f>18489</f>
        <v>18489</v>
      </c>
      <c r="D125" s="1">
        <f>41326</f>
        <v>41326</v>
      </c>
      <c r="E125" s="1">
        <f>40.357421875</f>
        <v>40.357421875</v>
      </c>
    </row>
    <row r="126" spans="1:5" x14ac:dyDescent="0.25">
      <c r="A126" s="1">
        <f>35613</f>
        <v>35613</v>
      </c>
      <c r="B126" s="1">
        <f>0</f>
        <v>0</v>
      </c>
      <c r="C126" s="1">
        <f>18628</f>
        <v>18628</v>
      </c>
      <c r="D126" s="1">
        <f>41323</f>
        <v>41323</v>
      </c>
      <c r="E126" s="1">
        <f>40.3544921875</f>
        <v>40.3544921875</v>
      </c>
    </row>
    <row r="127" spans="1:5" x14ac:dyDescent="0.25">
      <c r="A127" s="1">
        <f>35909</f>
        <v>35909</v>
      </c>
      <c r="B127" s="1">
        <f>0</f>
        <v>0</v>
      </c>
      <c r="C127" s="1">
        <f>18774</f>
        <v>18774</v>
      </c>
      <c r="D127" s="1">
        <f>41323</f>
        <v>41323</v>
      </c>
      <c r="E127" s="1">
        <f>40.3544921875</f>
        <v>40.3544921875</v>
      </c>
    </row>
    <row r="128" spans="1:5" x14ac:dyDescent="0.25">
      <c r="A128" s="1">
        <f>36229</f>
        <v>36229</v>
      </c>
      <c r="B128" s="1">
        <f>0</f>
        <v>0</v>
      </c>
      <c r="C128" s="1">
        <f>18909</f>
        <v>18909</v>
      </c>
      <c r="D128" s="1">
        <f>41323</f>
        <v>41323</v>
      </c>
      <c r="E128" s="1">
        <f>40.3544921875</f>
        <v>40.3544921875</v>
      </c>
    </row>
    <row r="129" spans="1:5" x14ac:dyDescent="0.25">
      <c r="A129" s="1">
        <f>36533</f>
        <v>36533</v>
      </c>
      <c r="B129" s="1">
        <f>0</f>
        <v>0</v>
      </c>
      <c r="C129" s="1">
        <f>19047</f>
        <v>19047</v>
      </c>
      <c r="D129" s="1">
        <f>41326</f>
        <v>41326</v>
      </c>
      <c r="E129" s="1">
        <f>40.357421875</f>
        <v>40.357421875</v>
      </c>
    </row>
    <row r="130" spans="1:5" x14ac:dyDescent="0.25">
      <c r="A130" s="1">
        <f>36855</f>
        <v>36855</v>
      </c>
      <c r="B130" s="1">
        <f>3</f>
        <v>3</v>
      </c>
      <c r="C130" s="1">
        <f>19205</f>
        <v>19205</v>
      </c>
      <c r="D130" s="1">
        <f t="shared" ref="D130:D140" si="15">41323</f>
        <v>41323</v>
      </c>
      <c r="E130" s="1">
        <f t="shared" ref="E130:E140" si="16">40.3544921875</f>
        <v>40.3544921875</v>
      </c>
    </row>
    <row r="131" spans="1:5" x14ac:dyDescent="0.25">
      <c r="A131" s="1">
        <f>37163</f>
        <v>37163</v>
      </c>
      <c r="B131" s="1">
        <f t="shared" ref="B131:B138" si="17">0</f>
        <v>0</v>
      </c>
      <c r="C131" s="1">
        <f>19358</f>
        <v>19358</v>
      </c>
      <c r="D131" s="1">
        <f t="shared" si="15"/>
        <v>41323</v>
      </c>
      <c r="E131" s="1">
        <f t="shared" si="16"/>
        <v>40.3544921875</v>
      </c>
    </row>
    <row r="132" spans="1:5" x14ac:dyDescent="0.25">
      <c r="A132" s="1">
        <f>37481</f>
        <v>37481</v>
      </c>
      <c r="B132" s="1">
        <f t="shared" si="17"/>
        <v>0</v>
      </c>
      <c r="C132" s="1">
        <f>19499</f>
        <v>19499</v>
      </c>
      <c r="D132" s="1">
        <f t="shared" si="15"/>
        <v>41323</v>
      </c>
      <c r="E132" s="1">
        <f t="shared" si="16"/>
        <v>40.3544921875</v>
      </c>
    </row>
    <row r="133" spans="1:5" x14ac:dyDescent="0.25">
      <c r="A133" s="1">
        <f>37821</f>
        <v>37821</v>
      </c>
      <c r="B133" s="1">
        <f t="shared" si="17"/>
        <v>0</v>
      </c>
      <c r="C133" s="1">
        <f>19636</f>
        <v>19636</v>
      </c>
      <c r="D133" s="1">
        <f t="shared" si="15"/>
        <v>41323</v>
      </c>
      <c r="E133" s="1">
        <f t="shared" si="16"/>
        <v>40.3544921875</v>
      </c>
    </row>
    <row r="134" spans="1:5" x14ac:dyDescent="0.25">
      <c r="A134" s="1">
        <f>38144</f>
        <v>38144</v>
      </c>
      <c r="B134" s="1">
        <f t="shared" si="17"/>
        <v>0</v>
      </c>
      <c r="C134" s="1">
        <f>19776</f>
        <v>19776</v>
      </c>
      <c r="D134" s="1">
        <f t="shared" si="15"/>
        <v>41323</v>
      </c>
      <c r="E134" s="1">
        <f t="shared" si="16"/>
        <v>40.3544921875</v>
      </c>
    </row>
    <row r="135" spans="1:5" x14ac:dyDescent="0.25">
      <c r="A135" s="1">
        <f>38456</f>
        <v>38456</v>
      </c>
      <c r="B135" s="1">
        <f t="shared" si="17"/>
        <v>0</v>
      </c>
      <c r="C135" s="1">
        <f>19918</f>
        <v>19918</v>
      </c>
      <c r="D135" s="1">
        <f t="shared" si="15"/>
        <v>41323</v>
      </c>
      <c r="E135" s="1">
        <f t="shared" si="16"/>
        <v>40.3544921875</v>
      </c>
    </row>
    <row r="136" spans="1:5" x14ac:dyDescent="0.25">
      <c r="A136" s="1">
        <f>38754</f>
        <v>38754</v>
      </c>
      <c r="B136" s="1">
        <f t="shared" si="17"/>
        <v>0</v>
      </c>
      <c r="C136" s="1">
        <f>20054</f>
        <v>20054</v>
      </c>
      <c r="D136" s="1">
        <f t="shared" si="15"/>
        <v>41323</v>
      </c>
      <c r="E136" s="1">
        <f t="shared" si="16"/>
        <v>40.3544921875</v>
      </c>
    </row>
    <row r="137" spans="1:5" x14ac:dyDescent="0.25">
      <c r="A137" s="1">
        <f>39061</f>
        <v>39061</v>
      </c>
      <c r="B137" s="1">
        <f t="shared" si="17"/>
        <v>0</v>
      </c>
      <c r="C137" s="1">
        <f>20187</f>
        <v>20187</v>
      </c>
      <c r="D137" s="1">
        <f t="shared" si="15"/>
        <v>41323</v>
      </c>
      <c r="E137" s="1">
        <f t="shared" si="16"/>
        <v>40.3544921875</v>
      </c>
    </row>
    <row r="138" spans="1:5" x14ac:dyDescent="0.25">
      <c r="A138" s="1">
        <f>39396</f>
        <v>39396</v>
      </c>
      <c r="B138" s="1">
        <f t="shared" si="17"/>
        <v>0</v>
      </c>
      <c r="C138" s="1">
        <f>20318</f>
        <v>20318</v>
      </c>
      <c r="D138" s="1">
        <f t="shared" si="15"/>
        <v>41323</v>
      </c>
      <c r="E138" s="1">
        <f t="shared" si="16"/>
        <v>40.3544921875</v>
      </c>
    </row>
    <row r="139" spans="1:5" x14ac:dyDescent="0.25">
      <c r="C139" s="1">
        <f>20452</f>
        <v>20452</v>
      </c>
      <c r="D139" s="1">
        <f t="shared" si="15"/>
        <v>41323</v>
      </c>
      <c r="E139" s="1">
        <f t="shared" si="16"/>
        <v>40.3544921875</v>
      </c>
    </row>
    <row r="140" spans="1:5" x14ac:dyDescent="0.25">
      <c r="C140" s="1">
        <f>20590</f>
        <v>20590</v>
      </c>
      <c r="D140" s="1">
        <f t="shared" si="15"/>
        <v>41323</v>
      </c>
      <c r="E140" s="1">
        <f t="shared" si="16"/>
        <v>40.3544921875</v>
      </c>
    </row>
    <row r="141" spans="1:5" x14ac:dyDescent="0.25">
      <c r="C141" s="1">
        <f>20790</f>
        <v>20790</v>
      </c>
      <c r="D141" s="1">
        <f>41391</f>
        <v>41391</v>
      </c>
      <c r="E141" s="1">
        <f>40.4208984375</f>
        <v>40.4208984375</v>
      </c>
    </row>
    <row r="142" spans="1:5" x14ac:dyDescent="0.25">
      <c r="C142" s="1">
        <f>20970</f>
        <v>20970</v>
      </c>
      <c r="D142" s="1">
        <f>41875</f>
        <v>41875</v>
      </c>
      <c r="E142" s="1">
        <f>40.8935546875</f>
        <v>40.8935546875</v>
      </c>
    </row>
    <row r="143" spans="1:5" x14ac:dyDescent="0.25">
      <c r="C143" s="1">
        <f>21102</f>
        <v>21102</v>
      </c>
      <c r="D143" s="1">
        <f t="shared" ref="D143:D152" si="18">41911</f>
        <v>41911</v>
      </c>
      <c r="E143" s="1">
        <f t="shared" ref="E143:E152" si="19">40.9287109375</f>
        <v>40.9287109375</v>
      </c>
    </row>
    <row r="144" spans="1:5" x14ac:dyDescent="0.25">
      <c r="C144" s="1">
        <f>21232</f>
        <v>21232</v>
      </c>
      <c r="D144" s="1">
        <f t="shared" si="18"/>
        <v>41911</v>
      </c>
      <c r="E144" s="1">
        <f t="shared" si="19"/>
        <v>40.9287109375</v>
      </c>
    </row>
    <row r="145" spans="3:5" x14ac:dyDescent="0.25">
      <c r="C145" s="1">
        <f>21362</f>
        <v>21362</v>
      </c>
      <c r="D145" s="1">
        <f t="shared" si="18"/>
        <v>41911</v>
      </c>
      <c r="E145" s="1">
        <f t="shared" si="19"/>
        <v>40.9287109375</v>
      </c>
    </row>
    <row r="146" spans="3:5" x14ac:dyDescent="0.25">
      <c r="C146" s="1">
        <f>21495</f>
        <v>21495</v>
      </c>
      <c r="D146" s="1">
        <f t="shared" si="18"/>
        <v>41911</v>
      </c>
      <c r="E146" s="1">
        <f t="shared" si="19"/>
        <v>40.9287109375</v>
      </c>
    </row>
    <row r="147" spans="3:5" x14ac:dyDescent="0.25">
      <c r="C147" s="1">
        <f>21631</f>
        <v>21631</v>
      </c>
      <c r="D147" s="1">
        <f t="shared" si="18"/>
        <v>41911</v>
      </c>
      <c r="E147" s="1">
        <f t="shared" si="19"/>
        <v>40.9287109375</v>
      </c>
    </row>
    <row r="148" spans="3:5" x14ac:dyDescent="0.25">
      <c r="C148" s="1">
        <f>21760</f>
        <v>21760</v>
      </c>
      <c r="D148" s="1">
        <f t="shared" si="18"/>
        <v>41911</v>
      </c>
      <c r="E148" s="1">
        <f t="shared" si="19"/>
        <v>40.9287109375</v>
      </c>
    </row>
    <row r="149" spans="3:5" x14ac:dyDescent="0.25">
      <c r="C149" s="1">
        <f>21917</f>
        <v>21917</v>
      </c>
      <c r="D149" s="1">
        <f t="shared" si="18"/>
        <v>41911</v>
      </c>
      <c r="E149" s="1">
        <f t="shared" si="19"/>
        <v>40.9287109375</v>
      </c>
    </row>
    <row r="150" spans="3:5" x14ac:dyDescent="0.25">
      <c r="C150" s="1">
        <f>22084</f>
        <v>22084</v>
      </c>
      <c r="D150" s="1">
        <f t="shared" si="18"/>
        <v>41911</v>
      </c>
      <c r="E150" s="1">
        <f t="shared" si="19"/>
        <v>40.9287109375</v>
      </c>
    </row>
    <row r="151" spans="3:5" x14ac:dyDescent="0.25">
      <c r="C151" s="1">
        <f>22261</f>
        <v>22261</v>
      </c>
      <c r="D151" s="1">
        <f t="shared" si="18"/>
        <v>41911</v>
      </c>
      <c r="E151" s="1">
        <f t="shared" si="19"/>
        <v>40.9287109375</v>
      </c>
    </row>
    <row r="152" spans="3:5" x14ac:dyDescent="0.25">
      <c r="C152" s="1">
        <f>22418</f>
        <v>22418</v>
      </c>
      <c r="D152" s="1">
        <f t="shared" si="18"/>
        <v>41911</v>
      </c>
      <c r="E152" s="1">
        <f t="shared" si="19"/>
        <v>40.9287109375</v>
      </c>
    </row>
    <row r="153" spans="3:5" x14ac:dyDescent="0.25">
      <c r="C153" s="1">
        <f>22578</f>
        <v>22578</v>
      </c>
      <c r="D153" s="1">
        <f>41912</f>
        <v>41912</v>
      </c>
      <c r="E153" s="1">
        <f>40.9296875</f>
        <v>40.9296875</v>
      </c>
    </row>
    <row r="154" spans="3:5" x14ac:dyDescent="0.25">
      <c r="C154" s="1">
        <f>22732</f>
        <v>22732</v>
      </c>
      <c r="D154" s="1">
        <f>41911</f>
        <v>41911</v>
      </c>
      <c r="E154" s="1">
        <f>40.9287109375</f>
        <v>40.9287109375</v>
      </c>
    </row>
    <row r="155" spans="3:5" x14ac:dyDescent="0.25">
      <c r="C155" s="1">
        <f>22883</f>
        <v>22883</v>
      </c>
      <c r="D155" s="1">
        <f>41918</f>
        <v>41918</v>
      </c>
      <c r="E155" s="1">
        <f>40.935546875</f>
        <v>40.935546875</v>
      </c>
    </row>
    <row r="156" spans="3:5" x14ac:dyDescent="0.25">
      <c r="C156" s="1">
        <f>23036</f>
        <v>23036</v>
      </c>
      <c r="D156" s="1">
        <f>41915</f>
        <v>41915</v>
      </c>
      <c r="E156" s="1">
        <f>40.9326171875</f>
        <v>40.9326171875</v>
      </c>
    </row>
    <row r="157" spans="3:5" x14ac:dyDescent="0.25">
      <c r="C157" s="1">
        <f>23186</f>
        <v>23186</v>
      </c>
      <c r="D157" s="1">
        <f>41918</f>
        <v>41918</v>
      </c>
      <c r="E157" s="1">
        <f>40.935546875</f>
        <v>40.935546875</v>
      </c>
    </row>
    <row r="158" spans="3:5" x14ac:dyDescent="0.25">
      <c r="C158" s="1">
        <f>23337</f>
        <v>23337</v>
      </c>
      <c r="D158" s="1">
        <f>41915</f>
        <v>41915</v>
      </c>
      <c r="E158" s="1">
        <f>40.9326171875</f>
        <v>40.9326171875</v>
      </c>
    </row>
    <row r="159" spans="3:5" x14ac:dyDescent="0.25">
      <c r="C159" s="1">
        <f>23490</f>
        <v>23490</v>
      </c>
      <c r="D159" s="1">
        <f>41918</f>
        <v>41918</v>
      </c>
      <c r="E159" s="1">
        <f>40.935546875</f>
        <v>40.935546875</v>
      </c>
    </row>
    <row r="160" spans="3:5" x14ac:dyDescent="0.25">
      <c r="C160" s="1">
        <f>23639</f>
        <v>23639</v>
      </c>
      <c r="D160" s="1">
        <f>41927</f>
        <v>41927</v>
      </c>
      <c r="E160" s="1">
        <f>40.9443359375</f>
        <v>40.9443359375</v>
      </c>
    </row>
    <row r="161" spans="3:5" x14ac:dyDescent="0.25">
      <c r="C161" s="1">
        <f>23828</f>
        <v>23828</v>
      </c>
      <c r="D161" s="1">
        <f t="shared" ref="D161:D173" si="20">42091</f>
        <v>42091</v>
      </c>
      <c r="E161" s="1">
        <f t="shared" ref="E161:E173" si="21">41.1044921875</f>
        <v>41.1044921875</v>
      </c>
    </row>
    <row r="162" spans="3:5" x14ac:dyDescent="0.25">
      <c r="C162" s="1">
        <f>23975</f>
        <v>23975</v>
      </c>
      <c r="D162" s="1">
        <f t="shared" si="20"/>
        <v>42091</v>
      </c>
      <c r="E162" s="1">
        <f t="shared" si="21"/>
        <v>41.1044921875</v>
      </c>
    </row>
    <row r="163" spans="3:5" x14ac:dyDescent="0.25">
      <c r="C163" s="1">
        <f>24104</f>
        <v>24104</v>
      </c>
      <c r="D163" s="1">
        <f t="shared" si="20"/>
        <v>42091</v>
      </c>
      <c r="E163" s="1">
        <f t="shared" si="21"/>
        <v>41.1044921875</v>
      </c>
    </row>
    <row r="164" spans="3:5" x14ac:dyDescent="0.25">
      <c r="C164" s="1">
        <f>24236</f>
        <v>24236</v>
      </c>
      <c r="D164" s="1">
        <f t="shared" si="20"/>
        <v>42091</v>
      </c>
      <c r="E164" s="1">
        <f t="shared" si="21"/>
        <v>41.1044921875</v>
      </c>
    </row>
    <row r="165" spans="3:5" x14ac:dyDescent="0.25">
      <c r="C165" s="1">
        <f>24377</f>
        <v>24377</v>
      </c>
      <c r="D165" s="1">
        <f t="shared" si="20"/>
        <v>42091</v>
      </c>
      <c r="E165" s="1">
        <f t="shared" si="21"/>
        <v>41.1044921875</v>
      </c>
    </row>
    <row r="166" spans="3:5" x14ac:dyDescent="0.25">
      <c r="C166" s="1">
        <f>24510</f>
        <v>24510</v>
      </c>
      <c r="D166" s="1">
        <f t="shared" si="20"/>
        <v>42091</v>
      </c>
      <c r="E166" s="1">
        <f t="shared" si="21"/>
        <v>41.1044921875</v>
      </c>
    </row>
    <row r="167" spans="3:5" x14ac:dyDescent="0.25">
      <c r="C167" s="1">
        <f>24642</f>
        <v>24642</v>
      </c>
      <c r="D167" s="1">
        <f t="shared" si="20"/>
        <v>42091</v>
      </c>
      <c r="E167" s="1">
        <f t="shared" si="21"/>
        <v>41.1044921875</v>
      </c>
    </row>
    <row r="168" spans="3:5" x14ac:dyDescent="0.25">
      <c r="C168" s="1">
        <f>24780</f>
        <v>24780</v>
      </c>
      <c r="D168" s="1">
        <f t="shared" si="20"/>
        <v>42091</v>
      </c>
      <c r="E168" s="1">
        <f t="shared" si="21"/>
        <v>41.1044921875</v>
      </c>
    </row>
    <row r="169" spans="3:5" x14ac:dyDescent="0.25">
      <c r="C169" s="1">
        <f>24968</f>
        <v>24968</v>
      </c>
      <c r="D169" s="1">
        <f t="shared" si="20"/>
        <v>42091</v>
      </c>
      <c r="E169" s="1">
        <f t="shared" si="21"/>
        <v>41.1044921875</v>
      </c>
    </row>
    <row r="170" spans="3:5" x14ac:dyDescent="0.25">
      <c r="C170" s="1">
        <f>25098</f>
        <v>25098</v>
      </c>
      <c r="D170" s="1">
        <f t="shared" si="20"/>
        <v>42091</v>
      </c>
      <c r="E170" s="1">
        <f t="shared" si="21"/>
        <v>41.1044921875</v>
      </c>
    </row>
    <row r="171" spans="3:5" x14ac:dyDescent="0.25">
      <c r="C171" s="1">
        <f>25227</f>
        <v>25227</v>
      </c>
      <c r="D171" s="1">
        <f t="shared" si="20"/>
        <v>42091</v>
      </c>
      <c r="E171" s="1">
        <f t="shared" si="21"/>
        <v>41.1044921875</v>
      </c>
    </row>
    <row r="172" spans="3:5" x14ac:dyDescent="0.25">
      <c r="C172" s="1">
        <f>25380</f>
        <v>25380</v>
      </c>
      <c r="D172" s="1">
        <f t="shared" si="20"/>
        <v>42091</v>
      </c>
      <c r="E172" s="1">
        <f t="shared" si="21"/>
        <v>41.1044921875</v>
      </c>
    </row>
    <row r="173" spans="3:5" x14ac:dyDescent="0.25">
      <c r="C173" s="1">
        <f>25507</f>
        <v>25507</v>
      </c>
      <c r="D173" s="1">
        <f t="shared" si="20"/>
        <v>42091</v>
      </c>
      <c r="E173" s="1">
        <f t="shared" si="21"/>
        <v>41.1044921875</v>
      </c>
    </row>
    <row r="174" spans="3:5" x14ac:dyDescent="0.25">
      <c r="C174" s="1">
        <f>25659</f>
        <v>25659</v>
      </c>
      <c r="D174" s="1">
        <f>42094</f>
        <v>42094</v>
      </c>
      <c r="E174" s="1">
        <f>41.107421875</f>
        <v>41.107421875</v>
      </c>
    </row>
    <row r="175" spans="3:5" x14ac:dyDescent="0.25">
      <c r="C175" s="1">
        <f>25790</f>
        <v>25790</v>
      </c>
      <c r="D175" s="1">
        <f>42091</f>
        <v>42091</v>
      </c>
      <c r="E175" s="1">
        <f>41.1044921875</f>
        <v>41.1044921875</v>
      </c>
    </row>
    <row r="176" spans="3:5" x14ac:dyDescent="0.25">
      <c r="C176" s="1">
        <f>25935</f>
        <v>25935</v>
      </c>
      <c r="D176" s="1">
        <f>42094</f>
        <v>42094</v>
      </c>
      <c r="E176" s="1">
        <f>41.107421875</f>
        <v>41.107421875</v>
      </c>
    </row>
    <row r="177" spans="3:5" x14ac:dyDescent="0.25">
      <c r="C177" s="1">
        <f>26069</f>
        <v>26069</v>
      </c>
      <c r="D177" s="1">
        <f>42091</f>
        <v>42091</v>
      </c>
      <c r="E177" s="1">
        <f>41.1044921875</f>
        <v>41.1044921875</v>
      </c>
    </row>
    <row r="178" spans="3:5" x14ac:dyDescent="0.25">
      <c r="C178" s="1">
        <f>26209</f>
        <v>26209</v>
      </c>
      <c r="D178" s="1">
        <f>42094</f>
        <v>42094</v>
      </c>
      <c r="E178" s="1">
        <f>41.107421875</f>
        <v>41.107421875</v>
      </c>
    </row>
    <row r="179" spans="3:5" x14ac:dyDescent="0.25">
      <c r="C179" s="1">
        <f>26337</f>
        <v>26337</v>
      </c>
      <c r="D179" s="1">
        <f>42091</f>
        <v>42091</v>
      </c>
      <c r="E179" s="1">
        <f>41.1044921875</f>
        <v>41.1044921875</v>
      </c>
    </row>
    <row r="180" spans="3:5" x14ac:dyDescent="0.25">
      <c r="C180" s="1">
        <f>26485</f>
        <v>26485</v>
      </c>
      <c r="D180" s="1">
        <f>42091</f>
        <v>42091</v>
      </c>
      <c r="E180" s="1">
        <f>41.1044921875</f>
        <v>41.1044921875</v>
      </c>
    </row>
    <row r="181" spans="3:5" x14ac:dyDescent="0.25">
      <c r="C181" s="1">
        <f>26654</f>
        <v>26654</v>
      </c>
      <c r="D181" s="1">
        <f>42247</f>
        <v>42247</v>
      </c>
      <c r="E181" s="1">
        <f>41.2568359375</f>
        <v>41.2568359375</v>
      </c>
    </row>
    <row r="182" spans="3:5" x14ac:dyDescent="0.25">
      <c r="C182" s="1">
        <f>26785</f>
        <v>26785</v>
      </c>
      <c r="D182" s="1">
        <f>42290</f>
        <v>42290</v>
      </c>
      <c r="E182" s="1">
        <f>41.298828125</f>
        <v>41.298828125</v>
      </c>
    </row>
    <row r="183" spans="3:5" x14ac:dyDescent="0.25">
      <c r="C183" s="1">
        <f>26913</f>
        <v>26913</v>
      </c>
      <c r="D183" s="1">
        <f>42287</f>
        <v>42287</v>
      </c>
      <c r="E183" s="1">
        <f>41.2958984375</f>
        <v>41.2958984375</v>
      </c>
    </row>
    <row r="184" spans="3:5" x14ac:dyDescent="0.25">
      <c r="C184" s="1">
        <f>27048</f>
        <v>27048</v>
      </c>
      <c r="D184" s="1">
        <f>42290</f>
        <v>42290</v>
      </c>
      <c r="E184" s="1">
        <f>41.298828125</f>
        <v>41.298828125</v>
      </c>
    </row>
    <row r="185" spans="3:5" x14ac:dyDescent="0.25">
      <c r="C185" s="1">
        <f>27177</f>
        <v>27177</v>
      </c>
      <c r="D185" s="1">
        <f>42287</f>
        <v>42287</v>
      </c>
      <c r="E185" s="1">
        <f>41.2958984375</f>
        <v>41.2958984375</v>
      </c>
    </row>
    <row r="186" spans="3:5" x14ac:dyDescent="0.25">
      <c r="C186" s="1">
        <f>27308</f>
        <v>27308</v>
      </c>
      <c r="D186" s="1">
        <f>42287</f>
        <v>42287</v>
      </c>
      <c r="E186" s="1">
        <f>41.2958984375</f>
        <v>41.2958984375</v>
      </c>
    </row>
    <row r="187" spans="3:5" x14ac:dyDescent="0.25">
      <c r="C187" s="1">
        <f>27450</f>
        <v>27450</v>
      </c>
      <c r="D187" s="1">
        <f>42287</f>
        <v>42287</v>
      </c>
      <c r="E187" s="1">
        <f>41.2958984375</f>
        <v>41.2958984375</v>
      </c>
    </row>
    <row r="188" spans="3:5" x14ac:dyDescent="0.25">
      <c r="C188" s="1">
        <f>27602</f>
        <v>27602</v>
      </c>
      <c r="D188" s="1">
        <f>42290</f>
        <v>42290</v>
      </c>
      <c r="E188" s="1">
        <f>41.298828125</f>
        <v>41.298828125</v>
      </c>
    </row>
    <row r="189" spans="3:5" x14ac:dyDescent="0.25">
      <c r="C189" s="1">
        <f>27735</f>
        <v>27735</v>
      </c>
      <c r="D189" s="1">
        <f>42287</f>
        <v>42287</v>
      </c>
      <c r="E189" s="1">
        <f>41.2958984375</f>
        <v>41.2958984375</v>
      </c>
    </row>
    <row r="190" spans="3:5" x14ac:dyDescent="0.25">
      <c r="C190" s="1">
        <f>27870</f>
        <v>27870</v>
      </c>
      <c r="D190" s="1">
        <f>42290</f>
        <v>42290</v>
      </c>
      <c r="E190" s="1">
        <f>41.298828125</f>
        <v>41.298828125</v>
      </c>
    </row>
    <row r="191" spans="3:5" x14ac:dyDescent="0.25">
      <c r="C191" s="1">
        <f>27996</f>
        <v>27996</v>
      </c>
      <c r="D191" s="1">
        <f>42287</f>
        <v>42287</v>
      </c>
      <c r="E191" s="1">
        <f>41.2958984375</f>
        <v>41.2958984375</v>
      </c>
    </row>
    <row r="192" spans="3:5" x14ac:dyDescent="0.25">
      <c r="C192" s="1">
        <f>28135</f>
        <v>28135</v>
      </c>
      <c r="D192" s="1">
        <f>42290</f>
        <v>42290</v>
      </c>
      <c r="E192" s="1">
        <f>41.298828125</f>
        <v>41.298828125</v>
      </c>
    </row>
    <row r="193" spans="3:5" x14ac:dyDescent="0.25">
      <c r="C193" s="1">
        <f>28266</f>
        <v>28266</v>
      </c>
      <c r="D193" s="1">
        <f>42287</f>
        <v>42287</v>
      </c>
      <c r="E193" s="1">
        <f>41.2958984375</f>
        <v>41.2958984375</v>
      </c>
    </row>
    <row r="194" spans="3:5" x14ac:dyDescent="0.25">
      <c r="C194" s="1">
        <f>28406</f>
        <v>28406</v>
      </c>
      <c r="D194" s="1">
        <f>42290</f>
        <v>42290</v>
      </c>
      <c r="E194" s="1">
        <f>41.298828125</f>
        <v>41.298828125</v>
      </c>
    </row>
    <row r="195" spans="3:5" x14ac:dyDescent="0.25">
      <c r="C195" s="1">
        <f>28542</f>
        <v>28542</v>
      </c>
      <c r="D195" s="1">
        <f>42287</f>
        <v>42287</v>
      </c>
      <c r="E195" s="1">
        <f>41.2958984375</f>
        <v>41.2958984375</v>
      </c>
    </row>
    <row r="196" spans="3:5" x14ac:dyDescent="0.25">
      <c r="C196" s="1">
        <f>28693</f>
        <v>28693</v>
      </c>
      <c r="D196" s="1">
        <f>42288</f>
        <v>42288</v>
      </c>
      <c r="E196" s="1">
        <f>41.296875</f>
        <v>41.296875</v>
      </c>
    </row>
    <row r="197" spans="3:5" x14ac:dyDescent="0.25">
      <c r="C197" s="1">
        <f>28824</f>
        <v>28824</v>
      </c>
      <c r="D197" s="1">
        <f>42287</f>
        <v>42287</v>
      </c>
      <c r="E197" s="1">
        <f>41.2958984375</f>
        <v>41.2958984375</v>
      </c>
    </row>
    <row r="198" spans="3:5" x14ac:dyDescent="0.25">
      <c r="C198" s="1">
        <f>28959</f>
        <v>28959</v>
      </c>
      <c r="D198" s="1">
        <f>42288</f>
        <v>42288</v>
      </c>
      <c r="E198" s="1">
        <f>41.296875</f>
        <v>41.296875</v>
      </c>
    </row>
    <row r="199" spans="3:5" x14ac:dyDescent="0.25">
      <c r="C199" s="1">
        <f>29095</f>
        <v>29095</v>
      </c>
      <c r="D199" s="1">
        <f t="shared" ref="D199:D216" si="22">42287</f>
        <v>42287</v>
      </c>
      <c r="E199" s="1">
        <f t="shared" ref="E199:E216" si="23">41.2958984375</f>
        <v>41.2958984375</v>
      </c>
    </row>
    <row r="200" spans="3:5" x14ac:dyDescent="0.25">
      <c r="C200" s="1">
        <f>29244</f>
        <v>29244</v>
      </c>
      <c r="D200" s="1">
        <f t="shared" si="22"/>
        <v>42287</v>
      </c>
      <c r="E200" s="1">
        <f t="shared" si="23"/>
        <v>41.2958984375</v>
      </c>
    </row>
    <row r="201" spans="3:5" x14ac:dyDescent="0.25">
      <c r="C201" s="1">
        <f>29392</f>
        <v>29392</v>
      </c>
      <c r="D201" s="1">
        <f t="shared" si="22"/>
        <v>42287</v>
      </c>
      <c r="E201" s="1">
        <f t="shared" si="23"/>
        <v>41.2958984375</v>
      </c>
    </row>
    <row r="202" spans="3:5" x14ac:dyDescent="0.25">
      <c r="C202" s="1">
        <f>29529</f>
        <v>29529</v>
      </c>
      <c r="D202" s="1">
        <f t="shared" si="22"/>
        <v>42287</v>
      </c>
      <c r="E202" s="1">
        <f t="shared" si="23"/>
        <v>41.2958984375</v>
      </c>
    </row>
    <row r="203" spans="3:5" x14ac:dyDescent="0.25">
      <c r="C203" s="1">
        <f>29689</f>
        <v>29689</v>
      </c>
      <c r="D203" s="1">
        <f t="shared" si="22"/>
        <v>42287</v>
      </c>
      <c r="E203" s="1">
        <f t="shared" si="23"/>
        <v>41.2958984375</v>
      </c>
    </row>
    <row r="204" spans="3:5" x14ac:dyDescent="0.25">
      <c r="C204" s="1">
        <f>29829</f>
        <v>29829</v>
      </c>
      <c r="D204" s="1">
        <f t="shared" si="22"/>
        <v>42287</v>
      </c>
      <c r="E204" s="1">
        <f t="shared" si="23"/>
        <v>41.2958984375</v>
      </c>
    </row>
    <row r="205" spans="3:5" x14ac:dyDescent="0.25">
      <c r="C205" s="1">
        <f>30001</f>
        <v>30001</v>
      </c>
      <c r="D205" s="1">
        <f t="shared" si="22"/>
        <v>42287</v>
      </c>
      <c r="E205" s="1">
        <f t="shared" si="23"/>
        <v>41.2958984375</v>
      </c>
    </row>
    <row r="206" spans="3:5" x14ac:dyDescent="0.25">
      <c r="C206" s="1">
        <f>30134</f>
        <v>30134</v>
      </c>
      <c r="D206" s="1">
        <f t="shared" si="22"/>
        <v>42287</v>
      </c>
      <c r="E206" s="1">
        <f t="shared" si="23"/>
        <v>41.2958984375</v>
      </c>
    </row>
    <row r="207" spans="3:5" x14ac:dyDescent="0.25">
      <c r="C207" s="1">
        <f>30267</f>
        <v>30267</v>
      </c>
      <c r="D207" s="1">
        <f t="shared" si="22"/>
        <v>42287</v>
      </c>
      <c r="E207" s="1">
        <f t="shared" si="23"/>
        <v>41.2958984375</v>
      </c>
    </row>
    <row r="208" spans="3:5" x14ac:dyDescent="0.25">
      <c r="C208" s="1">
        <f>30392</f>
        <v>30392</v>
      </c>
      <c r="D208" s="1">
        <f t="shared" si="22"/>
        <v>42287</v>
      </c>
      <c r="E208" s="1">
        <f t="shared" si="23"/>
        <v>41.2958984375</v>
      </c>
    </row>
    <row r="209" spans="3:5" x14ac:dyDescent="0.25">
      <c r="C209" s="1">
        <f>30523</f>
        <v>30523</v>
      </c>
      <c r="D209" s="1">
        <f t="shared" si="22"/>
        <v>42287</v>
      </c>
      <c r="E209" s="1">
        <f t="shared" si="23"/>
        <v>41.2958984375</v>
      </c>
    </row>
    <row r="210" spans="3:5" x14ac:dyDescent="0.25">
      <c r="C210" s="1">
        <f>30660</f>
        <v>30660</v>
      </c>
      <c r="D210" s="1">
        <f t="shared" si="22"/>
        <v>42287</v>
      </c>
      <c r="E210" s="1">
        <f t="shared" si="23"/>
        <v>41.2958984375</v>
      </c>
    </row>
    <row r="211" spans="3:5" x14ac:dyDescent="0.25">
      <c r="C211" s="1">
        <f>30800</f>
        <v>30800</v>
      </c>
      <c r="D211" s="1">
        <f t="shared" si="22"/>
        <v>42287</v>
      </c>
      <c r="E211" s="1">
        <f t="shared" si="23"/>
        <v>41.2958984375</v>
      </c>
    </row>
    <row r="212" spans="3:5" x14ac:dyDescent="0.25">
      <c r="C212" s="1">
        <f>30921</f>
        <v>30921</v>
      </c>
      <c r="D212" s="1">
        <f t="shared" si="22"/>
        <v>42287</v>
      </c>
      <c r="E212" s="1">
        <f t="shared" si="23"/>
        <v>41.2958984375</v>
      </c>
    </row>
    <row r="213" spans="3:5" x14ac:dyDescent="0.25">
      <c r="C213" s="1">
        <f>31054</f>
        <v>31054</v>
      </c>
      <c r="D213" s="1">
        <f t="shared" si="22"/>
        <v>42287</v>
      </c>
      <c r="E213" s="1">
        <f t="shared" si="23"/>
        <v>41.2958984375</v>
      </c>
    </row>
    <row r="214" spans="3:5" x14ac:dyDescent="0.25">
      <c r="C214" s="1">
        <f>31196</f>
        <v>31196</v>
      </c>
      <c r="D214" s="1">
        <f t="shared" si="22"/>
        <v>42287</v>
      </c>
      <c r="E214" s="1">
        <f t="shared" si="23"/>
        <v>41.2958984375</v>
      </c>
    </row>
    <row r="215" spans="3:5" x14ac:dyDescent="0.25">
      <c r="C215" s="1">
        <f>31336</f>
        <v>31336</v>
      </c>
      <c r="D215" s="1">
        <f t="shared" si="22"/>
        <v>42287</v>
      </c>
      <c r="E215" s="1">
        <f t="shared" si="23"/>
        <v>41.2958984375</v>
      </c>
    </row>
    <row r="216" spans="3:5" x14ac:dyDescent="0.25">
      <c r="C216" s="1">
        <f>31502</f>
        <v>31502</v>
      </c>
      <c r="D216" s="1">
        <f t="shared" si="22"/>
        <v>42287</v>
      </c>
      <c r="E216" s="1">
        <f t="shared" si="23"/>
        <v>41.2958984375</v>
      </c>
    </row>
    <row r="217" spans="3:5" x14ac:dyDescent="0.25">
      <c r="C217" s="1">
        <f>31642</f>
        <v>31642</v>
      </c>
      <c r="D217" s="1">
        <f>42691</f>
        <v>42691</v>
      </c>
      <c r="E217" s="1">
        <f>41.6904296875</f>
        <v>41.6904296875</v>
      </c>
    </row>
    <row r="218" spans="3:5" x14ac:dyDescent="0.25">
      <c r="C218" s="1">
        <f>31776</f>
        <v>31776</v>
      </c>
      <c r="D218" s="1">
        <f t="shared" ref="D218:D231" si="24">42771</f>
        <v>42771</v>
      </c>
      <c r="E218" s="1">
        <f t="shared" ref="E218:E231" si="25">41.7685546875</f>
        <v>41.7685546875</v>
      </c>
    </row>
    <row r="219" spans="3:5" x14ac:dyDescent="0.25">
      <c r="C219" s="1">
        <f>31914</f>
        <v>31914</v>
      </c>
      <c r="D219" s="1">
        <f t="shared" si="24"/>
        <v>42771</v>
      </c>
      <c r="E219" s="1">
        <f t="shared" si="25"/>
        <v>41.7685546875</v>
      </c>
    </row>
    <row r="220" spans="3:5" x14ac:dyDescent="0.25">
      <c r="C220" s="1">
        <f>32048</f>
        <v>32048</v>
      </c>
      <c r="D220" s="1">
        <f t="shared" si="24"/>
        <v>42771</v>
      </c>
      <c r="E220" s="1">
        <f t="shared" si="25"/>
        <v>41.7685546875</v>
      </c>
    </row>
    <row r="221" spans="3:5" x14ac:dyDescent="0.25">
      <c r="C221" s="1">
        <f>32184</f>
        <v>32184</v>
      </c>
      <c r="D221" s="1">
        <f t="shared" si="24"/>
        <v>42771</v>
      </c>
      <c r="E221" s="1">
        <f t="shared" si="25"/>
        <v>41.7685546875</v>
      </c>
    </row>
    <row r="222" spans="3:5" x14ac:dyDescent="0.25">
      <c r="C222" s="1">
        <f>32331</f>
        <v>32331</v>
      </c>
      <c r="D222" s="1">
        <f t="shared" si="24"/>
        <v>42771</v>
      </c>
      <c r="E222" s="1">
        <f t="shared" si="25"/>
        <v>41.7685546875</v>
      </c>
    </row>
    <row r="223" spans="3:5" x14ac:dyDescent="0.25">
      <c r="C223" s="1">
        <f>32496</f>
        <v>32496</v>
      </c>
      <c r="D223" s="1">
        <f t="shared" si="24"/>
        <v>42771</v>
      </c>
      <c r="E223" s="1">
        <f t="shared" si="25"/>
        <v>41.7685546875</v>
      </c>
    </row>
    <row r="224" spans="3:5" x14ac:dyDescent="0.25">
      <c r="C224" s="1">
        <f>32644</f>
        <v>32644</v>
      </c>
      <c r="D224" s="1">
        <f t="shared" si="24"/>
        <v>42771</v>
      </c>
      <c r="E224" s="1">
        <f t="shared" si="25"/>
        <v>41.7685546875</v>
      </c>
    </row>
    <row r="225" spans="3:5" x14ac:dyDescent="0.25">
      <c r="C225" s="1">
        <f>32813</f>
        <v>32813</v>
      </c>
      <c r="D225" s="1">
        <f t="shared" si="24"/>
        <v>42771</v>
      </c>
      <c r="E225" s="1">
        <f t="shared" si="25"/>
        <v>41.7685546875</v>
      </c>
    </row>
    <row r="226" spans="3:5" x14ac:dyDescent="0.25">
      <c r="C226" s="1">
        <f>32960</f>
        <v>32960</v>
      </c>
      <c r="D226" s="1">
        <f t="shared" si="24"/>
        <v>42771</v>
      </c>
      <c r="E226" s="1">
        <f t="shared" si="25"/>
        <v>41.7685546875</v>
      </c>
    </row>
    <row r="227" spans="3:5" x14ac:dyDescent="0.25">
      <c r="C227" s="1">
        <f>33119</f>
        <v>33119</v>
      </c>
      <c r="D227" s="1">
        <f t="shared" si="24"/>
        <v>42771</v>
      </c>
      <c r="E227" s="1">
        <f t="shared" si="25"/>
        <v>41.7685546875</v>
      </c>
    </row>
    <row r="228" spans="3:5" x14ac:dyDescent="0.25">
      <c r="C228" s="1">
        <f>33265</f>
        <v>33265</v>
      </c>
      <c r="D228" s="1">
        <f t="shared" si="24"/>
        <v>42771</v>
      </c>
      <c r="E228" s="1">
        <f t="shared" si="25"/>
        <v>41.7685546875</v>
      </c>
    </row>
    <row r="229" spans="3:5" x14ac:dyDescent="0.25">
      <c r="C229" s="1">
        <f>33406</f>
        <v>33406</v>
      </c>
      <c r="D229" s="1">
        <f t="shared" si="24"/>
        <v>42771</v>
      </c>
      <c r="E229" s="1">
        <f t="shared" si="25"/>
        <v>41.7685546875</v>
      </c>
    </row>
    <row r="230" spans="3:5" x14ac:dyDescent="0.25">
      <c r="C230" s="1">
        <f>33552</f>
        <v>33552</v>
      </c>
      <c r="D230" s="1">
        <f t="shared" si="24"/>
        <v>42771</v>
      </c>
      <c r="E230" s="1">
        <f t="shared" si="25"/>
        <v>41.7685546875</v>
      </c>
    </row>
    <row r="231" spans="3:5" x14ac:dyDescent="0.25">
      <c r="C231" s="1">
        <f>33729</f>
        <v>33729</v>
      </c>
      <c r="D231" s="1">
        <f t="shared" si="24"/>
        <v>42771</v>
      </c>
      <c r="E231" s="1">
        <f t="shared" si="25"/>
        <v>41.7685546875</v>
      </c>
    </row>
    <row r="232" spans="3:5" x14ac:dyDescent="0.25">
      <c r="C232" s="1">
        <f>33887</f>
        <v>33887</v>
      </c>
      <c r="D232" s="1">
        <f>42783</f>
        <v>42783</v>
      </c>
      <c r="E232" s="1">
        <f>41.7802734375</f>
        <v>41.7802734375</v>
      </c>
    </row>
    <row r="233" spans="3:5" x14ac:dyDescent="0.25">
      <c r="C233" s="1">
        <f>34034</f>
        <v>34034</v>
      </c>
      <c r="D233" s="1">
        <f>42787</f>
        <v>42787</v>
      </c>
      <c r="E233" s="1">
        <f>41.7841796875</f>
        <v>41.7841796875</v>
      </c>
    </row>
    <row r="234" spans="3:5" x14ac:dyDescent="0.25">
      <c r="C234" s="1">
        <f>34176</f>
        <v>34176</v>
      </c>
      <c r="D234" s="1">
        <f>42787</f>
        <v>42787</v>
      </c>
      <c r="E234" s="1">
        <f>41.7841796875</f>
        <v>41.7841796875</v>
      </c>
    </row>
    <row r="235" spans="3:5" x14ac:dyDescent="0.25">
      <c r="C235" s="1">
        <f>34321</f>
        <v>34321</v>
      </c>
      <c r="D235" s="1">
        <f>42790</f>
        <v>42790</v>
      </c>
      <c r="E235" s="1">
        <f>41.787109375</f>
        <v>41.787109375</v>
      </c>
    </row>
    <row r="236" spans="3:5" x14ac:dyDescent="0.25">
      <c r="C236" s="1">
        <f>34451</f>
        <v>34451</v>
      </c>
      <c r="D236" s="1">
        <f>42787</f>
        <v>42787</v>
      </c>
      <c r="E236" s="1">
        <f>41.7841796875</f>
        <v>41.7841796875</v>
      </c>
    </row>
    <row r="237" spans="3:5" x14ac:dyDescent="0.25">
      <c r="C237" s="1">
        <f>34607</f>
        <v>34607</v>
      </c>
      <c r="D237" s="1">
        <f>42788</f>
        <v>42788</v>
      </c>
      <c r="E237" s="1">
        <f>41.78515625</f>
        <v>41.78515625</v>
      </c>
    </row>
    <row r="238" spans="3:5" x14ac:dyDescent="0.25">
      <c r="C238" s="1">
        <f>34740</f>
        <v>34740</v>
      </c>
      <c r="D238" s="1">
        <f>42787</f>
        <v>42787</v>
      </c>
      <c r="E238" s="1">
        <f>41.7841796875</f>
        <v>41.7841796875</v>
      </c>
    </row>
    <row r="239" spans="3:5" x14ac:dyDescent="0.25">
      <c r="C239" s="1">
        <f>34872</f>
        <v>34872</v>
      </c>
      <c r="D239" s="1">
        <f>42788</f>
        <v>42788</v>
      </c>
      <c r="E239" s="1">
        <f>41.78515625</f>
        <v>41.78515625</v>
      </c>
    </row>
    <row r="240" spans="3:5" x14ac:dyDescent="0.25">
      <c r="C240" s="1">
        <f>35004</f>
        <v>35004</v>
      </c>
      <c r="D240" s="1">
        <f>42787</f>
        <v>42787</v>
      </c>
      <c r="E240" s="1">
        <f>41.7841796875</f>
        <v>41.7841796875</v>
      </c>
    </row>
    <row r="241" spans="3:5" x14ac:dyDescent="0.25">
      <c r="C241" s="1">
        <f>35146</f>
        <v>35146</v>
      </c>
      <c r="D241" s="1">
        <f>42788</f>
        <v>42788</v>
      </c>
      <c r="E241" s="1">
        <f>41.78515625</f>
        <v>41.78515625</v>
      </c>
    </row>
    <row r="242" spans="3:5" x14ac:dyDescent="0.25">
      <c r="C242" s="1">
        <f>35306</f>
        <v>35306</v>
      </c>
      <c r="D242" s="1">
        <f t="shared" ref="D242:D250" si="26">42787</f>
        <v>42787</v>
      </c>
      <c r="E242" s="1">
        <f t="shared" ref="E242:E250" si="27">41.7841796875</f>
        <v>41.7841796875</v>
      </c>
    </row>
    <row r="243" spans="3:5" x14ac:dyDescent="0.25">
      <c r="C243" s="1">
        <f>35454</f>
        <v>35454</v>
      </c>
      <c r="D243" s="1">
        <f t="shared" si="26"/>
        <v>42787</v>
      </c>
      <c r="E243" s="1">
        <f t="shared" si="27"/>
        <v>41.7841796875</v>
      </c>
    </row>
    <row r="244" spans="3:5" x14ac:dyDescent="0.25">
      <c r="C244" s="1">
        <f>35609</f>
        <v>35609</v>
      </c>
      <c r="D244" s="1">
        <f t="shared" si="26"/>
        <v>42787</v>
      </c>
      <c r="E244" s="1">
        <f t="shared" si="27"/>
        <v>41.7841796875</v>
      </c>
    </row>
    <row r="245" spans="3:5" x14ac:dyDescent="0.25">
      <c r="C245" s="1">
        <f>35764</f>
        <v>35764</v>
      </c>
      <c r="D245" s="1">
        <f t="shared" si="26"/>
        <v>42787</v>
      </c>
      <c r="E245" s="1">
        <f t="shared" si="27"/>
        <v>41.7841796875</v>
      </c>
    </row>
    <row r="246" spans="3:5" x14ac:dyDescent="0.25">
      <c r="C246" s="1">
        <f>35940</f>
        <v>35940</v>
      </c>
      <c r="D246" s="1">
        <f t="shared" si="26"/>
        <v>42787</v>
      </c>
      <c r="E246" s="1">
        <f t="shared" si="27"/>
        <v>41.7841796875</v>
      </c>
    </row>
    <row r="247" spans="3:5" x14ac:dyDescent="0.25">
      <c r="C247" s="1">
        <f>36090</f>
        <v>36090</v>
      </c>
      <c r="D247" s="1">
        <f t="shared" si="26"/>
        <v>42787</v>
      </c>
      <c r="E247" s="1">
        <f t="shared" si="27"/>
        <v>41.7841796875</v>
      </c>
    </row>
    <row r="248" spans="3:5" x14ac:dyDescent="0.25">
      <c r="C248" s="1">
        <f>36229</f>
        <v>36229</v>
      </c>
      <c r="D248" s="1">
        <f t="shared" si="26"/>
        <v>42787</v>
      </c>
      <c r="E248" s="1">
        <f t="shared" si="27"/>
        <v>41.7841796875</v>
      </c>
    </row>
    <row r="249" spans="3:5" x14ac:dyDescent="0.25">
      <c r="C249" s="1">
        <f>36386</f>
        <v>36386</v>
      </c>
      <c r="D249" s="1">
        <f t="shared" si="26"/>
        <v>42787</v>
      </c>
      <c r="E249" s="1">
        <f t="shared" si="27"/>
        <v>41.7841796875</v>
      </c>
    </row>
    <row r="250" spans="3:5" x14ac:dyDescent="0.25">
      <c r="C250" s="1">
        <f>36549</f>
        <v>36549</v>
      </c>
      <c r="D250" s="1">
        <f t="shared" si="26"/>
        <v>42787</v>
      </c>
      <c r="E250" s="1">
        <f t="shared" si="27"/>
        <v>41.7841796875</v>
      </c>
    </row>
    <row r="251" spans="3:5" x14ac:dyDescent="0.25">
      <c r="C251" s="1">
        <f>36748</f>
        <v>36748</v>
      </c>
      <c r="D251" s="1">
        <f t="shared" ref="D251:D258" si="28">42811</f>
        <v>42811</v>
      </c>
      <c r="E251" s="1">
        <f t="shared" ref="E251:E258" si="29">41.8076171875</f>
        <v>41.8076171875</v>
      </c>
    </row>
    <row r="252" spans="3:5" x14ac:dyDescent="0.25">
      <c r="C252" s="1">
        <f>36890</f>
        <v>36890</v>
      </c>
      <c r="D252" s="1">
        <f t="shared" si="28"/>
        <v>42811</v>
      </c>
      <c r="E252" s="1">
        <f t="shared" si="29"/>
        <v>41.8076171875</v>
      </c>
    </row>
    <row r="253" spans="3:5" x14ac:dyDescent="0.25">
      <c r="C253" s="1">
        <f>37040</f>
        <v>37040</v>
      </c>
      <c r="D253" s="1">
        <f t="shared" si="28"/>
        <v>42811</v>
      </c>
      <c r="E253" s="1">
        <f t="shared" si="29"/>
        <v>41.8076171875</v>
      </c>
    </row>
    <row r="254" spans="3:5" x14ac:dyDescent="0.25">
      <c r="C254" s="1">
        <f>37192</f>
        <v>37192</v>
      </c>
      <c r="D254" s="1">
        <f t="shared" si="28"/>
        <v>42811</v>
      </c>
      <c r="E254" s="1">
        <f t="shared" si="29"/>
        <v>41.8076171875</v>
      </c>
    </row>
    <row r="255" spans="3:5" x14ac:dyDescent="0.25">
      <c r="C255" s="1">
        <f>37338</f>
        <v>37338</v>
      </c>
      <c r="D255" s="1">
        <f t="shared" si="28"/>
        <v>42811</v>
      </c>
      <c r="E255" s="1">
        <f t="shared" si="29"/>
        <v>41.8076171875</v>
      </c>
    </row>
    <row r="256" spans="3:5" x14ac:dyDescent="0.25">
      <c r="C256" s="1">
        <f>37502</f>
        <v>37502</v>
      </c>
      <c r="D256" s="1">
        <f t="shared" si="28"/>
        <v>42811</v>
      </c>
      <c r="E256" s="1">
        <f t="shared" si="29"/>
        <v>41.8076171875</v>
      </c>
    </row>
    <row r="257" spans="3:5" x14ac:dyDescent="0.25">
      <c r="C257" s="1">
        <f>37661</f>
        <v>37661</v>
      </c>
      <c r="D257" s="1">
        <f t="shared" si="28"/>
        <v>42811</v>
      </c>
      <c r="E257" s="1">
        <f t="shared" si="29"/>
        <v>41.8076171875</v>
      </c>
    </row>
    <row r="258" spans="3:5" x14ac:dyDescent="0.25">
      <c r="C258" s="1">
        <f>37814</f>
        <v>37814</v>
      </c>
      <c r="D258" s="1">
        <f t="shared" si="28"/>
        <v>42811</v>
      </c>
      <c r="E258" s="1">
        <f t="shared" si="29"/>
        <v>41.8076171875</v>
      </c>
    </row>
    <row r="259" spans="3:5" x14ac:dyDescent="0.25">
      <c r="C259" s="1">
        <f>37965</f>
        <v>37965</v>
      </c>
      <c r="D259" s="1">
        <f>42812</f>
        <v>42812</v>
      </c>
      <c r="E259" s="1">
        <f>41.80859375</f>
        <v>41.80859375</v>
      </c>
    </row>
    <row r="260" spans="3:5" x14ac:dyDescent="0.25">
      <c r="C260" s="1">
        <f>38113</f>
        <v>38113</v>
      </c>
      <c r="D260" s="1">
        <f>42811</f>
        <v>42811</v>
      </c>
      <c r="E260" s="1">
        <f>41.8076171875</f>
        <v>41.8076171875</v>
      </c>
    </row>
    <row r="261" spans="3:5" x14ac:dyDescent="0.25">
      <c r="C261" s="1">
        <f>38264</f>
        <v>38264</v>
      </c>
      <c r="D261" s="1">
        <f>42814</f>
        <v>42814</v>
      </c>
      <c r="E261" s="1">
        <f>41.810546875</f>
        <v>41.810546875</v>
      </c>
    </row>
    <row r="262" spans="3:5" x14ac:dyDescent="0.25">
      <c r="C262" s="1">
        <f>38416</f>
        <v>38416</v>
      </c>
      <c r="D262" s="1">
        <f>42811</f>
        <v>42811</v>
      </c>
      <c r="E262" s="1">
        <f>41.8076171875</f>
        <v>41.8076171875</v>
      </c>
    </row>
    <row r="263" spans="3:5" x14ac:dyDescent="0.25">
      <c r="C263" s="1">
        <f>38583</f>
        <v>38583</v>
      </c>
      <c r="D263" s="1">
        <f>42814</f>
        <v>42814</v>
      </c>
      <c r="E263" s="1">
        <f>41.810546875</f>
        <v>41.810546875</v>
      </c>
    </row>
    <row r="264" spans="3:5" x14ac:dyDescent="0.25">
      <c r="C264" s="1">
        <f>38731</f>
        <v>38731</v>
      </c>
      <c r="D264" s="1">
        <f>42811</f>
        <v>42811</v>
      </c>
      <c r="E264" s="1">
        <f>41.8076171875</f>
        <v>41.8076171875</v>
      </c>
    </row>
    <row r="265" spans="3:5" x14ac:dyDescent="0.25">
      <c r="C265" s="1">
        <f>38883</f>
        <v>38883</v>
      </c>
      <c r="D265" s="1">
        <f>42814</f>
        <v>42814</v>
      </c>
      <c r="E265" s="1">
        <f>41.810546875</f>
        <v>41.810546875</v>
      </c>
    </row>
    <row r="266" spans="3:5" x14ac:dyDescent="0.25">
      <c r="C266" s="1">
        <f>39029</f>
        <v>39029</v>
      </c>
      <c r="D266" s="1">
        <f>42811</f>
        <v>42811</v>
      </c>
      <c r="E266" s="1">
        <f>41.8076171875</f>
        <v>41.8076171875</v>
      </c>
    </row>
    <row r="267" spans="3:5" x14ac:dyDescent="0.25">
      <c r="C267" s="1">
        <f>39180</f>
        <v>39180</v>
      </c>
      <c r="D267" s="1">
        <f>42814</f>
        <v>42814</v>
      </c>
      <c r="E267" s="1">
        <f>41.810546875</f>
        <v>41.810546875</v>
      </c>
    </row>
    <row r="268" spans="3:5" x14ac:dyDescent="0.25">
      <c r="C268" s="1">
        <f>39330</f>
        <v>39330</v>
      </c>
      <c r="D268" s="1">
        <f>42811</f>
        <v>42811</v>
      </c>
      <c r="E268" s="1">
        <f>41.8076171875</f>
        <v>41.8076171875</v>
      </c>
    </row>
    <row r="269" spans="3:5" x14ac:dyDescent="0.25">
      <c r="C269" s="1">
        <f>39483</f>
        <v>39483</v>
      </c>
      <c r="D269" s="1">
        <f>42811</f>
        <v>42811</v>
      </c>
      <c r="E269" s="1">
        <f>41.8076171875</f>
        <v>41.8076171875</v>
      </c>
    </row>
    <row r="270" spans="3:5" x14ac:dyDescent="0.25">
      <c r="C270" s="1">
        <f>39628</f>
        <v>39628</v>
      </c>
      <c r="D270" s="1">
        <f>42811</f>
        <v>42811</v>
      </c>
      <c r="E270" s="1">
        <f>41.8076171875</f>
        <v>41.8076171875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2016-01-08T15:46:51Z</cp:lastPrinted>
  <dcterms:created xsi:type="dcterms:W3CDTF">2016-01-08T15:46:51Z</dcterms:created>
  <dcterms:modified xsi:type="dcterms:W3CDTF">2016-01-08T15:23:43Z</dcterms:modified>
</cp:coreProperties>
</file>