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jQueryMobile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13" i="2" l="1"/>
  <c r="H13" i="2"/>
  <c r="E247" i="2"/>
  <c r="D247" i="2"/>
  <c r="C247" i="2"/>
  <c r="E246" i="2"/>
  <c r="D246" i="2"/>
  <c r="C246" i="2"/>
  <c r="E245" i="2"/>
  <c r="D245" i="2"/>
  <c r="C245" i="2"/>
  <c r="E244" i="2"/>
  <c r="D244" i="2"/>
  <c r="C244" i="2"/>
  <c r="E243" i="2"/>
  <c r="D243" i="2"/>
  <c r="C243" i="2"/>
  <c r="E242" i="2"/>
  <c r="D242" i="2"/>
  <c r="C242" i="2"/>
  <c r="E241" i="2"/>
  <c r="D241" i="2"/>
  <c r="C241" i="2"/>
  <c r="E240" i="2"/>
  <c r="D240" i="2"/>
  <c r="C240" i="2"/>
  <c r="E239" i="2"/>
  <c r="D239" i="2"/>
  <c r="C239" i="2"/>
  <c r="E238" i="2"/>
  <c r="D238" i="2"/>
  <c r="C238" i="2"/>
  <c r="E237" i="2"/>
  <c r="D237" i="2"/>
  <c r="C237" i="2"/>
  <c r="E236" i="2"/>
  <c r="D236" i="2"/>
  <c r="C236" i="2"/>
  <c r="E235" i="2"/>
  <c r="D235" i="2"/>
  <c r="C235" i="2"/>
  <c r="E234" i="2"/>
  <c r="D234" i="2"/>
  <c r="C234" i="2"/>
  <c r="E233" i="2"/>
  <c r="D233" i="2"/>
  <c r="C233" i="2"/>
  <c r="E232" i="2"/>
  <c r="D232" i="2"/>
  <c r="C232" i="2"/>
  <c r="E231" i="2"/>
  <c r="D231" i="2"/>
  <c r="C231" i="2"/>
  <c r="E230" i="2"/>
  <c r="D230" i="2"/>
  <c r="C230" i="2"/>
  <c r="E229" i="2"/>
  <c r="D229" i="2"/>
  <c r="C229" i="2"/>
  <c r="E228" i="2"/>
  <c r="D228" i="2"/>
  <c r="C228" i="2"/>
  <c r="E227" i="2"/>
  <c r="D227" i="2"/>
  <c r="C227" i="2"/>
  <c r="E226" i="2"/>
  <c r="D226" i="2"/>
  <c r="C226" i="2"/>
  <c r="E225" i="2"/>
  <c r="D225" i="2"/>
  <c r="C225" i="2"/>
  <c r="E224" i="2"/>
  <c r="D224" i="2"/>
  <c r="C224" i="2"/>
  <c r="E223" i="2"/>
  <c r="D223" i="2"/>
  <c r="C223" i="2"/>
  <c r="E222" i="2"/>
  <c r="D222" i="2"/>
  <c r="C222" i="2"/>
  <c r="E221" i="2"/>
  <c r="D221" i="2"/>
  <c r="C221" i="2"/>
  <c r="E220" i="2"/>
  <c r="D220" i="2"/>
  <c r="C220" i="2"/>
  <c r="E219" i="2"/>
  <c r="D219" i="2"/>
  <c r="C219" i="2"/>
  <c r="E218" i="2"/>
  <c r="D218" i="2"/>
  <c r="C218" i="2"/>
  <c r="E217" i="2"/>
  <c r="D217" i="2"/>
  <c r="C217" i="2"/>
  <c r="E216" i="2"/>
  <c r="D216" i="2"/>
  <c r="C216" i="2"/>
  <c r="E215" i="2"/>
  <c r="D215" i="2"/>
  <c r="C215" i="2"/>
  <c r="E214" i="2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E139" i="2"/>
  <c r="D139" i="2"/>
  <c r="C139" i="2"/>
  <c r="E138" i="2"/>
  <c r="D138" i="2"/>
  <c r="C138" i="2"/>
  <c r="E137" i="2"/>
  <c r="D137" i="2"/>
  <c r="C137" i="2"/>
  <c r="E136" i="2"/>
  <c r="D136" i="2"/>
  <c r="C136" i="2"/>
  <c r="E135" i="2"/>
  <c r="D135" i="2"/>
  <c r="C135" i="2"/>
  <c r="E134" i="2"/>
  <c r="D134" i="2"/>
  <c r="C134" i="2"/>
  <c r="E133" i="2"/>
  <c r="D133" i="2"/>
  <c r="C133" i="2"/>
  <c r="E132" i="2"/>
  <c r="D132" i="2"/>
  <c r="C132" i="2"/>
  <c r="E131" i="2"/>
  <c r="D131" i="2"/>
  <c r="C131" i="2"/>
  <c r="E130" i="2"/>
  <c r="D130" i="2"/>
  <c r="C130" i="2"/>
  <c r="E129" i="2"/>
  <c r="D129" i="2"/>
  <c r="C129" i="2"/>
  <c r="E128" i="2"/>
  <c r="D128" i="2"/>
  <c r="C128" i="2"/>
  <c r="E127" i="2"/>
  <c r="D127" i="2"/>
  <c r="C127" i="2"/>
  <c r="E126" i="2"/>
  <c r="D126" i="2"/>
  <c r="C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I13" i="2" s="1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<sst xmlns="http://schemas.openxmlformats.org/spreadsheetml/2006/main" count="9" uniqueCount="9">
  <si>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</si>
  <si>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</si>
  <si>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</si>
  <si>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</si>
  <si>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285(124x)</t>
  </si>
  <si>
    <t>AVERAGE: 145(246x)</t>
  </si>
  <si>
    <t>begin avg</t>
  </si>
  <si>
    <t>max</t>
  </si>
  <si>
    <t>end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</si>
</sst>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Sheet1!$A$2:$A$125</c:f>
              <c:numCache>
                <c:formatCode>General</c:formatCode>
                <c:ptCount val="124"/>
                <c:pt idx="0">
                  <c:v>943</c:v>
                </c:pt>
                <c:pt idx="1">
                  <c:v>1248</c:v>
                </c:pt>
                <c:pt idx="2">
                  <c:v>1527</c:v>
                </c:pt>
                <c:pt idx="3">
                  <c:v>1808</c:v>
                </c:pt>
                <c:pt idx="4">
                  <c:v>2079</c:v>
                </c:pt>
                <c:pt idx="5">
                  <c:v>2372</c:v>
                </c:pt>
                <c:pt idx="6">
                  <c:v>2648</c:v>
                </c:pt>
                <c:pt idx="7">
                  <c:v>2928</c:v>
                </c:pt>
                <c:pt idx="8">
                  <c:v>3207</c:v>
                </c:pt>
                <c:pt idx="9">
                  <c:v>3480</c:v>
                </c:pt>
                <c:pt idx="10">
                  <c:v>3783</c:v>
                </c:pt>
                <c:pt idx="11">
                  <c:v>4205</c:v>
                </c:pt>
                <c:pt idx="12">
                  <c:v>4603</c:v>
                </c:pt>
                <c:pt idx="13">
                  <c:v>4971</c:v>
                </c:pt>
                <c:pt idx="14">
                  <c:v>5352</c:v>
                </c:pt>
                <c:pt idx="15">
                  <c:v>5752</c:v>
                </c:pt>
                <c:pt idx="16">
                  <c:v>6072</c:v>
                </c:pt>
                <c:pt idx="17">
                  <c:v>6411</c:v>
                </c:pt>
                <c:pt idx="18">
                  <c:v>6723</c:v>
                </c:pt>
                <c:pt idx="19">
                  <c:v>6990</c:v>
                </c:pt>
                <c:pt idx="20">
                  <c:v>7279</c:v>
                </c:pt>
                <c:pt idx="21">
                  <c:v>7558</c:v>
                </c:pt>
                <c:pt idx="22">
                  <c:v>7834</c:v>
                </c:pt>
                <c:pt idx="23">
                  <c:v>8110</c:v>
                </c:pt>
                <c:pt idx="24">
                  <c:v>8371</c:v>
                </c:pt>
                <c:pt idx="25">
                  <c:v>8651</c:v>
                </c:pt>
                <c:pt idx="26">
                  <c:v>8914</c:v>
                </c:pt>
                <c:pt idx="27">
                  <c:v>9174</c:v>
                </c:pt>
                <c:pt idx="28">
                  <c:v>9448</c:v>
                </c:pt>
                <c:pt idx="29">
                  <c:v>9744</c:v>
                </c:pt>
                <c:pt idx="30">
                  <c:v>10027</c:v>
                </c:pt>
                <c:pt idx="31">
                  <c:v>10306</c:v>
                </c:pt>
                <c:pt idx="32">
                  <c:v>10586</c:v>
                </c:pt>
                <c:pt idx="33">
                  <c:v>10861</c:v>
                </c:pt>
                <c:pt idx="34">
                  <c:v>11135</c:v>
                </c:pt>
                <c:pt idx="35">
                  <c:v>11402</c:v>
                </c:pt>
                <c:pt idx="36">
                  <c:v>11670</c:v>
                </c:pt>
                <c:pt idx="37">
                  <c:v>11935</c:v>
                </c:pt>
                <c:pt idx="38">
                  <c:v>12243</c:v>
                </c:pt>
                <c:pt idx="39">
                  <c:v>12511</c:v>
                </c:pt>
                <c:pt idx="40">
                  <c:v>12788</c:v>
                </c:pt>
                <c:pt idx="41">
                  <c:v>13057</c:v>
                </c:pt>
                <c:pt idx="42">
                  <c:v>13343</c:v>
                </c:pt>
                <c:pt idx="43">
                  <c:v>13628</c:v>
                </c:pt>
                <c:pt idx="44">
                  <c:v>13909</c:v>
                </c:pt>
                <c:pt idx="45">
                  <c:v>14177</c:v>
                </c:pt>
                <c:pt idx="46">
                  <c:v>14451</c:v>
                </c:pt>
                <c:pt idx="47">
                  <c:v>14756</c:v>
                </c:pt>
                <c:pt idx="48">
                  <c:v>15046</c:v>
                </c:pt>
                <c:pt idx="49">
                  <c:v>15324</c:v>
                </c:pt>
                <c:pt idx="50">
                  <c:v>15580</c:v>
                </c:pt>
                <c:pt idx="51">
                  <c:v>15840</c:v>
                </c:pt>
                <c:pt idx="52">
                  <c:v>16109</c:v>
                </c:pt>
                <c:pt idx="53">
                  <c:v>16391</c:v>
                </c:pt>
                <c:pt idx="54">
                  <c:v>16656</c:v>
                </c:pt>
                <c:pt idx="55">
                  <c:v>16938</c:v>
                </c:pt>
                <c:pt idx="56">
                  <c:v>17205</c:v>
                </c:pt>
                <c:pt idx="57">
                  <c:v>17469</c:v>
                </c:pt>
                <c:pt idx="58">
                  <c:v>17748</c:v>
                </c:pt>
                <c:pt idx="59">
                  <c:v>18036</c:v>
                </c:pt>
                <c:pt idx="60">
                  <c:v>18308</c:v>
                </c:pt>
                <c:pt idx="61">
                  <c:v>18584</c:v>
                </c:pt>
                <c:pt idx="62">
                  <c:v>18892</c:v>
                </c:pt>
                <c:pt idx="63">
                  <c:v>19203</c:v>
                </c:pt>
                <c:pt idx="64">
                  <c:v>19514</c:v>
                </c:pt>
                <c:pt idx="65">
                  <c:v>19818</c:v>
                </c:pt>
                <c:pt idx="66">
                  <c:v>20094</c:v>
                </c:pt>
                <c:pt idx="67">
                  <c:v>20361</c:v>
                </c:pt>
                <c:pt idx="68">
                  <c:v>20671</c:v>
                </c:pt>
                <c:pt idx="69">
                  <c:v>20958</c:v>
                </c:pt>
                <c:pt idx="70">
                  <c:v>21231</c:v>
                </c:pt>
                <c:pt idx="71">
                  <c:v>21552</c:v>
                </c:pt>
                <c:pt idx="72">
                  <c:v>21816</c:v>
                </c:pt>
                <c:pt idx="73">
                  <c:v>22082</c:v>
                </c:pt>
                <c:pt idx="74">
                  <c:v>22348</c:v>
                </c:pt>
                <c:pt idx="75">
                  <c:v>22621</c:v>
                </c:pt>
                <c:pt idx="76">
                  <c:v>22916</c:v>
                </c:pt>
                <c:pt idx="77">
                  <c:v>23280</c:v>
                </c:pt>
                <c:pt idx="78">
                  <c:v>23564</c:v>
                </c:pt>
                <c:pt idx="79">
                  <c:v>23836</c:v>
                </c:pt>
                <c:pt idx="80">
                  <c:v>24106</c:v>
                </c:pt>
                <c:pt idx="81">
                  <c:v>24397</c:v>
                </c:pt>
                <c:pt idx="82">
                  <c:v>24723</c:v>
                </c:pt>
                <c:pt idx="83">
                  <c:v>25038</c:v>
                </c:pt>
                <c:pt idx="84">
                  <c:v>25361</c:v>
                </c:pt>
                <c:pt idx="85">
                  <c:v>25684</c:v>
                </c:pt>
                <c:pt idx="86">
                  <c:v>25988</c:v>
                </c:pt>
                <c:pt idx="87">
                  <c:v>26291</c:v>
                </c:pt>
                <c:pt idx="88">
                  <c:v>26593</c:v>
                </c:pt>
                <c:pt idx="89">
                  <c:v>26884</c:v>
                </c:pt>
                <c:pt idx="90">
                  <c:v>27162</c:v>
                </c:pt>
                <c:pt idx="91">
                  <c:v>27435</c:v>
                </c:pt>
                <c:pt idx="92">
                  <c:v>27733</c:v>
                </c:pt>
                <c:pt idx="93">
                  <c:v>28008</c:v>
                </c:pt>
                <c:pt idx="94">
                  <c:v>28286</c:v>
                </c:pt>
                <c:pt idx="95">
                  <c:v>28561</c:v>
                </c:pt>
                <c:pt idx="96">
                  <c:v>28848</c:v>
                </c:pt>
                <c:pt idx="97">
                  <c:v>29120</c:v>
                </c:pt>
                <c:pt idx="98">
                  <c:v>29385</c:v>
                </c:pt>
                <c:pt idx="99">
                  <c:v>29672</c:v>
                </c:pt>
                <c:pt idx="100">
                  <c:v>29942</c:v>
                </c:pt>
                <c:pt idx="101">
                  <c:v>30222</c:v>
                </c:pt>
                <c:pt idx="102">
                  <c:v>30518</c:v>
                </c:pt>
                <c:pt idx="103">
                  <c:v>30825</c:v>
                </c:pt>
                <c:pt idx="104">
                  <c:v>31141</c:v>
                </c:pt>
                <c:pt idx="105">
                  <c:v>31448</c:v>
                </c:pt>
                <c:pt idx="106">
                  <c:v>31752</c:v>
                </c:pt>
                <c:pt idx="107">
                  <c:v>32017</c:v>
                </c:pt>
                <c:pt idx="108">
                  <c:v>32299</c:v>
                </c:pt>
                <c:pt idx="109">
                  <c:v>32582</c:v>
                </c:pt>
                <c:pt idx="110">
                  <c:v>32860</c:v>
                </c:pt>
                <c:pt idx="111">
                  <c:v>33141</c:v>
                </c:pt>
                <c:pt idx="112">
                  <c:v>33415</c:v>
                </c:pt>
                <c:pt idx="113">
                  <c:v>33702</c:v>
                </c:pt>
                <c:pt idx="114">
                  <c:v>33987</c:v>
                </c:pt>
                <c:pt idx="115">
                  <c:v>34254</c:v>
                </c:pt>
                <c:pt idx="116">
                  <c:v>34512</c:v>
                </c:pt>
                <c:pt idx="117">
                  <c:v>34783</c:v>
                </c:pt>
                <c:pt idx="118">
                  <c:v>35051</c:v>
                </c:pt>
                <c:pt idx="119">
                  <c:v>35318</c:v>
                </c:pt>
                <c:pt idx="120">
                  <c:v>35573</c:v>
                </c:pt>
                <c:pt idx="121">
                  <c:v>35833</c:v>
                </c:pt>
                <c:pt idx="122">
                  <c:v>36099</c:v>
                </c:pt>
                <c:pt idx="123">
                  <c:v>36362</c:v>
                </c:pt>
              </c:numCache>
            </c:numRef>
          </c:cat>
          <c:val>
            <c:numRef>
              <c:f>Sheet1!$B$2:$B$125</c:f>
              <c:numCache>
                <c:formatCode>General</c:formatCode>
                <c:ptCount val="124"/>
                <c:pt idx="0">
                  <c:v>17</c:v>
                </c:pt>
                <c:pt idx="1">
                  <c:v>30</c:v>
                </c:pt>
                <c:pt idx="2">
                  <c:v>40</c:v>
                </c:pt>
                <c:pt idx="3">
                  <c:v>26</c:v>
                </c:pt>
                <c:pt idx="4">
                  <c:v>27</c:v>
                </c:pt>
                <c:pt idx="5">
                  <c:v>34</c:v>
                </c:pt>
                <c:pt idx="6">
                  <c:v>26</c:v>
                </c:pt>
                <c:pt idx="7">
                  <c:v>37</c:v>
                </c:pt>
                <c:pt idx="8">
                  <c:v>27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31</c:v>
                </c:pt>
                <c:pt idx="18">
                  <c:v>18</c:v>
                </c:pt>
                <c:pt idx="19">
                  <c:v>26</c:v>
                </c:pt>
                <c:pt idx="20">
                  <c:v>24</c:v>
                </c:pt>
                <c:pt idx="21">
                  <c:v>21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</c:v>
                </c:pt>
                <c:pt idx="29">
                  <c:v>31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25</c:v>
                </c:pt>
                <c:pt idx="48">
                  <c:v>23</c:v>
                </c:pt>
                <c:pt idx="49">
                  <c:v>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21</c:v>
                </c:pt>
                <c:pt idx="69">
                  <c:v>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148816"/>
        <c:axId val="1368149360"/>
      </c:lineChart>
      <c:catAx>
        <c:axId val="1368148816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1368149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814936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1368148816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Sheet1!$C$2:$C$247</c:f>
              <c:numCache>
                <c:formatCode>General</c:formatCode>
                <c:ptCount val="246"/>
                <c:pt idx="0">
                  <c:v>787</c:v>
                </c:pt>
                <c:pt idx="1">
                  <c:v>995</c:v>
                </c:pt>
                <c:pt idx="2">
                  <c:v>1160</c:v>
                </c:pt>
                <c:pt idx="3">
                  <c:v>1306</c:v>
                </c:pt>
                <c:pt idx="4">
                  <c:v>1499</c:v>
                </c:pt>
                <c:pt idx="5">
                  <c:v>1658</c:v>
                </c:pt>
                <c:pt idx="6">
                  <c:v>1791</c:v>
                </c:pt>
                <c:pt idx="7">
                  <c:v>1933</c:v>
                </c:pt>
                <c:pt idx="8">
                  <c:v>2097</c:v>
                </c:pt>
                <c:pt idx="9">
                  <c:v>2262</c:v>
                </c:pt>
                <c:pt idx="10">
                  <c:v>2398</c:v>
                </c:pt>
                <c:pt idx="11">
                  <c:v>2529</c:v>
                </c:pt>
                <c:pt idx="12">
                  <c:v>2674</c:v>
                </c:pt>
                <c:pt idx="13">
                  <c:v>2846</c:v>
                </c:pt>
                <c:pt idx="14">
                  <c:v>3000</c:v>
                </c:pt>
                <c:pt idx="15">
                  <c:v>3137</c:v>
                </c:pt>
                <c:pt idx="16">
                  <c:v>3266</c:v>
                </c:pt>
                <c:pt idx="17">
                  <c:v>3396</c:v>
                </c:pt>
                <c:pt idx="18">
                  <c:v>3530</c:v>
                </c:pt>
                <c:pt idx="19">
                  <c:v>3650</c:v>
                </c:pt>
                <c:pt idx="20">
                  <c:v>3825</c:v>
                </c:pt>
                <c:pt idx="21">
                  <c:v>3991</c:v>
                </c:pt>
                <c:pt idx="22">
                  <c:v>4197</c:v>
                </c:pt>
                <c:pt idx="23">
                  <c:v>4388</c:v>
                </c:pt>
                <c:pt idx="24">
                  <c:v>4569</c:v>
                </c:pt>
                <c:pt idx="25">
                  <c:v>4752</c:v>
                </c:pt>
                <c:pt idx="26">
                  <c:v>4925</c:v>
                </c:pt>
                <c:pt idx="27">
                  <c:v>5103</c:v>
                </c:pt>
                <c:pt idx="28">
                  <c:v>5274</c:v>
                </c:pt>
                <c:pt idx="29">
                  <c:v>5456</c:v>
                </c:pt>
                <c:pt idx="30">
                  <c:v>5655</c:v>
                </c:pt>
                <c:pt idx="31">
                  <c:v>5831</c:v>
                </c:pt>
                <c:pt idx="32">
                  <c:v>5980</c:v>
                </c:pt>
                <c:pt idx="33">
                  <c:v>6114</c:v>
                </c:pt>
                <c:pt idx="34">
                  <c:v>6307</c:v>
                </c:pt>
                <c:pt idx="35">
                  <c:v>6470</c:v>
                </c:pt>
                <c:pt idx="36">
                  <c:v>6634</c:v>
                </c:pt>
                <c:pt idx="37">
                  <c:v>6787</c:v>
                </c:pt>
                <c:pt idx="38">
                  <c:v>6927</c:v>
                </c:pt>
                <c:pt idx="39">
                  <c:v>7072</c:v>
                </c:pt>
                <c:pt idx="40">
                  <c:v>7201</c:v>
                </c:pt>
                <c:pt idx="41">
                  <c:v>7366</c:v>
                </c:pt>
                <c:pt idx="42">
                  <c:v>7507</c:v>
                </c:pt>
                <c:pt idx="43">
                  <c:v>7651</c:v>
                </c:pt>
                <c:pt idx="44">
                  <c:v>7773</c:v>
                </c:pt>
                <c:pt idx="45">
                  <c:v>7904</c:v>
                </c:pt>
                <c:pt idx="46">
                  <c:v>8030</c:v>
                </c:pt>
                <c:pt idx="47">
                  <c:v>8176</c:v>
                </c:pt>
                <c:pt idx="48">
                  <c:v>8308</c:v>
                </c:pt>
                <c:pt idx="49">
                  <c:v>8443</c:v>
                </c:pt>
                <c:pt idx="50">
                  <c:v>8582</c:v>
                </c:pt>
                <c:pt idx="51">
                  <c:v>8729</c:v>
                </c:pt>
                <c:pt idx="52">
                  <c:v>8867</c:v>
                </c:pt>
                <c:pt idx="53">
                  <c:v>9005</c:v>
                </c:pt>
                <c:pt idx="54">
                  <c:v>9142</c:v>
                </c:pt>
                <c:pt idx="55">
                  <c:v>9296</c:v>
                </c:pt>
                <c:pt idx="56">
                  <c:v>9424</c:v>
                </c:pt>
                <c:pt idx="57">
                  <c:v>9578</c:v>
                </c:pt>
                <c:pt idx="58">
                  <c:v>9725</c:v>
                </c:pt>
                <c:pt idx="59">
                  <c:v>9876</c:v>
                </c:pt>
                <c:pt idx="60">
                  <c:v>10006</c:v>
                </c:pt>
                <c:pt idx="61">
                  <c:v>10152</c:v>
                </c:pt>
                <c:pt idx="62">
                  <c:v>10289</c:v>
                </c:pt>
                <c:pt idx="63">
                  <c:v>10435</c:v>
                </c:pt>
                <c:pt idx="64">
                  <c:v>10583</c:v>
                </c:pt>
                <c:pt idx="65">
                  <c:v>10719</c:v>
                </c:pt>
                <c:pt idx="66">
                  <c:v>10840</c:v>
                </c:pt>
                <c:pt idx="67">
                  <c:v>10981</c:v>
                </c:pt>
                <c:pt idx="68">
                  <c:v>11181</c:v>
                </c:pt>
                <c:pt idx="69">
                  <c:v>11320</c:v>
                </c:pt>
                <c:pt idx="70">
                  <c:v>11450</c:v>
                </c:pt>
                <c:pt idx="71">
                  <c:v>11584</c:v>
                </c:pt>
                <c:pt idx="72">
                  <c:v>11717</c:v>
                </c:pt>
                <c:pt idx="73">
                  <c:v>11840</c:v>
                </c:pt>
                <c:pt idx="74">
                  <c:v>11981</c:v>
                </c:pt>
                <c:pt idx="75">
                  <c:v>12115</c:v>
                </c:pt>
                <c:pt idx="76">
                  <c:v>12274</c:v>
                </c:pt>
                <c:pt idx="77">
                  <c:v>12394</c:v>
                </c:pt>
                <c:pt idx="78">
                  <c:v>12524</c:v>
                </c:pt>
                <c:pt idx="79">
                  <c:v>12660</c:v>
                </c:pt>
                <c:pt idx="80">
                  <c:v>12792</c:v>
                </c:pt>
                <c:pt idx="81">
                  <c:v>12931</c:v>
                </c:pt>
                <c:pt idx="82">
                  <c:v>13064</c:v>
                </c:pt>
                <c:pt idx="83">
                  <c:v>13196</c:v>
                </c:pt>
                <c:pt idx="84">
                  <c:v>13334</c:v>
                </c:pt>
                <c:pt idx="85">
                  <c:v>13491</c:v>
                </c:pt>
                <c:pt idx="86">
                  <c:v>13636</c:v>
                </c:pt>
                <c:pt idx="87">
                  <c:v>13769</c:v>
                </c:pt>
                <c:pt idx="88">
                  <c:v>13897</c:v>
                </c:pt>
                <c:pt idx="89">
                  <c:v>14032</c:v>
                </c:pt>
                <c:pt idx="90">
                  <c:v>14162</c:v>
                </c:pt>
                <c:pt idx="91">
                  <c:v>14299</c:v>
                </c:pt>
                <c:pt idx="92">
                  <c:v>14431</c:v>
                </c:pt>
                <c:pt idx="93">
                  <c:v>14641</c:v>
                </c:pt>
                <c:pt idx="94">
                  <c:v>14820</c:v>
                </c:pt>
                <c:pt idx="95">
                  <c:v>14973</c:v>
                </c:pt>
                <c:pt idx="96">
                  <c:v>15123</c:v>
                </c:pt>
                <c:pt idx="97">
                  <c:v>15261</c:v>
                </c:pt>
                <c:pt idx="98">
                  <c:v>15403</c:v>
                </c:pt>
                <c:pt idx="99">
                  <c:v>15531</c:v>
                </c:pt>
                <c:pt idx="100">
                  <c:v>15672</c:v>
                </c:pt>
                <c:pt idx="101">
                  <c:v>15804</c:v>
                </c:pt>
                <c:pt idx="102">
                  <c:v>15936</c:v>
                </c:pt>
                <c:pt idx="103">
                  <c:v>16072</c:v>
                </c:pt>
                <c:pt idx="104">
                  <c:v>16229</c:v>
                </c:pt>
                <c:pt idx="105">
                  <c:v>16370</c:v>
                </c:pt>
                <c:pt idx="106">
                  <c:v>16516</c:v>
                </c:pt>
                <c:pt idx="107">
                  <c:v>16656</c:v>
                </c:pt>
                <c:pt idx="108">
                  <c:v>16792</c:v>
                </c:pt>
                <c:pt idx="109">
                  <c:v>16925</c:v>
                </c:pt>
                <c:pt idx="110">
                  <c:v>17062</c:v>
                </c:pt>
                <c:pt idx="111">
                  <c:v>17197</c:v>
                </c:pt>
                <c:pt idx="112">
                  <c:v>17329</c:v>
                </c:pt>
                <c:pt idx="113">
                  <c:v>17458</c:v>
                </c:pt>
                <c:pt idx="114">
                  <c:v>17601</c:v>
                </c:pt>
                <c:pt idx="115">
                  <c:v>17778</c:v>
                </c:pt>
                <c:pt idx="116">
                  <c:v>17919</c:v>
                </c:pt>
                <c:pt idx="117">
                  <c:v>18051</c:v>
                </c:pt>
                <c:pt idx="118">
                  <c:v>18189</c:v>
                </c:pt>
                <c:pt idx="119">
                  <c:v>18322</c:v>
                </c:pt>
                <c:pt idx="120">
                  <c:v>18456</c:v>
                </c:pt>
                <c:pt idx="121">
                  <c:v>18606</c:v>
                </c:pt>
                <c:pt idx="122">
                  <c:v>18734</c:v>
                </c:pt>
                <c:pt idx="123">
                  <c:v>18884</c:v>
                </c:pt>
                <c:pt idx="124">
                  <c:v>19034</c:v>
                </c:pt>
                <c:pt idx="125">
                  <c:v>19204</c:v>
                </c:pt>
                <c:pt idx="126">
                  <c:v>19359</c:v>
                </c:pt>
                <c:pt idx="127">
                  <c:v>19503</c:v>
                </c:pt>
                <c:pt idx="128">
                  <c:v>19657</c:v>
                </c:pt>
                <c:pt idx="129">
                  <c:v>19797</c:v>
                </c:pt>
                <c:pt idx="130">
                  <c:v>19936</c:v>
                </c:pt>
                <c:pt idx="131">
                  <c:v>20064</c:v>
                </c:pt>
                <c:pt idx="132">
                  <c:v>20219</c:v>
                </c:pt>
                <c:pt idx="133">
                  <c:v>20349</c:v>
                </c:pt>
                <c:pt idx="134">
                  <c:v>20502</c:v>
                </c:pt>
                <c:pt idx="135">
                  <c:v>20691</c:v>
                </c:pt>
                <c:pt idx="136">
                  <c:v>20831</c:v>
                </c:pt>
                <c:pt idx="137">
                  <c:v>20960</c:v>
                </c:pt>
                <c:pt idx="138">
                  <c:v>21095</c:v>
                </c:pt>
                <c:pt idx="139">
                  <c:v>21240</c:v>
                </c:pt>
                <c:pt idx="140">
                  <c:v>21418</c:v>
                </c:pt>
                <c:pt idx="141">
                  <c:v>21549</c:v>
                </c:pt>
                <c:pt idx="142">
                  <c:v>21689</c:v>
                </c:pt>
                <c:pt idx="143">
                  <c:v>21820</c:v>
                </c:pt>
                <c:pt idx="144">
                  <c:v>21949</c:v>
                </c:pt>
                <c:pt idx="145">
                  <c:v>22078</c:v>
                </c:pt>
                <c:pt idx="146">
                  <c:v>22214</c:v>
                </c:pt>
                <c:pt idx="147">
                  <c:v>22340</c:v>
                </c:pt>
                <c:pt idx="148">
                  <c:v>22484</c:v>
                </c:pt>
                <c:pt idx="149">
                  <c:v>22610</c:v>
                </c:pt>
                <c:pt idx="150">
                  <c:v>22747</c:v>
                </c:pt>
                <c:pt idx="151">
                  <c:v>22930</c:v>
                </c:pt>
                <c:pt idx="152">
                  <c:v>23112</c:v>
                </c:pt>
                <c:pt idx="153">
                  <c:v>23270</c:v>
                </c:pt>
                <c:pt idx="154">
                  <c:v>23404</c:v>
                </c:pt>
                <c:pt idx="155">
                  <c:v>23550</c:v>
                </c:pt>
                <c:pt idx="156">
                  <c:v>23690</c:v>
                </c:pt>
                <c:pt idx="157">
                  <c:v>23840</c:v>
                </c:pt>
                <c:pt idx="158">
                  <c:v>23969</c:v>
                </c:pt>
                <c:pt idx="159">
                  <c:v>24097</c:v>
                </c:pt>
                <c:pt idx="160">
                  <c:v>24234</c:v>
                </c:pt>
                <c:pt idx="161">
                  <c:v>24389</c:v>
                </c:pt>
                <c:pt idx="162">
                  <c:v>24573</c:v>
                </c:pt>
                <c:pt idx="163">
                  <c:v>24740</c:v>
                </c:pt>
                <c:pt idx="164">
                  <c:v>24888</c:v>
                </c:pt>
                <c:pt idx="165">
                  <c:v>25035</c:v>
                </c:pt>
                <c:pt idx="166">
                  <c:v>25191</c:v>
                </c:pt>
                <c:pt idx="167">
                  <c:v>25343</c:v>
                </c:pt>
                <c:pt idx="168">
                  <c:v>25491</c:v>
                </c:pt>
                <c:pt idx="169">
                  <c:v>25672</c:v>
                </c:pt>
                <c:pt idx="170">
                  <c:v>25825</c:v>
                </c:pt>
                <c:pt idx="171">
                  <c:v>25980</c:v>
                </c:pt>
                <c:pt idx="172">
                  <c:v>26128</c:v>
                </c:pt>
                <c:pt idx="173">
                  <c:v>26287</c:v>
                </c:pt>
                <c:pt idx="174">
                  <c:v>26478</c:v>
                </c:pt>
                <c:pt idx="175">
                  <c:v>26609</c:v>
                </c:pt>
                <c:pt idx="176">
                  <c:v>26745</c:v>
                </c:pt>
                <c:pt idx="177">
                  <c:v>26874</c:v>
                </c:pt>
                <c:pt idx="178">
                  <c:v>27015</c:v>
                </c:pt>
                <c:pt idx="179">
                  <c:v>27162</c:v>
                </c:pt>
                <c:pt idx="180">
                  <c:v>27308</c:v>
                </c:pt>
                <c:pt idx="181">
                  <c:v>27442</c:v>
                </c:pt>
                <c:pt idx="182">
                  <c:v>27581</c:v>
                </c:pt>
                <c:pt idx="183">
                  <c:v>27725</c:v>
                </c:pt>
                <c:pt idx="184">
                  <c:v>27877</c:v>
                </c:pt>
                <c:pt idx="185">
                  <c:v>28007</c:v>
                </c:pt>
                <c:pt idx="186">
                  <c:v>28141</c:v>
                </c:pt>
                <c:pt idx="187">
                  <c:v>28269</c:v>
                </c:pt>
                <c:pt idx="188">
                  <c:v>28417</c:v>
                </c:pt>
                <c:pt idx="189">
                  <c:v>28542</c:v>
                </c:pt>
                <c:pt idx="190">
                  <c:v>28706</c:v>
                </c:pt>
                <c:pt idx="191">
                  <c:v>28863</c:v>
                </c:pt>
                <c:pt idx="192">
                  <c:v>29000</c:v>
                </c:pt>
                <c:pt idx="193">
                  <c:v>29149</c:v>
                </c:pt>
                <c:pt idx="194">
                  <c:v>29280</c:v>
                </c:pt>
                <c:pt idx="195">
                  <c:v>29414</c:v>
                </c:pt>
                <c:pt idx="196">
                  <c:v>29616</c:v>
                </c:pt>
                <c:pt idx="197">
                  <c:v>29753</c:v>
                </c:pt>
                <c:pt idx="198">
                  <c:v>29889</c:v>
                </c:pt>
                <c:pt idx="199">
                  <c:v>30025</c:v>
                </c:pt>
                <c:pt idx="200">
                  <c:v>30156</c:v>
                </c:pt>
                <c:pt idx="201">
                  <c:v>30296</c:v>
                </c:pt>
                <c:pt idx="202">
                  <c:v>30439</c:v>
                </c:pt>
                <c:pt idx="203">
                  <c:v>30601</c:v>
                </c:pt>
                <c:pt idx="204">
                  <c:v>30756</c:v>
                </c:pt>
                <c:pt idx="205">
                  <c:v>30904</c:v>
                </c:pt>
                <c:pt idx="206">
                  <c:v>31060</c:v>
                </c:pt>
                <c:pt idx="207">
                  <c:v>31219</c:v>
                </c:pt>
                <c:pt idx="208">
                  <c:v>31361</c:v>
                </c:pt>
                <c:pt idx="209">
                  <c:v>31496</c:v>
                </c:pt>
                <c:pt idx="210">
                  <c:v>31671</c:v>
                </c:pt>
                <c:pt idx="211">
                  <c:v>31803</c:v>
                </c:pt>
                <c:pt idx="212">
                  <c:v>31932</c:v>
                </c:pt>
                <c:pt idx="213">
                  <c:v>32056</c:v>
                </c:pt>
                <c:pt idx="214">
                  <c:v>32184</c:v>
                </c:pt>
                <c:pt idx="215">
                  <c:v>32314</c:v>
                </c:pt>
                <c:pt idx="216">
                  <c:v>32464</c:v>
                </c:pt>
                <c:pt idx="217">
                  <c:v>32603</c:v>
                </c:pt>
                <c:pt idx="218">
                  <c:v>32742</c:v>
                </c:pt>
                <c:pt idx="219">
                  <c:v>32882</c:v>
                </c:pt>
                <c:pt idx="220">
                  <c:v>33033</c:v>
                </c:pt>
                <c:pt idx="221">
                  <c:v>33166</c:v>
                </c:pt>
                <c:pt idx="222">
                  <c:v>33326</c:v>
                </c:pt>
                <c:pt idx="223">
                  <c:v>33460</c:v>
                </c:pt>
                <c:pt idx="224">
                  <c:v>33591</c:v>
                </c:pt>
                <c:pt idx="225">
                  <c:v>33744</c:v>
                </c:pt>
                <c:pt idx="226">
                  <c:v>33924</c:v>
                </c:pt>
                <c:pt idx="227">
                  <c:v>34066</c:v>
                </c:pt>
                <c:pt idx="228">
                  <c:v>34205</c:v>
                </c:pt>
                <c:pt idx="229">
                  <c:v>34347</c:v>
                </c:pt>
                <c:pt idx="230">
                  <c:v>34490</c:v>
                </c:pt>
                <c:pt idx="231">
                  <c:v>34619</c:v>
                </c:pt>
                <c:pt idx="232">
                  <c:v>34770</c:v>
                </c:pt>
                <c:pt idx="233">
                  <c:v>34900</c:v>
                </c:pt>
                <c:pt idx="234">
                  <c:v>35031</c:v>
                </c:pt>
                <c:pt idx="235">
                  <c:v>35158</c:v>
                </c:pt>
                <c:pt idx="236">
                  <c:v>35304</c:v>
                </c:pt>
                <c:pt idx="237">
                  <c:v>35435</c:v>
                </c:pt>
                <c:pt idx="238">
                  <c:v>35566</c:v>
                </c:pt>
                <c:pt idx="239">
                  <c:v>35694</c:v>
                </c:pt>
                <c:pt idx="240">
                  <c:v>35828</c:v>
                </c:pt>
                <c:pt idx="241">
                  <c:v>35966</c:v>
                </c:pt>
                <c:pt idx="242">
                  <c:v>36099</c:v>
                </c:pt>
                <c:pt idx="243">
                  <c:v>36227</c:v>
                </c:pt>
                <c:pt idx="244">
                  <c:v>36352</c:v>
                </c:pt>
                <c:pt idx="245">
                  <c:v>36478</c:v>
                </c:pt>
              </c:numCache>
            </c:numRef>
          </c:cat>
          <c:val>
            <c:numRef>
              <c:f>Sheet1!$E$2:$E$247</c:f>
              <c:numCache>
                <c:formatCode>General</c:formatCode>
                <c:ptCount val="246"/>
                <c:pt idx="0">
                  <c:v>4.9619140625</c:v>
                </c:pt>
                <c:pt idx="1">
                  <c:v>11.5654296875</c:v>
                </c:pt>
                <c:pt idx="2">
                  <c:v>20.5927734375</c:v>
                </c:pt>
                <c:pt idx="3">
                  <c:v>22.4482421875</c:v>
                </c:pt>
                <c:pt idx="4">
                  <c:v>25.0615234375</c:v>
                </c:pt>
                <c:pt idx="5">
                  <c:v>26.4345703125</c:v>
                </c:pt>
                <c:pt idx="6">
                  <c:v>27.2060546875</c:v>
                </c:pt>
                <c:pt idx="7">
                  <c:v>29.28125</c:v>
                </c:pt>
                <c:pt idx="8">
                  <c:v>29.4560546875</c:v>
                </c:pt>
                <c:pt idx="9">
                  <c:v>29.9501953125</c:v>
                </c:pt>
                <c:pt idx="10">
                  <c:v>30.7529296875</c:v>
                </c:pt>
                <c:pt idx="11">
                  <c:v>31.724609375</c:v>
                </c:pt>
                <c:pt idx="12">
                  <c:v>32.052734375</c:v>
                </c:pt>
                <c:pt idx="13">
                  <c:v>32.9208984375</c:v>
                </c:pt>
                <c:pt idx="14">
                  <c:v>33.9208984375</c:v>
                </c:pt>
                <c:pt idx="15">
                  <c:v>34.5185546875</c:v>
                </c:pt>
                <c:pt idx="16">
                  <c:v>34.6982421875</c:v>
                </c:pt>
                <c:pt idx="17">
                  <c:v>34.7021484375</c:v>
                </c:pt>
                <c:pt idx="18">
                  <c:v>34.7021484375</c:v>
                </c:pt>
                <c:pt idx="19">
                  <c:v>34.7021484375</c:v>
                </c:pt>
                <c:pt idx="20">
                  <c:v>34.7021484375</c:v>
                </c:pt>
                <c:pt idx="21">
                  <c:v>34.7021484375</c:v>
                </c:pt>
                <c:pt idx="22">
                  <c:v>34.7216796875</c:v>
                </c:pt>
                <c:pt idx="23">
                  <c:v>34.7216796875</c:v>
                </c:pt>
                <c:pt idx="24">
                  <c:v>34.7216796875</c:v>
                </c:pt>
                <c:pt idx="25">
                  <c:v>34.724609375</c:v>
                </c:pt>
                <c:pt idx="26">
                  <c:v>34.7216796875</c:v>
                </c:pt>
                <c:pt idx="27">
                  <c:v>34.724609375</c:v>
                </c:pt>
                <c:pt idx="28">
                  <c:v>34.7216796875</c:v>
                </c:pt>
                <c:pt idx="29">
                  <c:v>34.7216796875</c:v>
                </c:pt>
                <c:pt idx="30">
                  <c:v>34.7216796875</c:v>
                </c:pt>
                <c:pt idx="31">
                  <c:v>34.7216796875</c:v>
                </c:pt>
                <c:pt idx="32">
                  <c:v>34.7919921875</c:v>
                </c:pt>
                <c:pt idx="33">
                  <c:v>34.830078125</c:v>
                </c:pt>
                <c:pt idx="34">
                  <c:v>35.083984375</c:v>
                </c:pt>
                <c:pt idx="35">
                  <c:v>35.4677734375</c:v>
                </c:pt>
                <c:pt idx="36">
                  <c:v>35.5732421875</c:v>
                </c:pt>
                <c:pt idx="37">
                  <c:v>36.1474609375</c:v>
                </c:pt>
                <c:pt idx="38">
                  <c:v>36.9404296875</c:v>
                </c:pt>
                <c:pt idx="39">
                  <c:v>37.791015625</c:v>
                </c:pt>
                <c:pt idx="40">
                  <c:v>37.9912109375</c:v>
                </c:pt>
                <c:pt idx="41">
                  <c:v>39.9677734375</c:v>
                </c:pt>
                <c:pt idx="42">
                  <c:v>40.2099609375</c:v>
                </c:pt>
                <c:pt idx="43">
                  <c:v>39.755859375</c:v>
                </c:pt>
                <c:pt idx="44">
                  <c:v>39.7529296875</c:v>
                </c:pt>
                <c:pt idx="45">
                  <c:v>39.755859375</c:v>
                </c:pt>
                <c:pt idx="46">
                  <c:v>39.7529296875</c:v>
                </c:pt>
                <c:pt idx="47">
                  <c:v>39.7529296875</c:v>
                </c:pt>
                <c:pt idx="48">
                  <c:v>39.7529296875</c:v>
                </c:pt>
                <c:pt idx="49">
                  <c:v>39.755859375</c:v>
                </c:pt>
                <c:pt idx="50">
                  <c:v>39.7529296875</c:v>
                </c:pt>
                <c:pt idx="51">
                  <c:v>39.7529296875</c:v>
                </c:pt>
                <c:pt idx="52">
                  <c:v>39.7529296875</c:v>
                </c:pt>
                <c:pt idx="53">
                  <c:v>39.755859375</c:v>
                </c:pt>
                <c:pt idx="54">
                  <c:v>39.7529296875</c:v>
                </c:pt>
                <c:pt idx="55">
                  <c:v>39.755859375</c:v>
                </c:pt>
                <c:pt idx="56">
                  <c:v>39.7724609375</c:v>
                </c:pt>
                <c:pt idx="57">
                  <c:v>39.908203125</c:v>
                </c:pt>
                <c:pt idx="58">
                  <c:v>40.0107421875</c:v>
                </c:pt>
                <c:pt idx="59">
                  <c:v>40.0263671875</c:v>
                </c:pt>
                <c:pt idx="60">
                  <c:v>40.0263671875</c:v>
                </c:pt>
                <c:pt idx="61">
                  <c:v>40.029296875</c:v>
                </c:pt>
                <c:pt idx="62">
                  <c:v>40.0263671875</c:v>
                </c:pt>
                <c:pt idx="63">
                  <c:v>40.029296875</c:v>
                </c:pt>
                <c:pt idx="64">
                  <c:v>40.0263671875</c:v>
                </c:pt>
                <c:pt idx="65">
                  <c:v>40.02734375</c:v>
                </c:pt>
                <c:pt idx="66">
                  <c:v>40.0263671875</c:v>
                </c:pt>
                <c:pt idx="67">
                  <c:v>40.029296875</c:v>
                </c:pt>
                <c:pt idx="68">
                  <c:v>40.0263671875</c:v>
                </c:pt>
                <c:pt idx="69">
                  <c:v>40.0263671875</c:v>
                </c:pt>
                <c:pt idx="70">
                  <c:v>40.0263671875</c:v>
                </c:pt>
                <c:pt idx="71">
                  <c:v>40.0263671875</c:v>
                </c:pt>
                <c:pt idx="72">
                  <c:v>40.0263671875</c:v>
                </c:pt>
                <c:pt idx="73">
                  <c:v>40.0263671875</c:v>
                </c:pt>
                <c:pt idx="74">
                  <c:v>40.0263671875</c:v>
                </c:pt>
                <c:pt idx="75">
                  <c:v>40.0263671875</c:v>
                </c:pt>
                <c:pt idx="76">
                  <c:v>40.1552734375</c:v>
                </c:pt>
                <c:pt idx="77">
                  <c:v>40.1552734375</c:v>
                </c:pt>
                <c:pt idx="78">
                  <c:v>40.1552734375</c:v>
                </c:pt>
                <c:pt idx="79">
                  <c:v>40.1552734375</c:v>
                </c:pt>
                <c:pt idx="80">
                  <c:v>40.1552734375</c:v>
                </c:pt>
                <c:pt idx="81">
                  <c:v>40.1552734375</c:v>
                </c:pt>
                <c:pt idx="82">
                  <c:v>40.1552734375</c:v>
                </c:pt>
                <c:pt idx="83">
                  <c:v>40.1552734375</c:v>
                </c:pt>
                <c:pt idx="84">
                  <c:v>40.1552734375</c:v>
                </c:pt>
                <c:pt idx="85">
                  <c:v>40.15625</c:v>
                </c:pt>
                <c:pt idx="86">
                  <c:v>40.1552734375</c:v>
                </c:pt>
                <c:pt idx="87">
                  <c:v>40.1552734375</c:v>
                </c:pt>
                <c:pt idx="88">
                  <c:v>40.1552734375</c:v>
                </c:pt>
                <c:pt idx="89">
                  <c:v>40.15625</c:v>
                </c:pt>
                <c:pt idx="90">
                  <c:v>40.1552734375</c:v>
                </c:pt>
                <c:pt idx="91">
                  <c:v>40.15625</c:v>
                </c:pt>
                <c:pt idx="92">
                  <c:v>40.1552734375</c:v>
                </c:pt>
                <c:pt idx="93">
                  <c:v>40.1845703125</c:v>
                </c:pt>
                <c:pt idx="94">
                  <c:v>40.3564453125</c:v>
                </c:pt>
                <c:pt idx="95">
                  <c:v>40.4072265625</c:v>
                </c:pt>
                <c:pt idx="96">
                  <c:v>40.4111328125</c:v>
                </c:pt>
                <c:pt idx="97">
                  <c:v>40.4111328125</c:v>
                </c:pt>
                <c:pt idx="98">
                  <c:v>40.4140625</c:v>
                </c:pt>
                <c:pt idx="99">
                  <c:v>40.4111328125</c:v>
                </c:pt>
                <c:pt idx="100">
                  <c:v>40.4140625</c:v>
                </c:pt>
                <c:pt idx="101">
                  <c:v>40.4111328125</c:v>
                </c:pt>
                <c:pt idx="102">
                  <c:v>40.4140625</c:v>
                </c:pt>
                <c:pt idx="103">
                  <c:v>40.4111328125</c:v>
                </c:pt>
                <c:pt idx="104">
                  <c:v>40.4140625</c:v>
                </c:pt>
                <c:pt idx="105">
                  <c:v>40.4111328125</c:v>
                </c:pt>
                <c:pt idx="106">
                  <c:v>40.412109375</c:v>
                </c:pt>
                <c:pt idx="107">
                  <c:v>40.4111328125</c:v>
                </c:pt>
                <c:pt idx="108">
                  <c:v>40.4111328125</c:v>
                </c:pt>
                <c:pt idx="109">
                  <c:v>40.4111328125</c:v>
                </c:pt>
                <c:pt idx="110">
                  <c:v>40.412109375</c:v>
                </c:pt>
                <c:pt idx="111">
                  <c:v>40.4111328125</c:v>
                </c:pt>
                <c:pt idx="112">
                  <c:v>40.4111328125</c:v>
                </c:pt>
                <c:pt idx="113">
                  <c:v>40.4111328125</c:v>
                </c:pt>
                <c:pt idx="114">
                  <c:v>40.412109375</c:v>
                </c:pt>
                <c:pt idx="115">
                  <c:v>40.4736328125</c:v>
                </c:pt>
                <c:pt idx="116">
                  <c:v>40.5205078125</c:v>
                </c:pt>
                <c:pt idx="117">
                  <c:v>40.5205078125</c:v>
                </c:pt>
                <c:pt idx="118">
                  <c:v>40.5205078125</c:v>
                </c:pt>
                <c:pt idx="119">
                  <c:v>40.5205078125</c:v>
                </c:pt>
                <c:pt idx="120">
                  <c:v>40.5205078125</c:v>
                </c:pt>
                <c:pt idx="121">
                  <c:v>40.5205078125</c:v>
                </c:pt>
                <c:pt idx="122">
                  <c:v>40.5205078125</c:v>
                </c:pt>
                <c:pt idx="123">
                  <c:v>40.5205078125</c:v>
                </c:pt>
                <c:pt idx="124">
                  <c:v>40.521484375</c:v>
                </c:pt>
                <c:pt idx="125">
                  <c:v>40.5205078125</c:v>
                </c:pt>
                <c:pt idx="126">
                  <c:v>40.5205078125</c:v>
                </c:pt>
                <c:pt idx="127">
                  <c:v>40.5205078125</c:v>
                </c:pt>
                <c:pt idx="128">
                  <c:v>40.5205078125</c:v>
                </c:pt>
                <c:pt idx="129">
                  <c:v>40.5205078125</c:v>
                </c:pt>
                <c:pt idx="130">
                  <c:v>40.5234375</c:v>
                </c:pt>
                <c:pt idx="131">
                  <c:v>40.5205078125</c:v>
                </c:pt>
                <c:pt idx="132">
                  <c:v>40.5234375</c:v>
                </c:pt>
                <c:pt idx="133">
                  <c:v>40.5205078125</c:v>
                </c:pt>
                <c:pt idx="134">
                  <c:v>40.529296875</c:v>
                </c:pt>
                <c:pt idx="135">
                  <c:v>41.1728515625</c:v>
                </c:pt>
                <c:pt idx="136">
                  <c:v>41.0634765625</c:v>
                </c:pt>
                <c:pt idx="137">
                  <c:v>41.0751953125</c:v>
                </c:pt>
                <c:pt idx="138">
                  <c:v>41.0751953125</c:v>
                </c:pt>
                <c:pt idx="139">
                  <c:v>41.0751953125</c:v>
                </c:pt>
                <c:pt idx="140">
                  <c:v>41.0751953125</c:v>
                </c:pt>
                <c:pt idx="141">
                  <c:v>41.0751953125</c:v>
                </c:pt>
                <c:pt idx="142">
                  <c:v>41.0751953125</c:v>
                </c:pt>
                <c:pt idx="143">
                  <c:v>41.0751953125</c:v>
                </c:pt>
                <c:pt idx="144">
                  <c:v>41.0751953125</c:v>
                </c:pt>
                <c:pt idx="145">
                  <c:v>41.0751953125</c:v>
                </c:pt>
                <c:pt idx="146">
                  <c:v>41.0751953125</c:v>
                </c:pt>
                <c:pt idx="147">
                  <c:v>41.0751953125</c:v>
                </c:pt>
                <c:pt idx="148">
                  <c:v>41.0751953125</c:v>
                </c:pt>
                <c:pt idx="149">
                  <c:v>41.0751953125</c:v>
                </c:pt>
                <c:pt idx="150">
                  <c:v>41.0751953125</c:v>
                </c:pt>
                <c:pt idx="151">
                  <c:v>41.0751953125</c:v>
                </c:pt>
                <c:pt idx="152">
                  <c:v>41.078125</c:v>
                </c:pt>
                <c:pt idx="153">
                  <c:v>41.0771484375</c:v>
                </c:pt>
                <c:pt idx="154">
                  <c:v>41.078125</c:v>
                </c:pt>
                <c:pt idx="155">
                  <c:v>41.0771484375</c:v>
                </c:pt>
                <c:pt idx="156">
                  <c:v>41.2421875</c:v>
                </c:pt>
                <c:pt idx="157">
                  <c:v>41.2529296875</c:v>
                </c:pt>
                <c:pt idx="158">
                  <c:v>41.2529296875</c:v>
                </c:pt>
                <c:pt idx="159">
                  <c:v>41.2529296875</c:v>
                </c:pt>
                <c:pt idx="160">
                  <c:v>41.2529296875</c:v>
                </c:pt>
                <c:pt idx="161">
                  <c:v>41.2529296875</c:v>
                </c:pt>
                <c:pt idx="162">
                  <c:v>41.2529296875</c:v>
                </c:pt>
                <c:pt idx="163">
                  <c:v>41.2529296875</c:v>
                </c:pt>
                <c:pt idx="164">
                  <c:v>41.2529296875</c:v>
                </c:pt>
                <c:pt idx="165">
                  <c:v>41.2529296875</c:v>
                </c:pt>
                <c:pt idx="166">
                  <c:v>41.2529296875</c:v>
                </c:pt>
                <c:pt idx="167">
                  <c:v>41.2529296875</c:v>
                </c:pt>
                <c:pt idx="168">
                  <c:v>41.255859375</c:v>
                </c:pt>
                <c:pt idx="169">
                  <c:v>41.2529296875</c:v>
                </c:pt>
                <c:pt idx="170">
                  <c:v>41.2529296875</c:v>
                </c:pt>
                <c:pt idx="171">
                  <c:v>41.2529296875</c:v>
                </c:pt>
                <c:pt idx="172">
                  <c:v>41.25390625</c:v>
                </c:pt>
                <c:pt idx="173">
                  <c:v>41.2529296875</c:v>
                </c:pt>
                <c:pt idx="174">
                  <c:v>41.25390625</c:v>
                </c:pt>
                <c:pt idx="175">
                  <c:v>41.3076171875</c:v>
                </c:pt>
                <c:pt idx="176">
                  <c:v>41.4482421875</c:v>
                </c:pt>
                <c:pt idx="177">
                  <c:v>41.4482421875</c:v>
                </c:pt>
                <c:pt idx="178">
                  <c:v>41.453125</c:v>
                </c:pt>
                <c:pt idx="179">
                  <c:v>41.4521484375</c:v>
                </c:pt>
                <c:pt idx="180">
                  <c:v>41.4521484375</c:v>
                </c:pt>
                <c:pt idx="181">
                  <c:v>41.4521484375</c:v>
                </c:pt>
                <c:pt idx="182">
                  <c:v>41.4521484375</c:v>
                </c:pt>
                <c:pt idx="183">
                  <c:v>41.4521484375</c:v>
                </c:pt>
                <c:pt idx="184">
                  <c:v>41.4521484375</c:v>
                </c:pt>
                <c:pt idx="185">
                  <c:v>41.4521484375</c:v>
                </c:pt>
                <c:pt idx="186">
                  <c:v>41.4521484375</c:v>
                </c:pt>
                <c:pt idx="187">
                  <c:v>41.4521484375</c:v>
                </c:pt>
                <c:pt idx="188">
                  <c:v>41.455078125</c:v>
                </c:pt>
                <c:pt idx="189">
                  <c:v>41.4521484375</c:v>
                </c:pt>
                <c:pt idx="190">
                  <c:v>41.455078125</c:v>
                </c:pt>
                <c:pt idx="191">
                  <c:v>41.4521484375</c:v>
                </c:pt>
                <c:pt idx="192">
                  <c:v>41.4521484375</c:v>
                </c:pt>
                <c:pt idx="193">
                  <c:v>41.4521484375</c:v>
                </c:pt>
                <c:pt idx="194">
                  <c:v>41.4521484375</c:v>
                </c:pt>
                <c:pt idx="195">
                  <c:v>41.4521484375</c:v>
                </c:pt>
                <c:pt idx="196">
                  <c:v>41.5380859375</c:v>
                </c:pt>
                <c:pt idx="197">
                  <c:v>41.822265625</c:v>
                </c:pt>
                <c:pt idx="198">
                  <c:v>41.8193359375</c:v>
                </c:pt>
                <c:pt idx="199">
                  <c:v>41.822265625</c:v>
                </c:pt>
                <c:pt idx="200">
                  <c:v>41.8193359375</c:v>
                </c:pt>
                <c:pt idx="201">
                  <c:v>41.8193359375</c:v>
                </c:pt>
                <c:pt idx="202">
                  <c:v>41.8193359375</c:v>
                </c:pt>
                <c:pt idx="203">
                  <c:v>41.8193359375</c:v>
                </c:pt>
                <c:pt idx="204">
                  <c:v>41.8193359375</c:v>
                </c:pt>
                <c:pt idx="205">
                  <c:v>41.8193359375</c:v>
                </c:pt>
                <c:pt idx="206">
                  <c:v>41.8193359375</c:v>
                </c:pt>
                <c:pt idx="207">
                  <c:v>41.8193359375</c:v>
                </c:pt>
                <c:pt idx="208">
                  <c:v>41.8193359375</c:v>
                </c:pt>
                <c:pt idx="209">
                  <c:v>41.8193359375</c:v>
                </c:pt>
                <c:pt idx="210">
                  <c:v>41.8193359375</c:v>
                </c:pt>
                <c:pt idx="211">
                  <c:v>41.8193359375</c:v>
                </c:pt>
                <c:pt idx="212">
                  <c:v>41.8193359375</c:v>
                </c:pt>
                <c:pt idx="213">
                  <c:v>41.8193359375</c:v>
                </c:pt>
                <c:pt idx="214">
                  <c:v>41.8193359375</c:v>
                </c:pt>
                <c:pt idx="215">
                  <c:v>41.8193359375</c:v>
                </c:pt>
                <c:pt idx="216">
                  <c:v>41.8193359375</c:v>
                </c:pt>
                <c:pt idx="217">
                  <c:v>41.8193359375</c:v>
                </c:pt>
                <c:pt idx="218">
                  <c:v>41.8193359375</c:v>
                </c:pt>
                <c:pt idx="219">
                  <c:v>41.8193359375</c:v>
                </c:pt>
                <c:pt idx="220">
                  <c:v>41.8193359375</c:v>
                </c:pt>
                <c:pt idx="221">
                  <c:v>41.8193359375</c:v>
                </c:pt>
                <c:pt idx="222">
                  <c:v>41.8193359375</c:v>
                </c:pt>
                <c:pt idx="223">
                  <c:v>41.8193359375</c:v>
                </c:pt>
                <c:pt idx="224">
                  <c:v>41.8193359375</c:v>
                </c:pt>
                <c:pt idx="225">
                  <c:v>41.8193359375</c:v>
                </c:pt>
                <c:pt idx="226">
                  <c:v>41.8310546875</c:v>
                </c:pt>
                <c:pt idx="227">
                  <c:v>41.8349609375</c:v>
                </c:pt>
                <c:pt idx="228">
                  <c:v>41.8349609375</c:v>
                </c:pt>
                <c:pt idx="229">
                  <c:v>41.837890625</c:v>
                </c:pt>
                <c:pt idx="230">
                  <c:v>41.8349609375</c:v>
                </c:pt>
                <c:pt idx="231">
                  <c:v>41.837890625</c:v>
                </c:pt>
                <c:pt idx="232">
                  <c:v>41.8349609375</c:v>
                </c:pt>
                <c:pt idx="233">
                  <c:v>41.8359375</c:v>
                </c:pt>
                <c:pt idx="234">
                  <c:v>41.8349609375</c:v>
                </c:pt>
                <c:pt idx="235">
                  <c:v>41.837890625</c:v>
                </c:pt>
                <c:pt idx="236">
                  <c:v>41.8349609375</c:v>
                </c:pt>
                <c:pt idx="237">
                  <c:v>41.8359375</c:v>
                </c:pt>
                <c:pt idx="238">
                  <c:v>41.8349609375</c:v>
                </c:pt>
                <c:pt idx="239">
                  <c:v>41.8359375</c:v>
                </c:pt>
                <c:pt idx="240">
                  <c:v>41.8349609375</c:v>
                </c:pt>
                <c:pt idx="241">
                  <c:v>41.8349609375</c:v>
                </c:pt>
                <c:pt idx="242">
                  <c:v>41.8349609375</c:v>
                </c:pt>
                <c:pt idx="243">
                  <c:v>41.8349609375</c:v>
                </c:pt>
                <c:pt idx="244">
                  <c:v>41.8349609375</c:v>
                </c:pt>
                <c:pt idx="245">
                  <c:v>41.8349609375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245488"/>
        <c:axId val="1123038784"/>
      </c:lineChart>
      <c:catAx>
        <c:axId val="1122245488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1123038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23038784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1122245488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47"/>
  <sheetViews>
    <sheetView tabSelected="1" workbookViewId="0">
      <selection activeCell="J14" sqref="J14"/>
    </sheetView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943</f>
        <v>943</v>
      </c>
      <c r="B2" s="1">
        <f>17</f>
        <v>17</v>
      </c>
      <c r="C2" s="1">
        <f>787</f>
        <v>787</v>
      </c>
      <c r="D2" s="1">
        <f>5081</f>
        <v>5081</v>
      </c>
      <c r="E2" s="1">
        <f>4.9619140625</f>
        <v>4.9619140625</v>
      </c>
      <c r="G2" s="1">
        <f>285</f>
        <v>285</v>
      </c>
    </row>
    <row r="3" spans="1:10" x14ac:dyDescent="0.25">
      <c r="A3" s="1">
        <f>1248</f>
        <v>1248</v>
      </c>
      <c r="B3" s="1">
        <f>30</f>
        <v>30</v>
      </c>
      <c r="C3" s="1">
        <f>995</f>
        <v>995</v>
      </c>
      <c r="D3" s="1">
        <f>11843</f>
        <v>11843</v>
      </c>
      <c r="E3" s="1">
        <f>11.5654296875</f>
        <v>11.5654296875</v>
      </c>
    </row>
    <row r="4" spans="1:10" x14ac:dyDescent="0.25">
      <c r="A4" s="1">
        <f>1527</f>
        <v>1527</v>
      </c>
      <c r="B4" s="1">
        <f>40</f>
        <v>40</v>
      </c>
      <c r="C4" s="1">
        <f>1160</f>
        <v>1160</v>
      </c>
      <c r="D4" s="1">
        <f>21087</f>
        <v>21087</v>
      </c>
      <c r="E4" s="1">
        <f>20.5927734375</f>
        <v>20.5927734375</v>
      </c>
      <c r="G4" s="1" t="s">
        <v>5</v>
      </c>
    </row>
    <row r="5" spans="1:10" x14ac:dyDescent="0.25">
      <c r="A5" s="1">
        <f>1808</f>
        <v>1808</v>
      </c>
      <c r="B5" s="1">
        <f>26</f>
        <v>26</v>
      </c>
      <c r="C5" s="1">
        <f>1306</f>
        <v>1306</v>
      </c>
      <c r="D5" s="1">
        <f>22987</f>
        <v>22987</v>
      </c>
      <c r="E5" s="1">
        <f>22.4482421875</f>
        <v>22.4482421875</v>
      </c>
      <c r="G5" s="1">
        <f>145</f>
        <v>145</v>
      </c>
    </row>
    <row r="6" spans="1:10" x14ac:dyDescent="0.25">
      <c r="A6" s="1">
        <f>2079</f>
        <v>2079</v>
      </c>
      <c r="B6" s="1">
        <f>27</f>
        <v>27</v>
      </c>
      <c r="C6" s="1">
        <f>1499</f>
        <v>1499</v>
      </c>
      <c r="D6" s="1">
        <f>25663</f>
        <v>25663</v>
      </c>
      <c r="E6" s="1">
        <f>25.0615234375</f>
        <v>25.0615234375</v>
      </c>
    </row>
    <row r="7" spans="1:10" x14ac:dyDescent="0.25">
      <c r="A7" s="1">
        <f>2372</f>
        <v>2372</v>
      </c>
      <c r="B7" s="1">
        <f>34</f>
        <v>34</v>
      </c>
      <c r="C7" s="1">
        <f>1658</f>
        <v>1658</v>
      </c>
      <c r="D7" s="1">
        <f>27069</f>
        <v>27069</v>
      </c>
      <c r="E7" s="1">
        <f>26.4345703125</f>
        <v>26.4345703125</v>
      </c>
    </row>
    <row r="8" spans="1:10" x14ac:dyDescent="0.25">
      <c r="A8" s="1">
        <f>2648</f>
        <v>2648</v>
      </c>
      <c r="B8" s="1">
        <f>26</f>
        <v>26</v>
      </c>
      <c r="C8" s="1">
        <f>1791</f>
        <v>1791</v>
      </c>
      <c r="D8" s="1">
        <f>27859</f>
        <v>27859</v>
      </c>
      <c r="E8" s="1">
        <f>27.2060546875</f>
        <v>27.2060546875</v>
      </c>
    </row>
    <row r="9" spans="1:10" x14ac:dyDescent="0.25">
      <c r="A9" s="1">
        <f>2928</f>
        <v>2928</v>
      </c>
      <c r="B9" s="1">
        <f>37</f>
        <v>37</v>
      </c>
      <c r="C9" s="1">
        <f>1933</f>
        <v>1933</v>
      </c>
      <c r="D9" s="1">
        <f>29984</f>
        <v>29984</v>
      </c>
      <c r="E9" s="1">
        <f>29.28125</f>
        <v>29.28125</v>
      </c>
    </row>
    <row r="10" spans="1:10" x14ac:dyDescent="0.25">
      <c r="A10" s="1">
        <f>3207</f>
        <v>3207</v>
      </c>
      <c r="B10" s="1">
        <f>27</f>
        <v>27</v>
      </c>
      <c r="C10" s="1">
        <f>2097</f>
        <v>2097</v>
      </c>
      <c r="D10" s="1">
        <f>30163</f>
        <v>30163</v>
      </c>
      <c r="E10" s="1">
        <f>29.4560546875</f>
        <v>29.4560546875</v>
      </c>
    </row>
    <row r="11" spans="1:10" x14ac:dyDescent="0.25">
      <c r="A11" s="1">
        <f>3480</f>
        <v>3480</v>
      </c>
      <c r="B11" s="1">
        <f>0</f>
        <v>0</v>
      </c>
      <c r="C11" s="1">
        <f>2262</f>
        <v>2262</v>
      </c>
      <c r="D11" s="1">
        <f>30669</f>
        <v>30669</v>
      </c>
      <c r="E11" s="1">
        <f>29.9501953125</f>
        <v>29.9501953125</v>
      </c>
    </row>
    <row r="12" spans="1:10" x14ac:dyDescent="0.25">
      <c r="A12" s="1">
        <f>3783</f>
        <v>3783</v>
      </c>
      <c r="B12" s="1">
        <f>0</f>
        <v>0</v>
      </c>
      <c r="C12" s="1">
        <f>2398</f>
        <v>2398</v>
      </c>
      <c r="D12" s="1">
        <f>31491</f>
        <v>31491</v>
      </c>
      <c r="E12" s="1">
        <f>30.7529296875</f>
        <v>30.7529296875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4205</f>
        <v>4205</v>
      </c>
      <c r="B13" s="1">
        <f>0</f>
        <v>0</v>
      </c>
      <c r="C13" s="1">
        <f>2529</f>
        <v>2529</v>
      </c>
      <c r="D13" s="1">
        <f>32486</f>
        <v>32486</v>
      </c>
      <c r="E13" s="1">
        <f>31.724609375</f>
        <v>31.724609375</v>
      </c>
      <c r="H13" s="1">
        <f>AVERAGE(E17:E29)</f>
        <v>34.697190504807693</v>
      </c>
      <c r="I13" s="1">
        <f>MAX(E2:E316)</f>
        <v>41.837890625</v>
      </c>
      <c r="J13" s="1">
        <f>AVERAGE(E228:E247)</f>
        <v>41.835351562500001</v>
      </c>
    </row>
    <row r="14" spans="1:10" x14ac:dyDescent="0.25">
      <c r="A14" s="1">
        <f>4603</f>
        <v>4603</v>
      </c>
      <c r="B14" s="1">
        <f>0</f>
        <v>0</v>
      </c>
      <c r="C14" s="1">
        <f>2674</f>
        <v>2674</v>
      </c>
      <c r="D14" s="1">
        <f>32822</f>
        <v>32822</v>
      </c>
      <c r="E14" s="1">
        <f>32.052734375</f>
        <v>32.052734375</v>
      </c>
    </row>
    <row r="15" spans="1:10" x14ac:dyDescent="0.25">
      <c r="A15" s="1">
        <f>4971</f>
        <v>4971</v>
      </c>
      <c r="B15" s="1">
        <f>0</f>
        <v>0</v>
      </c>
      <c r="C15" s="1">
        <f>2846</f>
        <v>2846</v>
      </c>
      <c r="D15" s="1">
        <f>33711</f>
        <v>33711</v>
      </c>
      <c r="E15" s="1">
        <f>32.9208984375</f>
        <v>32.9208984375</v>
      </c>
    </row>
    <row r="16" spans="1:10" x14ac:dyDescent="0.25">
      <c r="A16" s="1">
        <f>5352</f>
        <v>5352</v>
      </c>
      <c r="B16" s="1">
        <f>0</f>
        <v>0</v>
      </c>
      <c r="C16" s="1">
        <f>3000</f>
        <v>3000</v>
      </c>
      <c r="D16" s="1">
        <f>34735</f>
        <v>34735</v>
      </c>
      <c r="E16" s="1">
        <f>33.9208984375</f>
        <v>33.9208984375</v>
      </c>
    </row>
    <row r="17" spans="1:5" x14ac:dyDescent="0.25">
      <c r="A17" s="1">
        <f>5752</f>
        <v>5752</v>
      </c>
      <c r="B17" s="1">
        <f>0</f>
        <v>0</v>
      </c>
      <c r="C17" s="1">
        <f>3137</f>
        <v>3137</v>
      </c>
      <c r="D17" s="1">
        <f>35347</f>
        <v>35347</v>
      </c>
      <c r="E17" s="1">
        <f>34.5185546875</f>
        <v>34.5185546875</v>
      </c>
    </row>
    <row r="18" spans="1:5" x14ac:dyDescent="0.25">
      <c r="A18" s="1">
        <f>6072</f>
        <v>6072</v>
      </c>
      <c r="B18" s="1">
        <f>2</f>
        <v>2</v>
      </c>
      <c r="C18" s="1">
        <f>3266</f>
        <v>3266</v>
      </c>
      <c r="D18" s="1">
        <f>35531</f>
        <v>35531</v>
      </c>
      <c r="E18" s="1">
        <f>34.6982421875</f>
        <v>34.6982421875</v>
      </c>
    </row>
    <row r="19" spans="1:5" x14ac:dyDescent="0.25">
      <c r="A19" s="1">
        <f>6411</f>
        <v>6411</v>
      </c>
      <c r="B19" s="1">
        <f>31</f>
        <v>31</v>
      </c>
      <c r="C19" s="1">
        <f>3396</f>
        <v>3396</v>
      </c>
      <c r="D19" s="1">
        <f>35535</f>
        <v>35535</v>
      </c>
      <c r="E19" s="1">
        <f>34.7021484375</f>
        <v>34.7021484375</v>
      </c>
    </row>
    <row r="20" spans="1:5" x14ac:dyDescent="0.25">
      <c r="A20" s="1">
        <f>6723</f>
        <v>6723</v>
      </c>
      <c r="B20" s="1">
        <f>18</f>
        <v>18</v>
      </c>
      <c r="C20" s="1">
        <f>3530</f>
        <v>3530</v>
      </c>
      <c r="D20" s="1">
        <f>35535</f>
        <v>35535</v>
      </c>
      <c r="E20" s="1">
        <f>34.7021484375</f>
        <v>34.7021484375</v>
      </c>
    </row>
    <row r="21" spans="1:5" x14ac:dyDescent="0.25">
      <c r="A21" s="1">
        <f>6990</f>
        <v>6990</v>
      </c>
      <c r="B21" s="1">
        <f>26</f>
        <v>26</v>
      </c>
      <c r="C21" s="1">
        <f>3650</f>
        <v>3650</v>
      </c>
      <c r="D21" s="1">
        <f>35535</f>
        <v>35535</v>
      </c>
      <c r="E21" s="1">
        <f>34.7021484375</f>
        <v>34.7021484375</v>
      </c>
    </row>
    <row r="22" spans="1:5" x14ac:dyDescent="0.25">
      <c r="A22" s="1">
        <f>7279</f>
        <v>7279</v>
      </c>
      <c r="B22" s="1">
        <f>24</f>
        <v>24</v>
      </c>
      <c r="C22" s="1">
        <f>3825</f>
        <v>3825</v>
      </c>
      <c r="D22" s="1">
        <f>35535</f>
        <v>35535</v>
      </c>
      <c r="E22" s="1">
        <f>34.7021484375</f>
        <v>34.7021484375</v>
      </c>
    </row>
    <row r="23" spans="1:5" x14ac:dyDescent="0.25">
      <c r="A23" s="1">
        <f>7558</f>
        <v>7558</v>
      </c>
      <c r="B23" s="1">
        <f>21</f>
        <v>21</v>
      </c>
      <c r="C23" s="1">
        <f>3991</f>
        <v>3991</v>
      </c>
      <c r="D23" s="1">
        <f>35535</f>
        <v>35535</v>
      </c>
      <c r="E23" s="1">
        <f>34.7021484375</f>
        <v>34.7021484375</v>
      </c>
    </row>
    <row r="24" spans="1:5" x14ac:dyDescent="0.25">
      <c r="A24" s="1">
        <f>7834</f>
        <v>7834</v>
      </c>
      <c r="B24" s="1">
        <f>0</f>
        <v>0</v>
      </c>
      <c r="C24" s="1">
        <f>4197</f>
        <v>4197</v>
      </c>
      <c r="D24" s="1">
        <f>35555</f>
        <v>35555</v>
      </c>
      <c r="E24" s="1">
        <f>34.7216796875</f>
        <v>34.7216796875</v>
      </c>
    </row>
    <row r="25" spans="1:5" x14ac:dyDescent="0.25">
      <c r="A25" s="1">
        <f>8110</f>
        <v>8110</v>
      </c>
      <c r="B25" s="1">
        <f>0</f>
        <v>0</v>
      </c>
      <c r="C25" s="1">
        <f>4388</f>
        <v>4388</v>
      </c>
      <c r="D25" s="1">
        <f>35555</f>
        <v>35555</v>
      </c>
      <c r="E25" s="1">
        <f>34.7216796875</f>
        <v>34.7216796875</v>
      </c>
    </row>
    <row r="26" spans="1:5" x14ac:dyDescent="0.25">
      <c r="A26" s="1">
        <f>8371</f>
        <v>8371</v>
      </c>
      <c r="B26" s="1">
        <f>0</f>
        <v>0</v>
      </c>
      <c r="C26" s="1">
        <f>4569</f>
        <v>4569</v>
      </c>
      <c r="D26" s="1">
        <f>35555</f>
        <v>35555</v>
      </c>
      <c r="E26" s="1">
        <f>34.7216796875</f>
        <v>34.7216796875</v>
      </c>
    </row>
    <row r="27" spans="1:5" x14ac:dyDescent="0.25">
      <c r="A27" s="1">
        <f>8651</f>
        <v>8651</v>
      </c>
      <c r="B27" s="1">
        <f>0</f>
        <v>0</v>
      </c>
      <c r="C27" s="1">
        <f>4752</f>
        <v>4752</v>
      </c>
      <c r="D27" s="1">
        <f>35558</f>
        <v>35558</v>
      </c>
      <c r="E27" s="1">
        <f>34.724609375</f>
        <v>34.724609375</v>
      </c>
    </row>
    <row r="28" spans="1:5" x14ac:dyDescent="0.25">
      <c r="A28" s="1">
        <f>8914</f>
        <v>8914</v>
      </c>
      <c r="B28" s="1">
        <f>0</f>
        <v>0</v>
      </c>
      <c r="C28" s="1">
        <f>4925</f>
        <v>4925</v>
      </c>
      <c r="D28" s="1">
        <f>35555</f>
        <v>35555</v>
      </c>
      <c r="E28" s="1">
        <f>34.7216796875</f>
        <v>34.7216796875</v>
      </c>
    </row>
    <row r="29" spans="1:5" x14ac:dyDescent="0.25">
      <c r="A29" s="1">
        <f>9174</f>
        <v>9174</v>
      </c>
      <c r="B29" s="1">
        <f>0</f>
        <v>0</v>
      </c>
      <c r="C29" s="1">
        <f>5103</f>
        <v>5103</v>
      </c>
      <c r="D29" s="1">
        <f>35558</f>
        <v>35558</v>
      </c>
      <c r="E29" s="1">
        <f>34.724609375</f>
        <v>34.724609375</v>
      </c>
    </row>
    <row r="30" spans="1:5" x14ac:dyDescent="0.25">
      <c r="A30" s="1">
        <f>9448</f>
        <v>9448</v>
      </c>
      <c r="B30" s="1">
        <f>4</f>
        <v>4</v>
      </c>
      <c r="C30" s="1">
        <f>5274</f>
        <v>5274</v>
      </c>
      <c r="D30" s="1">
        <f>35555</f>
        <v>35555</v>
      </c>
      <c r="E30" s="1">
        <f>34.7216796875</f>
        <v>34.7216796875</v>
      </c>
    </row>
    <row r="31" spans="1:5" x14ac:dyDescent="0.25">
      <c r="A31" s="1">
        <f>9744</f>
        <v>9744</v>
      </c>
      <c r="B31" s="1">
        <f>31</f>
        <v>31</v>
      </c>
      <c r="C31" s="1">
        <f>5456</f>
        <v>5456</v>
      </c>
      <c r="D31" s="1">
        <f>35555</f>
        <v>35555</v>
      </c>
      <c r="E31" s="1">
        <f>34.7216796875</f>
        <v>34.7216796875</v>
      </c>
    </row>
    <row r="32" spans="1:5" x14ac:dyDescent="0.25">
      <c r="A32" s="1">
        <f>10027</f>
        <v>10027</v>
      </c>
      <c r="B32" s="1">
        <f t="shared" ref="B32:B39" si="0">0</f>
        <v>0</v>
      </c>
      <c r="C32" s="1">
        <f>5655</f>
        <v>5655</v>
      </c>
      <c r="D32" s="1">
        <f>35555</f>
        <v>35555</v>
      </c>
      <c r="E32" s="1">
        <f>34.7216796875</f>
        <v>34.7216796875</v>
      </c>
    </row>
    <row r="33" spans="1:5" x14ac:dyDescent="0.25">
      <c r="A33" s="1">
        <f>10306</f>
        <v>10306</v>
      </c>
      <c r="B33" s="1">
        <f t="shared" si="0"/>
        <v>0</v>
      </c>
      <c r="C33" s="1">
        <f>5831</f>
        <v>5831</v>
      </c>
      <c r="D33" s="1">
        <f>35555</f>
        <v>35555</v>
      </c>
      <c r="E33" s="1">
        <f>34.7216796875</f>
        <v>34.7216796875</v>
      </c>
    </row>
    <row r="34" spans="1:5" x14ac:dyDescent="0.25">
      <c r="A34" s="1">
        <f>10586</f>
        <v>10586</v>
      </c>
      <c r="B34" s="1">
        <f t="shared" si="0"/>
        <v>0</v>
      </c>
      <c r="C34" s="1">
        <f>5980</f>
        <v>5980</v>
      </c>
      <c r="D34" s="1">
        <f>35627</f>
        <v>35627</v>
      </c>
      <c r="E34" s="1">
        <f>34.7919921875</f>
        <v>34.7919921875</v>
      </c>
    </row>
    <row r="35" spans="1:5" x14ac:dyDescent="0.25">
      <c r="A35" s="1">
        <f>10861</f>
        <v>10861</v>
      </c>
      <c r="B35" s="1">
        <f t="shared" si="0"/>
        <v>0</v>
      </c>
      <c r="C35" s="1">
        <f>6114</f>
        <v>6114</v>
      </c>
      <c r="D35" s="1">
        <f>35666</f>
        <v>35666</v>
      </c>
      <c r="E35" s="1">
        <f>34.830078125</f>
        <v>34.830078125</v>
      </c>
    </row>
    <row r="36" spans="1:5" x14ac:dyDescent="0.25">
      <c r="A36" s="1">
        <f>11135</f>
        <v>11135</v>
      </c>
      <c r="B36" s="1">
        <f t="shared" si="0"/>
        <v>0</v>
      </c>
      <c r="C36" s="1">
        <f>6307</f>
        <v>6307</v>
      </c>
      <c r="D36" s="1">
        <f>35926</f>
        <v>35926</v>
      </c>
      <c r="E36" s="1">
        <f>35.083984375</f>
        <v>35.083984375</v>
      </c>
    </row>
    <row r="37" spans="1:5" x14ac:dyDescent="0.25">
      <c r="A37" s="1">
        <f>11402</f>
        <v>11402</v>
      </c>
      <c r="B37" s="1">
        <f t="shared" si="0"/>
        <v>0</v>
      </c>
      <c r="C37" s="1">
        <f>6470</f>
        <v>6470</v>
      </c>
      <c r="D37" s="1">
        <f>36319</f>
        <v>36319</v>
      </c>
      <c r="E37" s="1">
        <f>35.4677734375</f>
        <v>35.4677734375</v>
      </c>
    </row>
    <row r="38" spans="1:5" x14ac:dyDescent="0.25">
      <c r="A38" s="1">
        <f>11670</f>
        <v>11670</v>
      </c>
      <c r="B38" s="1">
        <f t="shared" si="0"/>
        <v>0</v>
      </c>
      <c r="C38" s="1">
        <f>6634</f>
        <v>6634</v>
      </c>
      <c r="D38" s="1">
        <f>36427</f>
        <v>36427</v>
      </c>
      <c r="E38" s="1">
        <f>35.5732421875</f>
        <v>35.5732421875</v>
      </c>
    </row>
    <row r="39" spans="1:5" x14ac:dyDescent="0.25">
      <c r="A39" s="1">
        <f>11935</f>
        <v>11935</v>
      </c>
      <c r="B39" s="1">
        <f t="shared" si="0"/>
        <v>0</v>
      </c>
      <c r="C39" s="1">
        <f>6787</f>
        <v>6787</v>
      </c>
      <c r="D39" s="1">
        <f>37015</f>
        <v>37015</v>
      </c>
      <c r="E39" s="1">
        <f>36.1474609375</f>
        <v>36.1474609375</v>
      </c>
    </row>
    <row r="40" spans="1:5" x14ac:dyDescent="0.25">
      <c r="A40" s="1">
        <f>12243</f>
        <v>12243</v>
      </c>
      <c r="B40" s="1">
        <f>23</f>
        <v>23</v>
      </c>
      <c r="C40" s="1">
        <f>6927</f>
        <v>6927</v>
      </c>
      <c r="D40" s="1">
        <f>37827</f>
        <v>37827</v>
      </c>
      <c r="E40" s="1">
        <f>36.9404296875</f>
        <v>36.9404296875</v>
      </c>
    </row>
    <row r="41" spans="1:5" x14ac:dyDescent="0.25">
      <c r="A41" s="1">
        <f>12511</f>
        <v>12511</v>
      </c>
      <c r="B41" s="1">
        <f t="shared" ref="B41:B48" si="1">0</f>
        <v>0</v>
      </c>
      <c r="C41" s="1">
        <f>7072</f>
        <v>7072</v>
      </c>
      <c r="D41" s="1">
        <f>38698</f>
        <v>38698</v>
      </c>
      <c r="E41" s="1">
        <f>37.791015625</f>
        <v>37.791015625</v>
      </c>
    </row>
    <row r="42" spans="1:5" x14ac:dyDescent="0.25">
      <c r="A42" s="1">
        <f>12788</f>
        <v>12788</v>
      </c>
      <c r="B42" s="1">
        <f t="shared" si="1"/>
        <v>0</v>
      </c>
      <c r="C42" s="1">
        <f>7201</f>
        <v>7201</v>
      </c>
      <c r="D42" s="1">
        <f>38903</f>
        <v>38903</v>
      </c>
      <c r="E42" s="1">
        <f>37.9912109375</f>
        <v>37.9912109375</v>
      </c>
    </row>
    <row r="43" spans="1:5" x14ac:dyDescent="0.25">
      <c r="A43" s="1">
        <f>13057</f>
        <v>13057</v>
      </c>
      <c r="B43" s="1">
        <f t="shared" si="1"/>
        <v>0</v>
      </c>
      <c r="C43" s="1">
        <f>7366</f>
        <v>7366</v>
      </c>
      <c r="D43" s="1">
        <f>40927</f>
        <v>40927</v>
      </c>
      <c r="E43" s="1">
        <f>39.9677734375</f>
        <v>39.9677734375</v>
      </c>
    </row>
    <row r="44" spans="1:5" x14ac:dyDescent="0.25">
      <c r="A44" s="1">
        <f>13343</f>
        <v>13343</v>
      </c>
      <c r="B44" s="1">
        <f t="shared" si="1"/>
        <v>0</v>
      </c>
      <c r="C44" s="1">
        <f>7507</f>
        <v>7507</v>
      </c>
      <c r="D44" s="1">
        <f>41175</f>
        <v>41175</v>
      </c>
      <c r="E44" s="1">
        <f>40.2099609375</f>
        <v>40.2099609375</v>
      </c>
    </row>
    <row r="45" spans="1:5" x14ac:dyDescent="0.25">
      <c r="A45" s="1">
        <f>13628</f>
        <v>13628</v>
      </c>
      <c r="B45" s="1">
        <f t="shared" si="1"/>
        <v>0</v>
      </c>
      <c r="C45" s="1">
        <f>7651</f>
        <v>7651</v>
      </c>
      <c r="D45" s="1">
        <f>40710</f>
        <v>40710</v>
      </c>
      <c r="E45" s="1">
        <f>39.755859375</f>
        <v>39.755859375</v>
      </c>
    </row>
    <row r="46" spans="1:5" x14ac:dyDescent="0.25">
      <c r="A46" s="1">
        <f>13909</f>
        <v>13909</v>
      </c>
      <c r="B46" s="1">
        <f t="shared" si="1"/>
        <v>0</v>
      </c>
      <c r="C46" s="1">
        <f>7773</f>
        <v>7773</v>
      </c>
      <c r="D46" s="1">
        <f>40707</f>
        <v>40707</v>
      </c>
      <c r="E46" s="1">
        <f>39.7529296875</f>
        <v>39.7529296875</v>
      </c>
    </row>
    <row r="47" spans="1:5" x14ac:dyDescent="0.25">
      <c r="A47" s="1">
        <f>14177</f>
        <v>14177</v>
      </c>
      <c r="B47" s="1">
        <f t="shared" si="1"/>
        <v>0</v>
      </c>
      <c r="C47" s="1">
        <f>7904</f>
        <v>7904</v>
      </c>
      <c r="D47" s="1">
        <f>40710</f>
        <v>40710</v>
      </c>
      <c r="E47" s="1">
        <f>39.755859375</f>
        <v>39.755859375</v>
      </c>
    </row>
    <row r="48" spans="1:5" x14ac:dyDescent="0.25">
      <c r="A48" s="1">
        <f>14451</f>
        <v>14451</v>
      </c>
      <c r="B48" s="1">
        <f t="shared" si="1"/>
        <v>0</v>
      </c>
      <c r="C48" s="1">
        <f>8030</f>
        <v>8030</v>
      </c>
      <c r="D48" s="1">
        <f>40707</f>
        <v>40707</v>
      </c>
      <c r="E48" s="1">
        <f>39.7529296875</f>
        <v>39.7529296875</v>
      </c>
    </row>
    <row r="49" spans="1:5" x14ac:dyDescent="0.25">
      <c r="A49" s="1">
        <f>14756</f>
        <v>14756</v>
      </c>
      <c r="B49" s="1">
        <f>25</f>
        <v>25</v>
      </c>
      <c r="C49" s="1">
        <f>8176</f>
        <v>8176</v>
      </c>
      <c r="D49" s="1">
        <f>40707</f>
        <v>40707</v>
      </c>
      <c r="E49" s="1">
        <f>39.7529296875</f>
        <v>39.7529296875</v>
      </c>
    </row>
    <row r="50" spans="1:5" x14ac:dyDescent="0.25">
      <c r="A50" s="1">
        <f>15046</f>
        <v>15046</v>
      </c>
      <c r="B50" s="1">
        <f>23</f>
        <v>23</v>
      </c>
      <c r="C50" s="1">
        <f>8308</f>
        <v>8308</v>
      </c>
      <c r="D50" s="1">
        <f>40707</f>
        <v>40707</v>
      </c>
      <c r="E50" s="1">
        <f>39.7529296875</f>
        <v>39.7529296875</v>
      </c>
    </row>
    <row r="51" spans="1:5" x14ac:dyDescent="0.25">
      <c r="A51" s="1">
        <f>15324</f>
        <v>15324</v>
      </c>
      <c r="B51" s="1">
        <f>6</f>
        <v>6</v>
      </c>
      <c r="C51" s="1">
        <f>8443</f>
        <v>8443</v>
      </c>
      <c r="D51" s="1">
        <f>40710</f>
        <v>40710</v>
      </c>
      <c r="E51" s="1">
        <f>39.755859375</f>
        <v>39.755859375</v>
      </c>
    </row>
    <row r="52" spans="1:5" x14ac:dyDescent="0.25">
      <c r="A52" s="1">
        <f>15580</f>
        <v>15580</v>
      </c>
      <c r="B52" s="1">
        <f t="shared" ref="B52:B59" si="2">0</f>
        <v>0</v>
      </c>
      <c r="C52" s="1">
        <f>8582</f>
        <v>8582</v>
      </c>
      <c r="D52" s="1">
        <f>40707</f>
        <v>40707</v>
      </c>
      <c r="E52" s="1">
        <f>39.7529296875</f>
        <v>39.7529296875</v>
      </c>
    </row>
    <row r="53" spans="1:5" x14ac:dyDescent="0.25">
      <c r="A53" s="1">
        <f>15840</f>
        <v>15840</v>
      </c>
      <c r="B53" s="1">
        <f t="shared" si="2"/>
        <v>0</v>
      </c>
      <c r="C53" s="1">
        <f>8729</f>
        <v>8729</v>
      </c>
      <c r="D53" s="1">
        <f>40707</f>
        <v>40707</v>
      </c>
      <c r="E53" s="1">
        <f>39.7529296875</f>
        <v>39.7529296875</v>
      </c>
    </row>
    <row r="54" spans="1:5" x14ac:dyDescent="0.25">
      <c r="A54" s="1">
        <f>16109</f>
        <v>16109</v>
      </c>
      <c r="B54" s="1">
        <f t="shared" si="2"/>
        <v>0</v>
      </c>
      <c r="C54" s="1">
        <f>8867</f>
        <v>8867</v>
      </c>
      <c r="D54" s="1">
        <f>40707</f>
        <v>40707</v>
      </c>
      <c r="E54" s="1">
        <f>39.7529296875</f>
        <v>39.7529296875</v>
      </c>
    </row>
    <row r="55" spans="1:5" x14ac:dyDescent="0.25">
      <c r="A55" s="1">
        <f>16391</f>
        <v>16391</v>
      </c>
      <c r="B55" s="1">
        <f t="shared" si="2"/>
        <v>0</v>
      </c>
      <c r="C55" s="1">
        <f>9005</f>
        <v>9005</v>
      </c>
      <c r="D55" s="1">
        <f>40710</f>
        <v>40710</v>
      </c>
      <c r="E55" s="1">
        <f>39.755859375</f>
        <v>39.755859375</v>
      </c>
    </row>
    <row r="56" spans="1:5" x14ac:dyDescent="0.25">
      <c r="A56" s="1">
        <f>16656</f>
        <v>16656</v>
      </c>
      <c r="B56" s="1">
        <f t="shared" si="2"/>
        <v>0</v>
      </c>
      <c r="C56" s="1">
        <f>9142</f>
        <v>9142</v>
      </c>
      <c r="D56" s="1">
        <f>40707</f>
        <v>40707</v>
      </c>
      <c r="E56" s="1">
        <f>39.7529296875</f>
        <v>39.7529296875</v>
      </c>
    </row>
    <row r="57" spans="1:5" x14ac:dyDescent="0.25">
      <c r="A57" s="1">
        <f>16938</f>
        <v>16938</v>
      </c>
      <c r="B57" s="1">
        <f t="shared" si="2"/>
        <v>0</v>
      </c>
      <c r="C57" s="1">
        <f>9296</f>
        <v>9296</v>
      </c>
      <c r="D57" s="1">
        <f>40710</f>
        <v>40710</v>
      </c>
      <c r="E57" s="1">
        <f>39.755859375</f>
        <v>39.755859375</v>
      </c>
    </row>
    <row r="58" spans="1:5" x14ac:dyDescent="0.25">
      <c r="A58" s="1">
        <f>17205</f>
        <v>17205</v>
      </c>
      <c r="B58" s="1">
        <f t="shared" si="2"/>
        <v>0</v>
      </c>
      <c r="C58" s="1">
        <f>9424</f>
        <v>9424</v>
      </c>
      <c r="D58" s="1">
        <f>40727</f>
        <v>40727</v>
      </c>
      <c r="E58" s="1">
        <f>39.7724609375</f>
        <v>39.7724609375</v>
      </c>
    </row>
    <row r="59" spans="1:5" x14ac:dyDescent="0.25">
      <c r="A59" s="1">
        <f>17469</f>
        <v>17469</v>
      </c>
      <c r="B59" s="1">
        <f t="shared" si="2"/>
        <v>0</v>
      </c>
      <c r="C59" s="1">
        <f>9578</f>
        <v>9578</v>
      </c>
      <c r="D59" s="1">
        <f>40866</f>
        <v>40866</v>
      </c>
      <c r="E59" s="1">
        <f>39.908203125</f>
        <v>39.908203125</v>
      </c>
    </row>
    <row r="60" spans="1:5" x14ac:dyDescent="0.25">
      <c r="A60" s="1">
        <f>17748</f>
        <v>17748</v>
      </c>
      <c r="B60" s="1">
        <f>14</f>
        <v>14</v>
      </c>
      <c r="C60" s="1">
        <f>9725</f>
        <v>9725</v>
      </c>
      <c r="D60" s="1">
        <f>40971</f>
        <v>40971</v>
      </c>
      <c r="E60" s="1">
        <f>40.0107421875</f>
        <v>40.0107421875</v>
      </c>
    </row>
    <row r="61" spans="1:5" x14ac:dyDescent="0.25">
      <c r="A61" s="1">
        <f>18036</f>
        <v>18036</v>
      </c>
      <c r="B61" s="1">
        <f t="shared" ref="B61:B69" si="3">0</f>
        <v>0</v>
      </c>
      <c r="C61" s="1">
        <f>9876</f>
        <v>9876</v>
      </c>
      <c r="D61" s="1">
        <f>40987</f>
        <v>40987</v>
      </c>
      <c r="E61" s="1">
        <f>40.0263671875</f>
        <v>40.0263671875</v>
      </c>
    </row>
    <row r="62" spans="1:5" x14ac:dyDescent="0.25">
      <c r="A62" s="1">
        <f>18308</f>
        <v>18308</v>
      </c>
      <c r="B62" s="1">
        <f t="shared" si="3"/>
        <v>0</v>
      </c>
      <c r="C62" s="1">
        <f>10006</f>
        <v>10006</v>
      </c>
      <c r="D62" s="1">
        <f>40987</f>
        <v>40987</v>
      </c>
      <c r="E62" s="1">
        <f>40.0263671875</f>
        <v>40.0263671875</v>
      </c>
    </row>
    <row r="63" spans="1:5" x14ac:dyDescent="0.25">
      <c r="A63" s="1">
        <f>18584</f>
        <v>18584</v>
      </c>
      <c r="B63" s="1">
        <f t="shared" si="3"/>
        <v>0</v>
      </c>
      <c r="C63" s="1">
        <f>10152</f>
        <v>10152</v>
      </c>
      <c r="D63" s="1">
        <f>40990</f>
        <v>40990</v>
      </c>
      <c r="E63" s="1">
        <f>40.029296875</f>
        <v>40.029296875</v>
      </c>
    </row>
    <row r="64" spans="1:5" x14ac:dyDescent="0.25">
      <c r="A64" s="1">
        <f>18892</f>
        <v>18892</v>
      </c>
      <c r="B64" s="1">
        <f t="shared" si="3"/>
        <v>0</v>
      </c>
      <c r="C64" s="1">
        <f>10289</f>
        <v>10289</v>
      </c>
      <c r="D64" s="1">
        <f>40987</f>
        <v>40987</v>
      </c>
      <c r="E64" s="1">
        <f>40.0263671875</f>
        <v>40.0263671875</v>
      </c>
    </row>
    <row r="65" spans="1:5" x14ac:dyDescent="0.25">
      <c r="A65" s="1">
        <f>19203</f>
        <v>19203</v>
      </c>
      <c r="B65" s="1">
        <f t="shared" si="3"/>
        <v>0</v>
      </c>
      <c r="C65" s="1">
        <f>10435</f>
        <v>10435</v>
      </c>
      <c r="D65" s="1">
        <f>40990</f>
        <v>40990</v>
      </c>
      <c r="E65" s="1">
        <f>40.029296875</f>
        <v>40.029296875</v>
      </c>
    </row>
    <row r="66" spans="1:5" x14ac:dyDescent="0.25">
      <c r="A66" s="1">
        <f>19514</f>
        <v>19514</v>
      </c>
      <c r="B66" s="1">
        <f t="shared" si="3"/>
        <v>0</v>
      </c>
      <c r="C66" s="1">
        <f>10583</f>
        <v>10583</v>
      </c>
      <c r="D66" s="1">
        <f>40987</f>
        <v>40987</v>
      </c>
      <c r="E66" s="1">
        <f>40.0263671875</f>
        <v>40.0263671875</v>
      </c>
    </row>
    <row r="67" spans="1:5" x14ac:dyDescent="0.25">
      <c r="A67" s="1">
        <f>19818</f>
        <v>19818</v>
      </c>
      <c r="B67" s="1">
        <f t="shared" si="3"/>
        <v>0</v>
      </c>
      <c r="C67" s="1">
        <f>10719</f>
        <v>10719</v>
      </c>
      <c r="D67" s="1">
        <f>40988</f>
        <v>40988</v>
      </c>
      <c r="E67" s="1">
        <f>40.02734375</f>
        <v>40.02734375</v>
      </c>
    </row>
    <row r="68" spans="1:5" x14ac:dyDescent="0.25">
      <c r="A68" s="1">
        <f>20094</f>
        <v>20094</v>
      </c>
      <c r="B68" s="1">
        <f t="shared" si="3"/>
        <v>0</v>
      </c>
      <c r="C68" s="1">
        <f>10840</f>
        <v>10840</v>
      </c>
      <c r="D68" s="1">
        <f>40987</f>
        <v>40987</v>
      </c>
      <c r="E68" s="1">
        <f>40.0263671875</f>
        <v>40.0263671875</v>
      </c>
    </row>
    <row r="69" spans="1:5" x14ac:dyDescent="0.25">
      <c r="A69" s="1">
        <f>20361</f>
        <v>20361</v>
      </c>
      <c r="B69" s="1">
        <f t="shared" si="3"/>
        <v>0</v>
      </c>
      <c r="C69" s="1">
        <f>10981</f>
        <v>10981</v>
      </c>
      <c r="D69" s="1">
        <f>40990</f>
        <v>40990</v>
      </c>
      <c r="E69" s="1">
        <f>40.029296875</f>
        <v>40.029296875</v>
      </c>
    </row>
    <row r="70" spans="1:5" x14ac:dyDescent="0.25">
      <c r="A70" s="1">
        <f>20671</f>
        <v>20671</v>
      </c>
      <c r="B70" s="1">
        <f>21</f>
        <v>21</v>
      </c>
      <c r="C70" s="1">
        <f>11181</f>
        <v>11181</v>
      </c>
      <c r="D70" s="1">
        <f t="shared" ref="D70:D77" si="4">40987</f>
        <v>40987</v>
      </c>
      <c r="E70" s="1">
        <f t="shared" ref="E70:E77" si="5">40.0263671875</f>
        <v>40.0263671875</v>
      </c>
    </row>
    <row r="71" spans="1:5" x14ac:dyDescent="0.25">
      <c r="A71" s="1">
        <f>20958</f>
        <v>20958</v>
      </c>
      <c r="B71" s="1">
        <f>6</f>
        <v>6</v>
      </c>
      <c r="C71" s="1">
        <f>11320</f>
        <v>11320</v>
      </c>
      <c r="D71" s="1">
        <f t="shared" si="4"/>
        <v>40987</v>
      </c>
      <c r="E71" s="1">
        <f t="shared" si="5"/>
        <v>40.0263671875</v>
      </c>
    </row>
    <row r="72" spans="1:5" x14ac:dyDescent="0.25">
      <c r="A72" s="1">
        <f>21231</f>
        <v>21231</v>
      </c>
      <c r="B72" s="1">
        <f t="shared" ref="B72:B80" si="6">0</f>
        <v>0</v>
      </c>
      <c r="C72" s="1">
        <f>11450</f>
        <v>11450</v>
      </c>
      <c r="D72" s="1">
        <f t="shared" si="4"/>
        <v>40987</v>
      </c>
      <c r="E72" s="1">
        <f t="shared" si="5"/>
        <v>40.0263671875</v>
      </c>
    </row>
    <row r="73" spans="1:5" x14ac:dyDescent="0.25">
      <c r="A73" s="1">
        <f>21552</f>
        <v>21552</v>
      </c>
      <c r="B73" s="1">
        <f t="shared" si="6"/>
        <v>0</v>
      </c>
      <c r="C73" s="1">
        <f>11584</f>
        <v>11584</v>
      </c>
      <c r="D73" s="1">
        <f t="shared" si="4"/>
        <v>40987</v>
      </c>
      <c r="E73" s="1">
        <f t="shared" si="5"/>
        <v>40.0263671875</v>
      </c>
    </row>
    <row r="74" spans="1:5" x14ac:dyDescent="0.25">
      <c r="A74" s="1">
        <f>21816</f>
        <v>21816</v>
      </c>
      <c r="B74" s="1">
        <f t="shared" si="6"/>
        <v>0</v>
      </c>
      <c r="C74" s="1">
        <f>11717</f>
        <v>11717</v>
      </c>
      <c r="D74" s="1">
        <f t="shared" si="4"/>
        <v>40987</v>
      </c>
      <c r="E74" s="1">
        <f t="shared" si="5"/>
        <v>40.0263671875</v>
      </c>
    </row>
    <row r="75" spans="1:5" x14ac:dyDescent="0.25">
      <c r="A75" s="1">
        <f>22082</f>
        <v>22082</v>
      </c>
      <c r="B75" s="1">
        <f t="shared" si="6"/>
        <v>0</v>
      </c>
      <c r="C75" s="1">
        <f>11840</f>
        <v>11840</v>
      </c>
      <c r="D75" s="1">
        <f t="shared" si="4"/>
        <v>40987</v>
      </c>
      <c r="E75" s="1">
        <f t="shared" si="5"/>
        <v>40.0263671875</v>
      </c>
    </row>
    <row r="76" spans="1:5" x14ac:dyDescent="0.25">
      <c r="A76" s="1">
        <f>22348</f>
        <v>22348</v>
      </c>
      <c r="B76" s="1">
        <f t="shared" si="6"/>
        <v>0</v>
      </c>
      <c r="C76" s="1">
        <f>11981</f>
        <v>11981</v>
      </c>
      <c r="D76" s="1">
        <f t="shared" si="4"/>
        <v>40987</v>
      </c>
      <c r="E76" s="1">
        <f t="shared" si="5"/>
        <v>40.0263671875</v>
      </c>
    </row>
    <row r="77" spans="1:5" x14ac:dyDescent="0.25">
      <c r="A77" s="1">
        <f>22621</f>
        <v>22621</v>
      </c>
      <c r="B77" s="1">
        <f t="shared" si="6"/>
        <v>0</v>
      </c>
      <c r="C77" s="1">
        <f>12115</f>
        <v>12115</v>
      </c>
      <c r="D77" s="1">
        <f t="shared" si="4"/>
        <v>40987</v>
      </c>
      <c r="E77" s="1">
        <f t="shared" si="5"/>
        <v>40.0263671875</v>
      </c>
    </row>
    <row r="78" spans="1:5" x14ac:dyDescent="0.25">
      <c r="A78" s="1">
        <f>22916</f>
        <v>22916</v>
      </c>
      <c r="B78" s="1">
        <f t="shared" si="6"/>
        <v>0</v>
      </c>
      <c r="C78" s="1">
        <f>12274</f>
        <v>12274</v>
      </c>
      <c r="D78" s="1">
        <f t="shared" ref="D78:D86" si="7">41119</f>
        <v>41119</v>
      </c>
      <c r="E78" s="1">
        <f t="shared" ref="E78:E86" si="8">40.1552734375</f>
        <v>40.1552734375</v>
      </c>
    </row>
    <row r="79" spans="1:5" x14ac:dyDescent="0.25">
      <c r="A79" s="1">
        <f>23280</f>
        <v>23280</v>
      </c>
      <c r="B79" s="1">
        <f t="shared" si="6"/>
        <v>0</v>
      </c>
      <c r="C79" s="1">
        <f>12394</f>
        <v>12394</v>
      </c>
      <c r="D79" s="1">
        <f t="shared" si="7"/>
        <v>41119</v>
      </c>
      <c r="E79" s="1">
        <f t="shared" si="8"/>
        <v>40.1552734375</v>
      </c>
    </row>
    <row r="80" spans="1:5" x14ac:dyDescent="0.25">
      <c r="A80" s="1">
        <f>23564</f>
        <v>23564</v>
      </c>
      <c r="B80" s="1">
        <f t="shared" si="6"/>
        <v>0</v>
      </c>
      <c r="C80" s="1">
        <f>12524</f>
        <v>12524</v>
      </c>
      <c r="D80" s="1">
        <f t="shared" si="7"/>
        <v>41119</v>
      </c>
      <c r="E80" s="1">
        <f t="shared" si="8"/>
        <v>40.1552734375</v>
      </c>
    </row>
    <row r="81" spans="1:5" x14ac:dyDescent="0.25">
      <c r="A81" s="1">
        <f>23836</f>
        <v>23836</v>
      </c>
      <c r="B81" s="1">
        <f>5</f>
        <v>5</v>
      </c>
      <c r="C81" s="1">
        <f>12660</f>
        <v>12660</v>
      </c>
      <c r="D81" s="1">
        <f t="shared" si="7"/>
        <v>41119</v>
      </c>
      <c r="E81" s="1">
        <f t="shared" si="8"/>
        <v>40.1552734375</v>
      </c>
    </row>
    <row r="82" spans="1:5" x14ac:dyDescent="0.25">
      <c r="A82" s="1">
        <f>24106</f>
        <v>24106</v>
      </c>
      <c r="B82" s="1">
        <f t="shared" ref="B82:B89" si="9">0</f>
        <v>0</v>
      </c>
      <c r="C82" s="1">
        <f>12792</f>
        <v>12792</v>
      </c>
      <c r="D82" s="1">
        <f t="shared" si="7"/>
        <v>41119</v>
      </c>
      <c r="E82" s="1">
        <f t="shared" si="8"/>
        <v>40.1552734375</v>
      </c>
    </row>
    <row r="83" spans="1:5" x14ac:dyDescent="0.25">
      <c r="A83" s="1">
        <f>24397</f>
        <v>24397</v>
      </c>
      <c r="B83" s="1">
        <f t="shared" si="9"/>
        <v>0</v>
      </c>
      <c r="C83" s="1">
        <f>12931</f>
        <v>12931</v>
      </c>
      <c r="D83" s="1">
        <f t="shared" si="7"/>
        <v>41119</v>
      </c>
      <c r="E83" s="1">
        <f t="shared" si="8"/>
        <v>40.1552734375</v>
      </c>
    </row>
    <row r="84" spans="1:5" x14ac:dyDescent="0.25">
      <c r="A84" s="1">
        <f>24723</f>
        <v>24723</v>
      </c>
      <c r="B84" s="1">
        <f t="shared" si="9"/>
        <v>0</v>
      </c>
      <c r="C84" s="1">
        <f>13064</f>
        <v>13064</v>
      </c>
      <c r="D84" s="1">
        <f t="shared" si="7"/>
        <v>41119</v>
      </c>
      <c r="E84" s="1">
        <f t="shared" si="8"/>
        <v>40.1552734375</v>
      </c>
    </row>
    <row r="85" spans="1:5" x14ac:dyDescent="0.25">
      <c r="A85" s="1">
        <f>25038</f>
        <v>25038</v>
      </c>
      <c r="B85" s="1">
        <f t="shared" si="9"/>
        <v>0</v>
      </c>
      <c r="C85" s="1">
        <f>13196</f>
        <v>13196</v>
      </c>
      <c r="D85" s="1">
        <f t="shared" si="7"/>
        <v>41119</v>
      </c>
      <c r="E85" s="1">
        <f t="shared" si="8"/>
        <v>40.1552734375</v>
      </c>
    </row>
    <row r="86" spans="1:5" x14ac:dyDescent="0.25">
      <c r="A86" s="1">
        <f>25361</f>
        <v>25361</v>
      </c>
      <c r="B86" s="1">
        <f t="shared" si="9"/>
        <v>0</v>
      </c>
      <c r="C86" s="1">
        <f>13334</f>
        <v>13334</v>
      </c>
      <c r="D86" s="1">
        <f t="shared" si="7"/>
        <v>41119</v>
      </c>
      <c r="E86" s="1">
        <f t="shared" si="8"/>
        <v>40.1552734375</v>
      </c>
    </row>
    <row r="87" spans="1:5" x14ac:dyDescent="0.25">
      <c r="A87" s="1">
        <f>25684</f>
        <v>25684</v>
      </c>
      <c r="B87" s="1">
        <f t="shared" si="9"/>
        <v>0</v>
      </c>
      <c r="C87" s="1">
        <f>13491</f>
        <v>13491</v>
      </c>
      <c r="D87" s="1">
        <f>41120</f>
        <v>41120</v>
      </c>
      <c r="E87" s="1">
        <f>40.15625</f>
        <v>40.15625</v>
      </c>
    </row>
    <row r="88" spans="1:5" x14ac:dyDescent="0.25">
      <c r="A88" s="1">
        <f>25988</f>
        <v>25988</v>
      </c>
      <c r="B88" s="1">
        <f t="shared" si="9"/>
        <v>0</v>
      </c>
      <c r="C88" s="1">
        <f>13636</f>
        <v>13636</v>
      </c>
      <c r="D88" s="1">
        <f>41119</f>
        <v>41119</v>
      </c>
      <c r="E88" s="1">
        <f>40.1552734375</f>
        <v>40.1552734375</v>
      </c>
    </row>
    <row r="89" spans="1:5" x14ac:dyDescent="0.25">
      <c r="A89" s="1">
        <f>26291</f>
        <v>26291</v>
      </c>
      <c r="B89" s="1">
        <f t="shared" si="9"/>
        <v>0</v>
      </c>
      <c r="C89" s="1">
        <f>13769</f>
        <v>13769</v>
      </c>
      <c r="D89" s="1">
        <f>41119</f>
        <v>41119</v>
      </c>
      <c r="E89" s="1">
        <f>40.1552734375</f>
        <v>40.1552734375</v>
      </c>
    </row>
    <row r="90" spans="1:5" x14ac:dyDescent="0.25">
      <c r="A90" s="1">
        <f>26593</f>
        <v>26593</v>
      </c>
      <c r="B90" s="1">
        <f>4</f>
        <v>4</v>
      </c>
      <c r="C90" s="1">
        <f>13897</f>
        <v>13897</v>
      </c>
      <c r="D90" s="1">
        <f>41119</f>
        <v>41119</v>
      </c>
      <c r="E90" s="1">
        <f>40.1552734375</f>
        <v>40.1552734375</v>
      </c>
    </row>
    <row r="91" spans="1:5" x14ac:dyDescent="0.25">
      <c r="A91" s="1">
        <f>26884</f>
        <v>26884</v>
      </c>
      <c r="B91" s="1">
        <f>0</f>
        <v>0</v>
      </c>
      <c r="C91" s="1">
        <f>14032</f>
        <v>14032</v>
      </c>
      <c r="D91" s="1">
        <f>41120</f>
        <v>41120</v>
      </c>
      <c r="E91" s="1">
        <f>40.15625</f>
        <v>40.15625</v>
      </c>
    </row>
    <row r="92" spans="1:5" x14ac:dyDescent="0.25">
      <c r="A92" s="1">
        <f>27162</f>
        <v>27162</v>
      </c>
      <c r="B92" s="1">
        <f>0</f>
        <v>0</v>
      </c>
      <c r="C92" s="1">
        <f>14162</f>
        <v>14162</v>
      </c>
      <c r="D92" s="1">
        <f>41119</f>
        <v>41119</v>
      </c>
      <c r="E92" s="1">
        <f>40.1552734375</f>
        <v>40.1552734375</v>
      </c>
    </row>
    <row r="93" spans="1:5" x14ac:dyDescent="0.25">
      <c r="A93" s="1">
        <f>27435</f>
        <v>27435</v>
      </c>
      <c r="B93" s="1">
        <f>0</f>
        <v>0</v>
      </c>
      <c r="C93" s="1">
        <f>14299</f>
        <v>14299</v>
      </c>
      <c r="D93" s="1">
        <f>41120</f>
        <v>41120</v>
      </c>
      <c r="E93" s="1">
        <f>40.15625</f>
        <v>40.15625</v>
      </c>
    </row>
    <row r="94" spans="1:5" x14ac:dyDescent="0.25">
      <c r="A94" s="1">
        <f>27733</f>
        <v>27733</v>
      </c>
      <c r="B94" s="1">
        <f>4</f>
        <v>4</v>
      </c>
      <c r="C94" s="1">
        <f>14431</f>
        <v>14431</v>
      </c>
      <c r="D94" s="1">
        <f>41119</f>
        <v>41119</v>
      </c>
      <c r="E94" s="1">
        <f>40.1552734375</f>
        <v>40.1552734375</v>
      </c>
    </row>
    <row r="95" spans="1:5" x14ac:dyDescent="0.25">
      <c r="A95" s="1">
        <f>28008</f>
        <v>28008</v>
      </c>
      <c r="B95" s="1">
        <f>0</f>
        <v>0</v>
      </c>
      <c r="C95" s="1">
        <f>14641</f>
        <v>14641</v>
      </c>
      <c r="D95" s="1">
        <f>41149</f>
        <v>41149</v>
      </c>
      <c r="E95" s="1">
        <f>40.1845703125</f>
        <v>40.1845703125</v>
      </c>
    </row>
    <row r="96" spans="1:5" x14ac:dyDescent="0.25">
      <c r="A96" s="1">
        <f>28286</f>
        <v>28286</v>
      </c>
      <c r="B96" s="1">
        <f>0</f>
        <v>0</v>
      </c>
      <c r="C96" s="1">
        <f>14820</f>
        <v>14820</v>
      </c>
      <c r="D96" s="1">
        <f>41325</f>
        <v>41325</v>
      </c>
      <c r="E96" s="1">
        <f>40.3564453125</f>
        <v>40.3564453125</v>
      </c>
    </row>
    <row r="97" spans="1:5" x14ac:dyDescent="0.25">
      <c r="A97" s="1">
        <f>28561</f>
        <v>28561</v>
      </c>
      <c r="B97" s="1">
        <f>0</f>
        <v>0</v>
      </c>
      <c r="C97" s="1">
        <f>14973</f>
        <v>14973</v>
      </c>
      <c r="D97" s="1">
        <f>41377</f>
        <v>41377</v>
      </c>
      <c r="E97" s="1">
        <f>40.4072265625</f>
        <v>40.4072265625</v>
      </c>
    </row>
    <row r="98" spans="1:5" x14ac:dyDescent="0.25">
      <c r="A98" s="1">
        <f>28848</f>
        <v>28848</v>
      </c>
      <c r="B98" s="1">
        <f>0</f>
        <v>0</v>
      </c>
      <c r="C98" s="1">
        <f>15123</f>
        <v>15123</v>
      </c>
      <c r="D98" s="1">
        <f>41381</f>
        <v>41381</v>
      </c>
      <c r="E98" s="1">
        <f>40.4111328125</f>
        <v>40.4111328125</v>
      </c>
    </row>
    <row r="99" spans="1:5" x14ac:dyDescent="0.25">
      <c r="A99" s="1">
        <f>29120</f>
        <v>29120</v>
      </c>
      <c r="B99" s="1">
        <f>0</f>
        <v>0</v>
      </c>
      <c r="C99" s="1">
        <f>15261</f>
        <v>15261</v>
      </c>
      <c r="D99" s="1">
        <f>41381</f>
        <v>41381</v>
      </c>
      <c r="E99" s="1">
        <f>40.4111328125</f>
        <v>40.4111328125</v>
      </c>
    </row>
    <row r="100" spans="1:5" x14ac:dyDescent="0.25">
      <c r="A100" s="1">
        <f>29385</f>
        <v>29385</v>
      </c>
      <c r="B100" s="1">
        <f>0</f>
        <v>0</v>
      </c>
      <c r="C100" s="1">
        <f>15403</f>
        <v>15403</v>
      </c>
      <c r="D100" s="1">
        <f>41384</f>
        <v>41384</v>
      </c>
      <c r="E100" s="1">
        <f>40.4140625</f>
        <v>40.4140625</v>
      </c>
    </row>
    <row r="101" spans="1:5" x14ac:dyDescent="0.25">
      <c r="A101" s="1">
        <f>29672</f>
        <v>29672</v>
      </c>
      <c r="B101" s="1">
        <f>26</f>
        <v>26</v>
      </c>
      <c r="C101" s="1">
        <f>15531</f>
        <v>15531</v>
      </c>
      <c r="D101" s="1">
        <f>41381</f>
        <v>41381</v>
      </c>
      <c r="E101" s="1">
        <f>40.4111328125</f>
        <v>40.4111328125</v>
      </c>
    </row>
    <row r="102" spans="1:5" x14ac:dyDescent="0.25">
      <c r="A102" s="1">
        <f>29942</f>
        <v>29942</v>
      </c>
      <c r="B102" s="1">
        <f>0</f>
        <v>0</v>
      </c>
      <c r="C102" s="1">
        <f>15672</f>
        <v>15672</v>
      </c>
      <c r="D102" s="1">
        <f>41384</f>
        <v>41384</v>
      </c>
      <c r="E102" s="1">
        <f>40.4140625</f>
        <v>40.4140625</v>
      </c>
    </row>
    <row r="103" spans="1:5" x14ac:dyDescent="0.25">
      <c r="A103" s="1">
        <f>30222</f>
        <v>30222</v>
      </c>
      <c r="B103" s="1">
        <f>0</f>
        <v>0</v>
      </c>
      <c r="C103" s="1">
        <f>15804</f>
        <v>15804</v>
      </c>
      <c r="D103" s="1">
        <f>41381</f>
        <v>41381</v>
      </c>
      <c r="E103" s="1">
        <f>40.4111328125</f>
        <v>40.4111328125</v>
      </c>
    </row>
    <row r="104" spans="1:5" x14ac:dyDescent="0.25">
      <c r="A104" s="1">
        <f>30518</f>
        <v>30518</v>
      </c>
      <c r="B104" s="1">
        <f>0</f>
        <v>0</v>
      </c>
      <c r="C104" s="1">
        <f>15936</f>
        <v>15936</v>
      </c>
      <c r="D104" s="1">
        <f>41384</f>
        <v>41384</v>
      </c>
      <c r="E104" s="1">
        <f>40.4140625</f>
        <v>40.4140625</v>
      </c>
    </row>
    <row r="105" spans="1:5" x14ac:dyDescent="0.25">
      <c r="A105" s="1">
        <f>30825</f>
        <v>30825</v>
      </c>
      <c r="B105" s="1">
        <f>0</f>
        <v>0</v>
      </c>
      <c r="C105" s="1">
        <f>16072</f>
        <v>16072</v>
      </c>
      <c r="D105" s="1">
        <f>41381</f>
        <v>41381</v>
      </c>
      <c r="E105" s="1">
        <f>40.4111328125</f>
        <v>40.4111328125</v>
      </c>
    </row>
    <row r="106" spans="1:5" x14ac:dyDescent="0.25">
      <c r="A106" s="1">
        <f>31141</f>
        <v>31141</v>
      </c>
      <c r="B106" s="1">
        <f>2</f>
        <v>2</v>
      </c>
      <c r="C106" s="1">
        <f>16229</f>
        <v>16229</v>
      </c>
      <c r="D106" s="1">
        <f>41384</f>
        <v>41384</v>
      </c>
      <c r="E106" s="1">
        <f>40.4140625</f>
        <v>40.4140625</v>
      </c>
    </row>
    <row r="107" spans="1:5" x14ac:dyDescent="0.25">
      <c r="A107" s="1">
        <f>31448</f>
        <v>31448</v>
      </c>
      <c r="B107" s="1">
        <f t="shared" ref="B107:B115" si="10">0</f>
        <v>0</v>
      </c>
      <c r="C107" s="1">
        <f>16370</f>
        <v>16370</v>
      </c>
      <c r="D107" s="1">
        <f>41381</f>
        <v>41381</v>
      </c>
      <c r="E107" s="1">
        <f>40.4111328125</f>
        <v>40.4111328125</v>
      </c>
    </row>
    <row r="108" spans="1:5" x14ac:dyDescent="0.25">
      <c r="A108" s="1">
        <f>31752</f>
        <v>31752</v>
      </c>
      <c r="B108" s="1">
        <f t="shared" si="10"/>
        <v>0</v>
      </c>
      <c r="C108" s="1">
        <f>16516</f>
        <v>16516</v>
      </c>
      <c r="D108" s="1">
        <f>41382</f>
        <v>41382</v>
      </c>
      <c r="E108" s="1">
        <f>40.412109375</f>
        <v>40.412109375</v>
      </c>
    </row>
    <row r="109" spans="1:5" x14ac:dyDescent="0.25">
      <c r="A109" s="1">
        <f>32017</f>
        <v>32017</v>
      </c>
      <c r="B109" s="1">
        <f t="shared" si="10"/>
        <v>0</v>
      </c>
      <c r="C109" s="1">
        <f>16656</f>
        <v>16656</v>
      </c>
      <c r="D109" s="1">
        <f>41381</f>
        <v>41381</v>
      </c>
      <c r="E109" s="1">
        <f>40.4111328125</f>
        <v>40.4111328125</v>
      </c>
    </row>
    <row r="110" spans="1:5" x14ac:dyDescent="0.25">
      <c r="A110" s="1">
        <f>32299</f>
        <v>32299</v>
      </c>
      <c r="B110" s="1">
        <f t="shared" si="10"/>
        <v>0</v>
      </c>
      <c r="C110" s="1">
        <f>16792</f>
        <v>16792</v>
      </c>
      <c r="D110" s="1">
        <f>41381</f>
        <v>41381</v>
      </c>
      <c r="E110" s="1">
        <f>40.4111328125</f>
        <v>40.4111328125</v>
      </c>
    </row>
    <row r="111" spans="1:5" x14ac:dyDescent="0.25">
      <c r="A111" s="1">
        <f>32582</f>
        <v>32582</v>
      </c>
      <c r="B111" s="1">
        <f t="shared" si="10"/>
        <v>0</v>
      </c>
      <c r="C111" s="1">
        <f>16925</f>
        <v>16925</v>
      </c>
      <c r="D111" s="1">
        <f>41381</f>
        <v>41381</v>
      </c>
      <c r="E111" s="1">
        <f>40.4111328125</f>
        <v>40.4111328125</v>
      </c>
    </row>
    <row r="112" spans="1:5" x14ac:dyDescent="0.25">
      <c r="A112" s="1">
        <f>32860</f>
        <v>32860</v>
      </c>
      <c r="B112" s="1">
        <f t="shared" si="10"/>
        <v>0</v>
      </c>
      <c r="C112" s="1">
        <f>17062</f>
        <v>17062</v>
      </c>
      <c r="D112" s="1">
        <f>41382</f>
        <v>41382</v>
      </c>
      <c r="E112" s="1">
        <f>40.412109375</f>
        <v>40.412109375</v>
      </c>
    </row>
    <row r="113" spans="1:5" x14ac:dyDescent="0.25">
      <c r="A113" s="1">
        <f>33141</f>
        <v>33141</v>
      </c>
      <c r="B113" s="1">
        <f t="shared" si="10"/>
        <v>0</v>
      </c>
      <c r="C113" s="1">
        <f>17197</f>
        <v>17197</v>
      </c>
      <c r="D113" s="1">
        <f>41381</f>
        <v>41381</v>
      </c>
      <c r="E113" s="1">
        <f>40.4111328125</f>
        <v>40.4111328125</v>
      </c>
    </row>
    <row r="114" spans="1:5" x14ac:dyDescent="0.25">
      <c r="A114" s="1">
        <f>33415</f>
        <v>33415</v>
      </c>
      <c r="B114" s="1">
        <f t="shared" si="10"/>
        <v>0</v>
      </c>
      <c r="C114" s="1">
        <f>17329</f>
        <v>17329</v>
      </c>
      <c r="D114" s="1">
        <f>41381</f>
        <v>41381</v>
      </c>
      <c r="E114" s="1">
        <f>40.4111328125</f>
        <v>40.4111328125</v>
      </c>
    </row>
    <row r="115" spans="1:5" x14ac:dyDescent="0.25">
      <c r="A115" s="1">
        <f>33702</f>
        <v>33702</v>
      </c>
      <c r="B115" s="1">
        <f t="shared" si="10"/>
        <v>0</v>
      </c>
      <c r="C115" s="1">
        <f>17458</f>
        <v>17458</v>
      </c>
      <c r="D115" s="1">
        <f>41381</f>
        <v>41381</v>
      </c>
      <c r="E115" s="1">
        <f>40.4111328125</f>
        <v>40.4111328125</v>
      </c>
    </row>
    <row r="116" spans="1:5" x14ac:dyDescent="0.25">
      <c r="A116" s="1">
        <f>33987</f>
        <v>33987</v>
      </c>
      <c r="B116" s="1">
        <f>25</f>
        <v>25</v>
      </c>
      <c r="C116" s="1">
        <f>17601</f>
        <v>17601</v>
      </c>
      <c r="D116" s="1">
        <f>41382</f>
        <v>41382</v>
      </c>
      <c r="E116" s="1">
        <f>40.412109375</f>
        <v>40.412109375</v>
      </c>
    </row>
    <row r="117" spans="1:5" x14ac:dyDescent="0.25">
      <c r="A117" s="1">
        <f>34254</f>
        <v>34254</v>
      </c>
      <c r="B117" s="1">
        <f>0</f>
        <v>0</v>
      </c>
      <c r="C117" s="1">
        <f>17778</f>
        <v>17778</v>
      </c>
      <c r="D117" s="1">
        <f>41445</f>
        <v>41445</v>
      </c>
      <c r="E117" s="1">
        <f>40.4736328125</f>
        <v>40.4736328125</v>
      </c>
    </row>
    <row r="118" spans="1:5" x14ac:dyDescent="0.25">
      <c r="A118" s="1">
        <f>34512</f>
        <v>34512</v>
      </c>
      <c r="B118" s="1">
        <f>0</f>
        <v>0</v>
      </c>
      <c r="C118" s="1">
        <f>17919</f>
        <v>17919</v>
      </c>
      <c r="D118" s="1">
        <f t="shared" ref="D118:D125" si="11">41493</f>
        <v>41493</v>
      </c>
      <c r="E118" s="1">
        <f t="shared" ref="E118:E125" si="12">40.5205078125</f>
        <v>40.5205078125</v>
      </c>
    </row>
    <row r="119" spans="1:5" x14ac:dyDescent="0.25">
      <c r="A119" s="1">
        <f>34783</f>
        <v>34783</v>
      </c>
      <c r="B119" s="1">
        <f>0</f>
        <v>0</v>
      </c>
      <c r="C119" s="1">
        <f>18051</f>
        <v>18051</v>
      </c>
      <c r="D119" s="1">
        <f t="shared" si="11"/>
        <v>41493</v>
      </c>
      <c r="E119" s="1">
        <f t="shared" si="12"/>
        <v>40.5205078125</v>
      </c>
    </row>
    <row r="120" spans="1:5" x14ac:dyDescent="0.25">
      <c r="A120" s="1">
        <f>35051</f>
        <v>35051</v>
      </c>
      <c r="B120" s="1">
        <f>5</f>
        <v>5</v>
      </c>
      <c r="C120" s="1">
        <f>18189</f>
        <v>18189</v>
      </c>
      <c r="D120" s="1">
        <f t="shared" si="11"/>
        <v>41493</v>
      </c>
      <c r="E120" s="1">
        <f t="shared" si="12"/>
        <v>40.5205078125</v>
      </c>
    </row>
    <row r="121" spans="1:5" x14ac:dyDescent="0.25">
      <c r="A121" s="1">
        <f>35318</f>
        <v>35318</v>
      </c>
      <c r="B121" s="1">
        <f>0</f>
        <v>0</v>
      </c>
      <c r="C121" s="1">
        <f>18322</f>
        <v>18322</v>
      </c>
      <c r="D121" s="1">
        <f t="shared" si="11"/>
        <v>41493</v>
      </c>
      <c r="E121" s="1">
        <f t="shared" si="12"/>
        <v>40.5205078125</v>
      </c>
    </row>
    <row r="122" spans="1:5" x14ac:dyDescent="0.25">
      <c r="A122" s="1">
        <f>35573</f>
        <v>35573</v>
      </c>
      <c r="B122" s="1">
        <f>0</f>
        <v>0</v>
      </c>
      <c r="C122" s="1">
        <f>18456</f>
        <v>18456</v>
      </c>
      <c r="D122" s="1">
        <f t="shared" si="11"/>
        <v>41493</v>
      </c>
      <c r="E122" s="1">
        <f t="shared" si="12"/>
        <v>40.5205078125</v>
      </c>
    </row>
    <row r="123" spans="1:5" x14ac:dyDescent="0.25">
      <c r="A123" s="1">
        <f>35833</f>
        <v>35833</v>
      </c>
      <c r="B123" s="1">
        <f>0</f>
        <v>0</v>
      </c>
      <c r="C123" s="1">
        <f>18606</f>
        <v>18606</v>
      </c>
      <c r="D123" s="1">
        <f t="shared" si="11"/>
        <v>41493</v>
      </c>
      <c r="E123" s="1">
        <f t="shared" si="12"/>
        <v>40.5205078125</v>
      </c>
    </row>
    <row r="124" spans="1:5" x14ac:dyDescent="0.25">
      <c r="A124" s="1">
        <f>36099</f>
        <v>36099</v>
      </c>
      <c r="B124" s="1">
        <f>0</f>
        <v>0</v>
      </c>
      <c r="C124" s="1">
        <f>18734</f>
        <v>18734</v>
      </c>
      <c r="D124" s="1">
        <f t="shared" si="11"/>
        <v>41493</v>
      </c>
      <c r="E124" s="1">
        <f t="shared" si="12"/>
        <v>40.5205078125</v>
      </c>
    </row>
    <row r="125" spans="1:5" x14ac:dyDescent="0.25">
      <c r="A125" s="1">
        <f>36362</f>
        <v>36362</v>
      </c>
      <c r="B125" s="1">
        <f>0</f>
        <v>0</v>
      </c>
      <c r="C125" s="1">
        <f>18884</f>
        <v>18884</v>
      </c>
      <c r="D125" s="1">
        <f t="shared" si="11"/>
        <v>41493</v>
      </c>
      <c r="E125" s="1">
        <f t="shared" si="12"/>
        <v>40.5205078125</v>
      </c>
    </row>
    <row r="126" spans="1:5" x14ac:dyDescent="0.25">
      <c r="C126" s="1">
        <f>19034</f>
        <v>19034</v>
      </c>
      <c r="D126" s="1">
        <f>41494</f>
        <v>41494</v>
      </c>
      <c r="E126" s="1">
        <f>40.521484375</f>
        <v>40.521484375</v>
      </c>
    </row>
    <row r="127" spans="1:5" x14ac:dyDescent="0.25">
      <c r="C127" s="1">
        <f>19204</f>
        <v>19204</v>
      </c>
      <c r="D127" s="1">
        <f>41493</f>
        <v>41493</v>
      </c>
      <c r="E127" s="1">
        <f>40.5205078125</f>
        <v>40.5205078125</v>
      </c>
    </row>
    <row r="128" spans="1:5" x14ac:dyDescent="0.25">
      <c r="C128" s="1">
        <f>19359</f>
        <v>19359</v>
      </c>
      <c r="D128" s="1">
        <f>41493</f>
        <v>41493</v>
      </c>
      <c r="E128" s="1">
        <f>40.5205078125</f>
        <v>40.5205078125</v>
      </c>
    </row>
    <row r="129" spans="3:5" x14ac:dyDescent="0.25">
      <c r="C129" s="1">
        <f>19503</f>
        <v>19503</v>
      </c>
      <c r="D129" s="1">
        <f>41493</f>
        <v>41493</v>
      </c>
      <c r="E129" s="1">
        <f>40.5205078125</f>
        <v>40.5205078125</v>
      </c>
    </row>
    <row r="130" spans="3:5" x14ac:dyDescent="0.25">
      <c r="C130" s="1">
        <f>19657</f>
        <v>19657</v>
      </c>
      <c r="D130" s="1">
        <f>41493</f>
        <v>41493</v>
      </c>
      <c r="E130" s="1">
        <f>40.5205078125</f>
        <v>40.5205078125</v>
      </c>
    </row>
    <row r="131" spans="3:5" x14ac:dyDescent="0.25">
      <c r="C131" s="1">
        <f>19797</f>
        <v>19797</v>
      </c>
      <c r="D131" s="1">
        <f>41493</f>
        <v>41493</v>
      </c>
      <c r="E131" s="1">
        <f>40.5205078125</f>
        <v>40.5205078125</v>
      </c>
    </row>
    <row r="132" spans="3:5" x14ac:dyDescent="0.25">
      <c r="C132" s="1">
        <f>19936</f>
        <v>19936</v>
      </c>
      <c r="D132" s="1">
        <f>41496</f>
        <v>41496</v>
      </c>
      <c r="E132" s="1">
        <f>40.5234375</f>
        <v>40.5234375</v>
      </c>
    </row>
    <row r="133" spans="3:5" x14ac:dyDescent="0.25">
      <c r="C133" s="1">
        <f>20064</f>
        <v>20064</v>
      </c>
      <c r="D133" s="1">
        <f>41493</f>
        <v>41493</v>
      </c>
      <c r="E133" s="1">
        <f>40.5205078125</f>
        <v>40.5205078125</v>
      </c>
    </row>
    <row r="134" spans="3:5" x14ac:dyDescent="0.25">
      <c r="C134" s="1">
        <f>20219</f>
        <v>20219</v>
      </c>
      <c r="D134" s="1">
        <f>41496</f>
        <v>41496</v>
      </c>
      <c r="E134" s="1">
        <f>40.5234375</f>
        <v>40.5234375</v>
      </c>
    </row>
    <row r="135" spans="3:5" x14ac:dyDescent="0.25">
      <c r="C135" s="1">
        <f>20349</f>
        <v>20349</v>
      </c>
      <c r="D135" s="1">
        <f>41493</f>
        <v>41493</v>
      </c>
      <c r="E135" s="1">
        <f>40.5205078125</f>
        <v>40.5205078125</v>
      </c>
    </row>
    <row r="136" spans="3:5" x14ac:dyDescent="0.25">
      <c r="C136" s="1">
        <f>20502</f>
        <v>20502</v>
      </c>
      <c r="D136" s="1">
        <f>41502</f>
        <v>41502</v>
      </c>
      <c r="E136" s="1">
        <f>40.529296875</f>
        <v>40.529296875</v>
      </c>
    </row>
    <row r="137" spans="3:5" x14ac:dyDescent="0.25">
      <c r="C137" s="1">
        <f>20691</f>
        <v>20691</v>
      </c>
      <c r="D137" s="1">
        <f>42161</f>
        <v>42161</v>
      </c>
      <c r="E137" s="1">
        <f>41.1728515625</f>
        <v>41.1728515625</v>
      </c>
    </row>
    <row r="138" spans="3:5" x14ac:dyDescent="0.25">
      <c r="C138" s="1">
        <f>20831</f>
        <v>20831</v>
      </c>
      <c r="D138" s="1">
        <f>42049</f>
        <v>42049</v>
      </c>
      <c r="E138" s="1">
        <f>41.0634765625</f>
        <v>41.0634765625</v>
      </c>
    </row>
    <row r="139" spans="3:5" x14ac:dyDescent="0.25">
      <c r="C139" s="1">
        <f>20960</f>
        <v>20960</v>
      </c>
      <c r="D139" s="1">
        <f t="shared" ref="D139:D153" si="13">42061</f>
        <v>42061</v>
      </c>
      <c r="E139" s="1">
        <f t="shared" ref="E139:E153" si="14">41.0751953125</f>
        <v>41.0751953125</v>
      </c>
    </row>
    <row r="140" spans="3:5" x14ac:dyDescent="0.25">
      <c r="C140" s="1">
        <f>21095</f>
        <v>21095</v>
      </c>
      <c r="D140" s="1">
        <f t="shared" si="13"/>
        <v>42061</v>
      </c>
      <c r="E140" s="1">
        <f t="shared" si="14"/>
        <v>41.0751953125</v>
      </c>
    </row>
    <row r="141" spans="3:5" x14ac:dyDescent="0.25">
      <c r="C141" s="1">
        <f>21240</f>
        <v>21240</v>
      </c>
      <c r="D141" s="1">
        <f t="shared" si="13"/>
        <v>42061</v>
      </c>
      <c r="E141" s="1">
        <f t="shared" si="14"/>
        <v>41.0751953125</v>
      </c>
    </row>
    <row r="142" spans="3:5" x14ac:dyDescent="0.25">
      <c r="C142" s="1">
        <f>21418</f>
        <v>21418</v>
      </c>
      <c r="D142" s="1">
        <f t="shared" si="13"/>
        <v>42061</v>
      </c>
      <c r="E142" s="1">
        <f t="shared" si="14"/>
        <v>41.0751953125</v>
      </c>
    </row>
    <row r="143" spans="3:5" x14ac:dyDescent="0.25">
      <c r="C143" s="1">
        <f>21549</f>
        <v>21549</v>
      </c>
      <c r="D143" s="1">
        <f t="shared" si="13"/>
        <v>42061</v>
      </c>
      <c r="E143" s="1">
        <f t="shared" si="14"/>
        <v>41.0751953125</v>
      </c>
    </row>
    <row r="144" spans="3:5" x14ac:dyDescent="0.25">
      <c r="C144" s="1">
        <f>21689</f>
        <v>21689</v>
      </c>
      <c r="D144" s="1">
        <f t="shared" si="13"/>
        <v>42061</v>
      </c>
      <c r="E144" s="1">
        <f t="shared" si="14"/>
        <v>41.0751953125</v>
      </c>
    </row>
    <row r="145" spans="3:5" x14ac:dyDescent="0.25">
      <c r="C145" s="1">
        <f>21820</f>
        <v>21820</v>
      </c>
      <c r="D145" s="1">
        <f t="shared" si="13"/>
        <v>42061</v>
      </c>
      <c r="E145" s="1">
        <f t="shared" si="14"/>
        <v>41.0751953125</v>
      </c>
    </row>
    <row r="146" spans="3:5" x14ac:dyDescent="0.25">
      <c r="C146" s="1">
        <f>21949</f>
        <v>21949</v>
      </c>
      <c r="D146" s="1">
        <f t="shared" si="13"/>
        <v>42061</v>
      </c>
      <c r="E146" s="1">
        <f t="shared" si="14"/>
        <v>41.0751953125</v>
      </c>
    </row>
    <row r="147" spans="3:5" x14ac:dyDescent="0.25">
      <c r="C147" s="1">
        <f>22078</f>
        <v>22078</v>
      </c>
      <c r="D147" s="1">
        <f t="shared" si="13"/>
        <v>42061</v>
      </c>
      <c r="E147" s="1">
        <f t="shared" si="14"/>
        <v>41.0751953125</v>
      </c>
    </row>
    <row r="148" spans="3:5" x14ac:dyDescent="0.25">
      <c r="C148" s="1">
        <f>22214</f>
        <v>22214</v>
      </c>
      <c r="D148" s="1">
        <f t="shared" si="13"/>
        <v>42061</v>
      </c>
      <c r="E148" s="1">
        <f t="shared" si="14"/>
        <v>41.0751953125</v>
      </c>
    </row>
    <row r="149" spans="3:5" x14ac:dyDescent="0.25">
      <c r="C149" s="1">
        <f>22340</f>
        <v>22340</v>
      </c>
      <c r="D149" s="1">
        <f t="shared" si="13"/>
        <v>42061</v>
      </c>
      <c r="E149" s="1">
        <f t="shared" si="14"/>
        <v>41.0751953125</v>
      </c>
    </row>
    <row r="150" spans="3:5" x14ac:dyDescent="0.25">
      <c r="C150" s="1">
        <f>22484</f>
        <v>22484</v>
      </c>
      <c r="D150" s="1">
        <f t="shared" si="13"/>
        <v>42061</v>
      </c>
      <c r="E150" s="1">
        <f t="shared" si="14"/>
        <v>41.0751953125</v>
      </c>
    </row>
    <row r="151" spans="3:5" x14ac:dyDescent="0.25">
      <c r="C151" s="1">
        <f>22610</f>
        <v>22610</v>
      </c>
      <c r="D151" s="1">
        <f t="shared" si="13"/>
        <v>42061</v>
      </c>
      <c r="E151" s="1">
        <f t="shared" si="14"/>
        <v>41.0751953125</v>
      </c>
    </row>
    <row r="152" spans="3:5" x14ac:dyDescent="0.25">
      <c r="C152" s="1">
        <f>22747</f>
        <v>22747</v>
      </c>
      <c r="D152" s="1">
        <f t="shared" si="13"/>
        <v>42061</v>
      </c>
      <c r="E152" s="1">
        <f t="shared" si="14"/>
        <v>41.0751953125</v>
      </c>
    </row>
    <row r="153" spans="3:5" x14ac:dyDescent="0.25">
      <c r="C153" s="1">
        <f>22930</f>
        <v>22930</v>
      </c>
      <c r="D153" s="1">
        <f t="shared" si="13"/>
        <v>42061</v>
      </c>
      <c r="E153" s="1">
        <f t="shared" si="14"/>
        <v>41.0751953125</v>
      </c>
    </row>
    <row r="154" spans="3:5" x14ac:dyDescent="0.25">
      <c r="C154" s="1">
        <f>23112</f>
        <v>23112</v>
      </c>
      <c r="D154" s="1">
        <f>42064</f>
        <v>42064</v>
      </c>
      <c r="E154" s="1">
        <f>41.078125</f>
        <v>41.078125</v>
      </c>
    </row>
    <row r="155" spans="3:5" x14ac:dyDescent="0.25">
      <c r="C155" s="1">
        <f>23270</f>
        <v>23270</v>
      </c>
      <c r="D155" s="1">
        <f>42063</f>
        <v>42063</v>
      </c>
      <c r="E155" s="1">
        <f>41.0771484375</f>
        <v>41.0771484375</v>
      </c>
    </row>
    <row r="156" spans="3:5" x14ac:dyDescent="0.25">
      <c r="C156" s="1">
        <f>23404</f>
        <v>23404</v>
      </c>
      <c r="D156" s="1">
        <f>42064</f>
        <v>42064</v>
      </c>
      <c r="E156" s="1">
        <f>41.078125</f>
        <v>41.078125</v>
      </c>
    </row>
    <row r="157" spans="3:5" x14ac:dyDescent="0.25">
      <c r="C157" s="1">
        <f>23550</f>
        <v>23550</v>
      </c>
      <c r="D157" s="1">
        <f>42063</f>
        <v>42063</v>
      </c>
      <c r="E157" s="1">
        <f>41.0771484375</f>
        <v>41.0771484375</v>
      </c>
    </row>
    <row r="158" spans="3:5" x14ac:dyDescent="0.25">
      <c r="C158" s="1">
        <f>23690</f>
        <v>23690</v>
      </c>
      <c r="D158" s="1">
        <f>42232</f>
        <v>42232</v>
      </c>
      <c r="E158" s="1">
        <f>41.2421875</f>
        <v>41.2421875</v>
      </c>
    </row>
    <row r="159" spans="3:5" x14ac:dyDescent="0.25">
      <c r="C159" s="1">
        <f>23840</f>
        <v>23840</v>
      </c>
      <c r="D159" s="1">
        <f t="shared" ref="D159:D169" si="15">42243</f>
        <v>42243</v>
      </c>
      <c r="E159" s="1">
        <f t="shared" ref="E159:E169" si="16">41.2529296875</f>
        <v>41.2529296875</v>
      </c>
    </row>
    <row r="160" spans="3:5" x14ac:dyDescent="0.25">
      <c r="C160" s="1">
        <f>23969</f>
        <v>23969</v>
      </c>
      <c r="D160" s="1">
        <f t="shared" si="15"/>
        <v>42243</v>
      </c>
      <c r="E160" s="1">
        <f t="shared" si="16"/>
        <v>41.2529296875</v>
      </c>
    </row>
    <row r="161" spans="3:5" x14ac:dyDescent="0.25">
      <c r="C161" s="1">
        <f>24097</f>
        <v>24097</v>
      </c>
      <c r="D161" s="1">
        <f t="shared" si="15"/>
        <v>42243</v>
      </c>
      <c r="E161" s="1">
        <f t="shared" si="16"/>
        <v>41.2529296875</v>
      </c>
    </row>
    <row r="162" spans="3:5" x14ac:dyDescent="0.25">
      <c r="C162" s="1">
        <f>24234</f>
        <v>24234</v>
      </c>
      <c r="D162" s="1">
        <f t="shared" si="15"/>
        <v>42243</v>
      </c>
      <c r="E162" s="1">
        <f t="shared" si="16"/>
        <v>41.2529296875</v>
      </c>
    </row>
    <row r="163" spans="3:5" x14ac:dyDescent="0.25">
      <c r="C163" s="1">
        <f>24389</f>
        <v>24389</v>
      </c>
      <c r="D163" s="1">
        <f t="shared" si="15"/>
        <v>42243</v>
      </c>
      <c r="E163" s="1">
        <f t="shared" si="16"/>
        <v>41.2529296875</v>
      </c>
    </row>
    <row r="164" spans="3:5" x14ac:dyDescent="0.25">
      <c r="C164" s="1">
        <f>24573</f>
        <v>24573</v>
      </c>
      <c r="D164" s="1">
        <f t="shared" si="15"/>
        <v>42243</v>
      </c>
      <c r="E164" s="1">
        <f t="shared" si="16"/>
        <v>41.2529296875</v>
      </c>
    </row>
    <row r="165" spans="3:5" x14ac:dyDescent="0.25">
      <c r="C165" s="1">
        <f>24740</f>
        <v>24740</v>
      </c>
      <c r="D165" s="1">
        <f t="shared" si="15"/>
        <v>42243</v>
      </c>
      <c r="E165" s="1">
        <f t="shared" si="16"/>
        <v>41.2529296875</v>
      </c>
    </row>
    <row r="166" spans="3:5" x14ac:dyDescent="0.25">
      <c r="C166" s="1">
        <f>24888</f>
        <v>24888</v>
      </c>
      <c r="D166" s="1">
        <f t="shared" si="15"/>
        <v>42243</v>
      </c>
      <c r="E166" s="1">
        <f t="shared" si="16"/>
        <v>41.2529296875</v>
      </c>
    </row>
    <row r="167" spans="3:5" x14ac:dyDescent="0.25">
      <c r="C167" s="1">
        <f>25035</f>
        <v>25035</v>
      </c>
      <c r="D167" s="1">
        <f t="shared" si="15"/>
        <v>42243</v>
      </c>
      <c r="E167" s="1">
        <f t="shared" si="16"/>
        <v>41.2529296875</v>
      </c>
    </row>
    <row r="168" spans="3:5" x14ac:dyDescent="0.25">
      <c r="C168" s="1">
        <f>25191</f>
        <v>25191</v>
      </c>
      <c r="D168" s="1">
        <f t="shared" si="15"/>
        <v>42243</v>
      </c>
      <c r="E168" s="1">
        <f t="shared" si="16"/>
        <v>41.2529296875</v>
      </c>
    </row>
    <row r="169" spans="3:5" x14ac:dyDescent="0.25">
      <c r="C169" s="1">
        <f>25343</f>
        <v>25343</v>
      </c>
      <c r="D169" s="1">
        <f t="shared" si="15"/>
        <v>42243</v>
      </c>
      <c r="E169" s="1">
        <f t="shared" si="16"/>
        <v>41.2529296875</v>
      </c>
    </row>
    <row r="170" spans="3:5" x14ac:dyDescent="0.25">
      <c r="C170" s="1">
        <f>25491</f>
        <v>25491</v>
      </c>
      <c r="D170" s="1">
        <f>42246</f>
        <v>42246</v>
      </c>
      <c r="E170" s="1">
        <f>41.255859375</f>
        <v>41.255859375</v>
      </c>
    </row>
    <row r="171" spans="3:5" x14ac:dyDescent="0.25">
      <c r="C171" s="1">
        <f>25672</f>
        <v>25672</v>
      </c>
      <c r="D171" s="1">
        <f>42243</f>
        <v>42243</v>
      </c>
      <c r="E171" s="1">
        <f>41.2529296875</f>
        <v>41.2529296875</v>
      </c>
    </row>
    <row r="172" spans="3:5" x14ac:dyDescent="0.25">
      <c r="C172" s="1">
        <f>25825</f>
        <v>25825</v>
      </c>
      <c r="D172" s="1">
        <f>42243</f>
        <v>42243</v>
      </c>
      <c r="E172" s="1">
        <f>41.2529296875</f>
        <v>41.2529296875</v>
      </c>
    </row>
    <row r="173" spans="3:5" x14ac:dyDescent="0.25">
      <c r="C173" s="1">
        <f>25980</f>
        <v>25980</v>
      </c>
      <c r="D173" s="1">
        <f>42243</f>
        <v>42243</v>
      </c>
      <c r="E173" s="1">
        <f>41.2529296875</f>
        <v>41.2529296875</v>
      </c>
    </row>
    <row r="174" spans="3:5" x14ac:dyDescent="0.25">
      <c r="C174" s="1">
        <f>26128</f>
        <v>26128</v>
      </c>
      <c r="D174" s="1">
        <f>42244</f>
        <v>42244</v>
      </c>
      <c r="E174" s="1">
        <f>41.25390625</f>
        <v>41.25390625</v>
      </c>
    </row>
    <row r="175" spans="3:5" x14ac:dyDescent="0.25">
      <c r="C175" s="1">
        <f>26287</f>
        <v>26287</v>
      </c>
      <c r="D175" s="1">
        <f>42243</f>
        <v>42243</v>
      </c>
      <c r="E175" s="1">
        <f>41.2529296875</f>
        <v>41.2529296875</v>
      </c>
    </row>
    <row r="176" spans="3:5" x14ac:dyDescent="0.25">
      <c r="C176" s="1">
        <f>26478</f>
        <v>26478</v>
      </c>
      <c r="D176" s="1">
        <f>42244</f>
        <v>42244</v>
      </c>
      <c r="E176" s="1">
        <f>41.25390625</f>
        <v>41.25390625</v>
      </c>
    </row>
    <row r="177" spans="3:5" x14ac:dyDescent="0.25">
      <c r="C177" s="1">
        <f>26609</f>
        <v>26609</v>
      </c>
      <c r="D177" s="1">
        <f>42299</f>
        <v>42299</v>
      </c>
      <c r="E177" s="1">
        <f>41.3076171875</f>
        <v>41.3076171875</v>
      </c>
    </row>
    <row r="178" spans="3:5" x14ac:dyDescent="0.25">
      <c r="C178" s="1">
        <f>26745</f>
        <v>26745</v>
      </c>
      <c r="D178" s="1">
        <f>42443</f>
        <v>42443</v>
      </c>
      <c r="E178" s="1">
        <f>41.4482421875</f>
        <v>41.4482421875</v>
      </c>
    </row>
    <row r="179" spans="3:5" x14ac:dyDescent="0.25">
      <c r="C179" s="1">
        <f>26874</f>
        <v>26874</v>
      </c>
      <c r="D179" s="1">
        <f>42443</f>
        <v>42443</v>
      </c>
      <c r="E179" s="1">
        <f>41.4482421875</f>
        <v>41.4482421875</v>
      </c>
    </row>
    <row r="180" spans="3:5" x14ac:dyDescent="0.25">
      <c r="C180" s="1">
        <f>27015</f>
        <v>27015</v>
      </c>
      <c r="D180" s="1">
        <f>42448</f>
        <v>42448</v>
      </c>
      <c r="E180" s="1">
        <f>41.453125</f>
        <v>41.453125</v>
      </c>
    </row>
    <row r="181" spans="3:5" x14ac:dyDescent="0.25">
      <c r="C181" s="1">
        <f>27162</f>
        <v>27162</v>
      </c>
      <c r="D181" s="1">
        <f t="shared" ref="D181:D189" si="17">42447</f>
        <v>42447</v>
      </c>
      <c r="E181" s="1">
        <f t="shared" ref="E181:E189" si="18">41.4521484375</f>
        <v>41.4521484375</v>
      </c>
    </row>
    <row r="182" spans="3:5" x14ac:dyDescent="0.25">
      <c r="C182" s="1">
        <f>27308</f>
        <v>27308</v>
      </c>
      <c r="D182" s="1">
        <f t="shared" si="17"/>
        <v>42447</v>
      </c>
      <c r="E182" s="1">
        <f t="shared" si="18"/>
        <v>41.4521484375</v>
      </c>
    </row>
    <row r="183" spans="3:5" x14ac:dyDescent="0.25">
      <c r="C183" s="1">
        <f>27442</f>
        <v>27442</v>
      </c>
      <c r="D183" s="1">
        <f t="shared" si="17"/>
        <v>42447</v>
      </c>
      <c r="E183" s="1">
        <f t="shared" si="18"/>
        <v>41.4521484375</v>
      </c>
    </row>
    <row r="184" spans="3:5" x14ac:dyDescent="0.25">
      <c r="C184" s="1">
        <f>27581</f>
        <v>27581</v>
      </c>
      <c r="D184" s="1">
        <f t="shared" si="17"/>
        <v>42447</v>
      </c>
      <c r="E184" s="1">
        <f t="shared" si="18"/>
        <v>41.4521484375</v>
      </c>
    </row>
    <row r="185" spans="3:5" x14ac:dyDescent="0.25">
      <c r="C185" s="1">
        <f>27725</f>
        <v>27725</v>
      </c>
      <c r="D185" s="1">
        <f t="shared" si="17"/>
        <v>42447</v>
      </c>
      <c r="E185" s="1">
        <f t="shared" si="18"/>
        <v>41.4521484375</v>
      </c>
    </row>
    <row r="186" spans="3:5" x14ac:dyDescent="0.25">
      <c r="C186" s="1">
        <f>27877</f>
        <v>27877</v>
      </c>
      <c r="D186" s="1">
        <f t="shared" si="17"/>
        <v>42447</v>
      </c>
      <c r="E186" s="1">
        <f t="shared" si="18"/>
        <v>41.4521484375</v>
      </c>
    </row>
    <row r="187" spans="3:5" x14ac:dyDescent="0.25">
      <c r="C187" s="1">
        <f>28007</f>
        <v>28007</v>
      </c>
      <c r="D187" s="1">
        <f t="shared" si="17"/>
        <v>42447</v>
      </c>
      <c r="E187" s="1">
        <f t="shared" si="18"/>
        <v>41.4521484375</v>
      </c>
    </row>
    <row r="188" spans="3:5" x14ac:dyDescent="0.25">
      <c r="C188" s="1">
        <f>28141</f>
        <v>28141</v>
      </c>
      <c r="D188" s="1">
        <f t="shared" si="17"/>
        <v>42447</v>
      </c>
      <c r="E188" s="1">
        <f t="shared" si="18"/>
        <v>41.4521484375</v>
      </c>
    </row>
    <row r="189" spans="3:5" x14ac:dyDescent="0.25">
      <c r="C189" s="1">
        <f>28269</f>
        <v>28269</v>
      </c>
      <c r="D189" s="1">
        <f t="shared" si="17"/>
        <v>42447</v>
      </c>
      <c r="E189" s="1">
        <f t="shared" si="18"/>
        <v>41.4521484375</v>
      </c>
    </row>
    <row r="190" spans="3:5" x14ac:dyDescent="0.25">
      <c r="C190" s="1">
        <f>28417</f>
        <v>28417</v>
      </c>
      <c r="D190" s="1">
        <f>42450</f>
        <v>42450</v>
      </c>
      <c r="E190" s="1">
        <f>41.455078125</f>
        <v>41.455078125</v>
      </c>
    </row>
    <row r="191" spans="3:5" x14ac:dyDescent="0.25">
      <c r="C191" s="1">
        <f>28542</f>
        <v>28542</v>
      </c>
      <c r="D191" s="1">
        <f>42447</f>
        <v>42447</v>
      </c>
      <c r="E191" s="1">
        <f>41.4521484375</f>
        <v>41.4521484375</v>
      </c>
    </row>
    <row r="192" spans="3:5" x14ac:dyDescent="0.25">
      <c r="C192" s="1">
        <f>28706</f>
        <v>28706</v>
      </c>
      <c r="D192" s="1">
        <f>42450</f>
        <v>42450</v>
      </c>
      <c r="E192" s="1">
        <f>41.455078125</f>
        <v>41.455078125</v>
      </c>
    </row>
    <row r="193" spans="3:5" x14ac:dyDescent="0.25">
      <c r="C193" s="1">
        <f>28863</f>
        <v>28863</v>
      </c>
      <c r="D193" s="1">
        <f>42447</f>
        <v>42447</v>
      </c>
      <c r="E193" s="1">
        <f>41.4521484375</f>
        <v>41.4521484375</v>
      </c>
    </row>
    <row r="194" spans="3:5" x14ac:dyDescent="0.25">
      <c r="C194" s="1">
        <f>29000</f>
        <v>29000</v>
      </c>
      <c r="D194" s="1">
        <f>42447</f>
        <v>42447</v>
      </c>
      <c r="E194" s="1">
        <f>41.4521484375</f>
        <v>41.4521484375</v>
      </c>
    </row>
    <row r="195" spans="3:5" x14ac:dyDescent="0.25">
      <c r="C195" s="1">
        <f>29149</f>
        <v>29149</v>
      </c>
      <c r="D195" s="1">
        <f>42447</f>
        <v>42447</v>
      </c>
      <c r="E195" s="1">
        <f>41.4521484375</f>
        <v>41.4521484375</v>
      </c>
    </row>
    <row r="196" spans="3:5" x14ac:dyDescent="0.25">
      <c r="C196" s="1">
        <f>29280</f>
        <v>29280</v>
      </c>
      <c r="D196" s="1">
        <f>42447</f>
        <v>42447</v>
      </c>
      <c r="E196" s="1">
        <f>41.4521484375</f>
        <v>41.4521484375</v>
      </c>
    </row>
    <row r="197" spans="3:5" x14ac:dyDescent="0.25">
      <c r="C197" s="1">
        <f>29414</f>
        <v>29414</v>
      </c>
      <c r="D197" s="1">
        <f>42447</f>
        <v>42447</v>
      </c>
      <c r="E197" s="1">
        <f>41.4521484375</f>
        <v>41.4521484375</v>
      </c>
    </row>
    <row r="198" spans="3:5" x14ac:dyDescent="0.25">
      <c r="C198" s="1">
        <f>29616</f>
        <v>29616</v>
      </c>
      <c r="D198" s="1">
        <f>42535</f>
        <v>42535</v>
      </c>
      <c r="E198" s="1">
        <f>41.5380859375</f>
        <v>41.5380859375</v>
      </c>
    </row>
    <row r="199" spans="3:5" x14ac:dyDescent="0.25">
      <c r="C199" s="1">
        <f>29753</f>
        <v>29753</v>
      </c>
      <c r="D199" s="1">
        <f>42826</f>
        <v>42826</v>
      </c>
      <c r="E199" s="1">
        <f>41.822265625</f>
        <v>41.822265625</v>
      </c>
    </row>
    <row r="200" spans="3:5" x14ac:dyDescent="0.25">
      <c r="C200" s="1">
        <f>29889</f>
        <v>29889</v>
      </c>
      <c r="D200" s="1">
        <f>42823</f>
        <v>42823</v>
      </c>
      <c r="E200" s="1">
        <f>41.8193359375</f>
        <v>41.8193359375</v>
      </c>
    </row>
    <row r="201" spans="3:5" x14ac:dyDescent="0.25">
      <c r="C201" s="1">
        <f>30025</f>
        <v>30025</v>
      </c>
      <c r="D201" s="1">
        <f>42826</f>
        <v>42826</v>
      </c>
      <c r="E201" s="1">
        <f>41.822265625</f>
        <v>41.822265625</v>
      </c>
    </row>
    <row r="202" spans="3:5" x14ac:dyDescent="0.25">
      <c r="C202" s="1">
        <f>30156</f>
        <v>30156</v>
      </c>
      <c r="D202" s="1">
        <f t="shared" ref="D202:D227" si="19">42823</f>
        <v>42823</v>
      </c>
      <c r="E202" s="1">
        <f t="shared" ref="E202:E227" si="20">41.8193359375</f>
        <v>41.8193359375</v>
      </c>
    </row>
    <row r="203" spans="3:5" x14ac:dyDescent="0.25">
      <c r="C203" s="1">
        <f>30296</f>
        <v>30296</v>
      </c>
      <c r="D203" s="1">
        <f t="shared" si="19"/>
        <v>42823</v>
      </c>
      <c r="E203" s="1">
        <f t="shared" si="20"/>
        <v>41.8193359375</v>
      </c>
    </row>
    <row r="204" spans="3:5" x14ac:dyDescent="0.25">
      <c r="C204" s="1">
        <f>30439</f>
        <v>30439</v>
      </c>
      <c r="D204" s="1">
        <f t="shared" si="19"/>
        <v>42823</v>
      </c>
      <c r="E204" s="1">
        <f t="shared" si="20"/>
        <v>41.8193359375</v>
      </c>
    </row>
    <row r="205" spans="3:5" x14ac:dyDescent="0.25">
      <c r="C205" s="1">
        <f>30601</f>
        <v>30601</v>
      </c>
      <c r="D205" s="1">
        <f t="shared" si="19"/>
        <v>42823</v>
      </c>
      <c r="E205" s="1">
        <f t="shared" si="20"/>
        <v>41.8193359375</v>
      </c>
    </row>
    <row r="206" spans="3:5" x14ac:dyDescent="0.25">
      <c r="C206" s="1">
        <f>30756</f>
        <v>30756</v>
      </c>
      <c r="D206" s="1">
        <f t="shared" si="19"/>
        <v>42823</v>
      </c>
      <c r="E206" s="1">
        <f t="shared" si="20"/>
        <v>41.8193359375</v>
      </c>
    </row>
    <row r="207" spans="3:5" x14ac:dyDescent="0.25">
      <c r="C207" s="1">
        <f>30904</f>
        <v>30904</v>
      </c>
      <c r="D207" s="1">
        <f t="shared" si="19"/>
        <v>42823</v>
      </c>
      <c r="E207" s="1">
        <f t="shared" si="20"/>
        <v>41.8193359375</v>
      </c>
    </row>
    <row r="208" spans="3:5" x14ac:dyDescent="0.25">
      <c r="C208" s="1">
        <f>31060</f>
        <v>31060</v>
      </c>
      <c r="D208" s="1">
        <f t="shared" si="19"/>
        <v>42823</v>
      </c>
      <c r="E208" s="1">
        <f t="shared" si="20"/>
        <v>41.8193359375</v>
      </c>
    </row>
    <row r="209" spans="3:5" x14ac:dyDescent="0.25">
      <c r="C209" s="1">
        <f>31219</f>
        <v>31219</v>
      </c>
      <c r="D209" s="1">
        <f t="shared" si="19"/>
        <v>42823</v>
      </c>
      <c r="E209" s="1">
        <f t="shared" si="20"/>
        <v>41.8193359375</v>
      </c>
    </row>
    <row r="210" spans="3:5" x14ac:dyDescent="0.25">
      <c r="C210" s="1">
        <f>31361</f>
        <v>31361</v>
      </c>
      <c r="D210" s="1">
        <f t="shared" si="19"/>
        <v>42823</v>
      </c>
      <c r="E210" s="1">
        <f t="shared" si="20"/>
        <v>41.8193359375</v>
      </c>
    </row>
    <row r="211" spans="3:5" x14ac:dyDescent="0.25">
      <c r="C211" s="1">
        <f>31496</f>
        <v>31496</v>
      </c>
      <c r="D211" s="1">
        <f t="shared" si="19"/>
        <v>42823</v>
      </c>
      <c r="E211" s="1">
        <f t="shared" si="20"/>
        <v>41.8193359375</v>
      </c>
    </row>
    <row r="212" spans="3:5" x14ac:dyDescent="0.25">
      <c r="C212" s="1">
        <f>31671</f>
        <v>31671</v>
      </c>
      <c r="D212" s="1">
        <f t="shared" si="19"/>
        <v>42823</v>
      </c>
      <c r="E212" s="1">
        <f t="shared" si="20"/>
        <v>41.8193359375</v>
      </c>
    </row>
    <row r="213" spans="3:5" x14ac:dyDescent="0.25">
      <c r="C213" s="1">
        <f>31803</f>
        <v>31803</v>
      </c>
      <c r="D213" s="1">
        <f t="shared" si="19"/>
        <v>42823</v>
      </c>
      <c r="E213" s="1">
        <f t="shared" si="20"/>
        <v>41.8193359375</v>
      </c>
    </row>
    <row r="214" spans="3:5" x14ac:dyDescent="0.25">
      <c r="C214" s="1">
        <f>31932</f>
        <v>31932</v>
      </c>
      <c r="D214" s="1">
        <f t="shared" si="19"/>
        <v>42823</v>
      </c>
      <c r="E214" s="1">
        <f t="shared" si="20"/>
        <v>41.8193359375</v>
      </c>
    </row>
    <row r="215" spans="3:5" x14ac:dyDescent="0.25">
      <c r="C215" s="1">
        <f>32056</f>
        <v>32056</v>
      </c>
      <c r="D215" s="1">
        <f t="shared" si="19"/>
        <v>42823</v>
      </c>
      <c r="E215" s="1">
        <f t="shared" si="20"/>
        <v>41.8193359375</v>
      </c>
    </row>
    <row r="216" spans="3:5" x14ac:dyDescent="0.25">
      <c r="C216" s="1">
        <f>32184</f>
        <v>32184</v>
      </c>
      <c r="D216" s="1">
        <f t="shared" si="19"/>
        <v>42823</v>
      </c>
      <c r="E216" s="1">
        <f t="shared" si="20"/>
        <v>41.8193359375</v>
      </c>
    </row>
    <row r="217" spans="3:5" x14ac:dyDescent="0.25">
      <c r="C217" s="1">
        <f>32314</f>
        <v>32314</v>
      </c>
      <c r="D217" s="1">
        <f t="shared" si="19"/>
        <v>42823</v>
      </c>
      <c r="E217" s="1">
        <f t="shared" si="20"/>
        <v>41.8193359375</v>
      </c>
    </row>
    <row r="218" spans="3:5" x14ac:dyDescent="0.25">
      <c r="C218" s="1">
        <f>32464</f>
        <v>32464</v>
      </c>
      <c r="D218" s="1">
        <f t="shared" si="19"/>
        <v>42823</v>
      </c>
      <c r="E218" s="1">
        <f t="shared" si="20"/>
        <v>41.8193359375</v>
      </c>
    </row>
    <row r="219" spans="3:5" x14ac:dyDescent="0.25">
      <c r="C219" s="1">
        <f>32603</f>
        <v>32603</v>
      </c>
      <c r="D219" s="1">
        <f t="shared" si="19"/>
        <v>42823</v>
      </c>
      <c r="E219" s="1">
        <f t="shared" si="20"/>
        <v>41.8193359375</v>
      </c>
    </row>
    <row r="220" spans="3:5" x14ac:dyDescent="0.25">
      <c r="C220" s="1">
        <f>32742</f>
        <v>32742</v>
      </c>
      <c r="D220" s="1">
        <f t="shared" si="19"/>
        <v>42823</v>
      </c>
      <c r="E220" s="1">
        <f t="shared" si="20"/>
        <v>41.8193359375</v>
      </c>
    </row>
    <row r="221" spans="3:5" x14ac:dyDescent="0.25">
      <c r="C221" s="1">
        <f>32882</f>
        <v>32882</v>
      </c>
      <c r="D221" s="1">
        <f t="shared" si="19"/>
        <v>42823</v>
      </c>
      <c r="E221" s="1">
        <f t="shared" si="20"/>
        <v>41.8193359375</v>
      </c>
    </row>
    <row r="222" spans="3:5" x14ac:dyDescent="0.25">
      <c r="C222" s="1">
        <f>33033</f>
        <v>33033</v>
      </c>
      <c r="D222" s="1">
        <f t="shared" si="19"/>
        <v>42823</v>
      </c>
      <c r="E222" s="1">
        <f t="shared" si="20"/>
        <v>41.8193359375</v>
      </c>
    </row>
    <row r="223" spans="3:5" x14ac:dyDescent="0.25">
      <c r="C223" s="1">
        <f>33166</f>
        <v>33166</v>
      </c>
      <c r="D223" s="1">
        <f t="shared" si="19"/>
        <v>42823</v>
      </c>
      <c r="E223" s="1">
        <f t="shared" si="20"/>
        <v>41.8193359375</v>
      </c>
    </row>
    <row r="224" spans="3:5" x14ac:dyDescent="0.25">
      <c r="C224" s="1">
        <f>33326</f>
        <v>33326</v>
      </c>
      <c r="D224" s="1">
        <f t="shared" si="19"/>
        <v>42823</v>
      </c>
      <c r="E224" s="1">
        <f t="shared" si="20"/>
        <v>41.8193359375</v>
      </c>
    </row>
    <row r="225" spans="3:5" x14ac:dyDescent="0.25">
      <c r="C225" s="1">
        <f>33460</f>
        <v>33460</v>
      </c>
      <c r="D225" s="1">
        <f t="shared" si="19"/>
        <v>42823</v>
      </c>
      <c r="E225" s="1">
        <f t="shared" si="20"/>
        <v>41.8193359375</v>
      </c>
    </row>
    <row r="226" spans="3:5" x14ac:dyDescent="0.25">
      <c r="C226" s="1">
        <f>33591</f>
        <v>33591</v>
      </c>
      <c r="D226" s="1">
        <f t="shared" si="19"/>
        <v>42823</v>
      </c>
      <c r="E226" s="1">
        <f t="shared" si="20"/>
        <v>41.8193359375</v>
      </c>
    </row>
    <row r="227" spans="3:5" x14ac:dyDescent="0.25">
      <c r="C227" s="1">
        <f>33744</f>
        <v>33744</v>
      </c>
      <c r="D227" s="1">
        <f t="shared" si="19"/>
        <v>42823</v>
      </c>
      <c r="E227" s="1">
        <f t="shared" si="20"/>
        <v>41.8193359375</v>
      </c>
    </row>
    <row r="228" spans="3:5" x14ac:dyDescent="0.25">
      <c r="C228" s="1">
        <f>33924</f>
        <v>33924</v>
      </c>
      <c r="D228" s="1">
        <f>42835</f>
        <v>42835</v>
      </c>
      <c r="E228" s="1">
        <f>41.8310546875</f>
        <v>41.8310546875</v>
      </c>
    </row>
    <row r="229" spans="3:5" x14ac:dyDescent="0.25">
      <c r="C229" s="1">
        <f>34066</f>
        <v>34066</v>
      </c>
      <c r="D229" s="1">
        <f>42839</f>
        <v>42839</v>
      </c>
      <c r="E229" s="1">
        <f>41.8349609375</f>
        <v>41.8349609375</v>
      </c>
    </row>
    <row r="230" spans="3:5" x14ac:dyDescent="0.25">
      <c r="C230" s="1">
        <f>34205</f>
        <v>34205</v>
      </c>
      <c r="D230" s="1">
        <f>42839</f>
        <v>42839</v>
      </c>
      <c r="E230" s="1">
        <f>41.8349609375</f>
        <v>41.8349609375</v>
      </c>
    </row>
    <row r="231" spans="3:5" x14ac:dyDescent="0.25">
      <c r="C231" s="1">
        <f>34347</f>
        <v>34347</v>
      </c>
      <c r="D231" s="1">
        <f>42842</f>
        <v>42842</v>
      </c>
      <c r="E231" s="1">
        <f>41.837890625</f>
        <v>41.837890625</v>
      </c>
    </row>
    <row r="232" spans="3:5" x14ac:dyDescent="0.25">
      <c r="C232" s="1">
        <f>34490</f>
        <v>34490</v>
      </c>
      <c r="D232" s="1">
        <f>42839</f>
        <v>42839</v>
      </c>
      <c r="E232" s="1">
        <f>41.8349609375</f>
        <v>41.8349609375</v>
      </c>
    </row>
    <row r="233" spans="3:5" x14ac:dyDescent="0.25">
      <c r="C233" s="1">
        <f>34619</f>
        <v>34619</v>
      </c>
      <c r="D233" s="1">
        <f>42842</f>
        <v>42842</v>
      </c>
      <c r="E233" s="1">
        <f>41.837890625</f>
        <v>41.837890625</v>
      </c>
    </row>
    <row r="234" spans="3:5" x14ac:dyDescent="0.25">
      <c r="C234" s="1">
        <f>34770</f>
        <v>34770</v>
      </c>
      <c r="D234" s="1">
        <f>42839</f>
        <v>42839</v>
      </c>
      <c r="E234" s="1">
        <f>41.8349609375</f>
        <v>41.8349609375</v>
      </c>
    </row>
    <row r="235" spans="3:5" x14ac:dyDescent="0.25">
      <c r="C235" s="1">
        <f>34900</f>
        <v>34900</v>
      </c>
      <c r="D235" s="1">
        <f>42840</f>
        <v>42840</v>
      </c>
      <c r="E235" s="1">
        <f>41.8359375</f>
        <v>41.8359375</v>
      </c>
    </row>
    <row r="236" spans="3:5" x14ac:dyDescent="0.25">
      <c r="C236" s="1">
        <f>35031</f>
        <v>35031</v>
      </c>
      <c r="D236" s="1">
        <f>42839</f>
        <v>42839</v>
      </c>
      <c r="E236" s="1">
        <f>41.8349609375</f>
        <v>41.8349609375</v>
      </c>
    </row>
    <row r="237" spans="3:5" x14ac:dyDescent="0.25">
      <c r="C237" s="1">
        <f>35158</f>
        <v>35158</v>
      </c>
      <c r="D237" s="1">
        <f>42842</f>
        <v>42842</v>
      </c>
      <c r="E237" s="1">
        <f>41.837890625</f>
        <v>41.837890625</v>
      </c>
    </row>
    <row r="238" spans="3:5" x14ac:dyDescent="0.25">
      <c r="C238" s="1">
        <f>35304</f>
        <v>35304</v>
      </c>
      <c r="D238" s="1">
        <f>42839</f>
        <v>42839</v>
      </c>
      <c r="E238" s="1">
        <f>41.8349609375</f>
        <v>41.8349609375</v>
      </c>
    </row>
    <row r="239" spans="3:5" x14ac:dyDescent="0.25">
      <c r="C239" s="1">
        <f>35435</f>
        <v>35435</v>
      </c>
      <c r="D239" s="1">
        <f>42840</f>
        <v>42840</v>
      </c>
      <c r="E239" s="1">
        <f>41.8359375</f>
        <v>41.8359375</v>
      </c>
    </row>
    <row r="240" spans="3:5" x14ac:dyDescent="0.25">
      <c r="C240" s="1">
        <f>35566</f>
        <v>35566</v>
      </c>
      <c r="D240" s="1">
        <f>42839</f>
        <v>42839</v>
      </c>
      <c r="E240" s="1">
        <f>41.8349609375</f>
        <v>41.8349609375</v>
      </c>
    </row>
    <row r="241" spans="3:5" x14ac:dyDescent="0.25">
      <c r="C241" s="1">
        <f>35694</f>
        <v>35694</v>
      </c>
      <c r="D241" s="1">
        <f>42840</f>
        <v>42840</v>
      </c>
      <c r="E241" s="1">
        <f>41.8359375</f>
        <v>41.8359375</v>
      </c>
    </row>
    <row r="242" spans="3:5" x14ac:dyDescent="0.25">
      <c r="C242" s="1">
        <f>35828</f>
        <v>35828</v>
      </c>
      <c r="D242" s="1">
        <f>42839</f>
        <v>42839</v>
      </c>
      <c r="E242" s="1">
        <f t="shared" ref="E242:E247" si="21">41.8349609375</f>
        <v>41.8349609375</v>
      </c>
    </row>
    <row r="243" spans="3:5" x14ac:dyDescent="0.25">
      <c r="C243" s="1">
        <f>35966</f>
        <v>35966</v>
      </c>
      <c r="D243" s="1">
        <f>42839</f>
        <v>42839</v>
      </c>
      <c r="E243" s="1">
        <f t="shared" si="21"/>
        <v>41.8349609375</v>
      </c>
    </row>
    <row r="244" spans="3:5" x14ac:dyDescent="0.25">
      <c r="C244" s="1">
        <f>36099</f>
        <v>36099</v>
      </c>
      <c r="D244" s="1">
        <f>42839</f>
        <v>42839</v>
      </c>
      <c r="E244" s="1">
        <f t="shared" si="21"/>
        <v>41.8349609375</v>
      </c>
    </row>
    <row r="245" spans="3:5" x14ac:dyDescent="0.25">
      <c r="C245" s="1">
        <f>36227</f>
        <v>36227</v>
      </c>
      <c r="D245" s="1">
        <f>42839</f>
        <v>42839</v>
      </c>
      <c r="E245" s="1">
        <f t="shared" si="21"/>
        <v>41.8349609375</v>
      </c>
    </row>
    <row r="246" spans="3:5" x14ac:dyDescent="0.25">
      <c r="C246" s="1">
        <f>36352</f>
        <v>36352</v>
      </c>
      <c r="D246" s="1">
        <f>42839</f>
        <v>42839</v>
      </c>
      <c r="E246" s="1">
        <f t="shared" si="21"/>
        <v>41.8349609375</v>
      </c>
    </row>
    <row r="247" spans="3:5" x14ac:dyDescent="0.25">
      <c r="C247" s="1">
        <f>36478</f>
        <v>36478</v>
      </c>
      <c r="D247" s="1">
        <f>42839</f>
        <v>42839</v>
      </c>
      <c r="E247" s="1">
        <f t="shared" si="21"/>
        <v>41.8349609375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2016-01-08T15:46:52Z</cp:lastPrinted>
  <dcterms:created xsi:type="dcterms:W3CDTF">2016-01-08T15:46:52Z</dcterms:created>
  <dcterms:modified xsi:type="dcterms:W3CDTF">2016-01-08T15:23:43Z</dcterms:modified>
</cp:coreProperties>
</file>