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raia\Desktop\testes_real\"/>
    </mc:Choice>
  </mc:AlternateContent>
  <bookViews>
    <workbookView xWindow="0" yWindow="0" windowWidth="17898" windowHeight="9408"/>
  </bookViews>
  <sheets>
    <sheet name="Folha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F28" i="1"/>
  <c r="E28" i="1"/>
  <c r="E23" i="1"/>
  <c r="F16" i="1"/>
  <c r="F18" i="1"/>
  <c r="E18" i="1"/>
  <c r="F13" i="1"/>
  <c r="E13" i="1"/>
  <c r="F17" i="1"/>
  <c r="E17" i="1"/>
  <c r="F20" i="1"/>
  <c r="E20" i="1"/>
  <c r="F19" i="1"/>
  <c r="E19" i="1"/>
  <c r="E16" i="1"/>
  <c r="F12" i="1"/>
  <c r="E12" i="1"/>
  <c r="B14" i="1"/>
  <c r="E25" i="1"/>
  <c r="E26" i="1"/>
  <c r="E31" i="1"/>
  <c r="F26" i="1"/>
  <c r="E30" i="1"/>
  <c r="E27" i="1"/>
  <c r="E11" i="1"/>
  <c r="F11" i="1"/>
  <c r="F23" i="1"/>
  <c r="F25" i="1"/>
  <c r="F27" i="1"/>
  <c r="E29" i="1"/>
</calcChain>
</file>

<file path=xl/sharedStrings.xml><?xml version="1.0" encoding="utf-8"?>
<sst xmlns="http://schemas.openxmlformats.org/spreadsheetml/2006/main" count="73" uniqueCount="60">
  <si>
    <t>Dados do teste</t>
  </si>
  <si>
    <t>Projeto importado</t>
  </si>
  <si>
    <t xml:space="preserve">Teste para caminho de </t>
  </si>
  <si>
    <t>Carro analisado</t>
  </si>
  <si>
    <t>Crr</t>
  </si>
  <si>
    <t>drag</t>
  </si>
  <si>
    <t>distancia (Km)</t>
  </si>
  <si>
    <t>frontal_area</t>
  </si>
  <si>
    <t>slope</t>
  </si>
  <si>
    <t>mass</t>
  </si>
  <si>
    <t>ângulo</t>
  </si>
  <si>
    <t>g</t>
  </si>
  <si>
    <t>vel max km/h</t>
  </si>
  <si>
    <t>wheel_size</t>
  </si>
  <si>
    <t>veloc m/s</t>
  </si>
  <si>
    <t>r_roda</t>
  </si>
  <si>
    <t>G (final_drive)</t>
  </si>
  <si>
    <t>W</t>
  </si>
  <si>
    <t>Torque</t>
  </si>
  <si>
    <t>SFC carro</t>
  </si>
  <si>
    <t>Fmotor (N)</t>
  </si>
  <si>
    <t>Fm-Fa&gt;0</t>
  </si>
  <si>
    <t>sim</t>
  </si>
  <si>
    <t>Potência (W)</t>
  </si>
  <si>
    <t>Total consumo</t>
  </si>
  <si>
    <t>proj_02_amm</t>
  </si>
  <si>
    <t>dummy1</t>
  </si>
  <si>
    <t>n0 para n2</t>
  </si>
  <si>
    <t>seg1</t>
  </si>
  <si>
    <t>seg2</t>
  </si>
  <si>
    <t>nome_segmento</t>
  </si>
  <si>
    <t>Notas importantes</t>
  </si>
  <si>
    <t>W 25%-5th</t>
  </si>
  <si>
    <t>W 25%-4th</t>
  </si>
  <si>
    <t>W 25%-3th</t>
  </si>
  <si>
    <t>W 25%-2th</t>
  </si>
  <si>
    <t>W 25%-1th</t>
  </si>
  <si>
    <t>W 50%-5th</t>
  </si>
  <si>
    <t>W 50%-4th</t>
  </si>
  <si>
    <t>W 50%-3th</t>
  </si>
  <si>
    <t>W 50%-2th</t>
  </si>
  <si>
    <t>W 50%-1th</t>
  </si>
  <si>
    <t>FM</t>
  </si>
  <si>
    <t>FA:</t>
  </si>
  <si>
    <t>Força atrito ar</t>
  </si>
  <si>
    <t>Força atrito rolamento</t>
  </si>
  <si>
    <t>Componente peso</t>
  </si>
  <si>
    <t>Total Força atrito (N)</t>
  </si>
  <si>
    <t>ro_ar</t>
  </si>
  <si>
    <t>Energia(J)</t>
  </si>
  <si>
    <t>Consumo de combustível</t>
  </si>
  <si>
    <t>Total tempo</t>
  </si>
  <si>
    <t>Total energia</t>
  </si>
  <si>
    <t>Tempo viagem (s)</t>
  </si>
  <si>
    <t>Valores das variáveis seg1</t>
  </si>
  <si>
    <t>E0-n0-n2</t>
  </si>
  <si>
    <t>gk gear_ratio seg1</t>
  </si>
  <si>
    <t>gk gear_ratio seg2</t>
  </si>
  <si>
    <t>cos_ângulo</t>
  </si>
  <si>
    <t>Sen_ângulo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</si>
</sst>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3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0" fontId="0" fillId="6" borderId="0" xfId="0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9" fontId="0" fillId="0" borderId="0" xfId="0" applyNumberFormat="1" applyFill="1"/>
    <xf numFmtId="0" fontId="0" fillId="7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abSelected="1" topLeftCell="B13" workbookViewId="0">
      <selection activeCell="E33" sqref="E33"/>
    </sheetView>
  </sheetViews>
  <sheetFormatPr defaultRowHeight="14.4" x14ac:dyDescent="0.55000000000000004"/>
  <cols>
    <col min="1" max="1" width="21.68359375" bestFit="1" customWidth="1"/>
    <col min="2" max="2" width="13.15625" bestFit="1" customWidth="1"/>
    <col min="3" max="3" width="10" bestFit="1" customWidth="1"/>
    <col min="4" max="4" width="23.578125" bestFit="1" customWidth="1"/>
    <col min="5" max="5" width="12" bestFit="1" customWidth="1"/>
    <col min="6" max="6" width="12.68359375" bestFit="1" customWidth="1"/>
    <col min="7" max="7" width="10" bestFit="1" customWidth="1"/>
    <col min="8" max="8" width="89.83984375" bestFit="1" customWidth="1"/>
    <col min="11" max="11" width="12.83984375" bestFit="1" customWidth="1"/>
    <col min="12" max="12" width="14.15625" customWidth="1"/>
  </cols>
  <sheetData>
    <row r="1" spans="1:8" x14ac:dyDescent="0.55000000000000004">
      <c r="A1" s="9" t="s">
        <v>0</v>
      </c>
      <c r="B1" s="9"/>
      <c r="D1" s="10"/>
      <c r="E1" s="10"/>
      <c r="F1" s="2"/>
    </row>
    <row r="2" spans="1:8" x14ac:dyDescent="0.55000000000000004">
      <c r="A2" t="s">
        <v>1</v>
      </c>
      <c r="B2" t="s">
        <v>25</v>
      </c>
      <c r="D2" s="2"/>
      <c r="E2" s="2"/>
      <c r="F2" s="2"/>
    </row>
    <row r="3" spans="1:8" x14ac:dyDescent="0.55000000000000004">
      <c r="A3" t="s">
        <v>2</v>
      </c>
      <c r="B3" t="s">
        <v>27</v>
      </c>
      <c r="D3" s="2"/>
      <c r="E3" s="2"/>
      <c r="F3" s="2"/>
    </row>
    <row r="4" spans="1:8" x14ac:dyDescent="0.55000000000000004">
      <c r="A4" t="s">
        <v>3</v>
      </c>
      <c r="B4" t="s">
        <v>26</v>
      </c>
      <c r="D4" s="2"/>
      <c r="E4" s="2"/>
      <c r="F4" s="2"/>
    </row>
    <row r="5" spans="1:8" x14ac:dyDescent="0.55000000000000004">
      <c r="D5" s="2"/>
      <c r="E5" s="2"/>
      <c r="F5" s="2"/>
    </row>
    <row r="6" spans="1:8" x14ac:dyDescent="0.55000000000000004">
      <c r="E6" s="9" t="s">
        <v>55</v>
      </c>
      <c r="F6" s="9"/>
      <c r="G6" s="2"/>
      <c r="H6" s="3"/>
    </row>
    <row r="7" spans="1:8" x14ac:dyDescent="0.55000000000000004">
      <c r="A7" s="9" t="s">
        <v>54</v>
      </c>
      <c r="B7" s="9"/>
      <c r="D7" t="s">
        <v>30</v>
      </c>
      <c r="E7" t="s">
        <v>28</v>
      </c>
      <c r="F7" t="s">
        <v>29</v>
      </c>
      <c r="G7" s="2"/>
      <c r="H7" s="2"/>
    </row>
    <row r="8" spans="1:8" x14ac:dyDescent="0.55000000000000004">
      <c r="A8" t="s">
        <v>4</v>
      </c>
      <c r="B8">
        <v>0.01</v>
      </c>
      <c r="G8" s="2"/>
      <c r="H8" s="2"/>
    </row>
    <row r="9" spans="1:8" x14ac:dyDescent="0.55000000000000004">
      <c r="A9" t="s">
        <v>5</v>
      </c>
      <c r="B9">
        <v>0.38</v>
      </c>
      <c r="D9" t="s">
        <v>6</v>
      </c>
      <c r="E9">
        <v>3.2</v>
      </c>
      <c r="F9">
        <v>6.4</v>
      </c>
      <c r="G9" s="2"/>
      <c r="H9" s="2"/>
    </row>
    <row r="10" spans="1:8" x14ac:dyDescent="0.55000000000000004">
      <c r="A10" t="s">
        <v>7</v>
      </c>
      <c r="B10">
        <v>2.4</v>
      </c>
      <c r="D10" t="s">
        <v>8</v>
      </c>
      <c r="E10">
        <v>3</v>
      </c>
      <c r="F10">
        <v>-1.5</v>
      </c>
      <c r="G10" s="2"/>
      <c r="H10" s="2"/>
    </row>
    <row r="11" spans="1:8" x14ac:dyDescent="0.55000000000000004">
      <c r="A11" t="s">
        <v>9</v>
      </c>
      <c r="B11">
        <v>2820</v>
      </c>
      <c r="D11" t="s">
        <v>10</v>
      </c>
      <c r="E11">
        <f>ATAN(E10/100)*180/PI()</f>
        <v>1.7183580016554572</v>
      </c>
      <c r="F11">
        <f>ATAN(F10/100)*180/PI()</f>
        <v>-0.8593722436446809</v>
      </c>
      <c r="G11" s="2"/>
      <c r="H11" s="2"/>
    </row>
    <row r="12" spans="1:8" x14ac:dyDescent="0.55000000000000004">
      <c r="A12" t="s">
        <v>11</v>
      </c>
      <c r="B12">
        <v>9.81</v>
      </c>
      <c r="D12" t="s">
        <v>58</v>
      </c>
      <c r="E12">
        <f>COS(RADIANS(E11))</f>
        <v>0.99955030352236673</v>
      </c>
      <c r="F12">
        <f>COS(RADIANS(F11))</f>
        <v>0.99988751898081618</v>
      </c>
      <c r="G12" s="2"/>
      <c r="H12" s="2"/>
    </row>
    <row r="13" spans="1:8" x14ac:dyDescent="0.55000000000000004">
      <c r="A13" t="s">
        <v>13</v>
      </c>
      <c r="B13">
        <v>0.7</v>
      </c>
      <c r="D13" t="s">
        <v>59</v>
      </c>
      <c r="E13">
        <f>SIN(RADIANS(E11))</f>
        <v>2.9986509105671005E-2</v>
      </c>
      <c r="F13">
        <f>SIN(RADIANS(F11))</f>
        <v>-1.4998312784712243E-2</v>
      </c>
      <c r="G13" s="2"/>
      <c r="H13" s="2"/>
    </row>
    <row r="14" spans="1:8" x14ac:dyDescent="0.55000000000000004">
      <c r="A14" t="s">
        <v>15</v>
      </c>
      <c r="B14">
        <f>B13/2</f>
        <v>0.35</v>
      </c>
      <c r="D14" t="s">
        <v>12</v>
      </c>
      <c r="E14">
        <v>90</v>
      </c>
      <c r="F14">
        <v>90</v>
      </c>
      <c r="G14" s="2"/>
      <c r="H14" s="2"/>
    </row>
    <row r="15" spans="1:8" x14ac:dyDescent="0.55000000000000004">
      <c r="A15" t="s">
        <v>16</v>
      </c>
      <c r="B15">
        <v>2.6</v>
      </c>
      <c r="D15" t="s">
        <v>14</v>
      </c>
      <c r="E15">
        <v>25</v>
      </c>
      <c r="F15">
        <v>25</v>
      </c>
      <c r="G15" s="2"/>
      <c r="H15" s="2"/>
    </row>
    <row r="16" spans="1:8" x14ac:dyDescent="0.55000000000000004">
      <c r="A16" t="s">
        <v>56</v>
      </c>
      <c r="B16" s="4">
        <v>1.9</v>
      </c>
      <c r="D16" s="7" t="s">
        <v>44</v>
      </c>
      <c r="E16">
        <f>0.5*B17*B9*B10*E15*E15</f>
        <v>349.125</v>
      </c>
      <c r="F16">
        <f>0.5*B17*B9*B10*F15*F15</f>
        <v>349.125</v>
      </c>
      <c r="G16" s="2"/>
      <c r="H16" s="2"/>
    </row>
    <row r="17" spans="1:8" x14ac:dyDescent="0.55000000000000004">
      <c r="A17" t="s">
        <v>48</v>
      </c>
      <c r="B17">
        <v>1.2250000000000001</v>
      </c>
      <c r="D17" s="7" t="s">
        <v>45</v>
      </c>
      <c r="E17">
        <f>B8*B11*B12*E12</f>
        <v>276.51759506703456</v>
      </c>
      <c r="F17">
        <f>B8*B11*B12*F12</f>
        <v>276.61088302589093</v>
      </c>
      <c r="G17" s="2"/>
      <c r="H17" s="2"/>
    </row>
    <row r="18" spans="1:8" x14ac:dyDescent="0.55000000000000004">
      <c r="A18" t="s">
        <v>57</v>
      </c>
      <c r="B18" s="6">
        <v>0.8</v>
      </c>
      <c r="D18" s="7" t="s">
        <v>46</v>
      </c>
      <c r="E18">
        <f>B11*B12*E13</f>
        <v>829.5527852011038</v>
      </c>
      <c r="F18">
        <f>B11*B12*F13</f>
        <v>-414.91632453883642</v>
      </c>
      <c r="G18" s="2"/>
      <c r="H18" s="2"/>
    </row>
    <row r="19" spans="1:8" x14ac:dyDescent="0.55000000000000004">
      <c r="D19" s="4" t="s">
        <v>47</v>
      </c>
      <c r="E19" s="4">
        <f>E16+E17+E18</f>
        <v>1455.1953802681383</v>
      </c>
      <c r="F19" s="6">
        <f>F16+F17+F18</f>
        <v>210.81955848705445</v>
      </c>
      <c r="G19" s="2"/>
      <c r="H19" s="2"/>
    </row>
    <row r="20" spans="1:8" x14ac:dyDescent="0.55000000000000004">
      <c r="A20" s="10"/>
      <c r="B20" s="10"/>
      <c r="D20" t="s">
        <v>17</v>
      </c>
      <c r="E20">
        <f>(60*E15*B15*B16)/(2*PI()*B14)</f>
        <v>3369.5375094598412</v>
      </c>
      <c r="F20">
        <f>(60*F15*B15*B18)/(2*PI()*B14)</f>
        <v>1418.7526355620384</v>
      </c>
      <c r="G20" s="2"/>
      <c r="H20" s="2"/>
    </row>
    <row r="21" spans="1:8" x14ac:dyDescent="0.55000000000000004">
      <c r="A21" s="2"/>
      <c r="B21" s="2"/>
      <c r="D21" t="s">
        <v>18</v>
      </c>
      <c r="E21">
        <v>115</v>
      </c>
      <c r="F21">
        <v>105</v>
      </c>
      <c r="G21" s="2"/>
      <c r="H21" s="2"/>
    </row>
    <row r="22" spans="1:8" x14ac:dyDescent="0.55000000000000004">
      <c r="A22" s="2"/>
      <c r="B22" s="2"/>
      <c r="D22" t="s">
        <v>19</v>
      </c>
      <c r="E22">
        <v>520.20000000000005</v>
      </c>
      <c r="F22">
        <v>580.20000000000005</v>
      </c>
      <c r="G22" s="2"/>
      <c r="H22" s="2"/>
    </row>
    <row r="23" spans="1:8" x14ac:dyDescent="0.55000000000000004">
      <c r="A23" s="2"/>
      <c r="B23" s="2"/>
      <c r="D23" s="4" t="s">
        <v>20</v>
      </c>
      <c r="E23" s="4">
        <f>(E21*B15*B16)/B14</f>
        <v>1623.1428571428573</v>
      </c>
      <c r="F23">
        <f>(F21*B15*B16)/B14</f>
        <v>1482</v>
      </c>
      <c r="G23" s="2"/>
      <c r="H23" s="2"/>
    </row>
    <row r="24" spans="1:8" x14ac:dyDescent="0.55000000000000004">
      <c r="A24" s="2"/>
      <c r="B24" s="2"/>
      <c r="D24" t="s">
        <v>21</v>
      </c>
      <c r="E24" t="s">
        <v>22</v>
      </c>
      <c r="F24" t="s">
        <v>22</v>
      </c>
    </row>
    <row r="25" spans="1:8" x14ac:dyDescent="0.55000000000000004">
      <c r="A25" s="2"/>
      <c r="B25" s="2"/>
      <c r="D25" t="s">
        <v>23</v>
      </c>
      <c r="E25">
        <f>(2*PI()*E21*E20)/60</f>
        <v>40578.571428571435</v>
      </c>
      <c r="F25">
        <f>(2*PI()*F21*F20)/60</f>
        <v>15600</v>
      </c>
    </row>
    <row r="26" spans="1:8" x14ac:dyDescent="0.55000000000000004">
      <c r="A26" s="2"/>
      <c r="B26" s="2"/>
      <c r="D26" t="s">
        <v>53</v>
      </c>
      <c r="E26">
        <f>E9*1000/E15</f>
        <v>128</v>
      </c>
      <c r="F26">
        <f>F9*1000/F15</f>
        <v>256</v>
      </c>
    </row>
    <row r="27" spans="1:8" x14ac:dyDescent="0.55000000000000004">
      <c r="A27" s="2"/>
      <c r="B27" s="2"/>
      <c r="D27" t="s">
        <v>50</v>
      </c>
      <c r="E27">
        <f>E22*E25*E26*2.7778*10^-7</f>
        <v>750.54726147291444</v>
      </c>
      <c r="F27">
        <f>F22*F25*F26*2.7778*10^-7</f>
        <v>643.64034908159999</v>
      </c>
    </row>
    <row r="28" spans="1:8" x14ac:dyDescent="0.55000000000000004">
      <c r="A28" s="2"/>
      <c r="B28" s="2"/>
      <c r="D28" t="s">
        <v>49</v>
      </c>
      <c r="E28">
        <f>E25*E26</f>
        <v>5194057.1428571437</v>
      </c>
      <c r="F28">
        <f>F25*F26</f>
        <v>3993600</v>
      </c>
    </row>
    <row r="29" spans="1:8" x14ac:dyDescent="0.55000000000000004">
      <c r="A29" s="2"/>
      <c r="B29" s="2"/>
      <c r="D29" s="1" t="s">
        <v>24</v>
      </c>
      <c r="E29" s="1">
        <f>E27+F27</f>
        <v>1394.1876105545143</v>
      </c>
    </row>
    <row r="30" spans="1:8" x14ac:dyDescent="0.55000000000000004">
      <c r="A30" s="2"/>
      <c r="B30" s="2"/>
      <c r="D30" s="1" t="s">
        <v>51</v>
      </c>
      <c r="E30" s="1">
        <f>E26+F26</f>
        <v>384</v>
      </c>
    </row>
    <row r="31" spans="1:8" x14ac:dyDescent="0.55000000000000004">
      <c r="D31" s="1" t="s">
        <v>52</v>
      </c>
      <c r="E31" s="1">
        <f>E28+F28</f>
        <v>9187657.1428571437</v>
      </c>
    </row>
    <row r="32" spans="1:8" x14ac:dyDescent="0.55000000000000004">
      <c r="A32" t="s">
        <v>31</v>
      </c>
      <c r="D32" s="1" t="s">
        <v>24</v>
      </c>
      <c r="E32">
        <f>E27+F27</f>
        <v>1394.1876105545143</v>
      </c>
    </row>
    <row r="33" spans="1:7" x14ac:dyDescent="0.55000000000000004">
      <c r="E33" s="13"/>
    </row>
    <row r="34" spans="1:7" x14ac:dyDescent="0.55000000000000004">
      <c r="A34" s="8" t="s">
        <v>28</v>
      </c>
      <c r="B34" s="8" t="s">
        <v>43</v>
      </c>
      <c r="C34" s="8">
        <v>1455.2149999999999</v>
      </c>
      <c r="D34" s="2"/>
      <c r="E34" s="6" t="s">
        <v>29</v>
      </c>
      <c r="F34" s="6" t="s">
        <v>43</v>
      </c>
      <c r="G34" s="6">
        <v>1290.46</v>
      </c>
    </row>
    <row r="35" spans="1:7" x14ac:dyDescent="0.55000000000000004">
      <c r="A35" s="8"/>
      <c r="B35" s="8" t="s">
        <v>17</v>
      </c>
      <c r="C35" s="8" t="s">
        <v>42</v>
      </c>
      <c r="D35" s="2"/>
      <c r="E35" s="6"/>
      <c r="F35" s="6" t="s">
        <v>17</v>
      </c>
      <c r="G35" s="6" t="s">
        <v>42</v>
      </c>
    </row>
    <row r="36" spans="1:7" x14ac:dyDescent="0.55000000000000004">
      <c r="A36" s="5">
        <v>0.25</v>
      </c>
      <c r="E36" s="5">
        <v>0.25</v>
      </c>
    </row>
    <row r="37" spans="1:7" x14ac:dyDescent="0.55000000000000004">
      <c r="A37" t="s">
        <v>32</v>
      </c>
      <c r="B37">
        <v>1418.75</v>
      </c>
      <c r="C37">
        <v>624</v>
      </c>
      <c r="E37" t="s">
        <v>32</v>
      </c>
      <c r="F37">
        <v>1418.75</v>
      </c>
      <c r="G37">
        <v>624</v>
      </c>
    </row>
    <row r="38" spans="1:7" x14ac:dyDescent="0.55000000000000004">
      <c r="A38" t="s">
        <v>33</v>
      </c>
      <c r="B38">
        <v>2128.12</v>
      </c>
      <c r="C38">
        <v>936</v>
      </c>
      <c r="E38" t="s">
        <v>33</v>
      </c>
      <c r="F38">
        <v>2128.12</v>
      </c>
      <c r="G38">
        <v>936</v>
      </c>
    </row>
    <row r="39" spans="1:7" x14ac:dyDescent="0.55000000000000004">
      <c r="A39" t="s">
        <v>34</v>
      </c>
      <c r="B39" s="12">
        <v>3369.54</v>
      </c>
      <c r="C39" s="12">
        <v>1623.1420000000001</v>
      </c>
      <c r="E39" t="s">
        <v>34</v>
      </c>
      <c r="F39">
        <v>3369.54</v>
      </c>
      <c r="G39">
        <v>1632.14</v>
      </c>
    </row>
    <row r="40" spans="1:7" x14ac:dyDescent="0.55000000000000004">
      <c r="A40" s="2"/>
      <c r="B40" s="2"/>
      <c r="C40" s="2"/>
      <c r="E40" t="s">
        <v>35</v>
      </c>
    </row>
    <row r="41" spans="1:7" x14ac:dyDescent="0.55000000000000004">
      <c r="A41" s="2"/>
      <c r="B41" s="2"/>
      <c r="C41" s="2"/>
      <c r="E41" t="s">
        <v>36</v>
      </c>
    </row>
    <row r="42" spans="1:7" x14ac:dyDescent="0.55000000000000004">
      <c r="A42" s="11"/>
      <c r="B42" s="2"/>
      <c r="C42" s="2"/>
      <c r="E42" s="5">
        <v>0.5</v>
      </c>
    </row>
    <row r="43" spans="1:7" x14ac:dyDescent="0.55000000000000004">
      <c r="A43" s="2"/>
      <c r="B43" s="2"/>
      <c r="C43" s="2"/>
      <c r="E43" t="s">
        <v>37</v>
      </c>
      <c r="F43">
        <v>1418.75</v>
      </c>
      <c r="G43">
        <v>802.28</v>
      </c>
    </row>
    <row r="44" spans="1:7" x14ac:dyDescent="0.55000000000000004">
      <c r="A44" s="2"/>
      <c r="B44" s="2"/>
      <c r="C44" s="2"/>
      <c r="E44" t="s">
        <v>38</v>
      </c>
      <c r="F44">
        <v>2128.12</v>
      </c>
      <c r="G44">
        <v>1203.4280000000001</v>
      </c>
    </row>
    <row r="45" spans="1:7" x14ac:dyDescent="0.55000000000000004">
      <c r="A45" s="2"/>
      <c r="B45" s="2"/>
      <c r="C45" s="2"/>
      <c r="E45" t="s">
        <v>39</v>
      </c>
      <c r="F45">
        <v>3369.54</v>
      </c>
      <c r="G45">
        <v>2117.1428000000001</v>
      </c>
    </row>
    <row r="46" spans="1:7" x14ac:dyDescent="0.55000000000000004">
      <c r="A46" s="2"/>
      <c r="B46" s="2"/>
      <c r="C46" s="2"/>
      <c r="E46" t="s">
        <v>40</v>
      </c>
    </row>
    <row r="47" spans="1:7" x14ac:dyDescent="0.55000000000000004">
      <c r="A47" s="2"/>
      <c r="B47" s="2"/>
      <c r="C47" s="2"/>
      <c r="E47" t="s">
        <v>41</v>
      </c>
    </row>
    <row r="48" spans="1:7" x14ac:dyDescent="0.55000000000000004">
      <c r="A48" s="11"/>
      <c r="B48" s="2"/>
      <c r="C48" s="2"/>
      <c r="E48" s="5">
        <v>1</v>
      </c>
    </row>
    <row r="49" spans="1:7" x14ac:dyDescent="0.55000000000000004">
      <c r="A49" s="2"/>
      <c r="B49" s="2"/>
      <c r="C49" s="2"/>
      <c r="D49" s="2"/>
      <c r="E49" s="7" t="s">
        <v>37</v>
      </c>
      <c r="F49" s="7">
        <v>1418.75</v>
      </c>
      <c r="G49" s="7">
        <v>1307.4285</v>
      </c>
    </row>
    <row r="50" spans="1:7" x14ac:dyDescent="0.55000000000000004">
      <c r="A50" s="2"/>
      <c r="B50" s="2"/>
      <c r="C50" s="2"/>
      <c r="E50" t="s">
        <v>38</v>
      </c>
      <c r="F50">
        <v>2128.12</v>
      </c>
    </row>
  </sheetData>
  <mergeCells count="5">
    <mergeCell ref="A1:B1"/>
    <mergeCell ref="E6:F6"/>
    <mergeCell ref="A7:B7"/>
    <mergeCell ref="D1:E1"/>
    <mergeCell ref="A20:B20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Soraia Freitas</dc:creator>
  <cp:lastModifiedBy>Soraia Freitas</cp:lastModifiedBy>
  <dcterms:created xsi:type="dcterms:W3CDTF">2016-01-14T15:25:44Z</dcterms:created>
  <dcterms:modified xsi:type="dcterms:W3CDTF">2016-01-16T00:10:58Z</dcterms:modified>
</cp:coreProperties>
</file>