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key\Desktop\"/>
    </mc:Choice>
  </mc:AlternateContent>
  <xr:revisionPtr revIDLastSave="0" documentId="13_ncr:1_{4D7B31AD-4D66-49EF-81CB-B25B0A4F3568}" xr6:coauthVersionLast="36" xr6:coauthVersionMax="36" xr10:uidLastSave="{00000000-0000-0000-0000-000000000000}"/>
  <bookViews>
    <workbookView xWindow="0" yWindow="0" windowWidth="17256" windowHeight="5688" xr2:uid="{B8DA9885-AA53-44AD-BE89-934C9E74EDB0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9" i="1" l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F118" i="1"/>
  <c r="C118" i="1"/>
  <c r="B114" i="1"/>
  <c r="E113" i="1"/>
  <c r="E114" i="1" s="1"/>
  <c r="D113" i="1"/>
  <c r="D114" i="1" s="1"/>
  <c r="C113" i="1"/>
  <c r="C114" i="1" s="1"/>
  <c r="B113" i="1"/>
  <c r="E108" i="1"/>
  <c r="D108" i="1"/>
  <c r="C108" i="1"/>
  <c r="B108" i="1"/>
  <c r="E107" i="1"/>
  <c r="D107" i="1"/>
  <c r="C107" i="1"/>
  <c r="B107" i="1"/>
  <c r="E106" i="1"/>
  <c r="D106" i="1"/>
  <c r="D109" i="1" s="1"/>
  <c r="D110" i="1" s="1"/>
  <c r="C106" i="1"/>
  <c r="B106" i="1"/>
  <c r="F47" i="1"/>
  <c r="C47" i="1"/>
  <c r="F84" i="1"/>
  <c r="C84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68" i="1"/>
  <c r="F68" i="1"/>
  <c r="E63" i="1"/>
  <c r="E64" i="1" s="1"/>
  <c r="D63" i="1"/>
  <c r="D64" i="1" s="1"/>
  <c r="C63" i="1"/>
  <c r="C64" i="1" s="1"/>
  <c r="B63" i="1"/>
  <c r="B64" i="1" s="1"/>
  <c r="E58" i="1"/>
  <c r="D58" i="1"/>
  <c r="C58" i="1"/>
  <c r="B58" i="1"/>
  <c r="E57" i="1"/>
  <c r="D57" i="1"/>
  <c r="C57" i="1"/>
  <c r="B57" i="1"/>
  <c r="E56" i="1"/>
  <c r="D56" i="1"/>
  <c r="C56" i="1"/>
  <c r="B56" i="1"/>
  <c r="B59" i="1" s="1"/>
  <c r="B60" i="1" s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31" i="1"/>
  <c r="F31" i="1"/>
  <c r="C27" i="1"/>
  <c r="D27" i="1"/>
  <c r="E27" i="1"/>
  <c r="C26" i="1"/>
  <c r="D26" i="1"/>
  <c r="E26" i="1"/>
  <c r="B26" i="1"/>
  <c r="B27" i="1"/>
  <c r="B19" i="1"/>
  <c r="C19" i="1"/>
  <c r="D19" i="1"/>
  <c r="E19" i="1"/>
  <c r="B20" i="1"/>
  <c r="C20" i="1"/>
  <c r="D20" i="1"/>
  <c r="E20" i="1"/>
  <c r="B21" i="1"/>
  <c r="C21" i="1"/>
  <c r="D21" i="1"/>
  <c r="E21" i="1"/>
  <c r="F134" i="1" l="1"/>
  <c r="C134" i="1"/>
  <c r="E109" i="1"/>
  <c r="E110" i="1" s="1"/>
  <c r="C109" i="1"/>
  <c r="C110" i="1" s="1"/>
  <c r="B109" i="1"/>
  <c r="B110" i="1" s="1"/>
  <c r="E59" i="1"/>
  <c r="E60" i="1" s="1"/>
  <c r="D59" i="1"/>
  <c r="D60" i="1" s="1"/>
  <c r="C59" i="1"/>
  <c r="C60" i="1" s="1"/>
  <c r="B22" i="1"/>
  <c r="B23" i="1" s="1"/>
  <c r="D22" i="1"/>
  <c r="D23" i="1" s="1"/>
  <c r="E22" i="1"/>
  <c r="E23" i="1" s="1"/>
  <c r="C22" i="1"/>
  <c r="C23" i="1" s="1"/>
</calcChain>
</file>

<file path=xl/sharedStrings.xml><?xml version="1.0" encoding="utf-8"?>
<sst xmlns="http://schemas.openxmlformats.org/spreadsheetml/2006/main" count="226" uniqueCount="88">
  <si>
    <t>NN model</t>
  </si>
  <si>
    <t>Dataset</t>
  </si>
  <si>
    <t>Numbers of iteration</t>
  </si>
  <si>
    <t>Parameter</t>
  </si>
  <si>
    <t>Base learning rate</t>
  </si>
  <si>
    <t>Mini-batch size</t>
  </si>
  <si>
    <t>LeNet</t>
  </si>
  <si>
    <t>DenseNet-BC</t>
  </si>
  <si>
    <t>Mnist</t>
  </si>
  <si>
    <t>GoogLenet</t>
  </si>
  <si>
    <t>CIFAR-10</t>
  </si>
  <si>
    <t>368K</t>
  </si>
  <si>
    <t>759K</t>
  </si>
  <si>
    <t>7M</t>
  </si>
  <si>
    <t>47K</t>
  </si>
  <si>
    <t>58K</t>
  </si>
  <si>
    <t>50K</t>
  </si>
  <si>
    <t>PreSet</t>
  </si>
  <si>
    <t>PreReset</t>
  </si>
  <si>
    <t>Wom</t>
  </si>
  <si>
    <t>APP-Wom</t>
  </si>
  <si>
    <t>Iteration</t>
  </si>
  <si>
    <t>weight update</t>
  </si>
  <si>
    <t>Numbers of set</t>
  </si>
  <si>
    <t>Numbers of Reset</t>
  </si>
  <si>
    <t>Total energy</t>
  </si>
  <si>
    <t>Set Energy</t>
  </si>
  <si>
    <t>Reset Energy</t>
  </si>
  <si>
    <t>Read Energy</t>
  </si>
  <si>
    <t>Total energy(per iteration)</t>
  </si>
  <si>
    <t>Set latency</t>
  </si>
  <si>
    <t>Reset latency</t>
  </si>
  <si>
    <t>Read latency</t>
  </si>
  <si>
    <t>125ns</t>
  </si>
  <si>
    <t>1000ns</t>
  </si>
  <si>
    <t>Read energy</t>
  </si>
  <si>
    <t>Set energy</t>
  </si>
  <si>
    <t>Reset energy</t>
  </si>
  <si>
    <t>2pJ/bit</t>
  </si>
  <si>
    <t>13.5pJ/bit</t>
  </si>
  <si>
    <t>19.2pJ/bit</t>
  </si>
  <si>
    <t>Endurace</t>
  </si>
  <si>
    <t>10^7</t>
  </si>
  <si>
    <t>Capacity</t>
  </si>
  <si>
    <t>32GB</t>
  </si>
  <si>
    <t>Total latency</t>
  </si>
  <si>
    <t>Total latency(per iteration)</t>
  </si>
  <si>
    <t>Bit-flip</t>
  </si>
  <si>
    <t>App-Wom</t>
  </si>
  <si>
    <t>S+E1</t>
  </si>
  <si>
    <t>E2+E3</t>
  </si>
  <si>
    <t>E4+E5</t>
  </si>
  <si>
    <t>E6+E7</t>
  </si>
  <si>
    <t>E8+M1</t>
  </si>
  <si>
    <t>M2+M3</t>
  </si>
  <si>
    <t>M4+M5</t>
  </si>
  <si>
    <t>M6+M7</t>
  </si>
  <si>
    <t>M8+M9</t>
  </si>
  <si>
    <t>M10+M11</t>
  </si>
  <si>
    <t>M12+M13</t>
  </si>
  <si>
    <t>M14+M15</t>
  </si>
  <si>
    <t>M16+M17</t>
  </si>
  <si>
    <t>M18+M19</t>
  </si>
  <si>
    <t>M20+M21</t>
  </si>
  <si>
    <t>M22+M23</t>
  </si>
  <si>
    <t>S+M1</t>
  </si>
  <si>
    <t>E1+E2</t>
  </si>
  <si>
    <t>E3+E4</t>
  </si>
  <si>
    <t>E5+E6</t>
  </si>
  <si>
    <t>E7+E8</t>
  </si>
  <si>
    <t>M2+M13</t>
  </si>
  <si>
    <t>M3+M14</t>
  </si>
  <si>
    <t>M4+M15</t>
  </si>
  <si>
    <t>M5+M16</t>
  </si>
  <si>
    <t>M6+M17</t>
  </si>
  <si>
    <t>M7+M18</t>
  </si>
  <si>
    <t>M8+M19</t>
  </si>
  <si>
    <t>M9+M20</t>
  </si>
  <si>
    <t>M10+M21</t>
  </si>
  <si>
    <t>M11+M22</t>
  </si>
  <si>
    <t>M12+M23</t>
  </si>
  <si>
    <t>per update</t>
  </si>
  <si>
    <t>GoogLeNet(cell)</t>
  </si>
  <si>
    <t>LeNet(cell)</t>
  </si>
  <si>
    <t xml:space="preserve"> </t>
  </si>
  <si>
    <t>reduce 26% bit flip</t>
  </si>
  <si>
    <t>reduce 26% bitflip</t>
  </si>
  <si>
    <t>DenseNet-BC(cell)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</si>
</sst>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3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2" fillId="0" borderId="0" xfId="0" applyFont="1" applyAlignment="1">
      <alignment horizont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Endurance</a:t>
            </a:r>
            <a:endParaRPr lang="zh-TW" sz="18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Weight updates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工作表1!$B$14:$E$14</c:f>
              <c:strCache>
                <c:ptCount val="4"/>
                <c:pt idx="0">
                  <c:v>PreSet</c:v>
                </c:pt>
                <c:pt idx="1">
                  <c:v>PreReset</c:v>
                </c:pt>
                <c:pt idx="2">
                  <c:v>Wom</c:v>
                </c:pt>
                <c:pt idx="3">
                  <c:v>APP-Wom</c:v>
                </c:pt>
              </c:strCache>
            </c:strRef>
          </c:cat>
          <c:val>
            <c:numRef>
              <c:f>工作表1!$B$16:$E$16</c:f>
              <c:numCache>
                <c:formatCode>General</c:formatCode>
                <c:ptCount val="4"/>
                <c:pt idx="0">
                  <c:v>3395414100</c:v>
                </c:pt>
                <c:pt idx="1">
                  <c:v>3001340100</c:v>
                </c:pt>
                <c:pt idx="2">
                  <c:v>3396020235</c:v>
                </c:pt>
                <c:pt idx="3">
                  <c:v>4834716424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48-4EC0-A1E6-568530F1B7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4094063"/>
        <c:axId val="109579471"/>
      </c:barChart>
      <c:catAx>
        <c:axId val="234094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579471"/>
        <c:crosses val="autoZero"/>
        <c:auto val="1"/>
        <c:lblAlgn val="ctr"/>
        <c:lblOffset val="100"/>
        <c:noMultiLvlLbl val="0"/>
      </c:catAx>
      <c:valAx>
        <c:axId val="109579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100" b="1"/>
                  <a:t>Weight updates</a:t>
                </a:r>
                <a:endParaRPr lang="zh-TW" altLang="en-US" sz="1100" b="1"/>
              </a:p>
            </c:rich>
          </c:tx>
          <c:layout>
            <c:manualLayout>
              <c:xMode val="edge"/>
              <c:yMode val="edge"/>
              <c:x val="1.6666666666666666E-2"/>
              <c:y val="0.35157808398950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0940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b="1"/>
              <a:t>App-WOM</a:t>
            </a:r>
            <a:endParaRPr lang="zh-TW" alt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工作表1!$D$31:$D$46</c:f>
              <c:strCache>
                <c:ptCount val="16"/>
                <c:pt idx="0">
                  <c:v>S+M1</c:v>
                </c:pt>
                <c:pt idx="1">
                  <c:v>E1+E2</c:v>
                </c:pt>
                <c:pt idx="2">
                  <c:v>E3+E4</c:v>
                </c:pt>
                <c:pt idx="3">
                  <c:v>E5+E6</c:v>
                </c:pt>
                <c:pt idx="4">
                  <c:v>E7+E8</c:v>
                </c:pt>
                <c:pt idx="5">
                  <c:v>M2+M13</c:v>
                </c:pt>
                <c:pt idx="6">
                  <c:v>M3+M14</c:v>
                </c:pt>
                <c:pt idx="7">
                  <c:v>M4+M15</c:v>
                </c:pt>
                <c:pt idx="8">
                  <c:v>M5+M16</c:v>
                </c:pt>
                <c:pt idx="9">
                  <c:v>M6+M17</c:v>
                </c:pt>
                <c:pt idx="10">
                  <c:v>M7+M18</c:v>
                </c:pt>
                <c:pt idx="11">
                  <c:v>M8+M19</c:v>
                </c:pt>
                <c:pt idx="12">
                  <c:v>M9+M20</c:v>
                </c:pt>
                <c:pt idx="13">
                  <c:v>M10+M21</c:v>
                </c:pt>
                <c:pt idx="14">
                  <c:v>M11+M22</c:v>
                </c:pt>
                <c:pt idx="15">
                  <c:v>M12+M23</c:v>
                </c:pt>
              </c:strCache>
            </c:strRef>
          </c:cat>
          <c:val>
            <c:numRef>
              <c:f>工作表1!$F$68:$F$83</c:f>
              <c:numCache>
                <c:formatCode>General</c:formatCode>
                <c:ptCount val="16"/>
                <c:pt idx="0">
                  <c:v>0.86528544057409007</c:v>
                </c:pt>
                <c:pt idx="1">
                  <c:v>0.47107056863797719</c:v>
                </c:pt>
                <c:pt idx="2">
                  <c:v>0.47151775945726426</c:v>
                </c:pt>
                <c:pt idx="3">
                  <c:v>0.59681641023452714</c:v>
                </c:pt>
                <c:pt idx="4">
                  <c:v>0.85712846082888083</c:v>
                </c:pt>
                <c:pt idx="5">
                  <c:v>0.88499947414872859</c:v>
                </c:pt>
                <c:pt idx="6">
                  <c:v>0.81526242694878071</c:v>
                </c:pt>
                <c:pt idx="7">
                  <c:v>0.81798286255022434</c:v>
                </c:pt>
                <c:pt idx="8">
                  <c:v>0.81969356287149564</c:v>
                </c:pt>
                <c:pt idx="9">
                  <c:v>0.82028504254499779</c:v>
                </c:pt>
                <c:pt idx="10">
                  <c:v>0.82080660959741092</c:v>
                </c:pt>
                <c:pt idx="11">
                  <c:v>0.82125865020779398</c:v>
                </c:pt>
                <c:pt idx="12">
                  <c:v>0.82161649793535896</c:v>
                </c:pt>
                <c:pt idx="13">
                  <c:v>0.82214679036892424</c:v>
                </c:pt>
                <c:pt idx="14">
                  <c:v>0.82283607550161619</c:v>
                </c:pt>
                <c:pt idx="15">
                  <c:v>0.82515971036914115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1A-4DFC-83B2-52D1516B98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8213631"/>
        <c:axId val="246550671"/>
      </c:barChart>
      <c:catAx>
        <c:axId val="248213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550671"/>
        <c:crosses val="autoZero"/>
        <c:auto val="1"/>
        <c:lblAlgn val="ctr"/>
        <c:lblOffset val="100"/>
        <c:noMultiLvlLbl val="0"/>
      </c:catAx>
      <c:valAx>
        <c:axId val="246550671"/>
        <c:scaling>
          <c:orientation val="minMax"/>
          <c:max val="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100" b="1"/>
                  <a:t>Bit flip (per update)</a:t>
                </a:r>
                <a:endParaRPr lang="zh-TW" altLang="en-US" sz="11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213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Endurance</a:t>
            </a:r>
            <a:endParaRPr lang="zh-TW" sz="18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工作表1!$B$101:$E$101</c:f>
              <c:strCache>
                <c:ptCount val="4"/>
                <c:pt idx="0">
                  <c:v>PreSet</c:v>
                </c:pt>
                <c:pt idx="1">
                  <c:v>PreReset</c:v>
                </c:pt>
                <c:pt idx="2">
                  <c:v>Wom</c:v>
                </c:pt>
                <c:pt idx="3">
                  <c:v>APP-Wom</c:v>
                </c:pt>
              </c:strCache>
            </c:strRef>
          </c:cat>
          <c:val>
            <c:numRef>
              <c:f>工作表1!$B$103:$E$103</c:f>
              <c:numCache>
                <c:formatCode>General</c:formatCode>
                <c:ptCount val="4"/>
                <c:pt idx="0">
                  <c:v>4210866900</c:v>
                </c:pt>
                <c:pt idx="1">
                  <c:v>3188051100</c:v>
                </c:pt>
                <c:pt idx="2">
                  <c:v>3190791226</c:v>
                </c:pt>
                <c:pt idx="3">
                  <c:v>5669606801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2D1-4A42-8AB2-A7D39221A4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4094063"/>
        <c:axId val="109579471"/>
      </c:barChart>
      <c:catAx>
        <c:axId val="234094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579471"/>
        <c:crosses val="autoZero"/>
        <c:auto val="1"/>
        <c:lblAlgn val="ctr"/>
        <c:lblOffset val="100"/>
        <c:noMultiLvlLbl val="0"/>
      </c:catAx>
      <c:valAx>
        <c:axId val="109579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100" b="1"/>
                  <a:t>Weight updates</a:t>
                </a:r>
                <a:endParaRPr lang="zh-TW" altLang="en-US" sz="1100" b="1"/>
              </a:p>
            </c:rich>
          </c:tx>
          <c:layout>
            <c:manualLayout>
              <c:xMode val="edge"/>
              <c:yMode val="edge"/>
              <c:x val="1.6666666666666666E-2"/>
              <c:y val="0.35157808398950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0940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/>
              <a:t>Writting</a:t>
            </a:r>
            <a:r>
              <a:rPr lang="en-US" altLang="zh-TW" sz="1800" b="1" baseline="0"/>
              <a:t> performance</a:t>
            </a:r>
            <a:endParaRPr lang="zh-TW" altLang="en-US" sz="18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工作表1!$B$14:$E$14</c:f>
              <c:strCache>
                <c:ptCount val="4"/>
                <c:pt idx="0">
                  <c:v>PreSet</c:v>
                </c:pt>
                <c:pt idx="1">
                  <c:v>PreReset</c:v>
                </c:pt>
                <c:pt idx="2">
                  <c:v>Wom</c:v>
                </c:pt>
                <c:pt idx="3">
                  <c:v>APP-Wom</c:v>
                </c:pt>
              </c:strCache>
            </c:strRef>
          </c:cat>
          <c:val>
            <c:numRef>
              <c:f>工作表1!$B$114:$E$114</c:f>
              <c:numCache>
                <c:formatCode>General</c:formatCode>
                <c:ptCount val="4"/>
                <c:pt idx="0">
                  <c:v>245.39632991144327</c:v>
                </c:pt>
                <c:pt idx="1">
                  <c:v>1088.2823483357743</c:v>
                </c:pt>
                <c:pt idx="2">
                  <c:v>245.4003414310518</c:v>
                </c:pt>
                <c:pt idx="3">
                  <c:v>866.52719993340429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66-42E1-8DDF-77CA9258BC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008463"/>
        <c:axId val="246525183"/>
      </c:barChart>
      <c:catAx>
        <c:axId val="2500846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525183"/>
        <c:crosses val="autoZero"/>
        <c:auto val="1"/>
        <c:lblAlgn val="ctr"/>
        <c:lblOffset val="100"/>
        <c:noMultiLvlLbl val="0"/>
      </c:catAx>
      <c:valAx>
        <c:axId val="246525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050" b="1"/>
                  <a:t>Latency  (ns)</a:t>
                </a:r>
                <a:endParaRPr lang="zh-TW" altLang="en-US" sz="105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084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/>
              <a:t>WOM(with PreSet)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工作表1!$A$68:$A$83</c:f>
              <c:strCache>
                <c:ptCount val="16"/>
                <c:pt idx="0">
                  <c:v>S+E1</c:v>
                </c:pt>
                <c:pt idx="1">
                  <c:v>E2+E3</c:v>
                </c:pt>
                <c:pt idx="2">
                  <c:v>E4+E5</c:v>
                </c:pt>
                <c:pt idx="3">
                  <c:v>E6+E7</c:v>
                </c:pt>
                <c:pt idx="4">
                  <c:v>E8+M1</c:v>
                </c:pt>
                <c:pt idx="5">
                  <c:v>M2+M3</c:v>
                </c:pt>
                <c:pt idx="6">
                  <c:v>M4+M5</c:v>
                </c:pt>
                <c:pt idx="7">
                  <c:v>M6+M7</c:v>
                </c:pt>
                <c:pt idx="8">
                  <c:v>M8+M9</c:v>
                </c:pt>
                <c:pt idx="9">
                  <c:v>M10+M11</c:v>
                </c:pt>
                <c:pt idx="10">
                  <c:v>M12+M13</c:v>
                </c:pt>
                <c:pt idx="11">
                  <c:v>M14+M15</c:v>
                </c:pt>
                <c:pt idx="12">
                  <c:v>M16+M17</c:v>
                </c:pt>
                <c:pt idx="13">
                  <c:v>M18+M19</c:v>
                </c:pt>
                <c:pt idx="14">
                  <c:v>M20+M21</c:v>
                </c:pt>
                <c:pt idx="15">
                  <c:v>M22+M23</c:v>
                </c:pt>
              </c:strCache>
            </c:strRef>
          </c:cat>
          <c:val>
            <c:numRef>
              <c:f>工作表1!$C$68:$C$83</c:f>
              <c:numCache>
                <c:formatCode>General</c:formatCode>
                <c:ptCount val="16"/>
                <c:pt idx="0">
                  <c:v>0.85238167977725887</c:v>
                </c:pt>
                <c:pt idx="1">
                  <c:v>0.66666101429366365</c:v>
                </c:pt>
                <c:pt idx="2">
                  <c:v>0.79658365422969579</c:v>
                </c:pt>
                <c:pt idx="3">
                  <c:v>0.9688756839689423</c:v>
                </c:pt>
                <c:pt idx="4">
                  <c:v>1.0939385700183129</c:v>
                </c:pt>
                <c:pt idx="5">
                  <c:v>1.110383818546707</c:v>
                </c:pt>
                <c:pt idx="6">
                  <c:v>1.1221227348826657</c:v>
                </c:pt>
                <c:pt idx="7">
                  <c:v>1.1242215424135338</c:v>
                </c:pt>
                <c:pt idx="8">
                  <c:v>1.1249547327895202</c:v>
                </c:pt>
                <c:pt idx="9">
                  <c:v>1.1252977551431993</c:v>
                </c:pt>
                <c:pt idx="10">
                  <c:v>1.1249758146612669</c:v>
                </c:pt>
                <c:pt idx="11">
                  <c:v>1.124958841817046</c:v>
                </c:pt>
                <c:pt idx="12">
                  <c:v>1.1246127242669519</c:v>
                </c:pt>
                <c:pt idx="13">
                  <c:v>1.1239010091897108</c:v>
                </c:pt>
                <c:pt idx="14">
                  <c:v>1.1206380633356983</c:v>
                </c:pt>
                <c:pt idx="15">
                  <c:v>1.1063634263257849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5B-455F-817C-21AF230881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7417871"/>
        <c:axId val="37672927"/>
      </c:barChart>
      <c:catAx>
        <c:axId val="327417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72927"/>
        <c:crosses val="autoZero"/>
        <c:auto val="1"/>
        <c:lblAlgn val="ctr"/>
        <c:lblOffset val="100"/>
        <c:noMultiLvlLbl val="0"/>
      </c:catAx>
      <c:valAx>
        <c:axId val="37672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050" b="1"/>
                  <a:t>Bit</a:t>
                </a:r>
                <a:r>
                  <a:rPr lang="en-US" altLang="zh-TW" sz="1050" b="1" baseline="0"/>
                  <a:t> flip (per update)</a:t>
                </a:r>
                <a:endParaRPr lang="zh-TW" altLang="en-US" sz="105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4178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/>
              <a:t>Energy consumption</a:t>
            </a:r>
            <a:endParaRPr lang="zh-TW" altLang="en-US" sz="18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工作表1!$B$14:$E$14</c:f>
              <c:strCache>
                <c:ptCount val="4"/>
                <c:pt idx="0">
                  <c:v>PreSet</c:v>
                </c:pt>
                <c:pt idx="1">
                  <c:v>PreReset</c:v>
                </c:pt>
                <c:pt idx="2">
                  <c:v>Wom</c:v>
                </c:pt>
                <c:pt idx="3">
                  <c:v>APP-Wom</c:v>
                </c:pt>
              </c:strCache>
            </c:strRef>
          </c:cat>
          <c:val>
            <c:numRef>
              <c:f>工作表1!$B$110:$E$110</c:f>
              <c:numCache>
                <c:formatCode>General</c:formatCode>
                <c:ptCount val="4"/>
                <c:pt idx="0">
                  <c:v>470.79788282808283</c:v>
                </c:pt>
                <c:pt idx="1">
                  <c:v>541.12625880253108</c:v>
                </c:pt>
                <c:pt idx="2">
                  <c:v>397.44482096138864</c:v>
                </c:pt>
                <c:pt idx="3">
                  <c:v>384.43474047576404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0E-4B76-A3C1-D46B2EB98A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8058479"/>
        <c:axId val="109581135"/>
      </c:barChart>
      <c:catAx>
        <c:axId val="328058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581135"/>
        <c:crosses val="autoZero"/>
        <c:auto val="1"/>
        <c:lblAlgn val="ctr"/>
        <c:lblOffset val="100"/>
        <c:noMultiLvlLbl val="0"/>
      </c:catAx>
      <c:valAx>
        <c:axId val="10958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100" b="1"/>
                  <a:t>Energy (pj/nit)</a:t>
                </a:r>
                <a:endParaRPr lang="zh-TW" altLang="en-US" sz="11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058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b="1"/>
              <a:t>App-WOM</a:t>
            </a:r>
            <a:endParaRPr lang="zh-TW" alt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工作表1!$D$31:$D$46</c:f>
              <c:strCache>
                <c:ptCount val="16"/>
                <c:pt idx="0">
                  <c:v>S+M1</c:v>
                </c:pt>
                <c:pt idx="1">
                  <c:v>E1+E2</c:v>
                </c:pt>
                <c:pt idx="2">
                  <c:v>E3+E4</c:v>
                </c:pt>
                <c:pt idx="3">
                  <c:v>E5+E6</c:v>
                </c:pt>
                <c:pt idx="4">
                  <c:v>E7+E8</c:v>
                </c:pt>
                <c:pt idx="5">
                  <c:v>M2+M13</c:v>
                </c:pt>
                <c:pt idx="6">
                  <c:v>M3+M14</c:v>
                </c:pt>
                <c:pt idx="7">
                  <c:v>M4+M15</c:v>
                </c:pt>
                <c:pt idx="8">
                  <c:v>M5+M16</c:v>
                </c:pt>
                <c:pt idx="9">
                  <c:v>M6+M17</c:v>
                </c:pt>
                <c:pt idx="10">
                  <c:v>M7+M18</c:v>
                </c:pt>
                <c:pt idx="11">
                  <c:v>M8+M19</c:v>
                </c:pt>
                <c:pt idx="12">
                  <c:v>M9+M20</c:v>
                </c:pt>
                <c:pt idx="13">
                  <c:v>M10+M21</c:v>
                </c:pt>
                <c:pt idx="14">
                  <c:v>M11+M22</c:v>
                </c:pt>
                <c:pt idx="15">
                  <c:v>M12+M23</c:v>
                </c:pt>
              </c:strCache>
            </c:strRef>
          </c:cat>
          <c:val>
            <c:numRef>
              <c:f>工作表1!$F$68:$F$83</c:f>
              <c:numCache>
                <c:formatCode>General</c:formatCode>
                <c:ptCount val="16"/>
                <c:pt idx="0">
                  <c:v>0.86528544057409007</c:v>
                </c:pt>
                <c:pt idx="1">
                  <c:v>0.47107056863797719</c:v>
                </c:pt>
                <c:pt idx="2">
                  <c:v>0.47151775945726426</c:v>
                </c:pt>
                <c:pt idx="3">
                  <c:v>0.59681641023452714</c:v>
                </c:pt>
                <c:pt idx="4">
                  <c:v>0.85712846082888083</c:v>
                </c:pt>
                <c:pt idx="5">
                  <c:v>0.88499947414872859</c:v>
                </c:pt>
                <c:pt idx="6">
                  <c:v>0.81526242694878071</c:v>
                </c:pt>
                <c:pt idx="7">
                  <c:v>0.81798286255022434</c:v>
                </c:pt>
                <c:pt idx="8">
                  <c:v>0.81969356287149564</c:v>
                </c:pt>
                <c:pt idx="9">
                  <c:v>0.82028504254499779</c:v>
                </c:pt>
                <c:pt idx="10">
                  <c:v>0.82080660959741092</c:v>
                </c:pt>
                <c:pt idx="11">
                  <c:v>0.82125865020779398</c:v>
                </c:pt>
                <c:pt idx="12">
                  <c:v>0.82161649793535896</c:v>
                </c:pt>
                <c:pt idx="13">
                  <c:v>0.82214679036892424</c:v>
                </c:pt>
                <c:pt idx="14">
                  <c:v>0.82283607550161619</c:v>
                </c:pt>
                <c:pt idx="15">
                  <c:v>0.82515971036914115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45-4EF1-9BC5-DF328A73A4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8213631"/>
        <c:axId val="246550671"/>
      </c:barChart>
      <c:catAx>
        <c:axId val="248213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550671"/>
        <c:crosses val="autoZero"/>
        <c:auto val="1"/>
        <c:lblAlgn val="ctr"/>
        <c:lblOffset val="100"/>
        <c:noMultiLvlLbl val="0"/>
      </c:catAx>
      <c:valAx>
        <c:axId val="246550671"/>
        <c:scaling>
          <c:orientation val="minMax"/>
          <c:max val="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100" b="1"/>
                  <a:t>Bit flip (per update)</a:t>
                </a:r>
                <a:endParaRPr lang="zh-TW" altLang="en-US" sz="11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213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/>
              <a:t>Energy consumption</a:t>
            </a:r>
            <a:endParaRPr lang="zh-TW" altLang="en-US" sz="18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工作表1!$B$14:$E$14</c:f>
              <c:strCache>
                <c:ptCount val="4"/>
                <c:pt idx="0">
                  <c:v>PreSet</c:v>
                </c:pt>
                <c:pt idx="1">
                  <c:v>PreReset</c:v>
                </c:pt>
                <c:pt idx="2">
                  <c:v>Wom</c:v>
                </c:pt>
                <c:pt idx="3">
                  <c:v>APP-Wom</c:v>
                </c:pt>
              </c:strCache>
            </c:strRef>
          </c:cat>
          <c:val>
            <c:numRef>
              <c:f>工作表1!$B$23:$E$23</c:f>
              <c:numCache>
                <c:formatCode>General</c:formatCode>
                <c:ptCount val="4"/>
                <c:pt idx="0">
                  <c:v>475.14340375933841</c:v>
                </c:pt>
                <c:pt idx="1">
                  <c:v>527.81682220306152</c:v>
                </c:pt>
                <c:pt idx="2">
                  <c:v>392.8484832916576</c:v>
                </c:pt>
                <c:pt idx="3">
                  <c:v>376.12035303990569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72-4764-93AB-B57E4D1CF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8058479"/>
        <c:axId val="109581135"/>
      </c:barChart>
      <c:catAx>
        <c:axId val="328058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581135"/>
        <c:crosses val="autoZero"/>
        <c:auto val="1"/>
        <c:lblAlgn val="ctr"/>
        <c:lblOffset val="100"/>
        <c:noMultiLvlLbl val="0"/>
      </c:catAx>
      <c:valAx>
        <c:axId val="10958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100" b="1"/>
                  <a:t>Energy (pj/nit)</a:t>
                </a:r>
                <a:endParaRPr lang="zh-TW" altLang="en-US" sz="11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058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/>
              <a:t>Writting</a:t>
            </a:r>
            <a:r>
              <a:rPr lang="en-US" altLang="zh-TW" sz="1800" b="1" baseline="0"/>
              <a:t> performance</a:t>
            </a:r>
            <a:endParaRPr lang="zh-TW" altLang="en-US" sz="18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工作表1!$B$14:$E$14</c:f>
              <c:strCache>
                <c:ptCount val="4"/>
                <c:pt idx="0">
                  <c:v>PreSet</c:v>
                </c:pt>
                <c:pt idx="1">
                  <c:v>PreReset</c:v>
                </c:pt>
                <c:pt idx="2">
                  <c:v>Wom</c:v>
                </c:pt>
                <c:pt idx="3">
                  <c:v>APP-Wom</c:v>
                </c:pt>
              </c:strCache>
            </c:strRef>
          </c:cat>
          <c:val>
            <c:numRef>
              <c:f>工作表1!$B$27:$E$27</c:f>
              <c:numCache>
                <c:formatCode>General</c:formatCode>
                <c:ptCount val="4"/>
                <c:pt idx="0">
                  <c:v>244.32410357446267</c:v>
                </c:pt>
                <c:pt idx="1">
                  <c:v>1079.7233236104323</c:v>
                </c:pt>
                <c:pt idx="2">
                  <c:v>244.32508811284393</c:v>
                </c:pt>
                <c:pt idx="3">
                  <c:v>860.46973815917238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29-4DE1-AC82-A8D201E7F4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008463"/>
        <c:axId val="246525183"/>
      </c:barChart>
      <c:catAx>
        <c:axId val="2500846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525183"/>
        <c:crosses val="autoZero"/>
        <c:auto val="1"/>
        <c:lblAlgn val="ctr"/>
        <c:lblOffset val="100"/>
        <c:noMultiLvlLbl val="0"/>
      </c:catAx>
      <c:valAx>
        <c:axId val="246525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050" b="1"/>
                  <a:t>Latency  (ns)</a:t>
                </a:r>
                <a:endParaRPr lang="zh-TW" altLang="en-US" sz="105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084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/>
              <a:t>WOM(with PreSet)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工作表1!$A$31:$A$46</c:f>
              <c:strCache>
                <c:ptCount val="16"/>
                <c:pt idx="0">
                  <c:v>S+E1</c:v>
                </c:pt>
                <c:pt idx="1">
                  <c:v>E2+E3</c:v>
                </c:pt>
                <c:pt idx="2">
                  <c:v>E4+E5</c:v>
                </c:pt>
                <c:pt idx="3">
                  <c:v>E6+E7</c:v>
                </c:pt>
                <c:pt idx="4">
                  <c:v>E8+M1</c:v>
                </c:pt>
                <c:pt idx="5">
                  <c:v>M2+M3</c:v>
                </c:pt>
                <c:pt idx="6">
                  <c:v>M4+M5</c:v>
                </c:pt>
                <c:pt idx="7">
                  <c:v>M6+M7</c:v>
                </c:pt>
                <c:pt idx="8">
                  <c:v>M8+M9</c:v>
                </c:pt>
                <c:pt idx="9">
                  <c:v>M10+M11</c:v>
                </c:pt>
                <c:pt idx="10">
                  <c:v>M12+M13</c:v>
                </c:pt>
                <c:pt idx="11">
                  <c:v>M14+M15</c:v>
                </c:pt>
                <c:pt idx="12">
                  <c:v>M16+M17</c:v>
                </c:pt>
                <c:pt idx="13">
                  <c:v>M18+M19</c:v>
                </c:pt>
                <c:pt idx="14">
                  <c:v>M20+M21</c:v>
                </c:pt>
                <c:pt idx="15">
                  <c:v>M22+M23</c:v>
                </c:pt>
              </c:strCache>
            </c:strRef>
          </c:cat>
          <c:val>
            <c:numRef>
              <c:f>工作表1!$C$31:$C$46</c:f>
              <c:numCache>
                <c:formatCode>General</c:formatCode>
                <c:ptCount val="16"/>
                <c:pt idx="0">
                  <c:v>0.83085212800565067</c:v>
                </c:pt>
                <c:pt idx="1">
                  <c:v>0.66666230273507188</c:v>
                </c:pt>
                <c:pt idx="2">
                  <c:v>0.80670790555522121</c:v>
                </c:pt>
                <c:pt idx="3">
                  <c:v>0.96817185278049445</c:v>
                </c:pt>
                <c:pt idx="4">
                  <c:v>1.083962057134209</c:v>
                </c:pt>
                <c:pt idx="5">
                  <c:v>1.11480305799768</c:v>
                </c:pt>
                <c:pt idx="6">
                  <c:v>1.1202686820857533</c:v>
                </c:pt>
                <c:pt idx="7">
                  <c:v>1.1242399578929483</c:v>
                </c:pt>
                <c:pt idx="8">
                  <c:v>1.1243624880815823</c:v>
                </c:pt>
                <c:pt idx="9">
                  <c:v>1.1248752247202085</c:v>
                </c:pt>
                <c:pt idx="10">
                  <c:v>1.12506086230667</c:v>
                </c:pt>
                <c:pt idx="11">
                  <c:v>1.1250916583540322</c:v>
                </c:pt>
                <c:pt idx="12">
                  <c:v>1.1245041247523662</c:v>
                </c:pt>
                <c:pt idx="13">
                  <c:v>1.1247120840550586</c:v>
                </c:pt>
                <c:pt idx="14">
                  <c:v>1.1228812580970973</c:v>
                </c:pt>
                <c:pt idx="15">
                  <c:v>1.1075628334705727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A4-4569-9AD1-C09E4E4CA1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7417871"/>
        <c:axId val="37672927"/>
      </c:barChart>
      <c:catAx>
        <c:axId val="327417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72927"/>
        <c:crosses val="autoZero"/>
        <c:auto val="1"/>
        <c:lblAlgn val="ctr"/>
        <c:lblOffset val="100"/>
        <c:noMultiLvlLbl val="0"/>
      </c:catAx>
      <c:valAx>
        <c:axId val="37672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050" b="1"/>
                  <a:t>Bit</a:t>
                </a:r>
                <a:r>
                  <a:rPr lang="en-US" altLang="zh-TW" sz="1050" b="1" baseline="0"/>
                  <a:t> flip (per update)</a:t>
                </a:r>
                <a:endParaRPr lang="zh-TW" altLang="en-US" sz="105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4178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b="1"/>
              <a:t>App-WOM</a:t>
            </a:r>
            <a:endParaRPr lang="zh-TW" alt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工作表1!$D$31:$D$46</c:f>
              <c:strCache>
                <c:ptCount val="16"/>
                <c:pt idx="0">
                  <c:v>S+M1</c:v>
                </c:pt>
                <c:pt idx="1">
                  <c:v>E1+E2</c:v>
                </c:pt>
                <c:pt idx="2">
                  <c:v>E3+E4</c:v>
                </c:pt>
                <c:pt idx="3">
                  <c:v>E5+E6</c:v>
                </c:pt>
                <c:pt idx="4">
                  <c:v>E7+E8</c:v>
                </c:pt>
                <c:pt idx="5">
                  <c:v>M2+M13</c:v>
                </c:pt>
                <c:pt idx="6">
                  <c:v>M3+M14</c:v>
                </c:pt>
                <c:pt idx="7">
                  <c:v>M4+M15</c:v>
                </c:pt>
                <c:pt idx="8">
                  <c:v>M5+M16</c:v>
                </c:pt>
                <c:pt idx="9">
                  <c:v>M6+M17</c:v>
                </c:pt>
                <c:pt idx="10">
                  <c:v>M7+M18</c:v>
                </c:pt>
                <c:pt idx="11">
                  <c:v>M8+M19</c:v>
                </c:pt>
                <c:pt idx="12">
                  <c:v>M9+M20</c:v>
                </c:pt>
                <c:pt idx="13">
                  <c:v>M10+M21</c:v>
                </c:pt>
                <c:pt idx="14">
                  <c:v>M11+M22</c:v>
                </c:pt>
                <c:pt idx="15">
                  <c:v>M12+M23</c:v>
                </c:pt>
              </c:strCache>
            </c:strRef>
          </c:cat>
          <c:val>
            <c:numRef>
              <c:f>工作表1!$F$31:$F$46</c:f>
              <c:numCache>
                <c:formatCode>General</c:formatCode>
                <c:ptCount val="16"/>
                <c:pt idx="0">
                  <c:v>0.87602637643344849</c:v>
                </c:pt>
                <c:pt idx="1">
                  <c:v>0.46684354656164628</c:v>
                </c:pt>
                <c:pt idx="2">
                  <c:v>0.46730215174249895</c:v>
                </c:pt>
                <c:pt idx="3">
                  <c:v>0.58366651288832649</c:v>
                </c:pt>
                <c:pt idx="4">
                  <c:v>0.82993723066807112</c:v>
                </c:pt>
                <c:pt idx="5">
                  <c:v>0.88890984787983918</c:v>
                </c:pt>
                <c:pt idx="6">
                  <c:v>0.81820872623738394</c:v>
                </c:pt>
                <c:pt idx="7">
                  <c:v>0.81973144450136626</c:v>
                </c:pt>
                <c:pt idx="8">
                  <c:v>0.8212246373521741</c:v>
                </c:pt>
                <c:pt idx="9">
                  <c:v>0.82251115065606173</c:v>
                </c:pt>
                <c:pt idx="10">
                  <c:v>0.82289598625691807</c:v>
                </c:pt>
                <c:pt idx="11">
                  <c:v>0.82320968511058223</c:v>
                </c:pt>
                <c:pt idx="12">
                  <c:v>0.82350996456291847</c:v>
                </c:pt>
                <c:pt idx="13">
                  <c:v>0.82367878935602279</c:v>
                </c:pt>
                <c:pt idx="14">
                  <c:v>0.82427133889745585</c:v>
                </c:pt>
                <c:pt idx="15">
                  <c:v>0.82593472518420452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00-474D-8CFD-F5050E31F6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8213631"/>
        <c:axId val="246550671"/>
      </c:barChart>
      <c:catAx>
        <c:axId val="248213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550671"/>
        <c:crosses val="autoZero"/>
        <c:auto val="1"/>
        <c:lblAlgn val="ctr"/>
        <c:lblOffset val="100"/>
        <c:noMultiLvlLbl val="0"/>
      </c:catAx>
      <c:valAx>
        <c:axId val="246550671"/>
        <c:scaling>
          <c:orientation val="minMax"/>
          <c:max val="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100" b="1"/>
                  <a:t>Bit flip (per update)</a:t>
                </a:r>
                <a:endParaRPr lang="zh-TW" altLang="en-US" sz="11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213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Endurance</a:t>
            </a:r>
            <a:endParaRPr lang="zh-TW" sz="18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工作表1!$B$53:$E$53</c:f>
              <c:strCache>
                <c:ptCount val="4"/>
                <c:pt idx="0">
                  <c:v>3445475700</c:v>
                </c:pt>
                <c:pt idx="1">
                  <c:v>3001296858</c:v>
                </c:pt>
                <c:pt idx="2">
                  <c:v>3370383847</c:v>
                </c:pt>
                <c:pt idx="3">
                  <c:v>4855260677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工作表1!$B$14:$E$14</c:f>
              <c:strCache>
                <c:ptCount val="4"/>
                <c:pt idx="0">
                  <c:v>PreSet</c:v>
                </c:pt>
                <c:pt idx="1">
                  <c:v>PreReset</c:v>
                </c:pt>
                <c:pt idx="2">
                  <c:v>Wom</c:v>
                </c:pt>
                <c:pt idx="3">
                  <c:v>APP-Wom</c:v>
                </c:pt>
              </c:strCache>
            </c:strRef>
          </c:cat>
          <c:val>
            <c:numRef>
              <c:f>工作表1!$B$53:$E$53</c:f>
              <c:numCache>
                <c:formatCode>General</c:formatCode>
                <c:ptCount val="4"/>
                <c:pt idx="0">
                  <c:v>3445475700</c:v>
                </c:pt>
                <c:pt idx="1">
                  <c:v>3001296858</c:v>
                </c:pt>
                <c:pt idx="2">
                  <c:v>3370383847</c:v>
                </c:pt>
                <c:pt idx="3">
                  <c:v>4855260677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BD-4AC6-A24A-54ADEA0529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4094063"/>
        <c:axId val="109579471"/>
      </c:barChart>
      <c:catAx>
        <c:axId val="234094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579471"/>
        <c:crosses val="autoZero"/>
        <c:auto val="1"/>
        <c:lblAlgn val="ctr"/>
        <c:lblOffset val="100"/>
        <c:noMultiLvlLbl val="0"/>
      </c:catAx>
      <c:valAx>
        <c:axId val="109579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100" b="1"/>
                  <a:t>Weight updates</a:t>
                </a:r>
                <a:endParaRPr lang="zh-TW" altLang="en-US" sz="1100" b="1"/>
              </a:p>
            </c:rich>
          </c:tx>
          <c:layout>
            <c:manualLayout>
              <c:xMode val="edge"/>
              <c:yMode val="edge"/>
              <c:x val="1.6666666666666666E-2"/>
              <c:y val="0.35157808398950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0940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/>
              <a:t>Writting</a:t>
            </a:r>
            <a:r>
              <a:rPr lang="en-US" altLang="zh-TW" sz="1800" b="1" baseline="0"/>
              <a:t> performance</a:t>
            </a:r>
            <a:endParaRPr lang="zh-TW" altLang="en-US" sz="18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工作表1!$B$14:$E$14</c:f>
              <c:strCache>
                <c:ptCount val="4"/>
                <c:pt idx="0">
                  <c:v>PreSet</c:v>
                </c:pt>
                <c:pt idx="1">
                  <c:v>PreReset</c:v>
                </c:pt>
                <c:pt idx="2">
                  <c:v>Wom</c:v>
                </c:pt>
                <c:pt idx="3">
                  <c:v>APP-Wom</c:v>
                </c:pt>
              </c:strCache>
            </c:strRef>
          </c:cat>
          <c:val>
            <c:numRef>
              <c:f>工作表1!$B$64:$E$64</c:f>
              <c:numCache>
                <c:formatCode>General</c:formatCode>
                <c:ptCount val="4"/>
                <c:pt idx="0">
                  <c:v>244.52610151000624</c:v>
                </c:pt>
                <c:pt idx="1">
                  <c:v>1081.421151148686</c:v>
                </c:pt>
                <c:pt idx="2">
                  <c:v>244.40962078445301</c:v>
                </c:pt>
                <c:pt idx="3">
                  <c:v>862.72170908076043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A5-4F6C-9787-EA98AAED7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008463"/>
        <c:axId val="246525183"/>
      </c:barChart>
      <c:catAx>
        <c:axId val="2500846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525183"/>
        <c:crosses val="autoZero"/>
        <c:auto val="1"/>
        <c:lblAlgn val="ctr"/>
        <c:lblOffset val="100"/>
        <c:noMultiLvlLbl val="0"/>
      </c:catAx>
      <c:valAx>
        <c:axId val="246525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050" b="1"/>
                  <a:t>Latency  (ns)</a:t>
                </a:r>
                <a:endParaRPr lang="zh-TW" altLang="en-US" sz="105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084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/>
              <a:t>WOM(with PreSet)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工作表1!$A$68:$A$83</c:f>
              <c:strCache>
                <c:ptCount val="16"/>
                <c:pt idx="0">
                  <c:v>S+E1</c:v>
                </c:pt>
                <c:pt idx="1">
                  <c:v>E2+E3</c:v>
                </c:pt>
                <c:pt idx="2">
                  <c:v>E4+E5</c:v>
                </c:pt>
                <c:pt idx="3">
                  <c:v>E6+E7</c:v>
                </c:pt>
                <c:pt idx="4">
                  <c:v>E8+M1</c:v>
                </c:pt>
                <c:pt idx="5">
                  <c:v>M2+M3</c:v>
                </c:pt>
                <c:pt idx="6">
                  <c:v>M4+M5</c:v>
                </c:pt>
                <c:pt idx="7">
                  <c:v>M6+M7</c:v>
                </c:pt>
                <c:pt idx="8">
                  <c:v>M8+M9</c:v>
                </c:pt>
                <c:pt idx="9">
                  <c:v>M10+M11</c:v>
                </c:pt>
                <c:pt idx="10">
                  <c:v>M12+M13</c:v>
                </c:pt>
                <c:pt idx="11">
                  <c:v>M14+M15</c:v>
                </c:pt>
                <c:pt idx="12">
                  <c:v>M16+M17</c:v>
                </c:pt>
                <c:pt idx="13">
                  <c:v>M18+M19</c:v>
                </c:pt>
                <c:pt idx="14">
                  <c:v>M20+M21</c:v>
                </c:pt>
                <c:pt idx="15">
                  <c:v>M22+M23</c:v>
                </c:pt>
              </c:strCache>
            </c:strRef>
          </c:cat>
          <c:val>
            <c:numRef>
              <c:f>工作表1!$C$68:$C$83</c:f>
              <c:numCache>
                <c:formatCode>General</c:formatCode>
                <c:ptCount val="16"/>
                <c:pt idx="0">
                  <c:v>0.85238167977725887</c:v>
                </c:pt>
                <c:pt idx="1">
                  <c:v>0.66666101429366365</c:v>
                </c:pt>
                <c:pt idx="2">
                  <c:v>0.79658365422969579</c:v>
                </c:pt>
                <c:pt idx="3">
                  <c:v>0.9688756839689423</c:v>
                </c:pt>
                <c:pt idx="4">
                  <c:v>1.0939385700183129</c:v>
                </c:pt>
                <c:pt idx="5">
                  <c:v>1.110383818546707</c:v>
                </c:pt>
                <c:pt idx="6">
                  <c:v>1.1221227348826657</c:v>
                </c:pt>
                <c:pt idx="7">
                  <c:v>1.1242215424135338</c:v>
                </c:pt>
                <c:pt idx="8">
                  <c:v>1.1249547327895202</c:v>
                </c:pt>
                <c:pt idx="9">
                  <c:v>1.1252977551431993</c:v>
                </c:pt>
                <c:pt idx="10">
                  <c:v>1.1249758146612669</c:v>
                </c:pt>
                <c:pt idx="11">
                  <c:v>1.124958841817046</c:v>
                </c:pt>
                <c:pt idx="12">
                  <c:v>1.1246127242669519</c:v>
                </c:pt>
                <c:pt idx="13">
                  <c:v>1.1239010091897108</c:v>
                </c:pt>
                <c:pt idx="14">
                  <c:v>1.1206380633356983</c:v>
                </c:pt>
                <c:pt idx="15">
                  <c:v>1.1063634263257849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EC-4256-A98C-7F37FCC5E0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7417871"/>
        <c:axId val="37672927"/>
      </c:barChart>
      <c:catAx>
        <c:axId val="327417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72927"/>
        <c:crosses val="autoZero"/>
        <c:auto val="1"/>
        <c:lblAlgn val="ctr"/>
        <c:lblOffset val="100"/>
        <c:noMultiLvlLbl val="0"/>
      </c:catAx>
      <c:valAx>
        <c:axId val="37672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050" b="1"/>
                  <a:t>Bit</a:t>
                </a:r>
                <a:r>
                  <a:rPr lang="en-US" altLang="zh-TW" sz="1050" b="1" baseline="0"/>
                  <a:t> flip (per update)</a:t>
                </a:r>
                <a:endParaRPr lang="zh-TW" altLang="en-US" sz="105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4178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/>
              <a:t>Energy consumption</a:t>
            </a:r>
            <a:endParaRPr lang="zh-TW" altLang="en-US" sz="18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工作表1!$B$14:$E$14</c:f>
              <c:strCache>
                <c:ptCount val="4"/>
                <c:pt idx="0">
                  <c:v>PreSet</c:v>
                </c:pt>
                <c:pt idx="1">
                  <c:v>PreReset</c:v>
                </c:pt>
                <c:pt idx="2">
                  <c:v>Wom</c:v>
                </c:pt>
                <c:pt idx="3">
                  <c:v>APP-Wom</c:v>
                </c:pt>
              </c:strCache>
            </c:strRef>
          </c:cat>
          <c:val>
            <c:numRef>
              <c:f>工作表1!$B$60:$E$60</c:f>
              <c:numCache>
                <c:formatCode>General</c:formatCode>
                <c:ptCount val="4"/>
                <c:pt idx="0">
                  <c:v>473.61225608155382</c:v>
                </c:pt>
                <c:pt idx="1">
                  <c:v>531.07341520010527</c:v>
                </c:pt>
                <c:pt idx="2">
                  <c:v>393.50337861234522</c:v>
                </c:pt>
                <c:pt idx="3">
                  <c:v>378.08400977112115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CD-4666-A639-50E346C505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8058479"/>
        <c:axId val="109581135"/>
      </c:barChart>
      <c:catAx>
        <c:axId val="328058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581135"/>
        <c:crosses val="autoZero"/>
        <c:auto val="1"/>
        <c:lblAlgn val="ctr"/>
        <c:lblOffset val="100"/>
        <c:noMultiLvlLbl val="0"/>
      </c:catAx>
      <c:valAx>
        <c:axId val="10958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100" b="1"/>
                  <a:t>Energy (pj/nit)</a:t>
                </a:r>
                <a:endParaRPr lang="zh-TW" altLang="en-US" sz="11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058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171450</xdr:colOff>
      <xdr:row>4</xdr:row>
      <xdr:rowOff>15240</xdr:rowOff>
    </xdr:from>
    <xdr:to>
      <xdr:col>14</xdr:col>
      <xdr:colOff>49530</xdr:colOff>
      <xdr:row>17</xdr:row>
      <xdr:rowOff>182880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3F3BFD20-26AA-4BD8-AF1B-2DBBE52B73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</xdr:colOff>
      <xdr:row>4</xdr:row>
      <xdr:rowOff>53340</xdr:rowOff>
    </xdr:from>
    <xdr:to>
      <xdr:col>21</xdr:col>
      <xdr:colOff>605790</xdr:colOff>
      <xdr:row>18</xdr:row>
      <xdr:rowOff>22860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54D7BF12-0F76-4DCD-AB30-A7AC81F9E8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194310</xdr:colOff>
      <xdr:row>18</xdr:row>
      <xdr:rowOff>175260</xdr:rowOff>
    </xdr:from>
    <xdr:to>
      <xdr:col>14</xdr:col>
      <xdr:colOff>72390</xdr:colOff>
      <xdr:row>32</xdr:row>
      <xdr:rowOff>144780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9AA1CC98-7D3F-450E-B5CD-0A3D98B746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232410</xdr:colOff>
      <xdr:row>33</xdr:row>
      <xdr:rowOff>121920</xdr:rowOff>
    </xdr:from>
    <xdr:to>
      <xdr:col>14</xdr:col>
      <xdr:colOff>110490</xdr:colOff>
      <xdr:row>47</xdr:row>
      <xdr:rowOff>91440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FA19D99E-3A59-4DB2-AC15-77A0FD55F8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563533</xdr:colOff>
      <xdr:row>26</xdr:row>
      <xdr:rowOff>161405</xdr:rowOff>
    </xdr:from>
    <xdr:to>
      <xdr:col>21</xdr:col>
      <xdr:colOff>441614</xdr:colOff>
      <xdr:row>40</xdr:row>
      <xdr:rowOff>130926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5045125C-D645-472B-8879-139592C634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374073</xdr:colOff>
      <xdr:row>51</xdr:row>
      <xdr:rowOff>124691</xdr:rowOff>
    </xdr:from>
    <xdr:to>
      <xdr:col>14</xdr:col>
      <xdr:colOff>252153</xdr:colOff>
      <xdr:row>65</xdr:row>
      <xdr:rowOff>98367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9E0C69CD-B8BA-4223-B768-247BF8D171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401782</xdr:colOff>
      <xdr:row>67</xdr:row>
      <xdr:rowOff>55417</xdr:rowOff>
    </xdr:from>
    <xdr:to>
      <xdr:col>14</xdr:col>
      <xdr:colOff>279862</xdr:colOff>
      <xdr:row>81</xdr:row>
      <xdr:rowOff>24937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09A062B7-3DD0-441E-B67F-142FFA10A6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498764</xdr:colOff>
      <xdr:row>83</xdr:row>
      <xdr:rowOff>69272</xdr:rowOff>
    </xdr:from>
    <xdr:to>
      <xdr:col>14</xdr:col>
      <xdr:colOff>376844</xdr:colOff>
      <xdr:row>97</xdr:row>
      <xdr:rowOff>38792</xdr:rowOff>
    </xdr:to>
    <xdr:graphicFrame macro="">
      <xdr:nvGraphicFramePr>
        <xdr:cNvPr id="11" name="圖表 10">
          <a:extLst>
            <a:ext uri="{FF2B5EF4-FFF2-40B4-BE49-F238E27FC236}">
              <a16:creationId xmlns:a16="http://schemas.microsoft.com/office/drawing/2014/main" id="{197D73D8-A66F-42DD-8A43-3153ECA48E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346363</xdr:colOff>
      <xdr:row>51</xdr:row>
      <xdr:rowOff>83127</xdr:rowOff>
    </xdr:from>
    <xdr:to>
      <xdr:col>22</xdr:col>
      <xdr:colOff>229985</xdr:colOff>
      <xdr:row>65</xdr:row>
      <xdr:rowOff>52646</xdr:rowOff>
    </xdr:to>
    <xdr:graphicFrame macro="">
      <xdr:nvGraphicFramePr>
        <xdr:cNvPr id="12" name="圖表 11">
          <a:extLst>
            <a:ext uri="{FF2B5EF4-FFF2-40B4-BE49-F238E27FC236}">
              <a16:creationId xmlns:a16="http://schemas.microsoft.com/office/drawing/2014/main" id="{4F58148D-0341-49A8-8756-49EE69DBDF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443346</xdr:colOff>
      <xdr:row>75</xdr:row>
      <xdr:rowOff>110836</xdr:rowOff>
    </xdr:from>
    <xdr:to>
      <xdr:col>22</xdr:col>
      <xdr:colOff>321427</xdr:colOff>
      <xdr:row>89</xdr:row>
      <xdr:rowOff>80356</xdr:rowOff>
    </xdr:to>
    <xdr:graphicFrame macro="">
      <xdr:nvGraphicFramePr>
        <xdr:cNvPr id="13" name="圖表 12">
          <a:extLst>
            <a:ext uri="{FF2B5EF4-FFF2-40B4-BE49-F238E27FC236}">
              <a16:creationId xmlns:a16="http://schemas.microsoft.com/office/drawing/2014/main" id="{05D64885-9444-48FF-A841-950D26515B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533400</xdr:colOff>
      <xdr:row>99</xdr:row>
      <xdr:rowOff>136814</xdr:rowOff>
    </xdr:from>
    <xdr:to>
      <xdr:col>14</xdr:col>
      <xdr:colOff>411480</xdr:colOff>
      <xdr:row>113</xdr:row>
      <xdr:rowOff>110490</xdr:rowOff>
    </xdr:to>
    <xdr:graphicFrame macro="">
      <xdr:nvGraphicFramePr>
        <xdr:cNvPr id="14" name="圖表 13">
          <a:extLst>
            <a:ext uri="{FF2B5EF4-FFF2-40B4-BE49-F238E27FC236}">
              <a16:creationId xmlns:a16="http://schemas.microsoft.com/office/drawing/2014/main" id="{71B3C1F9-F5BD-4D70-BA47-54C1CD4A38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561109</xdr:colOff>
      <xdr:row>115</xdr:row>
      <xdr:rowOff>67540</xdr:rowOff>
    </xdr:from>
    <xdr:to>
      <xdr:col>14</xdr:col>
      <xdr:colOff>439189</xdr:colOff>
      <xdr:row>129</xdr:row>
      <xdr:rowOff>37060</xdr:rowOff>
    </xdr:to>
    <xdr:graphicFrame macro="">
      <xdr:nvGraphicFramePr>
        <xdr:cNvPr id="15" name="圖表 14">
          <a:extLst>
            <a:ext uri="{FF2B5EF4-FFF2-40B4-BE49-F238E27FC236}">
              <a16:creationId xmlns:a16="http://schemas.microsoft.com/office/drawing/2014/main" id="{EB13F56D-5DFA-40BE-8B87-B994F02020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658091</xdr:colOff>
      <xdr:row>131</xdr:row>
      <xdr:rowOff>81395</xdr:rowOff>
    </xdr:from>
    <xdr:to>
      <xdr:col>14</xdr:col>
      <xdr:colOff>536171</xdr:colOff>
      <xdr:row>145</xdr:row>
      <xdr:rowOff>50915</xdr:rowOff>
    </xdr:to>
    <xdr:graphicFrame macro="">
      <xdr:nvGraphicFramePr>
        <xdr:cNvPr id="16" name="圖表 15">
          <a:extLst>
            <a:ext uri="{FF2B5EF4-FFF2-40B4-BE49-F238E27FC236}">
              <a16:creationId xmlns:a16="http://schemas.microsoft.com/office/drawing/2014/main" id="{C172EAA7-8C20-4EA6-B9FD-FA2FB26842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15</xdr:col>
      <xdr:colOff>505690</xdr:colOff>
      <xdr:row>99</xdr:row>
      <xdr:rowOff>95250</xdr:rowOff>
    </xdr:from>
    <xdr:to>
      <xdr:col>22</xdr:col>
      <xdr:colOff>389312</xdr:colOff>
      <xdr:row>113</xdr:row>
      <xdr:rowOff>64769</xdr:rowOff>
    </xdr:to>
    <xdr:graphicFrame macro="">
      <xdr:nvGraphicFramePr>
        <xdr:cNvPr id="17" name="圖表 16">
          <a:extLst>
            <a:ext uri="{FF2B5EF4-FFF2-40B4-BE49-F238E27FC236}">
              <a16:creationId xmlns:a16="http://schemas.microsoft.com/office/drawing/2014/main" id="{CA4315BD-67A9-49B6-BBE7-5CE432BBDD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15</xdr:col>
      <xdr:colOff>602673</xdr:colOff>
      <xdr:row>123</xdr:row>
      <xdr:rowOff>122959</xdr:rowOff>
    </xdr:from>
    <xdr:to>
      <xdr:col>22</xdr:col>
      <xdr:colOff>480754</xdr:colOff>
      <xdr:row>137</xdr:row>
      <xdr:rowOff>92479</xdr:rowOff>
    </xdr:to>
    <xdr:graphicFrame macro="">
      <xdr:nvGraphicFramePr>
        <xdr:cNvPr id="18" name="圖表 17">
          <a:extLst>
            <a:ext uri="{FF2B5EF4-FFF2-40B4-BE49-F238E27FC236}">
              <a16:creationId xmlns:a16="http://schemas.microsoft.com/office/drawing/2014/main" id="{9B2BF867-9A12-4AA3-81C3-920DAD076A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977E3-814F-4633-B94F-F018A10CF2A2}">
  <dimension ref="A1:F135"/>
  <sheetViews>
    <sheetView tabSelected="1" topLeftCell="A90" zoomScale="55" zoomScaleNormal="55" workbookViewId="0">
      <selection activeCell="AC30" sqref="AC30"/>
    </sheetView>
  </sheetViews>
  <sheetFormatPr defaultRowHeight="15.6" x14ac:dyDescent="0.3"/>
  <cols>
    <col min="1" max="1" width="22.59765625" style="1" customWidth="1"/>
    <col min="2" max="2" width="17.5" style="1" customWidth="1"/>
    <col min="3" max="3" width="12.59765625" style="1" customWidth="1"/>
    <col min="4" max="4" width="13.796875" style="1" customWidth="1"/>
    <col min="5" max="5" width="17.19921875" style="1" customWidth="1"/>
    <col min="6" max="19" width="8.796875" style="1"/>
    <col min="20" max="20" width="8.796875" style="1" customWidth="1"/>
    <col min="21" max="16384" width="8.796875" style="1"/>
  </cols>
  <sheetData>
    <row r="1" spans="1:6" x14ac:dyDescent="0.3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2</v>
      </c>
    </row>
    <row r="2" spans="1:6" x14ac:dyDescent="0.3">
      <c r="A2" s="2" t="s">
        <v>6</v>
      </c>
      <c r="B2" s="2" t="s">
        <v>8</v>
      </c>
      <c r="C2" s="2" t="s">
        <v>11</v>
      </c>
      <c r="D2" s="2">
        <v>0.01</v>
      </c>
      <c r="E2" s="2">
        <v>128</v>
      </c>
      <c r="F2" s="2" t="s">
        <v>14</v>
      </c>
    </row>
    <row r="3" spans="1:6" x14ac:dyDescent="0.3">
      <c r="A3" s="2" t="s">
        <v>9</v>
      </c>
      <c r="B3" s="2" t="s">
        <v>8</v>
      </c>
      <c r="C3" s="2" t="s">
        <v>13</v>
      </c>
      <c r="D3" s="2">
        <v>1E-3</v>
      </c>
      <c r="E3" s="2">
        <v>256</v>
      </c>
      <c r="F3" s="2" t="s">
        <v>15</v>
      </c>
    </row>
    <row r="4" spans="1:6" x14ac:dyDescent="0.3">
      <c r="A4" s="2" t="s">
        <v>7</v>
      </c>
      <c r="B4" s="2" t="s">
        <v>10</v>
      </c>
      <c r="C4" s="2" t="s">
        <v>12</v>
      </c>
      <c r="D4" s="2">
        <v>1E-4</v>
      </c>
      <c r="E4" s="2">
        <v>256</v>
      </c>
      <c r="F4" s="2" t="s">
        <v>16</v>
      </c>
    </row>
    <row r="7" spans="1:6" x14ac:dyDescent="0.3">
      <c r="A7" s="1" t="s">
        <v>32</v>
      </c>
      <c r="B7" s="1" t="s">
        <v>33</v>
      </c>
      <c r="C7" s="1" t="s">
        <v>35</v>
      </c>
      <c r="D7" s="1" t="s">
        <v>38</v>
      </c>
    </row>
    <row r="8" spans="1:6" x14ac:dyDescent="0.3">
      <c r="A8" s="1" t="s">
        <v>30</v>
      </c>
      <c r="B8" s="1" t="s">
        <v>34</v>
      </c>
      <c r="C8" s="1" t="s">
        <v>36</v>
      </c>
      <c r="D8" s="1" t="s">
        <v>39</v>
      </c>
    </row>
    <row r="9" spans="1:6" x14ac:dyDescent="0.3">
      <c r="A9" s="1" t="s">
        <v>31</v>
      </c>
      <c r="B9" s="1" t="s">
        <v>33</v>
      </c>
      <c r="C9" s="1" t="s">
        <v>37</v>
      </c>
      <c r="D9" s="1" t="s">
        <v>40</v>
      </c>
    </row>
    <row r="10" spans="1:6" x14ac:dyDescent="0.3">
      <c r="A10" s="1" t="s">
        <v>41</v>
      </c>
      <c r="B10" s="1" t="s">
        <v>42</v>
      </c>
      <c r="C10" s="1" t="s">
        <v>43</v>
      </c>
      <c r="D10" s="1" t="s">
        <v>44</v>
      </c>
    </row>
    <row r="13" spans="1:6" x14ac:dyDescent="0.3">
      <c r="A13" s="4" t="s">
        <v>83</v>
      </c>
    </row>
    <row r="14" spans="1:6" x14ac:dyDescent="0.3">
      <c r="B14" s="1" t="s">
        <v>17</v>
      </c>
      <c r="C14" s="1" t="s">
        <v>18</v>
      </c>
      <c r="D14" s="1" t="s">
        <v>19</v>
      </c>
      <c r="E14" s="1" t="s">
        <v>20</v>
      </c>
    </row>
    <row r="15" spans="1:6" x14ac:dyDescent="0.3">
      <c r="A15" s="1" t="s">
        <v>21</v>
      </c>
      <c r="B15" s="1">
        <v>1778462135</v>
      </c>
      <c r="C15" s="1">
        <v>1571837791</v>
      </c>
      <c r="D15" s="1">
        <v>2371694247</v>
      </c>
      <c r="E15" s="1">
        <v>2606857823</v>
      </c>
    </row>
    <row r="16" spans="1:6" x14ac:dyDescent="0.3">
      <c r="A16" s="1" t="s">
        <v>22</v>
      </c>
      <c r="B16" s="1">
        <v>3395414100</v>
      </c>
      <c r="C16" s="1">
        <v>3001340100</v>
      </c>
      <c r="D16" s="1">
        <v>3396020235</v>
      </c>
      <c r="E16" s="1">
        <v>4834716424</v>
      </c>
    </row>
    <row r="17" spans="1:6" x14ac:dyDescent="0.3">
      <c r="A17" s="1" t="s">
        <v>23</v>
      </c>
      <c r="B17" s="1">
        <v>25732952290</v>
      </c>
      <c r="C17" s="1">
        <v>25275194113</v>
      </c>
      <c r="D17" s="1">
        <v>28347799069</v>
      </c>
      <c r="E17" s="1">
        <v>29825030048</v>
      </c>
    </row>
    <row r="18" spans="1:6" x14ac:dyDescent="0.3">
      <c r="A18" s="1" t="s">
        <v>24</v>
      </c>
      <c r="B18" s="1">
        <v>25732956880</v>
      </c>
      <c r="C18" s="1">
        <v>25275189154</v>
      </c>
      <c r="D18" s="1">
        <v>28347802700</v>
      </c>
      <c r="E18" s="1">
        <v>29825034553</v>
      </c>
    </row>
    <row r="19" spans="1:6" x14ac:dyDescent="0.3">
      <c r="A19" s="1" t="s">
        <v>26</v>
      </c>
      <c r="B19" s="1">
        <f xml:space="preserve"> B17 * 13.5</f>
        <v>347394855915</v>
      </c>
      <c r="C19" s="1">
        <f xml:space="preserve"> C17 * 13.5</f>
        <v>341215120525.5</v>
      </c>
      <c r="D19" s="1">
        <f xml:space="preserve"> D17 * 13.5</f>
        <v>382695287431.5</v>
      </c>
      <c r="E19" s="1">
        <f xml:space="preserve"> E17 * 13.5</f>
        <v>402637905648</v>
      </c>
    </row>
    <row r="20" spans="1:6" x14ac:dyDescent="0.3">
      <c r="A20" s="1" t="s">
        <v>27</v>
      </c>
      <c r="B20" s="1">
        <f xml:space="preserve"> B18 *19.2</f>
        <v>494072772096</v>
      </c>
      <c r="C20" s="1">
        <f xml:space="preserve"> C18 *19.2</f>
        <v>485283631756.79999</v>
      </c>
      <c r="D20" s="1">
        <f xml:space="preserve"> D18 *19.2</f>
        <v>544277811840</v>
      </c>
      <c r="E20" s="1">
        <f xml:space="preserve"> E18 *19.2</f>
        <v>572640663417.59998</v>
      </c>
    </row>
    <row r="21" spans="1:6" x14ac:dyDescent="0.3">
      <c r="A21" s="1" t="s">
        <v>28</v>
      </c>
      <c r="B21" s="1">
        <f xml:space="preserve"> B15*2</f>
        <v>3556924270</v>
      </c>
      <c r="C21" s="1">
        <f xml:space="preserve"> C15*2</f>
        <v>3143675582</v>
      </c>
      <c r="D21" s="1">
        <f xml:space="preserve"> D15*2</f>
        <v>4743388494</v>
      </c>
      <c r="E21" s="1">
        <f xml:space="preserve"> E15*2</f>
        <v>5213715646</v>
      </c>
    </row>
    <row r="22" spans="1:6" x14ac:dyDescent="0.3">
      <c r="A22" s="3" t="s">
        <v>25</v>
      </c>
      <c r="B22" s="1">
        <f xml:space="preserve"> B19+B20+B21</f>
        <v>845024552281</v>
      </c>
      <c r="C22" s="1">
        <f t="shared" ref="C22:E22" si="0" xml:space="preserve"> C19+C20+C21</f>
        <v>829642427864.30005</v>
      </c>
      <c r="D22" s="1">
        <f t="shared" si="0"/>
        <v>931716487765.5</v>
      </c>
      <c r="E22" s="1">
        <f t="shared" si="0"/>
        <v>980492284711.59998</v>
      </c>
    </row>
    <row r="23" spans="1:6" x14ac:dyDescent="0.3">
      <c r="A23" s="3" t="s">
        <v>29</v>
      </c>
      <c r="B23" s="1">
        <f xml:space="preserve"> B22 / B15</f>
        <v>475.14340375933841</v>
      </c>
      <c r="C23" s="1">
        <f t="shared" ref="C23:E23" si="1" xml:space="preserve"> C22 / C15</f>
        <v>527.81682220306152</v>
      </c>
      <c r="D23" s="1">
        <f t="shared" si="1"/>
        <v>392.8484832916576</v>
      </c>
      <c r="E23" s="1">
        <f t="shared" si="1"/>
        <v>376.12035303990569</v>
      </c>
    </row>
    <row r="24" spans="1:6" x14ac:dyDescent="0.3">
      <c r="A24" s="1" t="s">
        <v>30</v>
      </c>
      <c r="B24" s="1">
        <v>0</v>
      </c>
      <c r="C24" s="1">
        <v>1500670200</v>
      </c>
      <c r="D24" s="1">
        <v>0</v>
      </c>
      <c r="E24" s="1">
        <v>1835661332</v>
      </c>
    </row>
    <row r="25" spans="1:6" x14ac:dyDescent="0.3">
      <c r="A25" s="1" t="s">
        <v>31</v>
      </c>
      <c r="B25" s="1">
        <v>1697707200</v>
      </c>
      <c r="C25" s="1">
        <v>0</v>
      </c>
      <c r="D25" s="1">
        <v>2264021000</v>
      </c>
      <c r="E25" s="1">
        <v>652829668</v>
      </c>
    </row>
    <row r="26" spans="1:6" x14ac:dyDescent="0.3">
      <c r="A26" s="3" t="s">
        <v>45</v>
      </c>
      <c r="B26" s="1">
        <f xml:space="preserve"> B24*1000+B25*125+B15*125</f>
        <v>434521166875</v>
      </c>
      <c r="C26" s="1">
        <f t="shared" ref="C26:E26" si="2" xml:space="preserve"> C24*1000+C25*125+C15*125</f>
        <v>1697149923875</v>
      </c>
      <c r="D26" s="1">
        <f t="shared" si="2"/>
        <v>579464405875</v>
      </c>
      <c r="E26" s="1">
        <f t="shared" si="2"/>
        <v>2243122268375</v>
      </c>
    </row>
    <row r="27" spans="1:6" x14ac:dyDescent="0.3">
      <c r="A27" s="3" t="s">
        <v>46</v>
      </c>
      <c r="B27" s="1">
        <f xml:space="preserve"> B26/B15</f>
        <v>244.32410357446267</v>
      </c>
      <c r="C27" s="1">
        <f t="shared" ref="C27:E27" si="3" xml:space="preserve"> C26/C15</f>
        <v>1079.7233236104323</v>
      </c>
      <c r="D27" s="1">
        <f t="shared" si="3"/>
        <v>244.32508811284393</v>
      </c>
      <c r="E27" s="1">
        <f t="shared" si="3"/>
        <v>860.46973815917238</v>
      </c>
    </row>
    <row r="29" spans="1:6" x14ac:dyDescent="0.3">
      <c r="A29" s="1" t="s">
        <v>47</v>
      </c>
    </row>
    <row r="30" spans="1:6" x14ac:dyDescent="0.3">
      <c r="B30" s="1" t="s">
        <v>19</v>
      </c>
      <c r="C30" s="1" t="s">
        <v>81</v>
      </c>
      <c r="E30" s="1" t="s">
        <v>48</v>
      </c>
      <c r="F30" s="1" t="s">
        <v>81</v>
      </c>
    </row>
    <row r="31" spans="1:6" x14ac:dyDescent="0.3">
      <c r="A31" s="1" t="s">
        <v>49</v>
      </c>
      <c r="B31" s="1">
        <v>2821590639</v>
      </c>
      <c r="C31" s="1">
        <f xml:space="preserve"> B31/$D$16</f>
        <v>0.83085212800565067</v>
      </c>
      <c r="D31" s="1" t="s">
        <v>65</v>
      </c>
      <c r="E31" s="1">
        <v>4235339110</v>
      </c>
      <c r="F31" s="1">
        <f xml:space="preserve"> E31/$E$16</f>
        <v>0.87602637643344849</v>
      </c>
    </row>
    <row r="32" spans="1:6" x14ac:dyDescent="0.3">
      <c r="A32" s="1" t="s">
        <v>50</v>
      </c>
      <c r="B32" s="1">
        <v>2263998670</v>
      </c>
      <c r="C32" s="1">
        <f t="shared" ref="C32:C46" si="4" xml:space="preserve"> B32/$D$16</f>
        <v>0.66666230273507188</v>
      </c>
      <c r="D32" s="1" t="s">
        <v>66</v>
      </c>
      <c r="E32" s="1">
        <v>2257056162</v>
      </c>
      <c r="F32" s="1">
        <f t="shared" ref="F32:F46" si="5" xml:space="preserve"> E32/$E$16</f>
        <v>0.46684354656164628</v>
      </c>
    </row>
    <row r="33" spans="1:6" x14ac:dyDescent="0.3">
      <c r="A33" s="1" t="s">
        <v>51</v>
      </c>
      <c r="B33" s="1">
        <v>2739596371</v>
      </c>
      <c r="C33" s="1">
        <f t="shared" si="4"/>
        <v>0.80670790555522121</v>
      </c>
      <c r="D33" s="1" t="s">
        <v>67</v>
      </c>
      <c r="E33" s="1">
        <v>2259273388</v>
      </c>
      <c r="F33" s="1">
        <f t="shared" si="5"/>
        <v>0.46730215174249895</v>
      </c>
    </row>
    <row r="34" spans="1:6" x14ac:dyDescent="0.3">
      <c r="A34" s="1" t="s">
        <v>52</v>
      </c>
      <c r="B34" s="1">
        <v>3287931203</v>
      </c>
      <c r="C34" s="1">
        <f t="shared" si="4"/>
        <v>0.96817185278049445</v>
      </c>
      <c r="D34" s="1" t="s">
        <v>68</v>
      </c>
      <c r="E34" s="1">
        <v>2821862076</v>
      </c>
      <c r="F34" s="1">
        <f t="shared" si="5"/>
        <v>0.58366651288832649</v>
      </c>
    </row>
    <row r="35" spans="1:6" x14ac:dyDescent="0.3">
      <c r="A35" s="1" t="s">
        <v>53</v>
      </c>
      <c r="B35" s="1">
        <v>3681157080</v>
      </c>
      <c r="C35" s="1">
        <f t="shared" si="4"/>
        <v>1.083962057134209</v>
      </c>
      <c r="D35" s="1" t="s">
        <v>69</v>
      </c>
      <c r="E35" s="1">
        <v>4012511160</v>
      </c>
      <c r="F35" s="1">
        <f t="shared" si="5"/>
        <v>0.82993723066807112</v>
      </c>
    </row>
    <row r="36" spans="1:6" x14ac:dyDescent="0.3">
      <c r="A36" s="1" t="s">
        <v>54</v>
      </c>
      <c r="B36" s="1">
        <v>3785893743</v>
      </c>
      <c r="C36" s="1">
        <f t="shared" si="4"/>
        <v>1.11480305799768</v>
      </c>
      <c r="D36" s="1" t="s">
        <v>70</v>
      </c>
      <c r="E36" s="1">
        <v>4297627041</v>
      </c>
      <c r="F36" s="1">
        <f t="shared" si="5"/>
        <v>0.88890984787983918</v>
      </c>
    </row>
    <row r="37" spans="1:6" x14ac:dyDescent="0.3">
      <c r="A37" s="1" t="s">
        <v>55</v>
      </c>
      <c r="B37" s="1">
        <v>3804455113</v>
      </c>
      <c r="C37" s="1">
        <f t="shared" si="4"/>
        <v>1.1202686820857533</v>
      </c>
      <c r="D37" s="1" t="s">
        <v>71</v>
      </c>
      <c r="E37" s="1">
        <v>3955807167</v>
      </c>
      <c r="F37" s="1">
        <f t="shared" si="5"/>
        <v>0.81820872623738394</v>
      </c>
    </row>
    <row r="38" spans="1:6" x14ac:dyDescent="0.3">
      <c r="A38" s="1" t="s">
        <v>56</v>
      </c>
      <c r="B38" s="1">
        <v>3817941646</v>
      </c>
      <c r="C38" s="1">
        <f t="shared" si="4"/>
        <v>1.1242399578929483</v>
      </c>
      <c r="D38" s="1" t="s">
        <v>72</v>
      </c>
      <c r="E38" s="1">
        <v>3963169078</v>
      </c>
      <c r="F38" s="1">
        <f t="shared" si="5"/>
        <v>0.81973144450136626</v>
      </c>
    </row>
    <row r="39" spans="1:6" x14ac:dyDescent="0.3">
      <c r="A39" s="1" t="s">
        <v>57</v>
      </c>
      <c r="B39" s="1">
        <v>3818357761</v>
      </c>
      <c r="C39" s="1">
        <f t="shared" si="4"/>
        <v>1.1243624880815823</v>
      </c>
      <c r="D39" s="1" t="s">
        <v>73</v>
      </c>
      <c r="E39" s="1">
        <v>3970388242</v>
      </c>
      <c r="F39" s="1">
        <f t="shared" si="5"/>
        <v>0.8212246373521741</v>
      </c>
    </row>
    <row r="40" spans="1:6" x14ac:dyDescent="0.3">
      <c r="A40" s="1" t="s">
        <v>58</v>
      </c>
      <c r="B40" s="1">
        <v>3820099025</v>
      </c>
      <c r="C40" s="1">
        <f t="shared" si="4"/>
        <v>1.1248752247202085</v>
      </c>
      <c r="D40" s="1" t="s">
        <v>74</v>
      </c>
      <c r="E40" s="1">
        <v>3976608169</v>
      </c>
      <c r="F40" s="1">
        <f t="shared" si="5"/>
        <v>0.82251115065606173</v>
      </c>
    </row>
    <row r="41" spans="1:6" x14ac:dyDescent="0.3">
      <c r="A41" s="1" t="s">
        <v>59</v>
      </c>
      <c r="B41" s="1">
        <v>3820729454</v>
      </c>
      <c r="C41" s="1">
        <f t="shared" si="4"/>
        <v>1.12506086230667</v>
      </c>
      <c r="D41" s="1" t="s">
        <v>75</v>
      </c>
      <c r="E41" s="1">
        <v>3978468740</v>
      </c>
      <c r="F41" s="1">
        <f t="shared" si="5"/>
        <v>0.82289598625691807</v>
      </c>
    </row>
    <row r="42" spans="1:6" x14ac:dyDescent="0.3">
      <c r="A42" s="1" t="s">
        <v>60</v>
      </c>
      <c r="B42" s="1">
        <v>3820834038</v>
      </c>
      <c r="C42" s="1">
        <f t="shared" si="4"/>
        <v>1.1250916583540322</v>
      </c>
      <c r="D42" s="1" t="s">
        <v>76</v>
      </c>
      <c r="E42" s="1">
        <v>3979985385</v>
      </c>
      <c r="F42" s="1">
        <f t="shared" si="5"/>
        <v>0.82320968511058223</v>
      </c>
    </row>
    <row r="43" spans="1:6" x14ac:dyDescent="0.3">
      <c r="A43" s="1" t="s">
        <v>61</v>
      </c>
      <c r="B43" s="1">
        <v>3818838762</v>
      </c>
      <c r="C43" s="1">
        <f t="shared" si="4"/>
        <v>1.1245041247523662</v>
      </c>
      <c r="D43" s="1" t="s">
        <v>77</v>
      </c>
      <c r="E43" s="1">
        <v>3981437151</v>
      </c>
      <c r="F43" s="1">
        <f t="shared" si="5"/>
        <v>0.82350996456291847</v>
      </c>
    </row>
    <row r="44" spans="1:6" x14ac:dyDescent="0.3">
      <c r="A44" s="1" t="s">
        <v>62</v>
      </c>
      <c r="B44" s="1">
        <v>3819544996</v>
      </c>
      <c r="C44" s="1">
        <f t="shared" si="4"/>
        <v>1.1247120840550586</v>
      </c>
      <c r="D44" s="1" t="s">
        <v>78</v>
      </c>
      <c r="E44" s="1">
        <v>3982253371</v>
      </c>
      <c r="F44" s="1">
        <f t="shared" si="5"/>
        <v>0.82367878935602279</v>
      </c>
    </row>
    <row r="45" spans="1:6" x14ac:dyDescent="0.3">
      <c r="A45" s="1" t="s">
        <v>63</v>
      </c>
      <c r="B45" s="1">
        <v>3813327474</v>
      </c>
      <c r="C45" s="1">
        <f t="shared" si="4"/>
        <v>1.1228812580970973</v>
      </c>
      <c r="D45" s="1" t="s">
        <v>79</v>
      </c>
      <c r="E45" s="1">
        <v>3985118180</v>
      </c>
      <c r="F45" s="1">
        <f t="shared" si="5"/>
        <v>0.82427133889745585</v>
      </c>
    </row>
    <row r="46" spans="1:6" x14ac:dyDescent="0.3">
      <c r="A46" s="1" t="s">
        <v>64</v>
      </c>
      <c r="B46" s="1">
        <v>3761305794</v>
      </c>
      <c r="C46" s="1">
        <f t="shared" si="4"/>
        <v>1.1075628334705727</v>
      </c>
      <c r="D46" s="1" t="s">
        <v>80</v>
      </c>
      <c r="E46" s="1">
        <v>3993160181</v>
      </c>
      <c r="F46" s="1">
        <f t="shared" si="5"/>
        <v>0.82593472518420452</v>
      </c>
    </row>
    <row r="47" spans="1:6" x14ac:dyDescent="0.3">
      <c r="C47" s="6">
        <f>SUM(C36:C46)</f>
        <v>12.338362231813969</v>
      </c>
      <c r="F47" s="6">
        <f>SUM(F36:F46)</f>
        <v>9.1140862959949267</v>
      </c>
    </row>
    <row r="48" spans="1:6" x14ac:dyDescent="0.3">
      <c r="E48" s="1" t="s">
        <v>86</v>
      </c>
    </row>
    <row r="50" spans="1:5" x14ac:dyDescent="0.3">
      <c r="A50" s="5" t="s">
        <v>82</v>
      </c>
    </row>
    <row r="51" spans="1:5" x14ac:dyDescent="0.3">
      <c r="B51" s="1" t="s">
        <v>17</v>
      </c>
      <c r="C51" s="1" t="s">
        <v>18</v>
      </c>
      <c r="D51" s="1" t="s">
        <v>19</v>
      </c>
      <c r="E51" s="1" t="s">
        <v>20</v>
      </c>
    </row>
    <row r="52" spans="1:5" x14ac:dyDescent="0.3">
      <c r="A52" s="1" t="s">
        <v>21</v>
      </c>
      <c r="B52" s="1">
        <v>1801633679</v>
      </c>
      <c r="C52" s="1">
        <v>1569024855</v>
      </c>
      <c r="D52" s="1">
        <v>2352126639</v>
      </c>
      <c r="E52" s="1">
        <v>2607644263</v>
      </c>
    </row>
    <row r="53" spans="1:5" x14ac:dyDescent="0.3">
      <c r="A53" s="1" t="s">
        <v>22</v>
      </c>
      <c r="B53" s="1">
        <v>3445475700</v>
      </c>
      <c r="C53" s="1">
        <v>3001296858</v>
      </c>
      <c r="D53" s="1">
        <v>3370383847</v>
      </c>
      <c r="E53" s="1">
        <v>4855260677</v>
      </c>
    </row>
    <row r="54" spans="1:5" x14ac:dyDescent="0.3">
      <c r="A54" s="1" t="s">
        <v>23</v>
      </c>
      <c r="B54" s="1">
        <v>25983866567</v>
      </c>
      <c r="C54" s="1">
        <v>25386221297</v>
      </c>
      <c r="D54" s="1">
        <v>28161023186</v>
      </c>
      <c r="E54" s="1">
        <v>29990618527</v>
      </c>
    </row>
    <row r="55" spans="1:5" x14ac:dyDescent="0.3">
      <c r="A55" s="1" t="s">
        <v>24</v>
      </c>
      <c r="B55" s="1">
        <v>25983871111</v>
      </c>
      <c r="C55" s="1">
        <v>25386216201</v>
      </c>
      <c r="D55" s="1">
        <v>28161026723</v>
      </c>
      <c r="E55" s="1">
        <v>29990622936</v>
      </c>
    </row>
    <row r="56" spans="1:5" x14ac:dyDescent="0.3">
      <c r="A56" s="1" t="s">
        <v>26</v>
      </c>
      <c r="B56" s="1">
        <f xml:space="preserve"> B54 * 13.5</f>
        <v>350782198654.5</v>
      </c>
      <c r="C56" s="1">
        <f xml:space="preserve"> C54 * 13.5</f>
        <v>342713987509.5</v>
      </c>
      <c r="D56" s="1">
        <f xml:space="preserve"> D54 * 13.5</f>
        <v>380173813011</v>
      </c>
      <c r="E56" s="1">
        <f xml:space="preserve"> E54 * 13.5</f>
        <v>404873350114.5</v>
      </c>
    </row>
    <row r="57" spans="1:5" x14ac:dyDescent="0.3">
      <c r="A57" s="1" t="s">
        <v>27</v>
      </c>
      <c r="B57" s="1">
        <f xml:space="preserve"> B55 *19.2</f>
        <v>498890325331.19995</v>
      </c>
      <c r="C57" s="1">
        <f xml:space="preserve"> C55 *19.2</f>
        <v>487415351059.20001</v>
      </c>
      <c r="D57" s="1">
        <f xml:space="preserve"> D55 *19.2</f>
        <v>540691713081.59998</v>
      </c>
      <c r="E57" s="1">
        <f xml:space="preserve"> E55 *19.2</f>
        <v>575819960371.19995</v>
      </c>
    </row>
    <row r="58" spans="1:5" x14ac:dyDescent="0.3">
      <c r="A58" s="1" t="s">
        <v>28</v>
      </c>
      <c r="B58" s="1">
        <f xml:space="preserve"> B52*2</f>
        <v>3603267358</v>
      </c>
      <c r="C58" s="1">
        <f xml:space="preserve"> C52*2</f>
        <v>3138049710</v>
      </c>
      <c r="D58" s="1">
        <f xml:space="preserve"> D52*2</f>
        <v>4704253278</v>
      </c>
      <c r="E58" s="1">
        <f xml:space="preserve"> E52*2</f>
        <v>5215288526</v>
      </c>
    </row>
    <row r="59" spans="1:5" x14ac:dyDescent="0.3">
      <c r="A59" s="3" t="s">
        <v>25</v>
      </c>
      <c r="B59" s="1">
        <f xml:space="preserve"> B56+B57+B58</f>
        <v>853275791343.69995</v>
      </c>
      <c r="C59" s="1">
        <f t="shared" ref="C59" si="6" xml:space="preserve"> C56+C57+C58</f>
        <v>833267388278.69995</v>
      </c>
      <c r="D59" s="1">
        <f t="shared" ref="D59" si="7" xml:space="preserve"> D56+D57+D58</f>
        <v>925569779370.59998</v>
      </c>
      <c r="E59" s="1">
        <f t="shared" ref="E59" si="8" xml:space="preserve"> E56+E57+E58</f>
        <v>985908599011.69995</v>
      </c>
    </row>
    <row r="60" spans="1:5" x14ac:dyDescent="0.3">
      <c r="A60" s="3" t="s">
        <v>29</v>
      </c>
      <c r="B60" s="1">
        <f xml:space="preserve"> B59 / B52</f>
        <v>473.61225608155382</v>
      </c>
      <c r="C60" s="1">
        <f t="shared" ref="C60" si="9" xml:space="preserve"> C59 / C52</f>
        <v>531.07341520010527</v>
      </c>
      <c r="D60" s="1">
        <f t="shared" ref="D60" si="10" xml:space="preserve"> D59 / D52</f>
        <v>393.50337861234522</v>
      </c>
      <c r="E60" s="1">
        <f t="shared" ref="E60" si="11" xml:space="preserve"> E59 / E52</f>
        <v>378.08400977112115</v>
      </c>
    </row>
    <row r="61" spans="1:5" x14ac:dyDescent="0.3">
      <c r="A61" s="1" t="s">
        <v>30</v>
      </c>
      <c r="B61" s="1">
        <v>0</v>
      </c>
      <c r="C61" s="1">
        <v>1500648558</v>
      </c>
      <c r="D61" s="1">
        <v>0</v>
      </c>
      <c r="E61" s="1">
        <v>1842542237</v>
      </c>
    </row>
    <row r="62" spans="1:5" x14ac:dyDescent="0.3">
      <c r="A62" s="1" t="s">
        <v>31</v>
      </c>
      <c r="B62" s="1">
        <v>1722738000</v>
      </c>
      <c r="C62" s="1">
        <v>0</v>
      </c>
      <c r="D62" s="1">
        <v>2246932400</v>
      </c>
      <c r="E62" s="1">
        <v>649388363</v>
      </c>
    </row>
    <row r="63" spans="1:5" x14ac:dyDescent="0.3">
      <c r="A63" s="3" t="s">
        <v>45</v>
      </c>
      <c r="B63" s="1">
        <f xml:space="preserve"> B61*1000+B62*125+B52*125</f>
        <v>440546459875</v>
      </c>
      <c r="C63" s="1">
        <f t="shared" ref="C63" si="12" xml:space="preserve"> C61*1000+C62*125+C52*125</f>
        <v>1696776664875</v>
      </c>
      <c r="D63" s="1">
        <f t="shared" ref="D63" si="13" xml:space="preserve"> D61*1000+D62*125+D52*125</f>
        <v>574882379875</v>
      </c>
      <c r="E63" s="1">
        <f t="shared" ref="E63" si="14" xml:space="preserve"> E61*1000+E62*125+E52*125</f>
        <v>2249671315250</v>
      </c>
    </row>
    <row r="64" spans="1:5" x14ac:dyDescent="0.3">
      <c r="A64" s="3" t="s">
        <v>46</v>
      </c>
      <c r="B64" s="1">
        <f xml:space="preserve"> B63/B52</f>
        <v>244.52610151000624</v>
      </c>
      <c r="C64" s="1">
        <f t="shared" ref="C64" si="15" xml:space="preserve"> C63/C52</f>
        <v>1081.421151148686</v>
      </c>
      <c r="D64" s="1">
        <f t="shared" ref="D64" si="16" xml:space="preserve"> D63/D52</f>
        <v>244.40962078445301</v>
      </c>
      <c r="E64" s="1">
        <f t="shared" ref="E64" si="17" xml:space="preserve"> E63/E52</f>
        <v>862.72170908076043</v>
      </c>
    </row>
    <row r="66" spans="1:6" x14ac:dyDescent="0.3">
      <c r="A66" s="1" t="s">
        <v>47</v>
      </c>
    </row>
    <row r="67" spans="1:6" x14ac:dyDescent="0.3">
      <c r="B67" s="1" t="s">
        <v>19</v>
      </c>
      <c r="C67" s="1" t="s">
        <v>81</v>
      </c>
      <c r="E67" s="1" t="s">
        <v>48</v>
      </c>
      <c r="F67" s="1" t="s">
        <v>81</v>
      </c>
    </row>
    <row r="68" spans="1:6" x14ac:dyDescent="0.3">
      <c r="A68" s="1" t="s">
        <v>49</v>
      </c>
      <c r="B68" s="1">
        <v>2872853445</v>
      </c>
      <c r="C68" s="1">
        <f xml:space="preserve"> B68/$D$53</f>
        <v>0.85238167977725887</v>
      </c>
      <c r="D68" s="1" t="s">
        <v>65</v>
      </c>
      <c r="E68" s="1">
        <v>4201186374</v>
      </c>
      <c r="F68" s="1">
        <f xml:space="preserve"> E68/$E$53</f>
        <v>0.86528544057409007</v>
      </c>
    </row>
    <row r="69" spans="1:6" x14ac:dyDescent="0.3">
      <c r="A69" s="1" t="s">
        <v>50</v>
      </c>
      <c r="B69" s="1">
        <v>2246903514</v>
      </c>
      <c r="C69" s="1">
        <f t="shared" ref="C69:C83" si="18" xml:space="preserve"> B69/$D$53</f>
        <v>0.66666101429366365</v>
      </c>
      <c r="D69" s="1" t="s">
        <v>66</v>
      </c>
      <c r="E69" s="1">
        <v>2287170408</v>
      </c>
      <c r="F69" s="1">
        <f t="shared" ref="F69:F83" si="19" xml:space="preserve"> E69/$E$53</f>
        <v>0.47107056863797719</v>
      </c>
    </row>
    <row r="70" spans="1:6" x14ac:dyDescent="0.3">
      <c r="A70" s="1" t="s">
        <v>51</v>
      </c>
      <c r="B70" s="1">
        <v>2684792681</v>
      </c>
      <c r="C70" s="1">
        <f t="shared" si="18"/>
        <v>0.79658365422969579</v>
      </c>
      <c r="D70" s="1" t="s">
        <v>67</v>
      </c>
      <c r="E70" s="1">
        <v>2289341636</v>
      </c>
      <c r="F70" s="1">
        <f t="shared" si="19"/>
        <v>0.47151775945726426</v>
      </c>
    </row>
    <row r="71" spans="1:6" x14ac:dyDescent="0.3">
      <c r="A71" s="1" t="s">
        <v>52</v>
      </c>
      <c r="B71" s="1">
        <v>3265482955</v>
      </c>
      <c r="C71" s="1">
        <f t="shared" si="18"/>
        <v>0.9688756839689423</v>
      </c>
      <c r="D71" s="1" t="s">
        <v>68</v>
      </c>
      <c r="E71" s="1">
        <v>2897699248</v>
      </c>
      <c r="F71" s="1">
        <f t="shared" si="19"/>
        <v>0.59681641023452714</v>
      </c>
    </row>
    <row r="72" spans="1:6" x14ac:dyDescent="0.3">
      <c r="A72" s="1" t="s">
        <v>53</v>
      </c>
      <c r="B72" s="1">
        <v>3686992886</v>
      </c>
      <c r="C72" s="1">
        <f t="shared" si="18"/>
        <v>1.0939385700183129</v>
      </c>
      <c r="D72" s="1" t="s">
        <v>69</v>
      </c>
      <c r="E72" s="1">
        <v>4161582111</v>
      </c>
      <c r="F72" s="1">
        <f t="shared" si="19"/>
        <v>0.85712846082888083</v>
      </c>
    </row>
    <row r="73" spans="1:6" x14ac:dyDescent="0.3">
      <c r="A73" s="1" t="s">
        <v>54</v>
      </c>
      <c r="B73" s="1">
        <v>3742419686</v>
      </c>
      <c r="C73" s="1">
        <f t="shared" si="18"/>
        <v>1.110383818546707</v>
      </c>
      <c r="D73" s="1" t="s">
        <v>70</v>
      </c>
      <c r="E73" s="1">
        <v>4296903146</v>
      </c>
      <c r="F73" s="1">
        <f t="shared" si="19"/>
        <v>0.88499947414872859</v>
      </c>
    </row>
    <row r="74" spans="1:6" x14ac:dyDescent="0.3">
      <c r="A74" s="1" t="s">
        <v>55</v>
      </c>
      <c r="B74" s="1">
        <v>3781984340</v>
      </c>
      <c r="C74" s="1">
        <f t="shared" si="18"/>
        <v>1.1221227348826657</v>
      </c>
      <c r="D74" s="1" t="s">
        <v>71</v>
      </c>
      <c r="E74" s="1">
        <v>3958311603</v>
      </c>
      <c r="F74" s="1">
        <f t="shared" si="19"/>
        <v>0.81526242694878071</v>
      </c>
    </row>
    <row r="75" spans="1:6" x14ac:dyDescent="0.3">
      <c r="A75" s="1" t="s">
        <v>56</v>
      </c>
      <c r="B75" s="1">
        <v>3789058127</v>
      </c>
      <c r="C75" s="1">
        <f t="shared" si="18"/>
        <v>1.1242215424135338</v>
      </c>
      <c r="D75" s="1" t="s">
        <v>72</v>
      </c>
      <c r="E75" s="1">
        <v>3971520027</v>
      </c>
      <c r="F75" s="1">
        <f t="shared" si="19"/>
        <v>0.81798286255022434</v>
      </c>
    </row>
    <row r="76" spans="1:6" x14ac:dyDescent="0.3">
      <c r="A76" s="1" t="s">
        <v>57</v>
      </c>
      <c r="B76" s="1">
        <v>3791529260</v>
      </c>
      <c r="C76" s="1">
        <f t="shared" si="18"/>
        <v>1.1249547327895202</v>
      </c>
      <c r="D76" s="1" t="s">
        <v>73</v>
      </c>
      <c r="E76" s="1">
        <v>3979825923</v>
      </c>
      <c r="F76" s="1">
        <f t="shared" si="19"/>
        <v>0.81969356287149564</v>
      </c>
    </row>
    <row r="77" spans="1:6" x14ac:dyDescent="0.3">
      <c r="A77" s="1" t="s">
        <v>58</v>
      </c>
      <c r="B77" s="1">
        <v>3792685377</v>
      </c>
      <c r="C77" s="1">
        <f t="shared" si="18"/>
        <v>1.1252977551431993</v>
      </c>
      <c r="D77" s="1" t="s">
        <v>74</v>
      </c>
      <c r="E77" s="1">
        <v>3982697711</v>
      </c>
      <c r="F77" s="1">
        <f t="shared" si="19"/>
        <v>0.82028504254499779</v>
      </c>
    </row>
    <row r="78" spans="1:6" x14ac:dyDescent="0.3">
      <c r="A78" s="1" t="s">
        <v>59</v>
      </c>
      <c r="B78" s="1">
        <v>3791600314</v>
      </c>
      <c r="C78" s="1">
        <f t="shared" si="18"/>
        <v>1.1249758146612669</v>
      </c>
      <c r="D78" s="1" t="s">
        <v>75</v>
      </c>
      <c r="E78" s="1">
        <v>3985230055</v>
      </c>
      <c r="F78" s="1">
        <f t="shared" si="19"/>
        <v>0.82080660959741092</v>
      </c>
    </row>
    <row r="79" spans="1:6" x14ac:dyDescent="0.3">
      <c r="A79" s="1" t="s">
        <v>60</v>
      </c>
      <c r="B79" s="1">
        <v>3791543109</v>
      </c>
      <c r="C79" s="1">
        <f t="shared" si="18"/>
        <v>1.124958841817046</v>
      </c>
      <c r="D79" s="1" t="s">
        <v>76</v>
      </c>
      <c r="E79" s="1">
        <v>3987424830</v>
      </c>
      <c r="F79" s="1">
        <f t="shared" si="19"/>
        <v>0.82125865020779398</v>
      </c>
    </row>
    <row r="80" spans="1:6" x14ac:dyDescent="0.3">
      <c r="A80" s="1" t="s">
        <v>61</v>
      </c>
      <c r="B80" s="1">
        <v>3790376560</v>
      </c>
      <c r="C80" s="1">
        <f t="shared" si="18"/>
        <v>1.1246127242669519</v>
      </c>
      <c r="D80" s="1" t="s">
        <v>77</v>
      </c>
      <c r="E80" s="1">
        <v>3989162274</v>
      </c>
      <c r="F80" s="1">
        <f t="shared" si="19"/>
        <v>0.82161649793535896</v>
      </c>
    </row>
    <row r="81" spans="1:6" x14ac:dyDescent="0.3">
      <c r="A81" s="1" t="s">
        <v>62</v>
      </c>
      <c r="B81" s="1">
        <v>3787977807</v>
      </c>
      <c r="C81" s="1">
        <f t="shared" si="18"/>
        <v>1.1239010091897108</v>
      </c>
      <c r="D81" s="1" t="s">
        <v>78</v>
      </c>
      <c r="E81" s="1">
        <v>3991736982</v>
      </c>
      <c r="F81" s="1">
        <f t="shared" si="19"/>
        <v>0.82214679036892424</v>
      </c>
    </row>
    <row r="82" spans="1:6" x14ac:dyDescent="0.3">
      <c r="A82" s="1" t="s">
        <v>63</v>
      </c>
      <c r="B82" s="1">
        <v>3776980427</v>
      </c>
      <c r="C82" s="1">
        <f t="shared" si="18"/>
        <v>1.1206380633356983</v>
      </c>
      <c r="D82" s="1" t="s">
        <v>79</v>
      </c>
      <c r="E82" s="1">
        <v>3995083641</v>
      </c>
      <c r="F82" s="1">
        <f t="shared" si="19"/>
        <v>0.82283607550161619</v>
      </c>
    </row>
    <row r="83" spans="1:6" x14ac:dyDescent="0.3">
      <c r="A83" s="1" t="s">
        <v>64</v>
      </c>
      <c r="B83" s="1">
        <v>3728869421</v>
      </c>
      <c r="C83" s="1">
        <f t="shared" si="18"/>
        <v>1.1063634263257849</v>
      </c>
      <c r="D83" s="1" t="s">
        <v>80</v>
      </c>
      <c r="E83" s="1">
        <v>4006365494</v>
      </c>
      <c r="F83" s="1">
        <f t="shared" si="19"/>
        <v>0.82515971036914115</v>
      </c>
    </row>
    <row r="84" spans="1:6" x14ac:dyDescent="0.3">
      <c r="B84" s="6"/>
      <c r="C84" s="6">
        <f>SUM(C73:C83)</f>
        <v>12.332430463372084</v>
      </c>
      <c r="E84" s="6"/>
      <c r="F84" s="6">
        <f>SUM(F73:F83)</f>
        <v>9.0920477030444715</v>
      </c>
    </row>
    <row r="85" spans="1:6" x14ac:dyDescent="0.3">
      <c r="D85" s="1" t="s">
        <v>84</v>
      </c>
      <c r="E85" s="1" t="s">
        <v>85</v>
      </c>
    </row>
    <row r="100" spans="1:5" x14ac:dyDescent="0.3">
      <c r="A100" s="5" t="s">
        <v>87</v>
      </c>
    </row>
    <row r="101" spans="1:5" x14ac:dyDescent="0.3">
      <c r="B101" s="1" t="s">
        <v>17</v>
      </c>
      <c r="C101" s="1" t="s">
        <v>18</v>
      </c>
      <c r="D101" s="1" t="s">
        <v>19</v>
      </c>
      <c r="E101" s="1" t="s">
        <v>20</v>
      </c>
    </row>
    <row r="102" spans="1:5" x14ac:dyDescent="0.3">
      <c r="A102" s="1" t="s">
        <v>21</v>
      </c>
      <c r="B102" s="1">
        <v>2185940387</v>
      </c>
      <c r="C102" s="1">
        <v>1654785539</v>
      </c>
      <c r="D102" s="1">
        <v>2208486885</v>
      </c>
      <c r="E102" s="1">
        <v>3007555507</v>
      </c>
    </row>
    <row r="103" spans="1:5" x14ac:dyDescent="0.3">
      <c r="A103" s="1" t="s">
        <v>22</v>
      </c>
      <c r="B103" s="1">
        <v>4210866900</v>
      </c>
      <c r="C103" s="1">
        <v>3188051100</v>
      </c>
      <c r="D103" s="1">
        <v>3190791226</v>
      </c>
      <c r="E103" s="1">
        <v>5669606801</v>
      </c>
    </row>
    <row r="104" spans="1:5" x14ac:dyDescent="0.3">
      <c r="A104" s="1" t="s">
        <v>23</v>
      </c>
      <c r="B104" s="1">
        <v>31338352868</v>
      </c>
      <c r="C104" s="1">
        <v>27282520960</v>
      </c>
      <c r="D104" s="1">
        <v>26707480936</v>
      </c>
      <c r="E104" s="1">
        <v>35174116956</v>
      </c>
    </row>
    <row r="105" spans="1:5" x14ac:dyDescent="0.3">
      <c r="A105" s="1" t="s">
        <v>24</v>
      </c>
      <c r="B105" s="1">
        <v>31338357380</v>
      </c>
      <c r="C105" s="1">
        <v>27282515823</v>
      </c>
      <c r="D105" s="1">
        <v>26707484802</v>
      </c>
      <c r="E105" s="1">
        <v>35174121400</v>
      </c>
    </row>
    <row r="106" spans="1:5" x14ac:dyDescent="0.3">
      <c r="A106" s="1" t="s">
        <v>26</v>
      </c>
      <c r="B106" s="1">
        <f xml:space="preserve"> B104 * 13.5</f>
        <v>423067763718</v>
      </c>
      <c r="C106" s="1">
        <f xml:space="preserve"> C104 * 13.5</f>
        <v>368314032960</v>
      </c>
      <c r="D106" s="1">
        <f xml:space="preserve"> D104 * 13.5</f>
        <v>360550992636</v>
      </c>
      <c r="E106" s="1">
        <f xml:space="preserve"> E104 * 13.5</f>
        <v>474850578906</v>
      </c>
    </row>
    <row r="107" spans="1:5" x14ac:dyDescent="0.3">
      <c r="A107" s="1" t="s">
        <v>27</v>
      </c>
      <c r="B107" s="1">
        <f xml:space="preserve"> B105 *19.2</f>
        <v>601696461696</v>
      </c>
      <c r="C107" s="1">
        <f xml:space="preserve"> C105 *19.2</f>
        <v>523824303801.59998</v>
      </c>
      <c r="D107" s="1">
        <f xml:space="preserve"> D105 *19.2</f>
        <v>512783708198.39996</v>
      </c>
      <c r="E107" s="1">
        <f xml:space="preserve"> E105 *19.2</f>
        <v>675343130880</v>
      </c>
    </row>
    <row r="108" spans="1:5" x14ac:dyDescent="0.3">
      <c r="A108" s="1" t="s">
        <v>28</v>
      </c>
      <c r="B108" s="1">
        <f xml:space="preserve"> B102*2</f>
        <v>4371880774</v>
      </c>
      <c r="C108" s="1">
        <f xml:space="preserve"> C102*2</f>
        <v>3309571078</v>
      </c>
      <c r="D108" s="1">
        <f xml:space="preserve"> D102*2</f>
        <v>4416973770</v>
      </c>
      <c r="E108" s="1">
        <f xml:space="preserve"> E102*2</f>
        <v>6015111014</v>
      </c>
    </row>
    <row r="109" spans="1:5" x14ac:dyDescent="0.3">
      <c r="A109" s="3" t="s">
        <v>25</v>
      </c>
      <c r="B109" s="1">
        <f xml:space="preserve"> B106+B107+B108</f>
        <v>1029136106188</v>
      </c>
      <c r="C109" s="1">
        <f t="shared" ref="C109" si="20" xml:space="preserve"> C106+C107+C108</f>
        <v>895447907839.59998</v>
      </c>
      <c r="D109" s="1">
        <f t="shared" ref="D109" si="21" xml:space="preserve"> D106+D107+D108</f>
        <v>877751674604.3999</v>
      </c>
      <c r="E109" s="1">
        <f t="shared" ref="E109" si="22" xml:space="preserve"> E106+E107+E108</f>
        <v>1156208820800</v>
      </c>
    </row>
    <row r="110" spans="1:5" x14ac:dyDescent="0.3">
      <c r="A110" s="3" t="s">
        <v>29</v>
      </c>
      <c r="B110" s="1">
        <f xml:space="preserve"> B109 / B102</f>
        <v>470.79788282808283</v>
      </c>
      <c r="C110" s="1">
        <f t="shared" ref="C110" si="23" xml:space="preserve"> C109 / C102</f>
        <v>541.12625880253108</v>
      </c>
      <c r="D110" s="1">
        <f t="shared" ref="D110" si="24" xml:space="preserve"> D109 / D102</f>
        <v>397.44482096138864</v>
      </c>
      <c r="E110" s="1">
        <f t="shared" ref="E110" si="25" xml:space="preserve"> E109 / E102</f>
        <v>384.43474047576404</v>
      </c>
    </row>
    <row r="111" spans="1:5" x14ac:dyDescent="0.3">
      <c r="A111" s="1" t="s">
        <v>30</v>
      </c>
      <c r="B111" s="1">
        <v>0</v>
      </c>
      <c r="C111" s="1">
        <v>1594025700</v>
      </c>
      <c r="D111" s="1">
        <v>0</v>
      </c>
      <c r="E111" s="1">
        <v>2134972130</v>
      </c>
    </row>
    <row r="112" spans="1:5" x14ac:dyDescent="0.3">
      <c r="A112" s="1" t="s">
        <v>31</v>
      </c>
      <c r="B112" s="1">
        <v>2105433600</v>
      </c>
      <c r="C112" s="1">
        <v>0</v>
      </c>
      <c r="D112" s="1">
        <v>2127220600</v>
      </c>
      <c r="E112" s="1">
        <v>761696670</v>
      </c>
    </row>
    <row r="113" spans="1:6" x14ac:dyDescent="0.3">
      <c r="A113" s="3" t="s">
        <v>45</v>
      </c>
      <c r="B113" s="1">
        <f xml:space="preserve"> B111*1000+B112*125+B102*125</f>
        <v>536421748375</v>
      </c>
      <c r="C113" s="1">
        <f t="shared" ref="C113" si="26" xml:space="preserve"> C111*1000+C112*125+C102*125</f>
        <v>1800873892375</v>
      </c>
      <c r="D113" s="1">
        <f t="shared" ref="D113" si="27" xml:space="preserve"> D111*1000+D112*125+D102*125</f>
        <v>541963435625</v>
      </c>
      <c r="E113" s="1">
        <f t="shared" ref="E113" si="28" xml:space="preserve"> E111*1000+E112*125+E102*125</f>
        <v>2606128652125</v>
      </c>
    </row>
    <row r="114" spans="1:6" x14ac:dyDescent="0.3">
      <c r="A114" s="3" t="s">
        <v>46</v>
      </c>
      <c r="B114" s="1">
        <f xml:space="preserve"> B113/B102</f>
        <v>245.39632991144327</v>
      </c>
      <c r="C114" s="1">
        <f t="shared" ref="C114" si="29" xml:space="preserve"> C113/C102</f>
        <v>1088.2823483357743</v>
      </c>
      <c r="D114" s="1">
        <f t="shared" ref="D114" si="30" xml:space="preserve"> D113/D102</f>
        <v>245.4003414310518</v>
      </c>
      <c r="E114" s="1">
        <f t="shared" ref="E114" si="31" xml:space="preserve"> E113/E102</f>
        <v>866.52719993340429</v>
      </c>
    </row>
    <row r="116" spans="1:6" x14ac:dyDescent="0.3">
      <c r="A116" s="1" t="s">
        <v>47</v>
      </c>
    </row>
    <row r="117" spans="1:6" x14ac:dyDescent="0.3">
      <c r="B117" s="1" t="s">
        <v>19</v>
      </c>
      <c r="C117" s="1" t="s">
        <v>81</v>
      </c>
      <c r="E117" s="1" t="s">
        <v>48</v>
      </c>
      <c r="F117" s="1" t="s">
        <v>81</v>
      </c>
    </row>
    <row r="118" spans="1:6" x14ac:dyDescent="0.3">
      <c r="A118" s="1" t="s">
        <v>49</v>
      </c>
      <c r="B118" s="1">
        <v>2642288310</v>
      </c>
      <c r="C118" s="1">
        <f xml:space="preserve"> B118/$D$103</f>
        <v>0.82809814959670447</v>
      </c>
      <c r="D118" s="1" t="s">
        <v>65</v>
      </c>
      <c r="E118" s="1">
        <v>4853649370</v>
      </c>
      <c r="F118" s="1">
        <f xml:space="preserve"> E118/$E$103</f>
        <v>0.85608218353765164</v>
      </c>
    </row>
    <row r="119" spans="1:6" x14ac:dyDescent="0.3">
      <c r="A119" s="1" t="s">
        <v>50</v>
      </c>
      <c r="B119" s="1">
        <v>2127141452</v>
      </c>
      <c r="C119" s="1">
        <f t="shared" ref="C119:C133" si="32" xml:space="preserve"> B119/$D$103</f>
        <v>0.6666501508049465</v>
      </c>
      <c r="D119" s="1" t="s">
        <v>66</v>
      </c>
      <c r="E119" s="1">
        <v>2711406358</v>
      </c>
      <c r="F119" s="1">
        <f t="shared" ref="F119:F133" si="33" xml:space="preserve"> E119/$E$103</f>
        <v>0.47823534385519728</v>
      </c>
    </row>
    <row r="120" spans="1:6" x14ac:dyDescent="0.3">
      <c r="A120" s="1" t="s">
        <v>51</v>
      </c>
      <c r="B120" s="1">
        <v>2366643969</v>
      </c>
      <c r="C120" s="1">
        <f t="shared" si="32"/>
        <v>0.74171069223066743</v>
      </c>
      <c r="D120" s="1" t="s">
        <v>67</v>
      </c>
      <c r="E120" s="1">
        <v>2712778894</v>
      </c>
      <c r="F120" s="1">
        <f t="shared" si="33"/>
        <v>0.47847743048451308</v>
      </c>
    </row>
    <row r="121" spans="1:6" x14ac:dyDescent="0.3">
      <c r="A121" s="1" t="s">
        <v>52</v>
      </c>
      <c r="B121" s="1">
        <v>3362164492</v>
      </c>
      <c r="C121" s="1">
        <f t="shared" si="32"/>
        <v>1.0537087054156267</v>
      </c>
      <c r="D121" s="1" t="s">
        <v>68</v>
      </c>
      <c r="E121" s="1">
        <v>4003978756</v>
      </c>
      <c r="F121" s="1">
        <f t="shared" si="33"/>
        <v>0.70621806706133161</v>
      </c>
    </row>
    <row r="122" spans="1:6" x14ac:dyDescent="0.3">
      <c r="A122" s="1" t="s">
        <v>53</v>
      </c>
      <c r="B122" s="1">
        <v>3508972013</v>
      </c>
      <c r="C122" s="1">
        <f t="shared" si="32"/>
        <v>1.0997184599253376</v>
      </c>
      <c r="D122" s="1" t="s">
        <v>69</v>
      </c>
      <c r="E122" s="1">
        <v>4799633278</v>
      </c>
      <c r="F122" s="1">
        <f t="shared" si="33"/>
        <v>0.84655487522581729</v>
      </c>
    </row>
    <row r="123" spans="1:6" x14ac:dyDescent="0.3">
      <c r="A123" s="1" t="s">
        <v>54</v>
      </c>
      <c r="B123" s="1">
        <v>3540940604</v>
      </c>
      <c r="C123" s="1">
        <f t="shared" si="32"/>
        <v>1.1097374767571209</v>
      </c>
      <c r="D123" s="1" t="s">
        <v>70</v>
      </c>
      <c r="E123" s="1">
        <v>5009477602</v>
      </c>
      <c r="F123" s="1">
        <f t="shared" si="33"/>
        <v>0.88356702286945776</v>
      </c>
    </row>
    <row r="124" spans="1:6" x14ac:dyDescent="0.3">
      <c r="A124" s="1" t="s">
        <v>55</v>
      </c>
      <c r="B124" s="1">
        <v>3578174833</v>
      </c>
      <c r="C124" s="1">
        <f t="shared" si="32"/>
        <v>1.1214067544888002</v>
      </c>
      <c r="D124" s="1" t="s">
        <v>71</v>
      </c>
      <c r="E124" s="1">
        <v>4598342627</v>
      </c>
      <c r="F124" s="1">
        <f t="shared" si="33"/>
        <v>0.8110514165089806</v>
      </c>
    </row>
    <row r="125" spans="1:6" x14ac:dyDescent="0.3">
      <c r="A125" s="1" t="s">
        <v>56</v>
      </c>
      <c r="B125" s="1">
        <v>3586525419</v>
      </c>
      <c r="C125" s="1">
        <f t="shared" si="32"/>
        <v>1.1240238439216519</v>
      </c>
      <c r="D125" s="1" t="s">
        <v>72</v>
      </c>
      <c r="E125" s="1">
        <v>4613468798</v>
      </c>
      <c r="F125" s="1">
        <f t="shared" si="33"/>
        <v>0.81371935654978411</v>
      </c>
    </row>
    <row r="126" spans="1:6" x14ac:dyDescent="0.3">
      <c r="A126" s="1" t="s">
        <v>57</v>
      </c>
      <c r="B126" s="1">
        <v>3588719875</v>
      </c>
      <c r="C126" s="1">
        <f t="shared" si="32"/>
        <v>1.124711590579007</v>
      </c>
      <c r="D126" s="1" t="s">
        <v>73</v>
      </c>
      <c r="E126" s="1">
        <v>4621944871</v>
      </c>
      <c r="F126" s="1">
        <f t="shared" si="33"/>
        <v>0.81521435846041135</v>
      </c>
    </row>
    <row r="127" spans="1:6" x14ac:dyDescent="0.3">
      <c r="A127" s="1" t="s">
        <v>58</v>
      </c>
      <c r="B127" s="1">
        <v>3589037113</v>
      </c>
      <c r="C127" s="1">
        <f t="shared" si="32"/>
        <v>1.124811013567705</v>
      </c>
      <c r="D127" s="1" t="s">
        <v>74</v>
      </c>
      <c r="E127" s="1">
        <v>4626574410</v>
      </c>
      <c r="F127" s="1">
        <f t="shared" si="33"/>
        <v>0.8160309122643159</v>
      </c>
    </row>
    <row r="128" spans="1:6" x14ac:dyDescent="0.3">
      <c r="A128" s="1" t="s">
        <v>59</v>
      </c>
      <c r="B128" s="1">
        <v>3589649663</v>
      </c>
      <c r="C128" s="1">
        <f t="shared" si="32"/>
        <v>1.1250029878952663</v>
      </c>
      <c r="D128" s="1" t="s">
        <v>75</v>
      </c>
      <c r="E128" s="1">
        <v>4629151776</v>
      </c>
      <c r="F128" s="1">
        <f t="shared" si="33"/>
        <v>0.81648550569388945</v>
      </c>
    </row>
    <row r="129" spans="1:6" x14ac:dyDescent="0.3">
      <c r="A129" s="1" t="s">
        <v>60</v>
      </c>
      <c r="B129" s="1">
        <v>3589175138</v>
      </c>
      <c r="C129" s="1">
        <f t="shared" si="32"/>
        <v>1.1248542708635365</v>
      </c>
      <c r="D129" s="1" t="s">
        <v>76</v>
      </c>
      <c r="E129" s="1">
        <v>4630109103</v>
      </c>
      <c r="F129" s="1">
        <f t="shared" si="33"/>
        <v>0.81665435814408605</v>
      </c>
    </row>
    <row r="130" spans="1:6" x14ac:dyDescent="0.3">
      <c r="A130" s="1" t="s">
        <v>61</v>
      </c>
      <c r="B130" s="1">
        <v>3588751053</v>
      </c>
      <c r="C130" s="1">
        <f t="shared" si="32"/>
        <v>1.1247213618231255</v>
      </c>
      <c r="D130" s="1" t="s">
        <v>77</v>
      </c>
      <c r="E130" s="1">
        <v>4631720190</v>
      </c>
      <c r="F130" s="1">
        <f t="shared" si="33"/>
        <v>0.81693852017798863</v>
      </c>
    </row>
    <row r="131" spans="1:6" x14ac:dyDescent="0.3">
      <c r="A131" s="1" t="s">
        <v>62</v>
      </c>
      <c r="B131" s="1">
        <v>3589216481</v>
      </c>
      <c r="C131" s="1">
        <f t="shared" si="32"/>
        <v>1.1248672278378642</v>
      </c>
      <c r="D131" s="1" t="s">
        <v>78</v>
      </c>
      <c r="E131" s="1">
        <v>4631464752</v>
      </c>
      <c r="F131" s="1">
        <f t="shared" si="33"/>
        <v>0.81689346625997172</v>
      </c>
    </row>
    <row r="132" spans="1:6" x14ac:dyDescent="0.3">
      <c r="A132" s="1" t="s">
        <v>63</v>
      </c>
      <c r="B132" s="1">
        <v>3588439776</v>
      </c>
      <c r="C132" s="1">
        <f t="shared" si="32"/>
        <v>1.1246238070230923</v>
      </c>
      <c r="D132" s="1" t="s">
        <v>79</v>
      </c>
      <c r="E132" s="1">
        <v>4631574864</v>
      </c>
      <c r="F132" s="1">
        <f t="shared" si="33"/>
        <v>0.8169128877126165</v>
      </c>
    </row>
    <row r="133" spans="1:6" x14ac:dyDescent="0.3">
      <c r="A133" s="1" t="s">
        <v>64</v>
      </c>
      <c r="B133" s="1">
        <v>3579125547</v>
      </c>
      <c r="C133" s="1">
        <f t="shared" si="32"/>
        <v>1.1217047100530042</v>
      </c>
      <c r="D133" s="1" t="s">
        <v>80</v>
      </c>
      <c r="E133" s="1">
        <v>4642962707</v>
      </c>
      <c r="F133" s="1">
        <f t="shared" si="33"/>
        <v>0.8189214649208264</v>
      </c>
    </row>
    <row r="134" spans="1:6" x14ac:dyDescent="0.3">
      <c r="B134" s="6"/>
      <c r="C134" s="6">
        <f>SUM(C123:C133)</f>
        <v>12.350465044810173</v>
      </c>
      <c r="E134" s="6"/>
      <c r="F134" s="6">
        <f>SUM(F123:F133)</f>
        <v>9.042389269562328</v>
      </c>
    </row>
    <row r="135" spans="1:6" x14ac:dyDescent="0.3">
      <c r="D135" s="1" t="s">
        <v>84</v>
      </c>
      <c r="E135" s="1" t="s">
        <v>85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mickey</dc:creator>
  <cp:lastModifiedBy>mickey</cp:lastModifiedBy>
  <dcterms:created xsi:type="dcterms:W3CDTF">2021-07-31T05:42:15Z</dcterms:created>
  <dcterms:modified xsi:type="dcterms:W3CDTF">2021-07-31T07:37:39Z</dcterms:modified>
</cp:coreProperties>
</file>