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6.xml" ContentType="application/vnd.openxmlformats-officedocument.drawing+xml"/>
  <Override PartName="/xl/charts/chart2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80" yWindow="60" windowWidth="24920" windowHeight="14340" tabRatio="500" firstSheet="5" activeTab="11"/>
  </bookViews>
  <sheets>
    <sheet name="turn 1" sheetId="1" r:id="rId1"/>
    <sheet name="turn 2" sheetId="2" r:id="rId2"/>
    <sheet name="turn 3" sheetId="4" r:id="rId3"/>
    <sheet name="turn 4" sheetId="3" r:id="rId4"/>
    <sheet name="turn 5" sheetId="5" r:id="rId5"/>
    <sheet name="turn 6" sheetId="7" r:id="rId6"/>
    <sheet name="speed 1" sheetId="6" r:id="rId7"/>
    <sheet name="speed 2" sheetId="8" r:id="rId8"/>
    <sheet name="speed obj func" sheetId="9" r:id="rId9"/>
    <sheet name="speed 3" sheetId="10" r:id="rId10"/>
    <sheet name="search 1" sheetId="17" r:id="rId11"/>
    <sheet name="search 2" sheetId="18" r:id="rId12"/>
    <sheet name="future" sheetId="11"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100" i="18" l="1"/>
  <c r="U133" i="18"/>
  <c r="Q130" i="18"/>
  <c r="Q131" i="18"/>
  <c r="U134" i="18"/>
  <c r="T130" i="18"/>
  <c r="T131" i="18"/>
  <c r="U130" i="18"/>
  <c r="O126" i="18"/>
  <c r="Q112" i="18"/>
  <c r="P113" i="18"/>
  <c r="P112" i="18"/>
  <c r="O121" i="18"/>
  <c r="O120" i="18"/>
  <c r="E121" i="18"/>
  <c r="L123" i="18"/>
  <c r="L122" i="18"/>
  <c r="B136" i="18"/>
  <c r="B141" i="18"/>
  <c r="B146" i="18"/>
  <c r="M146" i="18"/>
  <c r="L146" i="18"/>
  <c r="K146" i="18"/>
  <c r="J146" i="18"/>
  <c r="I146" i="18"/>
  <c r="H146" i="18"/>
  <c r="G146" i="18"/>
  <c r="F146" i="18"/>
  <c r="E146" i="18"/>
  <c r="D146" i="18"/>
  <c r="C146" i="18"/>
  <c r="M141" i="18"/>
  <c r="L141" i="18"/>
  <c r="K141" i="18"/>
  <c r="J141" i="18"/>
  <c r="I141" i="18"/>
  <c r="H141" i="18"/>
  <c r="G141" i="18"/>
  <c r="F141" i="18"/>
  <c r="E141" i="18"/>
  <c r="D141" i="18"/>
  <c r="C141" i="18"/>
  <c r="M136" i="18"/>
  <c r="L136" i="18"/>
  <c r="K136" i="18"/>
  <c r="J136" i="18"/>
  <c r="I136" i="18"/>
  <c r="H136" i="18"/>
  <c r="G136" i="18"/>
  <c r="F136" i="18"/>
  <c r="E136" i="18"/>
  <c r="D136" i="18"/>
  <c r="C136" i="18"/>
  <c r="D131" i="18"/>
  <c r="E131" i="18"/>
  <c r="F131" i="18"/>
  <c r="G131" i="18"/>
  <c r="H131" i="18"/>
  <c r="I131" i="18"/>
  <c r="J131" i="18"/>
  <c r="K131" i="18"/>
  <c r="L131" i="18"/>
  <c r="M131" i="18"/>
  <c r="C131" i="18"/>
  <c r="C144" i="18"/>
  <c r="D144" i="18"/>
  <c r="E144" i="18"/>
  <c r="F144" i="18"/>
  <c r="G144" i="18"/>
  <c r="H144" i="18"/>
  <c r="I144" i="18"/>
  <c r="J144" i="18"/>
  <c r="K144" i="18"/>
  <c r="L144" i="18"/>
  <c r="M144" i="18"/>
  <c r="M145" i="18"/>
  <c r="L145" i="18"/>
  <c r="K145" i="18"/>
  <c r="J145" i="18"/>
  <c r="I145" i="18"/>
  <c r="H145" i="18"/>
  <c r="G145" i="18"/>
  <c r="F145" i="18"/>
  <c r="E145" i="18"/>
  <c r="D145" i="18"/>
  <c r="C145" i="18"/>
  <c r="C139" i="18"/>
  <c r="D139" i="18"/>
  <c r="E139" i="18"/>
  <c r="F139" i="18"/>
  <c r="G139" i="18"/>
  <c r="H139" i="18"/>
  <c r="I139" i="18"/>
  <c r="J139" i="18"/>
  <c r="K139" i="18"/>
  <c r="L139" i="18"/>
  <c r="M139" i="18"/>
  <c r="M140" i="18"/>
  <c r="L140" i="18"/>
  <c r="K140" i="18"/>
  <c r="J140" i="18"/>
  <c r="I140" i="18"/>
  <c r="H140" i="18"/>
  <c r="G140" i="18"/>
  <c r="F140" i="18"/>
  <c r="E140" i="18"/>
  <c r="D140" i="18"/>
  <c r="C140" i="18"/>
  <c r="C134" i="18"/>
  <c r="D134" i="18"/>
  <c r="E134" i="18"/>
  <c r="F134" i="18"/>
  <c r="G134" i="18"/>
  <c r="H134" i="18"/>
  <c r="I134" i="18"/>
  <c r="J134" i="18"/>
  <c r="K134" i="18"/>
  <c r="L134" i="18"/>
  <c r="M134" i="18"/>
  <c r="M135" i="18"/>
  <c r="L135" i="18"/>
  <c r="K135" i="18"/>
  <c r="J135" i="18"/>
  <c r="I135" i="18"/>
  <c r="H135" i="18"/>
  <c r="G135" i="18"/>
  <c r="F135" i="18"/>
  <c r="E135" i="18"/>
  <c r="D135" i="18"/>
  <c r="C135" i="18"/>
  <c r="C130" i="18"/>
  <c r="E129" i="18"/>
  <c r="F129" i="18"/>
  <c r="G129" i="18"/>
  <c r="H129" i="18"/>
  <c r="I129" i="18"/>
  <c r="J129" i="18"/>
  <c r="K129" i="18"/>
  <c r="L129" i="18"/>
  <c r="M129" i="18"/>
  <c r="D129" i="18"/>
  <c r="C129" i="18"/>
  <c r="D130" i="18"/>
  <c r="E130" i="18"/>
  <c r="F130" i="18"/>
  <c r="G130" i="18"/>
  <c r="H130" i="18"/>
  <c r="I130" i="18"/>
  <c r="J130" i="18"/>
  <c r="K130" i="18"/>
  <c r="L130" i="18"/>
  <c r="M130" i="18"/>
  <c r="J117" i="18"/>
  <c r="J124" i="18"/>
  <c r="J120" i="18"/>
  <c r="J122" i="18"/>
  <c r="I121" i="18"/>
  <c r="I120" i="18"/>
  <c r="I118" i="18"/>
  <c r="I117" i="18"/>
  <c r="J113" i="18"/>
  <c r="I114" i="18"/>
  <c r="I113" i="18"/>
  <c r="I109" i="18"/>
  <c r="J109" i="18"/>
  <c r="K108" i="18"/>
  <c r="L108" i="18"/>
  <c r="J108" i="18"/>
  <c r="I108" i="18"/>
  <c r="N102" i="18"/>
  <c r="N104" i="18"/>
  <c r="N101" i="18"/>
  <c r="N99" i="18"/>
  <c r="K99" i="18"/>
  <c r="M87" i="18"/>
  <c r="M88" i="18"/>
  <c r="L87" i="18"/>
  <c r="L88" i="18"/>
  <c r="K87" i="18"/>
  <c r="K88" i="18"/>
  <c r="J87" i="18"/>
  <c r="J88" i="18"/>
  <c r="I87" i="18"/>
  <c r="I88" i="18"/>
  <c r="H87" i="18"/>
  <c r="H88" i="18"/>
  <c r="G87" i="18"/>
  <c r="G88" i="18"/>
  <c r="F87" i="18"/>
  <c r="F88" i="18"/>
  <c r="E87" i="18"/>
  <c r="E88" i="18"/>
  <c r="D87" i="18"/>
  <c r="D88" i="18"/>
  <c r="C87" i="18"/>
  <c r="C88" i="18"/>
  <c r="D82" i="18"/>
  <c r="E82" i="18"/>
  <c r="F82" i="18"/>
  <c r="G82" i="18"/>
  <c r="H82" i="18"/>
  <c r="I82" i="18"/>
  <c r="J82" i="18"/>
  <c r="K82" i="18"/>
  <c r="L82" i="18"/>
  <c r="M82" i="18"/>
  <c r="C82" i="18"/>
  <c r="D77" i="18"/>
  <c r="E77" i="18"/>
  <c r="F77" i="18"/>
  <c r="G77" i="18"/>
  <c r="H77" i="18"/>
  <c r="I77" i="18"/>
  <c r="J77" i="18"/>
  <c r="K77" i="18"/>
  <c r="L77" i="18"/>
  <c r="M77" i="18"/>
  <c r="C77" i="18"/>
  <c r="D72" i="18"/>
  <c r="E72" i="18"/>
  <c r="F72" i="18"/>
  <c r="G72" i="18"/>
  <c r="H72" i="18"/>
  <c r="I72" i="18"/>
  <c r="J72" i="18"/>
  <c r="K72" i="18"/>
  <c r="L72" i="18"/>
  <c r="M72" i="18"/>
  <c r="C72" i="18"/>
  <c r="M83" i="18"/>
  <c r="L83" i="18"/>
  <c r="K83" i="18"/>
  <c r="J83" i="18"/>
  <c r="I83" i="18"/>
  <c r="H83" i="18"/>
  <c r="G83" i="18"/>
  <c r="F83" i="18"/>
  <c r="E83" i="18"/>
  <c r="D83" i="18"/>
  <c r="C83" i="18"/>
  <c r="M78" i="18"/>
  <c r="L78" i="18"/>
  <c r="K78" i="18"/>
  <c r="J78" i="18"/>
  <c r="I78" i="18"/>
  <c r="H78" i="18"/>
  <c r="G78" i="18"/>
  <c r="F78" i="18"/>
  <c r="E78" i="18"/>
  <c r="D78" i="18"/>
  <c r="C78" i="18"/>
  <c r="D73" i="18"/>
  <c r="E73" i="18"/>
  <c r="F73" i="18"/>
  <c r="G73" i="18"/>
  <c r="H73" i="18"/>
  <c r="I73" i="18"/>
  <c r="J73" i="18"/>
  <c r="K73" i="18"/>
  <c r="L73" i="18"/>
  <c r="M73" i="18"/>
  <c r="C73" i="18"/>
  <c r="L46" i="18"/>
  <c r="M46" i="18"/>
  <c r="N46" i="18"/>
  <c r="N47" i="18"/>
  <c r="N48" i="18"/>
  <c r="N49" i="18"/>
  <c r="N50" i="18"/>
  <c r="N51" i="18"/>
  <c r="N52" i="18"/>
  <c r="N53" i="18"/>
  <c r="N54" i="18"/>
  <c r="N55" i="18"/>
  <c r="N56" i="18"/>
  <c r="N57" i="18"/>
  <c r="N58" i="18"/>
  <c r="N59" i="18"/>
  <c r="N60" i="18"/>
  <c r="N61" i="18"/>
  <c r="P61" i="18"/>
  <c r="O47" i="18"/>
  <c r="O48" i="18"/>
  <c r="O49" i="18"/>
  <c r="O50" i="18"/>
  <c r="O51" i="18"/>
  <c r="O52" i="18"/>
  <c r="O53" i="18"/>
  <c r="O54" i="18"/>
  <c r="O55" i="18"/>
  <c r="O56" i="18"/>
  <c r="O57" i="18"/>
  <c r="O58" i="18"/>
  <c r="O59" i="18"/>
  <c r="O60" i="18"/>
  <c r="O61" i="18"/>
  <c r="P60" i="18"/>
  <c r="P59" i="18"/>
  <c r="P58" i="18"/>
  <c r="P57" i="18"/>
  <c r="P56" i="18"/>
  <c r="P55" i="18"/>
  <c r="P54" i="18"/>
  <c r="P53" i="18"/>
  <c r="P52" i="18"/>
  <c r="P51" i="18"/>
  <c r="P50" i="18"/>
  <c r="P49" i="18"/>
  <c r="Q48" i="18"/>
  <c r="P48" i="18"/>
  <c r="Q47" i="18"/>
  <c r="P47" i="18"/>
  <c r="Q46" i="18"/>
  <c r="P46" i="18"/>
  <c r="N41" i="18"/>
  <c r="Q44" i="17"/>
  <c r="Q43" i="17"/>
  <c r="Q42" i="17"/>
  <c r="L42" i="17"/>
  <c r="M42" i="17"/>
  <c r="N42" i="17"/>
  <c r="N43" i="17"/>
  <c r="N44" i="17"/>
  <c r="N45" i="17"/>
  <c r="N46" i="17"/>
  <c r="N47" i="17"/>
  <c r="N48" i="17"/>
  <c r="N49" i="17"/>
  <c r="N50" i="17"/>
  <c r="N51" i="17"/>
  <c r="N52" i="17"/>
  <c r="N53" i="17"/>
  <c r="N54" i="17"/>
  <c r="N55" i="17"/>
  <c r="N56" i="17"/>
  <c r="N57" i="17"/>
  <c r="P57" i="17"/>
  <c r="O43" i="17"/>
  <c r="O44" i="17"/>
  <c r="O45" i="17"/>
  <c r="O46" i="17"/>
  <c r="O47" i="17"/>
  <c r="O48" i="17"/>
  <c r="O49" i="17"/>
  <c r="O50" i="17"/>
  <c r="O51" i="17"/>
  <c r="O52" i="17"/>
  <c r="O53" i="17"/>
  <c r="O54" i="17"/>
  <c r="O55" i="17"/>
  <c r="O56" i="17"/>
  <c r="O57" i="17"/>
  <c r="P56" i="17"/>
  <c r="P55" i="17"/>
  <c r="P54" i="17"/>
  <c r="P53" i="17"/>
  <c r="P52" i="17"/>
  <c r="P51" i="17"/>
  <c r="P50" i="17"/>
  <c r="P49" i="17"/>
  <c r="P48" i="17"/>
  <c r="P47" i="17"/>
  <c r="P46" i="17"/>
  <c r="P45" i="17"/>
  <c r="P44" i="17"/>
  <c r="P43" i="17"/>
  <c r="P42" i="17"/>
  <c r="N37" i="17"/>
  <c r="L10" i="17"/>
  <c r="M10" i="17"/>
  <c r="N10" i="17"/>
  <c r="H30" i="17"/>
  <c r="Q18" i="17"/>
  <c r="E39" i="17"/>
  <c r="E38" i="17"/>
  <c r="O11" i="17"/>
  <c r="O12" i="17"/>
  <c r="O13" i="17"/>
  <c r="O14" i="17"/>
  <c r="O15" i="17"/>
  <c r="O16" i="17"/>
  <c r="O17" i="17"/>
  <c r="Q17" i="17"/>
  <c r="Q16" i="17"/>
  <c r="Q15" i="17"/>
  <c r="Q14" i="17"/>
  <c r="Q11" i="17"/>
  <c r="Q12" i="17"/>
  <c r="Q13" i="17"/>
  <c r="O18" i="17"/>
  <c r="O19" i="17"/>
  <c r="O20" i="17"/>
  <c r="O21" i="17"/>
  <c r="O22" i="17"/>
  <c r="O23" i="17"/>
  <c r="O24" i="17"/>
  <c r="O25" i="17"/>
  <c r="Q10" i="17"/>
  <c r="N11" i="17"/>
  <c r="N5" i="17"/>
  <c r="P11" i="17"/>
  <c r="N12" i="17"/>
  <c r="P12" i="17"/>
  <c r="N13" i="17"/>
  <c r="P13" i="17"/>
  <c r="N14" i="17"/>
  <c r="P14" i="17"/>
  <c r="N15" i="17"/>
  <c r="P15" i="17"/>
  <c r="N16" i="17"/>
  <c r="P16" i="17"/>
  <c r="N17" i="17"/>
  <c r="P17" i="17"/>
  <c r="N18" i="17"/>
  <c r="P18" i="17"/>
  <c r="N19" i="17"/>
  <c r="P19" i="17"/>
  <c r="N20" i="17"/>
  <c r="P20" i="17"/>
  <c r="N21" i="17"/>
  <c r="P21" i="17"/>
  <c r="N22" i="17"/>
  <c r="P22" i="17"/>
  <c r="N23" i="17"/>
  <c r="P23" i="17"/>
  <c r="N24" i="17"/>
  <c r="P24" i="17"/>
  <c r="N25" i="17"/>
  <c r="P25" i="17"/>
  <c r="P10" i="17"/>
  <c r="E3" i="8"/>
  <c r="N18" i="11"/>
  <c r="N14" i="11"/>
  <c r="U24"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H24" i="10"/>
  <c r="I15" i="10"/>
  <c r="I16" i="10"/>
  <c r="I17" i="10"/>
  <c r="I18" i="10"/>
  <c r="I19" i="10"/>
  <c r="I20" i="10"/>
  <c r="I21" i="10"/>
  <c r="I22" i="10"/>
  <c r="I23" i="10"/>
  <c r="I24" i="10"/>
  <c r="I14" i="10"/>
  <c r="V24" i="10"/>
  <c r="V25" i="10"/>
  <c r="P17" i="10"/>
  <c r="W17" i="10"/>
  <c r="X17" i="10"/>
  <c r="W18" i="10"/>
  <c r="P18" i="10"/>
  <c r="X18" i="10"/>
  <c r="W19" i="10"/>
  <c r="P19" i="10"/>
  <c r="X19" i="10"/>
  <c r="W20" i="10"/>
  <c r="P20" i="10"/>
  <c r="X20" i="10"/>
  <c r="W21" i="10"/>
  <c r="P21" i="10"/>
  <c r="X21" i="10"/>
  <c r="W22" i="10"/>
  <c r="P22" i="10"/>
  <c r="X22" i="10"/>
  <c r="W23" i="10"/>
  <c r="P23" i="10"/>
  <c r="X23" i="10"/>
  <c r="W24" i="10"/>
  <c r="P24" i="10"/>
  <c r="X24" i="10"/>
  <c r="W16" i="10"/>
  <c r="P16" i="10"/>
  <c r="X16" i="10"/>
  <c r="W14" i="10"/>
  <c r="P14" i="10"/>
  <c r="X14" i="10"/>
  <c r="W15" i="10"/>
  <c r="P15" i="10"/>
  <c r="X15" i="10"/>
  <c r="Q15" i="10"/>
  <c r="Q16" i="10"/>
  <c r="Q17" i="10"/>
  <c r="Q18" i="10"/>
  <c r="Q19" i="10"/>
  <c r="Q20" i="10"/>
  <c r="Q21" i="10"/>
  <c r="Q22" i="10"/>
  <c r="Q23" i="10"/>
  <c r="Q24" i="10"/>
  <c r="Q14" i="10"/>
  <c r="V15" i="10"/>
  <c r="V16" i="10"/>
  <c r="V17" i="10"/>
  <c r="V18" i="10"/>
  <c r="V19" i="10"/>
  <c r="V20" i="10"/>
  <c r="V21" i="10"/>
  <c r="V22" i="10"/>
  <c r="V23" i="10"/>
  <c r="V14" i="10"/>
  <c r="J15" i="10"/>
  <c r="J16" i="10"/>
  <c r="J17" i="10"/>
  <c r="J18" i="10"/>
  <c r="J19" i="10"/>
  <c r="J20" i="10"/>
  <c r="J21" i="10"/>
  <c r="J22" i="10"/>
  <c r="J23" i="10"/>
  <c r="J24" i="10"/>
  <c r="J14" i="10"/>
  <c r="T25" i="10"/>
  <c r="J3"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W15" i="8"/>
  <c r="W16" i="8"/>
  <c r="W17" i="8"/>
  <c r="W18" i="8"/>
  <c r="W19" i="8"/>
  <c r="W20" i="8"/>
  <c r="W21" i="8"/>
  <c r="W22" i="8"/>
  <c r="W23" i="8"/>
  <c r="W24" i="8"/>
  <c r="W14" i="8"/>
  <c r="V15" i="8"/>
  <c r="V16" i="8"/>
  <c r="V17" i="8"/>
  <c r="V18" i="8"/>
  <c r="V19" i="8"/>
  <c r="V20" i="8"/>
  <c r="V21" i="8"/>
  <c r="V22" i="8"/>
  <c r="V23" i="8"/>
  <c r="V24" i="8"/>
  <c r="V14" i="8"/>
  <c r="I15" i="8"/>
  <c r="I16" i="8"/>
  <c r="I17" i="8"/>
  <c r="I18" i="8"/>
  <c r="I19" i="8"/>
  <c r="I20" i="8"/>
  <c r="I21" i="8"/>
  <c r="I22" i="8"/>
  <c r="I23" i="8"/>
  <c r="I24" i="8"/>
  <c r="I14" i="8"/>
  <c r="F196" i="9"/>
  <c r="L224" i="9"/>
  <c r="H224" i="9"/>
  <c r="H225" i="9"/>
  <c r="L244" i="9"/>
  <c r="K224" i="9"/>
  <c r="K244" i="9"/>
  <c r="J224" i="9"/>
  <c r="J244" i="9"/>
  <c r="I224" i="9"/>
  <c r="I244" i="9"/>
  <c r="H244" i="9"/>
  <c r="L243" i="9"/>
  <c r="K243" i="9"/>
  <c r="J243" i="9"/>
  <c r="I243" i="9"/>
  <c r="H243" i="9"/>
  <c r="L242" i="9"/>
  <c r="K242" i="9"/>
  <c r="J242" i="9"/>
  <c r="I242" i="9"/>
  <c r="H242" i="9"/>
  <c r="L241" i="9"/>
  <c r="K241" i="9"/>
  <c r="J241" i="9"/>
  <c r="I241" i="9"/>
  <c r="H241" i="9"/>
  <c r="L240" i="9"/>
  <c r="K240" i="9"/>
  <c r="J240" i="9"/>
  <c r="I240" i="9"/>
  <c r="H240" i="9"/>
  <c r="L239" i="9"/>
  <c r="K239" i="9"/>
  <c r="J239" i="9"/>
  <c r="I239" i="9"/>
  <c r="H239" i="9"/>
  <c r="L238" i="9"/>
  <c r="K238" i="9"/>
  <c r="J238" i="9"/>
  <c r="I238" i="9"/>
  <c r="H238" i="9"/>
  <c r="L237" i="9"/>
  <c r="K237" i="9"/>
  <c r="J237" i="9"/>
  <c r="I237" i="9"/>
  <c r="H237" i="9"/>
  <c r="L236" i="9"/>
  <c r="K236" i="9"/>
  <c r="J236" i="9"/>
  <c r="I236" i="9"/>
  <c r="H236" i="9"/>
  <c r="L235" i="9"/>
  <c r="K235" i="9"/>
  <c r="J235" i="9"/>
  <c r="I235" i="9"/>
  <c r="H235" i="9"/>
  <c r="L234" i="9"/>
  <c r="K234" i="9"/>
  <c r="J234" i="9"/>
  <c r="I234" i="9"/>
  <c r="H234" i="9"/>
  <c r="L233" i="9"/>
  <c r="K233" i="9"/>
  <c r="J233" i="9"/>
  <c r="I233" i="9"/>
  <c r="H233" i="9"/>
  <c r="L232" i="9"/>
  <c r="K232" i="9"/>
  <c r="J232" i="9"/>
  <c r="I232" i="9"/>
  <c r="H232" i="9"/>
  <c r="L231" i="9"/>
  <c r="K231" i="9"/>
  <c r="J231" i="9"/>
  <c r="I231" i="9"/>
  <c r="H231" i="9"/>
  <c r="L230" i="9"/>
  <c r="K230" i="9"/>
  <c r="J230" i="9"/>
  <c r="I230" i="9"/>
  <c r="H230" i="9"/>
  <c r="L229" i="9"/>
  <c r="K229" i="9"/>
  <c r="J229" i="9"/>
  <c r="I229" i="9"/>
  <c r="H229" i="9"/>
  <c r="L228" i="9"/>
  <c r="K228" i="9"/>
  <c r="J228" i="9"/>
  <c r="I228" i="9"/>
  <c r="H228" i="9"/>
  <c r="L227" i="9"/>
  <c r="K227" i="9"/>
  <c r="J227" i="9"/>
  <c r="I227" i="9"/>
  <c r="H227" i="9"/>
  <c r="L226" i="9"/>
  <c r="K226" i="9"/>
  <c r="J226" i="9"/>
  <c r="I226" i="9"/>
  <c r="H226" i="9"/>
  <c r="L225" i="9"/>
  <c r="K225" i="9"/>
  <c r="J225" i="9"/>
  <c r="I225" i="9"/>
  <c r="I199" i="9"/>
  <c r="I200" i="9"/>
  <c r="I251" i="9"/>
  <c r="J199" i="9"/>
  <c r="J200" i="9"/>
  <c r="J251" i="9"/>
  <c r="K199" i="9"/>
  <c r="K200" i="9"/>
  <c r="K251" i="9"/>
  <c r="L199" i="9"/>
  <c r="L200" i="9"/>
  <c r="L251" i="9"/>
  <c r="I201" i="9"/>
  <c r="I252" i="9"/>
  <c r="J201" i="9"/>
  <c r="J252" i="9"/>
  <c r="K201" i="9"/>
  <c r="K252" i="9"/>
  <c r="L201" i="9"/>
  <c r="L252" i="9"/>
  <c r="I202" i="9"/>
  <c r="I253" i="9"/>
  <c r="J202" i="9"/>
  <c r="J253" i="9"/>
  <c r="K202" i="9"/>
  <c r="K253" i="9"/>
  <c r="L202" i="9"/>
  <c r="L253" i="9"/>
  <c r="I203" i="9"/>
  <c r="I254" i="9"/>
  <c r="J203" i="9"/>
  <c r="J254" i="9"/>
  <c r="K203" i="9"/>
  <c r="K254" i="9"/>
  <c r="L203" i="9"/>
  <c r="L254" i="9"/>
  <c r="I204" i="9"/>
  <c r="I255" i="9"/>
  <c r="J204" i="9"/>
  <c r="J255" i="9"/>
  <c r="K204" i="9"/>
  <c r="K255" i="9"/>
  <c r="L204" i="9"/>
  <c r="L255" i="9"/>
  <c r="I205" i="9"/>
  <c r="I256" i="9"/>
  <c r="J205" i="9"/>
  <c r="J256" i="9"/>
  <c r="K205" i="9"/>
  <c r="K256" i="9"/>
  <c r="L205" i="9"/>
  <c r="L256" i="9"/>
  <c r="I206" i="9"/>
  <c r="I257" i="9"/>
  <c r="J206" i="9"/>
  <c r="J257" i="9"/>
  <c r="K206" i="9"/>
  <c r="K257" i="9"/>
  <c r="L206" i="9"/>
  <c r="L257" i="9"/>
  <c r="I207" i="9"/>
  <c r="I258" i="9"/>
  <c r="J207" i="9"/>
  <c r="J258" i="9"/>
  <c r="K207" i="9"/>
  <c r="K258" i="9"/>
  <c r="L207" i="9"/>
  <c r="L258" i="9"/>
  <c r="I208" i="9"/>
  <c r="I259" i="9"/>
  <c r="J208" i="9"/>
  <c r="J259" i="9"/>
  <c r="K208" i="9"/>
  <c r="K259" i="9"/>
  <c r="L208" i="9"/>
  <c r="L259" i="9"/>
  <c r="I209" i="9"/>
  <c r="I260" i="9"/>
  <c r="J209" i="9"/>
  <c r="J260" i="9"/>
  <c r="K209" i="9"/>
  <c r="K260" i="9"/>
  <c r="L209" i="9"/>
  <c r="L260" i="9"/>
  <c r="I210" i="9"/>
  <c r="I261" i="9"/>
  <c r="J210" i="9"/>
  <c r="J261" i="9"/>
  <c r="K210" i="9"/>
  <c r="K261" i="9"/>
  <c r="L210" i="9"/>
  <c r="L261" i="9"/>
  <c r="I211" i="9"/>
  <c r="I262" i="9"/>
  <c r="J211" i="9"/>
  <c r="J262" i="9"/>
  <c r="K211" i="9"/>
  <c r="K262" i="9"/>
  <c r="L211" i="9"/>
  <c r="L262" i="9"/>
  <c r="I212" i="9"/>
  <c r="I263" i="9"/>
  <c r="J212" i="9"/>
  <c r="J263" i="9"/>
  <c r="K212" i="9"/>
  <c r="K263" i="9"/>
  <c r="L212" i="9"/>
  <c r="L263" i="9"/>
  <c r="I213" i="9"/>
  <c r="I264" i="9"/>
  <c r="J213" i="9"/>
  <c r="J264" i="9"/>
  <c r="K213" i="9"/>
  <c r="K264" i="9"/>
  <c r="L213" i="9"/>
  <c r="L264" i="9"/>
  <c r="I214" i="9"/>
  <c r="I265" i="9"/>
  <c r="J214" i="9"/>
  <c r="J265" i="9"/>
  <c r="K214" i="9"/>
  <c r="K265" i="9"/>
  <c r="L214" i="9"/>
  <c r="L265" i="9"/>
  <c r="I215" i="9"/>
  <c r="I266" i="9"/>
  <c r="J215" i="9"/>
  <c r="J266" i="9"/>
  <c r="K215" i="9"/>
  <c r="K266" i="9"/>
  <c r="L215" i="9"/>
  <c r="L266" i="9"/>
  <c r="I216" i="9"/>
  <c r="I267" i="9"/>
  <c r="J216" i="9"/>
  <c r="J267" i="9"/>
  <c r="K216" i="9"/>
  <c r="K267" i="9"/>
  <c r="L216" i="9"/>
  <c r="L267" i="9"/>
  <c r="I217" i="9"/>
  <c r="I268" i="9"/>
  <c r="J217" i="9"/>
  <c r="J268" i="9"/>
  <c r="K217" i="9"/>
  <c r="K268" i="9"/>
  <c r="L217" i="9"/>
  <c r="L268" i="9"/>
  <c r="I218" i="9"/>
  <c r="I269" i="9"/>
  <c r="J218" i="9"/>
  <c r="J269" i="9"/>
  <c r="K218" i="9"/>
  <c r="K269" i="9"/>
  <c r="L218" i="9"/>
  <c r="L269" i="9"/>
  <c r="I219" i="9"/>
  <c r="I270" i="9"/>
  <c r="J219" i="9"/>
  <c r="J270" i="9"/>
  <c r="K219" i="9"/>
  <c r="K270" i="9"/>
  <c r="L219" i="9"/>
  <c r="L270" i="9"/>
  <c r="H199" i="9"/>
  <c r="H201" i="9"/>
  <c r="H252" i="9"/>
  <c r="H202" i="9"/>
  <c r="H253" i="9"/>
  <c r="H203" i="9"/>
  <c r="H254" i="9"/>
  <c r="H204" i="9"/>
  <c r="H255" i="9"/>
  <c r="H205" i="9"/>
  <c r="H256" i="9"/>
  <c r="H206" i="9"/>
  <c r="H257" i="9"/>
  <c r="H207" i="9"/>
  <c r="H258" i="9"/>
  <c r="H208" i="9"/>
  <c r="H259" i="9"/>
  <c r="H209" i="9"/>
  <c r="H260" i="9"/>
  <c r="H210" i="9"/>
  <c r="H261" i="9"/>
  <c r="H211" i="9"/>
  <c r="H262" i="9"/>
  <c r="H212" i="9"/>
  <c r="H263" i="9"/>
  <c r="H213" i="9"/>
  <c r="H264" i="9"/>
  <c r="H214" i="9"/>
  <c r="H265" i="9"/>
  <c r="H215" i="9"/>
  <c r="H266" i="9"/>
  <c r="H216" i="9"/>
  <c r="H267" i="9"/>
  <c r="H217" i="9"/>
  <c r="H268" i="9"/>
  <c r="H218" i="9"/>
  <c r="H269" i="9"/>
  <c r="H219" i="9"/>
  <c r="H270" i="9"/>
  <c r="H200" i="9"/>
  <c r="H251" i="9"/>
  <c r="G252" i="9"/>
  <c r="G253" i="9"/>
  <c r="G254" i="9"/>
  <c r="G255" i="9"/>
  <c r="G256" i="9"/>
  <c r="G257" i="9"/>
  <c r="G258" i="9"/>
  <c r="G259" i="9"/>
  <c r="G260" i="9"/>
  <c r="G261" i="9"/>
  <c r="G262" i="9"/>
  <c r="G263" i="9"/>
  <c r="G264" i="9"/>
  <c r="G265" i="9"/>
  <c r="G266" i="9"/>
  <c r="G267" i="9"/>
  <c r="G268" i="9"/>
  <c r="G269" i="9"/>
  <c r="G270" i="9"/>
  <c r="G251" i="9"/>
  <c r="L250" i="9"/>
  <c r="K250" i="9"/>
  <c r="J250" i="9"/>
  <c r="I250" i="9"/>
  <c r="H250" i="9"/>
  <c r="C200" i="9"/>
  <c r="G245" i="9"/>
  <c r="G225" i="9"/>
  <c r="G226" i="9"/>
  <c r="G227" i="9"/>
  <c r="G228" i="9"/>
  <c r="G229" i="9"/>
  <c r="G230" i="9"/>
  <c r="G231" i="9"/>
  <c r="G232" i="9"/>
  <c r="G233" i="9"/>
  <c r="G234" i="9"/>
  <c r="G235" i="9"/>
  <c r="G236" i="9"/>
  <c r="G237" i="9"/>
  <c r="G238" i="9"/>
  <c r="G239" i="9"/>
  <c r="G240" i="9"/>
  <c r="G241" i="9"/>
  <c r="G242" i="9"/>
  <c r="G243" i="9"/>
  <c r="G244" i="9"/>
  <c r="G201" i="9"/>
  <c r="G202" i="9"/>
  <c r="G203" i="9"/>
  <c r="G204" i="9"/>
  <c r="G205" i="9"/>
  <c r="G206" i="9"/>
  <c r="G207" i="9"/>
  <c r="G208" i="9"/>
  <c r="G209" i="9"/>
  <c r="G210" i="9"/>
  <c r="G211" i="9"/>
  <c r="G212" i="9"/>
  <c r="G213" i="9"/>
  <c r="G214" i="9"/>
  <c r="G215" i="9"/>
  <c r="G216" i="9"/>
  <c r="G217" i="9"/>
  <c r="G218" i="9"/>
  <c r="G219" i="9"/>
  <c r="G200" i="9"/>
  <c r="G183" i="9"/>
  <c r="H183" i="9"/>
  <c r="I183" i="9"/>
  <c r="J183" i="9"/>
  <c r="K183" i="9"/>
  <c r="L183" i="9"/>
  <c r="M183" i="9"/>
  <c r="N183" i="9"/>
  <c r="O183" i="9"/>
  <c r="P183" i="9"/>
  <c r="G184" i="9"/>
  <c r="H184" i="9"/>
  <c r="I184" i="9"/>
  <c r="J184" i="9"/>
  <c r="K184" i="9"/>
  <c r="L184" i="9"/>
  <c r="M184" i="9"/>
  <c r="N184" i="9"/>
  <c r="O184" i="9"/>
  <c r="P184" i="9"/>
  <c r="G185" i="9"/>
  <c r="H185" i="9"/>
  <c r="I185" i="9"/>
  <c r="J185" i="9"/>
  <c r="K185" i="9"/>
  <c r="L185" i="9"/>
  <c r="M185" i="9"/>
  <c r="N185" i="9"/>
  <c r="O185" i="9"/>
  <c r="P185" i="9"/>
  <c r="G186" i="9"/>
  <c r="H186" i="9"/>
  <c r="I186" i="9"/>
  <c r="J186" i="9"/>
  <c r="K186" i="9"/>
  <c r="L186" i="9"/>
  <c r="M186" i="9"/>
  <c r="N186" i="9"/>
  <c r="O186" i="9"/>
  <c r="P186" i="9"/>
  <c r="G187" i="9"/>
  <c r="H187" i="9"/>
  <c r="I187" i="9"/>
  <c r="J187" i="9"/>
  <c r="K187" i="9"/>
  <c r="L187" i="9"/>
  <c r="M187" i="9"/>
  <c r="N187" i="9"/>
  <c r="O187" i="9"/>
  <c r="P187" i="9"/>
  <c r="G188" i="9"/>
  <c r="H188" i="9"/>
  <c r="I188" i="9"/>
  <c r="J188" i="9"/>
  <c r="K188" i="9"/>
  <c r="L188" i="9"/>
  <c r="M188" i="9"/>
  <c r="N188" i="9"/>
  <c r="O188" i="9"/>
  <c r="P188" i="9"/>
  <c r="G189" i="9"/>
  <c r="H189" i="9"/>
  <c r="I189" i="9"/>
  <c r="J189" i="9"/>
  <c r="K189" i="9"/>
  <c r="L189" i="9"/>
  <c r="M189" i="9"/>
  <c r="N189" i="9"/>
  <c r="O189" i="9"/>
  <c r="P189" i="9"/>
  <c r="G190" i="9"/>
  <c r="H190" i="9"/>
  <c r="I190" i="9"/>
  <c r="J190" i="9"/>
  <c r="K190" i="9"/>
  <c r="L190" i="9"/>
  <c r="M190" i="9"/>
  <c r="N190" i="9"/>
  <c r="O190" i="9"/>
  <c r="P190" i="9"/>
  <c r="G191" i="9"/>
  <c r="H191" i="9"/>
  <c r="I191" i="9"/>
  <c r="J191" i="9"/>
  <c r="K191" i="9"/>
  <c r="L191" i="9"/>
  <c r="M191" i="9"/>
  <c r="N191" i="9"/>
  <c r="O191" i="9"/>
  <c r="P191" i="9"/>
  <c r="G192" i="9"/>
  <c r="H192" i="9"/>
  <c r="I192" i="9"/>
  <c r="J192" i="9"/>
  <c r="K192" i="9"/>
  <c r="L192" i="9"/>
  <c r="M192" i="9"/>
  <c r="N192" i="9"/>
  <c r="O192" i="9"/>
  <c r="P192" i="9"/>
  <c r="F86" i="9"/>
  <c r="B87" i="9"/>
  <c r="H86" i="9"/>
  <c r="I86" i="9"/>
  <c r="J86" i="9"/>
  <c r="K86" i="9"/>
  <c r="L86" i="9"/>
  <c r="M86" i="9"/>
  <c r="N86" i="9"/>
  <c r="O86" i="9"/>
  <c r="P86" i="9"/>
  <c r="Q86" i="9"/>
  <c r="R86" i="9"/>
  <c r="S86" i="9"/>
  <c r="T86" i="9"/>
  <c r="T62" i="9"/>
  <c r="U86" i="9"/>
  <c r="V86" i="9"/>
  <c r="W86" i="9"/>
  <c r="X86" i="9"/>
  <c r="Y86" i="9"/>
  <c r="Z86" i="9"/>
  <c r="Z62" i="9"/>
  <c r="G62" i="9"/>
  <c r="H60" i="9"/>
  <c r="T82" i="9"/>
  <c r="T81" i="9"/>
  <c r="T80" i="9"/>
  <c r="T79" i="9"/>
  <c r="T78" i="9"/>
  <c r="T77" i="9"/>
  <c r="T76" i="9"/>
  <c r="T75" i="9"/>
  <c r="T74" i="9"/>
  <c r="T73" i="9"/>
  <c r="T72" i="9"/>
  <c r="T71" i="9"/>
  <c r="T70" i="9"/>
  <c r="T69" i="9"/>
  <c r="T68" i="9"/>
  <c r="T67" i="9"/>
  <c r="T66" i="9"/>
  <c r="T65" i="9"/>
  <c r="T64" i="9"/>
  <c r="T63" i="9"/>
  <c r="B90" i="9"/>
  <c r="B91" i="9"/>
  <c r="G97" i="9"/>
  <c r="G98" i="9"/>
  <c r="G99" i="9"/>
  <c r="G100" i="9"/>
  <c r="G101" i="9"/>
  <c r="G102" i="9"/>
  <c r="G103" i="9"/>
  <c r="G104" i="9"/>
  <c r="G105" i="9"/>
  <c r="G106" i="9"/>
  <c r="G107" i="9"/>
  <c r="H84" i="9"/>
  <c r="H85" i="9"/>
  <c r="G87" i="9"/>
  <c r="G119" i="9"/>
  <c r="G120" i="9"/>
  <c r="G121" i="9"/>
  <c r="G122" i="9"/>
  <c r="G123" i="9"/>
  <c r="G124" i="9"/>
  <c r="G125" i="9"/>
  <c r="G126" i="9"/>
  <c r="G127" i="9"/>
  <c r="G128" i="9"/>
  <c r="G129" i="9"/>
  <c r="U62" i="9"/>
  <c r="U63" i="9"/>
  <c r="V62" i="9"/>
  <c r="V63" i="9"/>
  <c r="W62" i="9"/>
  <c r="W63" i="9"/>
  <c r="X62" i="9"/>
  <c r="X63" i="9"/>
  <c r="Y62" i="9"/>
  <c r="Y63" i="9"/>
  <c r="Z63" i="9"/>
  <c r="U64" i="9"/>
  <c r="V64" i="9"/>
  <c r="W64" i="9"/>
  <c r="X64" i="9"/>
  <c r="Y64" i="9"/>
  <c r="Z64" i="9"/>
  <c r="U65" i="9"/>
  <c r="V65" i="9"/>
  <c r="W65" i="9"/>
  <c r="X65" i="9"/>
  <c r="Y65" i="9"/>
  <c r="Z65" i="9"/>
  <c r="U66" i="9"/>
  <c r="V66" i="9"/>
  <c r="W66" i="9"/>
  <c r="X66" i="9"/>
  <c r="Y66" i="9"/>
  <c r="Z66" i="9"/>
  <c r="U67" i="9"/>
  <c r="V67" i="9"/>
  <c r="W67" i="9"/>
  <c r="X67" i="9"/>
  <c r="Y67" i="9"/>
  <c r="Z67" i="9"/>
  <c r="U68" i="9"/>
  <c r="V68" i="9"/>
  <c r="W68" i="9"/>
  <c r="X68" i="9"/>
  <c r="Y68" i="9"/>
  <c r="Z68" i="9"/>
  <c r="U69" i="9"/>
  <c r="V69" i="9"/>
  <c r="W69" i="9"/>
  <c r="X69" i="9"/>
  <c r="Y69" i="9"/>
  <c r="Z69" i="9"/>
  <c r="U70" i="9"/>
  <c r="V70" i="9"/>
  <c r="W70" i="9"/>
  <c r="X70" i="9"/>
  <c r="Y70" i="9"/>
  <c r="Z70" i="9"/>
  <c r="U71" i="9"/>
  <c r="V71" i="9"/>
  <c r="W71" i="9"/>
  <c r="X71" i="9"/>
  <c r="Y71" i="9"/>
  <c r="Z71" i="9"/>
  <c r="U72" i="9"/>
  <c r="V72" i="9"/>
  <c r="W72" i="9"/>
  <c r="X72" i="9"/>
  <c r="Y72" i="9"/>
  <c r="Z72" i="9"/>
  <c r="U73" i="9"/>
  <c r="V73" i="9"/>
  <c r="W73" i="9"/>
  <c r="X73" i="9"/>
  <c r="Y73" i="9"/>
  <c r="Z73" i="9"/>
  <c r="U74" i="9"/>
  <c r="V74" i="9"/>
  <c r="W74" i="9"/>
  <c r="X74" i="9"/>
  <c r="Y74" i="9"/>
  <c r="Z74" i="9"/>
  <c r="U75" i="9"/>
  <c r="V75" i="9"/>
  <c r="W75" i="9"/>
  <c r="X75" i="9"/>
  <c r="Y75" i="9"/>
  <c r="Z75" i="9"/>
  <c r="U76" i="9"/>
  <c r="V76" i="9"/>
  <c r="W76" i="9"/>
  <c r="X76" i="9"/>
  <c r="Y76" i="9"/>
  <c r="Z76" i="9"/>
  <c r="U77" i="9"/>
  <c r="V77" i="9"/>
  <c r="W77" i="9"/>
  <c r="X77" i="9"/>
  <c r="Y77" i="9"/>
  <c r="Z77" i="9"/>
  <c r="U78" i="9"/>
  <c r="V78" i="9"/>
  <c r="W78" i="9"/>
  <c r="X78" i="9"/>
  <c r="Y78" i="9"/>
  <c r="Z78" i="9"/>
  <c r="U79" i="9"/>
  <c r="V79" i="9"/>
  <c r="W79" i="9"/>
  <c r="X79" i="9"/>
  <c r="Y79" i="9"/>
  <c r="Z79" i="9"/>
  <c r="U80" i="9"/>
  <c r="V80" i="9"/>
  <c r="W80" i="9"/>
  <c r="X80" i="9"/>
  <c r="Y80" i="9"/>
  <c r="Z80" i="9"/>
  <c r="U81" i="9"/>
  <c r="V81" i="9"/>
  <c r="W81" i="9"/>
  <c r="X81" i="9"/>
  <c r="Y81" i="9"/>
  <c r="Z81" i="9"/>
  <c r="U82" i="9"/>
  <c r="V82" i="9"/>
  <c r="W82" i="9"/>
  <c r="X82" i="9"/>
  <c r="Y82" i="9"/>
  <c r="Z82" i="9"/>
  <c r="N62" i="9"/>
  <c r="N82" i="9"/>
  <c r="M62" i="9"/>
  <c r="M82" i="9"/>
  <c r="L62" i="9"/>
  <c r="L82" i="9"/>
  <c r="K62" i="9"/>
  <c r="K82" i="9"/>
  <c r="J62" i="9"/>
  <c r="J82" i="9"/>
  <c r="I62" i="9"/>
  <c r="I82" i="9"/>
  <c r="H62" i="9"/>
  <c r="H82" i="9"/>
  <c r="N81" i="9"/>
  <c r="M81" i="9"/>
  <c r="L81" i="9"/>
  <c r="K81" i="9"/>
  <c r="J81" i="9"/>
  <c r="I81" i="9"/>
  <c r="H81" i="9"/>
  <c r="N80" i="9"/>
  <c r="M80" i="9"/>
  <c r="L80" i="9"/>
  <c r="K80" i="9"/>
  <c r="J80" i="9"/>
  <c r="I80" i="9"/>
  <c r="H80" i="9"/>
  <c r="N79" i="9"/>
  <c r="M79" i="9"/>
  <c r="L79" i="9"/>
  <c r="K79" i="9"/>
  <c r="J79" i="9"/>
  <c r="I79" i="9"/>
  <c r="H79" i="9"/>
  <c r="N78" i="9"/>
  <c r="M78" i="9"/>
  <c r="L78" i="9"/>
  <c r="K78" i="9"/>
  <c r="J78" i="9"/>
  <c r="I78" i="9"/>
  <c r="H78" i="9"/>
  <c r="N77" i="9"/>
  <c r="M77" i="9"/>
  <c r="L77" i="9"/>
  <c r="K77" i="9"/>
  <c r="J77" i="9"/>
  <c r="I77" i="9"/>
  <c r="H77" i="9"/>
  <c r="N76" i="9"/>
  <c r="M76" i="9"/>
  <c r="L76" i="9"/>
  <c r="K76" i="9"/>
  <c r="J76" i="9"/>
  <c r="I76" i="9"/>
  <c r="H76" i="9"/>
  <c r="N75" i="9"/>
  <c r="M75" i="9"/>
  <c r="L75" i="9"/>
  <c r="K75" i="9"/>
  <c r="J75" i="9"/>
  <c r="I75" i="9"/>
  <c r="H75" i="9"/>
  <c r="N74" i="9"/>
  <c r="M74" i="9"/>
  <c r="L74" i="9"/>
  <c r="K74" i="9"/>
  <c r="J74" i="9"/>
  <c r="I74" i="9"/>
  <c r="H74" i="9"/>
  <c r="N73" i="9"/>
  <c r="M73" i="9"/>
  <c r="L73" i="9"/>
  <c r="K73" i="9"/>
  <c r="J73" i="9"/>
  <c r="I73" i="9"/>
  <c r="H73" i="9"/>
  <c r="N72" i="9"/>
  <c r="M72" i="9"/>
  <c r="L72" i="9"/>
  <c r="K72" i="9"/>
  <c r="J72" i="9"/>
  <c r="I72" i="9"/>
  <c r="H72" i="9"/>
  <c r="N71" i="9"/>
  <c r="M71" i="9"/>
  <c r="L71" i="9"/>
  <c r="K71" i="9"/>
  <c r="J71" i="9"/>
  <c r="I71" i="9"/>
  <c r="H71" i="9"/>
  <c r="N70" i="9"/>
  <c r="M70" i="9"/>
  <c r="L70" i="9"/>
  <c r="K70" i="9"/>
  <c r="J70" i="9"/>
  <c r="I70" i="9"/>
  <c r="H70" i="9"/>
  <c r="N69" i="9"/>
  <c r="M69" i="9"/>
  <c r="L69" i="9"/>
  <c r="K69" i="9"/>
  <c r="J69" i="9"/>
  <c r="I69" i="9"/>
  <c r="H69" i="9"/>
  <c r="N68" i="9"/>
  <c r="M68" i="9"/>
  <c r="L68" i="9"/>
  <c r="K68" i="9"/>
  <c r="J68" i="9"/>
  <c r="I68" i="9"/>
  <c r="H68" i="9"/>
  <c r="N67" i="9"/>
  <c r="M67" i="9"/>
  <c r="L67" i="9"/>
  <c r="K67" i="9"/>
  <c r="J67" i="9"/>
  <c r="I67" i="9"/>
  <c r="H67" i="9"/>
  <c r="N66" i="9"/>
  <c r="M66" i="9"/>
  <c r="L66" i="9"/>
  <c r="K66" i="9"/>
  <c r="J66" i="9"/>
  <c r="I66" i="9"/>
  <c r="H66" i="9"/>
  <c r="N65" i="9"/>
  <c r="M65" i="9"/>
  <c r="L65" i="9"/>
  <c r="K65" i="9"/>
  <c r="J65" i="9"/>
  <c r="I65" i="9"/>
  <c r="H65" i="9"/>
  <c r="N64" i="9"/>
  <c r="M64" i="9"/>
  <c r="L64" i="9"/>
  <c r="K64" i="9"/>
  <c r="J64" i="9"/>
  <c r="I64" i="9"/>
  <c r="H64" i="9"/>
  <c r="N63" i="9"/>
  <c r="M63" i="9"/>
  <c r="L63" i="9"/>
  <c r="K63" i="9"/>
  <c r="J63" i="9"/>
  <c r="I63" i="9"/>
  <c r="H63" i="9"/>
  <c r="G64" i="9"/>
  <c r="G65" i="9"/>
  <c r="G66" i="9"/>
  <c r="G67" i="9"/>
  <c r="G68" i="9"/>
  <c r="G69" i="9"/>
  <c r="G70" i="9"/>
  <c r="G71" i="9"/>
  <c r="G72" i="9"/>
  <c r="G73" i="9"/>
  <c r="G74" i="9"/>
  <c r="G75" i="9"/>
  <c r="G76" i="9"/>
  <c r="G77" i="9"/>
  <c r="G78" i="9"/>
  <c r="G79" i="9"/>
  <c r="G80" i="9"/>
  <c r="G81" i="9"/>
  <c r="G82" i="9"/>
  <c r="G63" i="9"/>
  <c r="S62" i="9"/>
  <c r="R62" i="9"/>
  <c r="Q62" i="9"/>
  <c r="P62" i="9"/>
  <c r="O62" i="9"/>
  <c r="R87" i="9"/>
  <c r="S87" i="9"/>
  <c r="T87" i="9"/>
  <c r="U87" i="9"/>
  <c r="V87" i="9"/>
  <c r="W87" i="9"/>
  <c r="X87" i="9"/>
  <c r="Y87" i="9"/>
  <c r="Z87" i="9"/>
  <c r="I87" i="9"/>
  <c r="J87" i="9"/>
  <c r="K87" i="9"/>
  <c r="L87" i="9"/>
  <c r="M87" i="9"/>
  <c r="N87" i="9"/>
  <c r="O87" i="9"/>
  <c r="H87" i="9"/>
  <c r="K84" i="9"/>
  <c r="K85" i="9"/>
  <c r="G88" i="9"/>
  <c r="G89" i="9"/>
  <c r="G90" i="9"/>
  <c r="G91" i="9"/>
  <c r="G92" i="9"/>
  <c r="G93" i="9"/>
  <c r="G94" i="9"/>
  <c r="G95" i="9"/>
  <c r="G96" i="9"/>
  <c r="B96" i="9"/>
  <c r="B97" i="9"/>
  <c r="G156" i="9"/>
  <c r="G133" i="9"/>
  <c r="H44" i="9"/>
  <c r="G47" i="9"/>
  <c r="Z109" i="9"/>
  <c r="Z132" i="9"/>
  <c r="Z155" i="9"/>
  <c r="Y109" i="9"/>
  <c r="Y132" i="9"/>
  <c r="Y155" i="9"/>
  <c r="X109" i="9"/>
  <c r="X132" i="9"/>
  <c r="X155" i="9"/>
  <c r="W109" i="9"/>
  <c r="W132" i="9"/>
  <c r="W155" i="9"/>
  <c r="V109" i="9"/>
  <c r="V132" i="9"/>
  <c r="V155" i="9"/>
  <c r="U109" i="9"/>
  <c r="U132" i="9"/>
  <c r="U155" i="9"/>
  <c r="T109" i="9"/>
  <c r="T132" i="9"/>
  <c r="T155" i="9"/>
  <c r="S109" i="9"/>
  <c r="S132" i="9"/>
  <c r="S155" i="9"/>
  <c r="R109" i="9"/>
  <c r="R132" i="9"/>
  <c r="R155" i="9"/>
  <c r="Q109" i="9"/>
  <c r="Q132" i="9"/>
  <c r="Q155" i="9"/>
  <c r="P109" i="9"/>
  <c r="P132" i="9"/>
  <c r="P155" i="9"/>
  <c r="O109" i="9"/>
  <c r="O132" i="9"/>
  <c r="O155" i="9"/>
  <c r="N109" i="9"/>
  <c r="N132" i="9"/>
  <c r="N155" i="9"/>
  <c r="M109" i="9"/>
  <c r="M132" i="9"/>
  <c r="M155" i="9"/>
  <c r="L109" i="9"/>
  <c r="L132" i="9"/>
  <c r="L155" i="9"/>
  <c r="K109" i="9"/>
  <c r="K132" i="9"/>
  <c r="K155" i="9"/>
  <c r="J109" i="9"/>
  <c r="J132" i="9"/>
  <c r="J155" i="9"/>
  <c r="I109" i="9"/>
  <c r="I132" i="9"/>
  <c r="I155" i="9"/>
  <c r="H109" i="9"/>
  <c r="H132" i="9"/>
  <c r="H155" i="9"/>
  <c r="G109" i="9"/>
  <c r="G132" i="9"/>
  <c r="G155" i="9"/>
  <c r="Z129" i="9"/>
  <c r="Y129" i="9"/>
  <c r="X129" i="9"/>
  <c r="W129" i="9"/>
  <c r="V129" i="9"/>
  <c r="U129" i="9"/>
  <c r="T129" i="9"/>
  <c r="S129" i="9"/>
  <c r="R129" i="9"/>
  <c r="Q129" i="9"/>
  <c r="P129" i="9"/>
  <c r="O129" i="9"/>
  <c r="N129" i="9"/>
  <c r="M129" i="9"/>
  <c r="L129" i="9"/>
  <c r="K129" i="9"/>
  <c r="J129" i="9"/>
  <c r="I129" i="9"/>
  <c r="H129" i="9"/>
  <c r="Z128" i="9"/>
  <c r="Y128" i="9"/>
  <c r="X128" i="9"/>
  <c r="W128" i="9"/>
  <c r="V128" i="9"/>
  <c r="U128" i="9"/>
  <c r="T128" i="9"/>
  <c r="S128" i="9"/>
  <c r="R128" i="9"/>
  <c r="Q128" i="9"/>
  <c r="P128" i="9"/>
  <c r="O128" i="9"/>
  <c r="N128" i="9"/>
  <c r="M128" i="9"/>
  <c r="L128" i="9"/>
  <c r="K128" i="9"/>
  <c r="J128" i="9"/>
  <c r="I128" i="9"/>
  <c r="H128" i="9"/>
  <c r="Z127" i="9"/>
  <c r="Y127" i="9"/>
  <c r="X127" i="9"/>
  <c r="W127" i="9"/>
  <c r="V127" i="9"/>
  <c r="U127" i="9"/>
  <c r="T127" i="9"/>
  <c r="S127" i="9"/>
  <c r="R127" i="9"/>
  <c r="Q127" i="9"/>
  <c r="P127" i="9"/>
  <c r="O127" i="9"/>
  <c r="N127" i="9"/>
  <c r="M127" i="9"/>
  <c r="L127" i="9"/>
  <c r="K127" i="9"/>
  <c r="J127" i="9"/>
  <c r="I127" i="9"/>
  <c r="H127" i="9"/>
  <c r="Z126" i="9"/>
  <c r="Y126" i="9"/>
  <c r="X126" i="9"/>
  <c r="W126" i="9"/>
  <c r="V126" i="9"/>
  <c r="U126" i="9"/>
  <c r="T126" i="9"/>
  <c r="S126" i="9"/>
  <c r="R126" i="9"/>
  <c r="Q126" i="9"/>
  <c r="P126" i="9"/>
  <c r="O126" i="9"/>
  <c r="N126" i="9"/>
  <c r="M126" i="9"/>
  <c r="L126" i="9"/>
  <c r="K126" i="9"/>
  <c r="J126" i="9"/>
  <c r="I126" i="9"/>
  <c r="H126" i="9"/>
  <c r="Z125" i="9"/>
  <c r="Y125" i="9"/>
  <c r="X125" i="9"/>
  <c r="W125" i="9"/>
  <c r="V125" i="9"/>
  <c r="U125" i="9"/>
  <c r="T125" i="9"/>
  <c r="S125" i="9"/>
  <c r="R125" i="9"/>
  <c r="Q125" i="9"/>
  <c r="P125" i="9"/>
  <c r="O125" i="9"/>
  <c r="N125" i="9"/>
  <c r="M125" i="9"/>
  <c r="L125" i="9"/>
  <c r="K125" i="9"/>
  <c r="J125" i="9"/>
  <c r="I125" i="9"/>
  <c r="H125" i="9"/>
  <c r="Z124" i="9"/>
  <c r="Y124" i="9"/>
  <c r="X124" i="9"/>
  <c r="W124" i="9"/>
  <c r="V124" i="9"/>
  <c r="U124" i="9"/>
  <c r="T124" i="9"/>
  <c r="S124" i="9"/>
  <c r="R124" i="9"/>
  <c r="Q124" i="9"/>
  <c r="P124" i="9"/>
  <c r="O124" i="9"/>
  <c r="N124" i="9"/>
  <c r="M124" i="9"/>
  <c r="L124" i="9"/>
  <c r="K124" i="9"/>
  <c r="J124" i="9"/>
  <c r="I124" i="9"/>
  <c r="H124" i="9"/>
  <c r="Z123" i="9"/>
  <c r="Y123" i="9"/>
  <c r="X123" i="9"/>
  <c r="W123" i="9"/>
  <c r="V123" i="9"/>
  <c r="U123" i="9"/>
  <c r="T123" i="9"/>
  <c r="S123" i="9"/>
  <c r="R123" i="9"/>
  <c r="Q123" i="9"/>
  <c r="P123" i="9"/>
  <c r="O123" i="9"/>
  <c r="N123" i="9"/>
  <c r="M123" i="9"/>
  <c r="L123" i="9"/>
  <c r="K123" i="9"/>
  <c r="J123" i="9"/>
  <c r="I123" i="9"/>
  <c r="H123" i="9"/>
  <c r="Z122" i="9"/>
  <c r="Y122" i="9"/>
  <c r="X122" i="9"/>
  <c r="W122" i="9"/>
  <c r="V122" i="9"/>
  <c r="U122" i="9"/>
  <c r="T122" i="9"/>
  <c r="S122" i="9"/>
  <c r="R122" i="9"/>
  <c r="Q122" i="9"/>
  <c r="P122" i="9"/>
  <c r="O122" i="9"/>
  <c r="N122" i="9"/>
  <c r="M122" i="9"/>
  <c r="L122" i="9"/>
  <c r="K122" i="9"/>
  <c r="J122" i="9"/>
  <c r="I122" i="9"/>
  <c r="H122" i="9"/>
  <c r="Z121" i="9"/>
  <c r="Y121" i="9"/>
  <c r="X121" i="9"/>
  <c r="W121" i="9"/>
  <c r="V121" i="9"/>
  <c r="U121" i="9"/>
  <c r="T121" i="9"/>
  <c r="S121" i="9"/>
  <c r="R121" i="9"/>
  <c r="Q121" i="9"/>
  <c r="P121" i="9"/>
  <c r="O121" i="9"/>
  <c r="N121" i="9"/>
  <c r="M121" i="9"/>
  <c r="L121" i="9"/>
  <c r="K121" i="9"/>
  <c r="J121" i="9"/>
  <c r="I121" i="9"/>
  <c r="H121" i="9"/>
  <c r="Z120" i="9"/>
  <c r="Y120" i="9"/>
  <c r="X120" i="9"/>
  <c r="W120" i="9"/>
  <c r="V120" i="9"/>
  <c r="U120" i="9"/>
  <c r="T120" i="9"/>
  <c r="S120" i="9"/>
  <c r="R120" i="9"/>
  <c r="Q120" i="9"/>
  <c r="P120" i="9"/>
  <c r="O120" i="9"/>
  <c r="N120" i="9"/>
  <c r="M120" i="9"/>
  <c r="L120" i="9"/>
  <c r="K120" i="9"/>
  <c r="J120" i="9"/>
  <c r="I120" i="9"/>
  <c r="H120" i="9"/>
  <c r="Z119" i="9"/>
  <c r="Y119" i="9"/>
  <c r="X119" i="9"/>
  <c r="W119" i="9"/>
  <c r="V119" i="9"/>
  <c r="U119" i="9"/>
  <c r="T119" i="9"/>
  <c r="S119" i="9"/>
  <c r="R119" i="9"/>
  <c r="Q119" i="9"/>
  <c r="P119" i="9"/>
  <c r="O119" i="9"/>
  <c r="N119" i="9"/>
  <c r="M119" i="9"/>
  <c r="L119" i="9"/>
  <c r="K119" i="9"/>
  <c r="J119" i="9"/>
  <c r="I119" i="9"/>
  <c r="H119" i="9"/>
  <c r="Z118" i="9"/>
  <c r="Y118" i="9"/>
  <c r="X118" i="9"/>
  <c r="W118" i="9"/>
  <c r="V118" i="9"/>
  <c r="U118" i="9"/>
  <c r="T118" i="9"/>
  <c r="S118" i="9"/>
  <c r="R118" i="9"/>
  <c r="Q118" i="9"/>
  <c r="P118" i="9"/>
  <c r="O118" i="9"/>
  <c r="N118" i="9"/>
  <c r="M118" i="9"/>
  <c r="L118" i="9"/>
  <c r="K118" i="9"/>
  <c r="J118" i="9"/>
  <c r="I118" i="9"/>
  <c r="H118" i="9"/>
  <c r="G118" i="9"/>
  <c r="Z117" i="9"/>
  <c r="Y117" i="9"/>
  <c r="X117" i="9"/>
  <c r="W117" i="9"/>
  <c r="V117" i="9"/>
  <c r="U117" i="9"/>
  <c r="T117" i="9"/>
  <c r="S117" i="9"/>
  <c r="R117" i="9"/>
  <c r="Q117" i="9"/>
  <c r="P117" i="9"/>
  <c r="O117" i="9"/>
  <c r="N117" i="9"/>
  <c r="M117" i="9"/>
  <c r="L117" i="9"/>
  <c r="K117" i="9"/>
  <c r="J117" i="9"/>
  <c r="I117" i="9"/>
  <c r="H117" i="9"/>
  <c r="G117" i="9"/>
  <c r="Z116" i="9"/>
  <c r="Y116" i="9"/>
  <c r="X116" i="9"/>
  <c r="W116" i="9"/>
  <c r="V116" i="9"/>
  <c r="U116" i="9"/>
  <c r="T116" i="9"/>
  <c r="S116" i="9"/>
  <c r="R116" i="9"/>
  <c r="Q116" i="9"/>
  <c r="P116" i="9"/>
  <c r="O116" i="9"/>
  <c r="N116" i="9"/>
  <c r="M116" i="9"/>
  <c r="L116" i="9"/>
  <c r="K116" i="9"/>
  <c r="J116" i="9"/>
  <c r="I116" i="9"/>
  <c r="H116" i="9"/>
  <c r="G116" i="9"/>
  <c r="Z115" i="9"/>
  <c r="Y115" i="9"/>
  <c r="X115" i="9"/>
  <c r="W115" i="9"/>
  <c r="V115" i="9"/>
  <c r="U115" i="9"/>
  <c r="T115" i="9"/>
  <c r="S115" i="9"/>
  <c r="R115" i="9"/>
  <c r="Q115" i="9"/>
  <c r="P115" i="9"/>
  <c r="O115" i="9"/>
  <c r="N115" i="9"/>
  <c r="M115" i="9"/>
  <c r="L115" i="9"/>
  <c r="K115" i="9"/>
  <c r="J115" i="9"/>
  <c r="I115" i="9"/>
  <c r="H115" i="9"/>
  <c r="G115" i="9"/>
  <c r="Z114" i="9"/>
  <c r="Y114" i="9"/>
  <c r="X114" i="9"/>
  <c r="W114" i="9"/>
  <c r="V114" i="9"/>
  <c r="U114" i="9"/>
  <c r="T114" i="9"/>
  <c r="S114" i="9"/>
  <c r="R114" i="9"/>
  <c r="Q114" i="9"/>
  <c r="P114" i="9"/>
  <c r="O114" i="9"/>
  <c r="N114" i="9"/>
  <c r="M114" i="9"/>
  <c r="L114" i="9"/>
  <c r="K114" i="9"/>
  <c r="J114" i="9"/>
  <c r="I114" i="9"/>
  <c r="H114" i="9"/>
  <c r="G114" i="9"/>
  <c r="Z113" i="9"/>
  <c r="Y113" i="9"/>
  <c r="X113" i="9"/>
  <c r="W113" i="9"/>
  <c r="V113" i="9"/>
  <c r="U113" i="9"/>
  <c r="T113" i="9"/>
  <c r="S113" i="9"/>
  <c r="R113" i="9"/>
  <c r="Q113" i="9"/>
  <c r="P113" i="9"/>
  <c r="O113" i="9"/>
  <c r="N113" i="9"/>
  <c r="M113" i="9"/>
  <c r="L113" i="9"/>
  <c r="K113" i="9"/>
  <c r="J113" i="9"/>
  <c r="I113" i="9"/>
  <c r="H113" i="9"/>
  <c r="G113" i="9"/>
  <c r="Z112" i="9"/>
  <c r="Y112" i="9"/>
  <c r="X112" i="9"/>
  <c r="W112" i="9"/>
  <c r="V112" i="9"/>
  <c r="U112" i="9"/>
  <c r="T112" i="9"/>
  <c r="S112" i="9"/>
  <c r="R112" i="9"/>
  <c r="Q112" i="9"/>
  <c r="P112" i="9"/>
  <c r="O112" i="9"/>
  <c r="N112" i="9"/>
  <c r="M112" i="9"/>
  <c r="L112" i="9"/>
  <c r="K112" i="9"/>
  <c r="J112" i="9"/>
  <c r="I112" i="9"/>
  <c r="H112" i="9"/>
  <c r="G112" i="9"/>
  <c r="Z111" i="9"/>
  <c r="Y111" i="9"/>
  <c r="X111" i="9"/>
  <c r="W111" i="9"/>
  <c r="V111" i="9"/>
  <c r="U111" i="9"/>
  <c r="T111" i="9"/>
  <c r="S111" i="9"/>
  <c r="R111" i="9"/>
  <c r="Q111" i="9"/>
  <c r="P111" i="9"/>
  <c r="O111" i="9"/>
  <c r="N111" i="9"/>
  <c r="M111" i="9"/>
  <c r="L111" i="9"/>
  <c r="K111" i="9"/>
  <c r="J111" i="9"/>
  <c r="I111" i="9"/>
  <c r="H111" i="9"/>
  <c r="G111" i="9"/>
  <c r="H46" i="9"/>
  <c r="I46" i="9"/>
  <c r="J46" i="9"/>
  <c r="K46" i="9"/>
  <c r="L46" i="9"/>
  <c r="M46" i="9"/>
  <c r="N46" i="9"/>
  <c r="O46" i="9"/>
  <c r="P46" i="9"/>
  <c r="Q46" i="9"/>
  <c r="R46" i="9"/>
  <c r="S46" i="9"/>
  <c r="S56" i="9"/>
  <c r="R56" i="9"/>
  <c r="Q56" i="9"/>
  <c r="S55" i="9"/>
  <c r="R55" i="9"/>
  <c r="Q55" i="9"/>
  <c r="S54" i="9"/>
  <c r="R54" i="9"/>
  <c r="Q54" i="9"/>
  <c r="S53" i="9"/>
  <c r="R53" i="9"/>
  <c r="Q53" i="9"/>
  <c r="S52" i="9"/>
  <c r="R52" i="9"/>
  <c r="Q52" i="9"/>
  <c r="S51" i="9"/>
  <c r="R51" i="9"/>
  <c r="Q51" i="9"/>
  <c r="S50" i="9"/>
  <c r="R50" i="9"/>
  <c r="Q50" i="9"/>
  <c r="S49" i="9"/>
  <c r="R49" i="9"/>
  <c r="Q49" i="9"/>
  <c r="S48" i="9"/>
  <c r="R48" i="9"/>
  <c r="Q48" i="9"/>
  <c r="S47" i="9"/>
  <c r="R47" i="9"/>
  <c r="Q47" i="9"/>
  <c r="P48" i="9"/>
  <c r="P49" i="9"/>
  <c r="P50" i="9"/>
  <c r="P51" i="9"/>
  <c r="P52" i="9"/>
  <c r="P53" i="9"/>
  <c r="P54" i="9"/>
  <c r="P55" i="9"/>
  <c r="P56" i="9"/>
  <c r="P47" i="9"/>
  <c r="O56" i="9"/>
  <c r="N56" i="9"/>
  <c r="M56" i="9"/>
  <c r="L56" i="9"/>
  <c r="K56" i="9"/>
  <c r="J56" i="9"/>
  <c r="I56" i="9"/>
  <c r="H56" i="9"/>
  <c r="O55" i="9"/>
  <c r="N55" i="9"/>
  <c r="M55" i="9"/>
  <c r="L55" i="9"/>
  <c r="K55" i="9"/>
  <c r="J55" i="9"/>
  <c r="I55" i="9"/>
  <c r="H55" i="9"/>
  <c r="O54" i="9"/>
  <c r="N54" i="9"/>
  <c r="M54" i="9"/>
  <c r="L54" i="9"/>
  <c r="K54" i="9"/>
  <c r="J54" i="9"/>
  <c r="I54" i="9"/>
  <c r="H54" i="9"/>
  <c r="O53" i="9"/>
  <c r="N53" i="9"/>
  <c r="M53" i="9"/>
  <c r="L53" i="9"/>
  <c r="K53" i="9"/>
  <c r="J53" i="9"/>
  <c r="I53" i="9"/>
  <c r="H53" i="9"/>
  <c r="O52" i="9"/>
  <c r="N52" i="9"/>
  <c r="M52" i="9"/>
  <c r="L52" i="9"/>
  <c r="K52" i="9"/>
  <c r="J52" i="9"/>
  <c r="I52" i="9"/>
  <c r="H52" i="9"/>
  <c r="O51" i="9"/>
  <c r="N51" i="9"/>
  <c r="M51" i="9"/>
  <c r="L51" i="9"/>
  <c r="K51" i="9"/>
  <c r="J51" i="9"/>
  <c r="I51" i="9"/>
  <c r="H51" i="9"/>
  <c r="O50" i="9"/>
  <c r="N50" i="9"/>
  <c r="M50" i="9"/>
  <c r="L50" i="9"/>
  <c r="K50" i="9"/>
  <c r="J50" i="9"/>
  <c r="I50" i="9"/>
  <c r="H50" i="9"/>
  <c r="O49" i="9"/>
  <c r="N49" i="9"/>
  <c r="M49" i="9"/>
  <c r="L49" i="9"/>
  <c r="K49" i="9"/>
  <c r="J49" i="9"/>
  <c r="I49" i="9"/>
  <c r="H49" i="9"/>
  <c r="O48" i="9"/>
  <c r="N48" i="9"/>
  <c r="M48" i="9"/>
  <c r="L48" i="9"/>
  <c r="K48" i="9"/>
  <c r="J48" i="9"/>
  <c r="I48" i="9"/>
  <c r="H48" i="9"/>
  <c r="O47" i="9"/>
  <c r="N47" i="9"/>
  <c r="M47" i="9"/>
  <c r="L47" i="9"/>
  <c r="K47" i="9"/>
  <c r="J47" i="9"/>
  <c r="I47" i="9"/>
  <c r="H47" i="9"/>
  <c r="G48" i="9"/>
  <c r="G49" i="9"/>
  <c r="G50" i="9"/>
  <c r="G51" i="9"/>
  <c r="G52" i="9"/>
  <c r="G53" i="9"/>
  <c r="G54" i="9"/>
  <c r="G55" i="9"/>
  <c r="G56" i="9"/>
  <c r="H29" i="9"/>
  <c r="I29" i="9"/>
  <c r="J29" i="9"/>
  <c r="K29" i="9"/>
  <c r="L29" i="9"/>
  <c r="M29" i="9"/>
  <c r="N29" i="9"/>
  <c r="O29" i="9"/>
  <c r="P29" i="9"/>
  <c r="Q29" i="9"/>
  <c r="R29" i="9"/>
  <c r="S29" i="9"/>
  <c r="T29" i="9"/>
  <c r="U29" i="9"/>
  <c r="V29" i="9"/>
  <c r="W29" i="9"/>
  <c r="W30" i="9"/>
  <c r="W31" i="9"/>
  <c r="W32" i="9"/>
  <c r="W33" i="9"/>
  <c r="W34" i="9"/>
  <c r="W35" i="9"/>
  <c r="W36" i="9"/>
  <c r="W37" i="9"/>
  <c r="W38" i="9"/>
  <c r="W39" i="9"/>
  <c r="V30" i="9"/>
  <c r="V31" i="9"/>
  <c r="V32" i="9"/>
  <c r="V33" i="9"/>
  <c r="V34" i="9"/>
  <c r="V35" i="9"/>
  <c r="V36" i="9"/>
  <c r="V37" i="9"/>
  <c r="V38" i="9"/>
  <c r="V39" i="9"/>
  <c r="U30" i="9"/>
  <c r="U31" i="9"/>
  <c r="U32" i="9"/>
  <c r="U33" i="9"/>
  <c r="U34" i="9"/>
  <c r="U35" i="9"/>
  <c r="U36" i="9"/>
  <c r="U37" i="9"/>
  <c r="U38" i="9"/>
  <c r="U39" i="9"/>
  <c r="T30" i="9"/>
  <c r="T31" i="9"/>
  <c r="T32" i="9"/>
  <c r="T33" i="9"/>
  <c r="T34" i="9"/>
  <c r="T35" i="9"/>
  <c r="T36" i="9"/>
  <c r="T37" i="9"/>
  <c r="T38" i="9"/>
  <c r="T39" i="9"/>
  <c r="S30" i="9"/>
  <c r="S31" i="9"/>
  <c r="S32" i="9"/>
  <c r="S33" i="9"/>
  <c r="S34" i="9"/>
  <c r="S35" i="9"/>
  <c r="S36" i="9"/>
  <c r="S37" i="9"/>
  <c r="S38" i="9"/>
  <c r="S39" i="9"/>
  <c r="R30" i="9"/>
  <c r="R31" i="9"/>
  <c r="R32" i="9"/>
  <c r="R33" i="9"/>
  <c r="R34" i="9"/>
  <c r="R35" i="9"/>
  <c r="R36" i="9"/>
  <c r="R37" i="9"/>
  <c r="R38" i="9"/>
  <c r="R39" i="9"/>
  <c r="Q30" i="9"/>
  <c r="Q31" i="9"/>
  <c r="Q32" i="9"/>
  <c r="Q33" i="9"/>
  <c r="Q34" i="9"/>
  <c r="Q35" i="9"/>
  <c r="Q36" i="9"/>
  <c r="Q37" i="9"/>
  <c r="Q38" i="9"/>
  <c r="Q39" i="9"/>
  <c r="P30" i="9"/>
  <c r="P31" i="9"/>
  <c r="P32" i="9"/>
  <c r="P33" i="9"/>
  <c r="P34" i="9"/>
  <c r="P35" i="9"/>
  <c r="P36" i="9"/>
  <c r="P37" i="9"/>
  <c r="P38" i="9"/>
  <c r="P39" i="9"/>
  <c r="O30" i="9"/>
  <c r="O31" i="9"/>
  <c r="O32" i="9"/>
  <c r="O33" i="9"/>
  <c r="O34" i="9"/>
  <c r="O35" i="9"/>
  <c r="O36" i="9"/>
  <c r="O37" i="9"/>
  <c r="O38" i="9"/>
  <c r="O39" i="9"/>
  <c r="N30" i="9"/>
  <c r="N31" i="9"/>
  <c r="N32" i="9"/>
  <c r="N33" i="9"/>
  <c r="N34" i="9"/>
  <c r="N35" i="9"/>
  <c r="N36" i="9"/>
  <c r="N37" i="9"/>
  <c r="N38" i="9"/>
  <c r="N39" i="9"/>
  <c r="M30" i="9"/>
  <c r="M31" i="9"/>
  <c r="M32" i="9"/>
  <c r="M33" i="9"/>
  <c r="M34" i="9"/>
  <c r="M35" i="9"/>
  <c r="M36" i="9"/>
  <c r="M37" i="9"/>
  <c r="M38" i="9"/>
  <c r="M39" i="9"/>
  <c r="L30" i="9"/>
  <c r="L31" i="9"/>
  <c r="L32" i="9"/>
  <c r="L33" i="9"/>
  <c r="L34" i="9"/>
  <c r="L35" i="9"/>
  <c r="L36" i="9"/>
  <c r="L37" i="9"/>
  <c r="L38" i="9"/>
  <c r="L39" i="9"/>
  <c r="K30" i="9"/>
  <c r="K31" i="9"/>
  <c r="K32" i="9"/>
  <c r="K33" i="9"/>
  <c r="K34" i="9"/>
  <c r="K35" i="9"/>
  <c r="K36" i="9"/>
  <c r="K37" i="9"/>
  <c r="K38" i="9"/>
  <c r="K39" i="9"/>
  <c r="J30" i="9"/>
  <c r="J31" i="9"/>
  <c r="J32" i="9"/>
  <c r="J33" i="9"/>
  <c r="J34" i="9"/>
  <c r="J35" i="9"/>
  <c r="J36" i="9"/>
  <c r="J37" i="9"/>
  <c r="J38" i="9"/>
  <c r="J39" i="9"/>
  <c r="I30" i="9"/>
  <c r="I31" i="9"/>
  <c r="I32" i="9"/>
  <c r="I33" i="9"/>
  <c r="I34" i="9"/>
  <c r="I35" i="9"/>
  <c r="I36" i="9"/>
  <c r="I37" i="9"/>
  <c r="I38" i="9"/>
  <c r="I39" i="9"/>
  <c r="H30" i="9"/>
  <c r="H31" i="9"/>
  <c r="H32" i="9"/>
  <c r="H33" i="9"/>
  <c r="H34" i="9"/>
  <c r="H35" i="9"/>
  <c r="H36" i="9"/>
  <c r="H37" i="9"/>
  <c r="H38" i="9"/>
  <c r="H39" i="9"/>
  <c r="G30" i="9"/>
  <c r="G31" i="9"/>
  <c r="G32" i="9"/>
  <c r="G33" i="9"/>
  <c r="G34" i="9"/>
  <c r="G35" i="9"/>
  <c r="G36" i="9"/>
  <c r="G37" i="9"/>
  <c r="G38" i="9"/>
  <c r="G39" i="9"/>
  <c r="J27" i="9"/>
  <c r="J28" i="9"/>
  <c r="K27" i="9"/>
  <c r="K28" i="9"/>
  <c r="L27" i="9"/>
  <c r="L28" i="9"/>
  <c r="M27" i="9"/>
  <c r="M28" i="9"/>
  <c r="I28" i="9"/>
  <c r="H27" i="9"/>
  <c r="H28" i="9"/>
  <c r="N27" i="9"/>
  <c r="N28" i="9"/>
  <c r="O27" i="9"/>
  <c r="O28" i="9"/>
  <c r="G28" i="9"/>
  <c r="H7" i="9"/>
  <c r="I7" i="9"/>
  <c r="J7" i="9"/>
  <c r="K7" i="9"/>
  <c r="L7" i="9"/>
  <c r="M7" i="9"/>
  <c r="N7" i="9"/>
  <c r="O7" i="9"/>
  <c r="P7" i="9"/>
  <c r="Q7" i="9"/>
  <c r="R7" i="9"/>
  <c r="S7" i="9"/>
  <c r="T7" i="9"/>
  <c r="U7" i="9"/>
  <c r="V7" i="9"/>
  <c r="W7" i="9"/>
  <c r="W17" i="9"/>
  <c r="V17" i="9"/>
  <c r="U17" i="9"/>
  <c r="T17" i="9"/>
  <c r="S17" i="9"/>
  <c r="R17" i="9"/>
  <c r="Q17" i="9"/>
  <c r="P17" i="9"/>
  <c r="O17" i="9"/>
  <c r="N17" i="9"/>
  <c r="M17" i="9"/>
  <c r="L17" i="9"/>
  <c r="K17" i="9"/>
  <c r="J17" i="9"/>
  <c r="I17" i="9"/>
  <c r="H17" i="9"/>
  <c r="W16" i="9"/>
  <c r="V16" i="9"/>
  <c r="U16" i="9"/>
  <c r="T16" i="9"/>
  <c r="S16" i="9"/>
  <c r="R16" i="9"/>
  <c r="Q16" i="9"/>
  <c r="P16" i="9"/>
  <c r="O16" i="9"/>
  <c r="N16" i="9"/>
  <c r="M16" i="9"/>
  <c r="L16" i="9"/>
  <c r="K16" i="9"/>
  <c r="J16" i="9"/>
  <c r="I16" i="9"/>
  <c r="H16" i="9"/>
  <c r="W15" i="9"/>
  <c r="V15" i="9"/>
  <c r="U15" i="9"/>
  <c r="T15" i="9"/>
  <c r="S15" i="9"/>
  <c r="R15" i="9"/>
  <c r="Q15" i="9"/>
  <c r="P15" i="9"/>
  <c r="O15" i="9"/>
  <c r="N15" i="9"/>
  <c r="M15" i="9"/>
  <c r="L15" i="9"/>
  <c r="K15" i="9"/>
  <c r="J15" i="9"/>
  <c r="I15" i="9"/>
  <c r="H15" i="9"/>
  <c r="W14" i="9"/>
  <c r="V14" i="9"/>
  <c r="U14" i="9"/>
  <c r="T14" i="9"/>
  <c r="S14" i="9"/>
  <c r="R14" i="9"/>
  <c r="Q14" i="9"/>
  <c r="P14" i="9"/>
  <c r="O14" i="9"/>
  <c r="N14" i="9"/>
  <c r="M14" i="9"/>
  <c r="L14" i="9"/>
  <c r="K14" i="9"/>
  <c r="J14" i="9"/>
  <c r="I14" i="9"/>
  <c r="H14" i="9"/>
  <c r="W13" i="9"/>
  <c r="V13" i="9"/>
  <c r="U13" i="9"/>
  <c r="T13" i="9"/>
  <c r="S13" i="9"/>
  <c r="R13" i="9"/>
  <c r="Q13" i="9"/>
  <c r="P13" i="9"/>
  <c r="O13" i="9"/>
  <c r="N13" i="9"/>
  <c r="M13" i="9"/>
  <c r="L13" i="9"/>
  <c r="K13" i="9"/>
  <c r="J13" i="9"/>
  <c r="I13" i="9"/>
  <c r="H13" i="9"/>
  <c r="W12" i="9"/>
  <c r="V12" i="9"/>
  <c r="U12" i="9"/>
  <c r="T12" i="9"/>
  <c r="S12" i="9"/>
  <c r="R12" i="9"/>
  <c r="Q12" i="9"/>
  <c r="P12" i="9"/>
  <c r="O12" i="9"/>
  <c r="N12" i="9"/>
  <c r="M12" i="9"/>
  <c r="L12" i="9"/>
  <c r="K12" i="9"/>
  <c r="J12" i="9"/>
  <c r="I12" i="9"/>
  <c r="H12" i="9"/>
  <c r="W11" i="9"/>
  <c r="V11" i="9"/>
  <c r="U11" i="9"/>
  <c r="T11" i="9"/>
  <c r="S11" i="9"/>
  <c r="R11" i="9"/>
  <c r="Q11" i="9"/>
  <c r="P11" i="9"/>
  <c r="O11" i="9"/>
  <c r="N11" i="9"/>
  <c r="M11" i="9"/>
  <c r="L11" i="9"/>
  <c r="K11" i="9"/>
  <c r="J11" i="9"/>
  <c r="I11" i="9"/>
  <c r="H11" i="9"/>
  <c r="W10" i="9"/>
  <c r="V10" i="9"/>
  <c r="U10" i="9"/>
  <c r="T10" i="9"/>
  <c r="S10" i="9"/>
  <c r="R10" i="9"/>
  <c r="Q10" i="9"/>
  <c r="P10" i="9"/>
  <c r="O10" i="9"/>
  <c r="N10" i="9"/>
  <c r="M10" i="9"/>
  <c r="L10" i="9"/>
  <c r="K10" i="9"/>
  <c r="J10" i="9"/>
  <c r="I10" i="9"/>
  <c r="H10" i="9"/>
  <c r="W9" i="9"/>
  <c r="V9" i="9"/>
  <c r="U9" i="9"/>
  <c r="T9" i="9"/>
  <c r="S9" i="9"/>
  <c r="R9" i="9"/>
  <c r="Q9" i="9"/>
  <c r="P9" i="9"/>
  <c r="O9" i="9"/>
  <c r="N9" i="9"/>
  <c r="M9" i="9"/>
  <c r="L9" i="9"/>
  <c r="K9" i="9"/>
  <c r="J9" i="9"/>
  <c r="I9" i="9"/>
  <c r="H9" i="9"/>
  <c r="W8" i="9"/>
  <c r="V8" i="9"/>
  <c r="U8" i="9"/>
  <c r="T8" i="9"/>
  <c r="S8" i="9"/>
  <c r="R8" i="9"/>
  <c r="Q8" i="9"/>
  <c r="P8" i="9"/>
  <c r="O8" i="9"/>
  <c r="N8" i="9"/>
  <c r="M8" i="9"/>
  <c r="L8" i="9"/>
  <c r="K8" i="9"/>
  <c r="J8" i="9"/>
  <c r="I8" i="9"/>
  <c r="H8" i="9"/>
  <c r="G9" i="9"/>
  <c r="G10" i="9"/>
  <c r="G11" i="9"/>
  <c r="G12" i="9"/>
  <c r="G13" i="9"/>
  <c r="G14" i="9"/>
  <c r="G15" i="9"/>
  <c r="G16" i="9"/>
  <c r="G17" i="9"/>
  <c r="G8" i="9"/>
  <c r="K26" i="9"/>
  <c r="K25" i="9"/>
  <c r="J26" i="9"/>
  <c r="J25" i="9"/>
  <c r="Q17" i="8"/>
  <c r="Q18" i="8"/>
  <c r="Q19" i="8"/>
  <c r="Q20" i="8"/>
  <c r="Q21" i="8"/>
  <c r="Q22" i="8"/>
  <c r="Q23" i="8"/>
  <c r="Q24" i="8"/>
  <c r="T25" i="8"/>
  <c r="P24" i="8"/>
  <c r="J24" i="8"/>
  <c r="P23" i="8"/>
  <c r="J23" i="8"/>
  <c r="P22" i="8"/>
  <c r="J22" i="8"/>
  <c r="P21" i="8"/>
  <c r="J21" i="8"/>
  <c r="P20" i="8"/>
  <c r="J20" i="8"/>
  <c r="P19" i="8"/>
  <c r="J19" i="8"/>
  <c r="P18" i="8"/>
  <c r="J18" i="8"/>
  <c r="P17" i="8"/>
  <c r="J17" i="8"/>
  <c r="Q16" i="8"/>
  <c r="P16" i="8"/>
  <c r="J16" i="8"/>
  <c r="Q15" i="8"/>
  <c r="P15" i="8"/>
  <c r="J15" i="8"/>
  <c r="Q14" i="8"/>
  <c r="P14" i="8"/>
  <c r="J14" i="8"/>
  <c r="U19"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G19" i="6"/>
  <c r="I10" i="6"/>
  <c r="I11" i="6"/>
  <c r="I12" i="6"/>
  <c r="I13" i="6"/>
  <c r="I14" i="6"/>
  <c r="I15" i="6"/>
  <c r="I16" i="6"/>
  <c r="I17" i="6"/>
  <c r="I18" i="6"/>
  <c r="I19" i="6"/>
  <c r="J10" i="6"/>
  <c r="J11" i="6"/>
  <c r="J12" i="6"/>
  <c r="J13" i="6"/>
  <c r="J14" i="6"/>
  <c r="J15" i="6"/>
  <c r="J16" i="6"/>
  <c r="J17" i="6"/>
  <c r="J18" i="6"/>
  <c r="J19" i="6"/>
  <c r="I9" i="6"/>
  <c r="P10" i="6"/>
  <c r="P11" i="6"/>
  <c r="P12" i="6"/>
  <c r="P13" i="6"/>
  <c r="P14" i="6"/>
  <c r="P15" i="6"/>
  <c r="P16" i="6"/>
  <c r="P17" i="6"/>
  <c r="P18" i="6"/>
  <c r="P19" i="6"/>
  <c r="P9" i="6"/>
  <c r="J9" i="6"/>
  <c r="V11" i="6"/>
  <c r="V12" i="6"/>
  <c r="V13" i="6"/>
  <c r="V14" i="6"/>
  <c r="V15" i="6"/>
  <c r="V16" i="6"/>
  <c r="V17" i="6"/>
  <c r="V18" i="6"/>
  <c r="V19" i="6"/>
  <c r="Q10" i="6"/>
  <c r="Q11" i="6"/>
  <c r="Q9" i="6"/>
  <c r="V10" i="6"/>
  <c r="V9" i="6"/>
  <c r="T20" i="6"/>
  <c r="J13" i="7"/>
  <c r="J14" i="7"/>
  <c r="J15" i="7"/>
  <c r="J16" i="7"/>
  <c r="J17" i="7"/>
  <c r="J8" i="7"/>
  <c r="J9" i="7"/>
  <c r="J10" i="7"/>
  <c r="J11" i="7"/>
  <c r="J12" i="7"/>
  <c r="J7" i="7"/>
  <c r="I9" i="7"/>
  <c r="I8" i="7"/>
  <c r="I7" i="7"/>
  <c r="I12" i="7"/>
  <c r="I10" i="7"/>
  <c r="I17" i="7"/>
  <c r="J5" i="3"/>
  <c r="J6" i="3"/>
  <c r="J7" i="3"/>
  <c r="J8" i="3"/>
  <c r="J4" i="3"/>
  <c r="H6" i="5"/>
  <c r="I6" i="5"/>
  <c r="J6" i="5"/>
  <c r="I4" i="5"/>
  <c r="J4" i="5"/>
  <c r="I8" i="3"/>
  <c r="I7" i="3"/>
  <c r="I6" i="3"/>
  <c r="I5" i="3"/>
  <c r="I4" i="3"/>
  <c r="K11" i="4"/>
  <c r="S11" i="4"/>
  <c r="L11" i="4"/>
  <c r="J11" i="4"/>
  <c r="I11" i="4"/>
  <c r="H11" i="4"/>
  <c r="K9" i="4"/>
  <c r="K10" i="4"/>
  <c r="I9" i="4"/>
  <c r="I10" i="4"/>
  <c r="I5" i="4"/>
  <c r="K8" i="4"/>
  <c r="I8" i="4"/>
  <c r="K7" i="4"/>
  <c r="K6" i="4"/>
  <c r="I7" i="4"/>
  <c r="I6" i="4"/>
  <c r="S10" i="2"/>
  <c r="L10" i="2"/>
  <c r="J10" i="2"/>
  <c r="I10" i="2"/>
  <c r="H10" i="2"/>
  <c r="S10" i="1"/>
  <c r="Z175" i="9"/>
  <c r="Y175" i="9"/>
  <c r="X175" i="9"/>
  <c r="W175" i="9"/>
  <c r="V175" i="9"/>
  <c r="U175" i="9"/>
  <c r="T175" i="9"/>
  <c r="S175" i="9"/>
  <c r="R175" i="9"/>
  <c r="Q175" i="9"/>
  <c r="P175" i="9"/>
  <c r="O175" i="9"/>
  <c r="N175" i="9"/>
  <c r="M175" i="9"/>
  <c r="L175" i="9"/>
  <c r="K175" i="9"/>
  <c r="J175" i="9"/>
  <c r="I175" i="9"/>
  <c r="H175" i="9"/>
  <c r="G175" i="9"/>
  <c r="Z174" i="9"/>
  <c r="Y174" i="9"/>
  <c r="X174" i="9"/>
  <c r="W174" i="9"/>
  <c r="V174" i="9"/>
  <c r="U174" i="9"/>
  <c r="T174" i="9"/>
  <c r="S174" i="9"/>
  <c r="R174" i="9"/>
  <c r="Q174" i="9"/>
  <c r="P174" i="9"/>
  <c r="O174" i="9"/>
  <c r="N174" i="9"/>
  <c r="M174" i="9"/>
  <c r="L174" i="9"/>
  <c r="K174" i="9"/>
  <c r="J174" i="9"/>
  <c r="I174" i="9"/>
  <c r="H174" i="9"/>
  <c r="G174" i="9"/>
  <c r="Z173" i="9"/>
  <c r="Y173" i="9"/>
  <c r="X173" i="9"/>
  <c r="W173" i="9"/>
  <c r="V173" i="9"/>
  <c r="U173" i="9"/>
  <c r="T173" i="9"/>
  <c r="S173" i="9"/>
  <c r="R173" i="9"/>
  <c r="Q173" i="9"/>
  <c r="P173" i="9"/>
  <c r="O173" i="9"/>
  <c r="N173" i="9"/>
  <c r="M173" i="9"/>
  <c r="L173" i="9"/>
  <c r="K173" i="9"/>
  <c r="J173" i="9"/>
  <c r="I173" i="9"/>
  <c r="H173" i="9"/>
  <c r="G173" i="9"/>
  <c r="Z172" i="9"/>
  <c r="Y172" i="9"/>
  <c r="X172" i="9"/>
  <c r="W172" i="9"/>
  <c r="V172" i="9"/>
  <c r="U172" i="9"/>
  <c r="T172" i="9"/>
  <c r="S172" i="9"/>
  <c r="R172" i="9"/>
  <c r="Q172" i="9"/>
  <c r="P172" i="9"/>
  <c r="O172" i="9"/>
  <c r="N172" i="9"/>
  <c r="M172" i="9"/>
  <c r="L172" i="9"/>
  <c r="K172" i="9"/>
  <c r="J172" i="9"/>
  <c r="I172" i="9"/>
  <c r="H172" i="9"/>
  <c r="G172" i="9"/>
  <c r="Z171" i="9"/>
  <c r="Y171" i="9"/>
  <c r="X171" i="9"/>
  <c r="W171" i="9"/>
  <c r="V171" i="9"/>
  <c r="U171" i="9"/>
  <c r="T171" i="9"/>
  <c r="S171" i="9"/>
  <c r="R171" i="9"/>
  <c r="Q171" i="9"/>
  <c r="P171" i="9"/>
  <c r="O171" i="9"/>
  <c r="N171" i="9"/>
  <c r="M171" i="9"/>
  <c r="L171" i="9"/>
  <c r="K171" i="9"/>
  <c r="J171" i="9"/>
  <c r="I171" i="9"/>
  <c r="H171" i="9"/>
  <c r="G171" i="9"/>
  <c r="Z170" i="9"/>
  <c r="Y170" i="9"/>
  <c r="X170" i="9"/>
  <c r="W170" i="9"/>
  <c r="V170" i="9"/>
  <c r="U170" i="9"/>
  <c r="T170" i="9"/>
  <c r="S170" i="9"/>
  <c r="R170" i="9"/>
  <c r="Q170" i="9"/>
  <c r="P170" i="9"/>
  <c r="O170" i="9"/>
  <c r="N170" i="9"/>
  <c r="M170" i="9"/>
  <c r="L170" i="9"/>
  <c r="K170" i="9"/>
  <c r="J170" i="9"/>
  <c r="I170" i="9"/>
  <c r="H170" i="9"/>
  <c r="G170" i="9"/>
  <c r="Z169" i="9"/>
  <c r="Y169" i="9"/>
  <c r="X169" i="9"/>
  <c r="W169" i="9"/>
  <c r="V169" i="9"/>
  <c r="U169" i="9"/>
  <c r="T169" i="9"/>
  <c r="S169" i="9"/>
  <c r="R169" i="9"/>
  <c r="Q169" i="9"/>
  <c r="P169" i="9"/>
  <c r="O169" i="9"/>
  <c r="N169" i="9"/>
  <c r="M169" i="9"/>
  <c r="L169" i="9"/>
  <c r="K169" i="9"/>
  <c r="J169" i="9"/>
  <c r="I169" i="9"/>
  <c r="H169" i="9"/>
  <c r="G169" i="9"/>
  <c r="Z168" i="9"/>
  <c r="Y168" i="9"/>
  <c r="X168" i="9"/>
  <c r="W168" i="9"/>
  <c r="V168" i="9"/>
  <c r="U168" i="9"/>
  <c r="T168" i="9"/>
  <c r="S168" i="9"/>
  <c r="R168" i="9"/>
  <c r="Q168" i="9"/>
  <c r="P168" i="9"/>
  <c r="O168" i="9"/>
  <c r="N168" i="9"/>
  <c r="M168" i="9"/>
  <c r="L168" i="9"/>
  <c r="K168" i="9"/>
  <c r="J168" i="9"/>
  <c r="I168" i="9"/>
  <c r="H168" i="9"/>
  <c r="G168" i="9"/>
  <c r="Z167" i="9"/>
  <c r="Y167" i="9"/>
  <c r="X167" i="9"/>
  <c r="W167" i="9"/>
  <c r="V167" i="9"/>
  <c r="U167" i="9"/>
  <c r="T167" i="9"/>
  <c r="S167" i="9"/>
  <c r="R167" i="9"/>
  <c r="Q167" i="9"/>
  <c r="P167" i="9"/>
  <c r="O167" i="9"/>
  <c r="N167" i="9"/>
  <c r="M167" i="9"/>
  <c r="L167" i="9"/>
  <c r="K167" i="9"/>
  <c r="J167" i="9"/>
  <c r="I167" i="9"/>
  <c r="H167" i="9"/>
  <c r="G167" i="9"/>
  <c r="Z166" i="9"/>
  <c r="Y166" i="9"/>
  <c r="X166" i="9"/>
  <c r="W166" i="9"/>
  <c r="V166" i="9"/>
  <c r="U166" i="9"/>
  <c r="T166" i="9"/>
  <c r="S166" i="9"/>
  <c r="R166" i="9"/>
  <c r="Q166" i="9"/>
  <c r="P166" i="9"/>
  <c r="O166" i="9"/>
  <c r="N166" i="9"/>
  <c r="M166" i="9"/>
  <c r="L166" i="9"/>
  <c r="K166" i="9"/>
  <c r="J166" i="9"/>
  <c r="I166" i="9"/>
  <c r="H166" i="9"/>
  <c r="G166" i="9"/>
  <c r="Z165" i="9"/>
  <c r="Y165" i="9"/>
  <c r="X165" i="9"/>
  <c r="W165" i="9"/>
  <c r="V165" i="9"/>
  <c r="U165" i="9"/>
  <c r="T165" i="9"/>
  <c r="S165" i="9"/>
  <c r="R165" i="9"/>
  <c r="Q165" i="9"/>
  <c r="P165" i="9"/>
  <c r="O165" i="9"/>
  <c r="N165" i="9"/>
  <c r="M165" i="9"/>
  <c r="L165" i="9"/>
  <c r="K165" i="9"/>
  <c r="J165" i="9"/>
  <c r="I165" i="9"/>
  <c r="H165" i="9"/>
  <c r="G165" i="9"/>
  <c r="Z164" i="9"/>
  <c r="Y164" i="9"/>
  <c r="X164" i="9"/>
  <c r="W164" i="9"/>
  <c r="V164" i="9"/>
  <c r="U164" i="9"/>
  <c r="T164" i="9"/>
  <c r="S164" i="9"/>
  <c r="R164" i="9"/>
  <c r="Q164" i="9"/>
  <c r="P164" i="9"/>
  <c r="O164" i="9"/>
  <c r="N164" i="9"/>
  <c r="M164" i="9"/>
  <c r="L164" i="9"/>
  <c r="K164" i="9"/>
  <c r="J164" i="9"/>
  <c r="I164" i="9"/>
  <c r="H164" i="9"/>
  <c r="G164" i="9"/>
  <c r="Z163" i="9"/>
  <c r="Y163" i="9"/>
  <c r="X163" i="9"/>
  <c r="W163" i="9"/>
  <c r="V163" i="9"/>
  <c r="U163" i="9"/>
  <c r="T163" i="9"/>
  <c r="S163" i="9"/>
  <c r="R163" i="9"/>
  <c r="Q163" i="9"/>
  <c r="P163" i="9"/>
  <c r="O163" i="9"/>
  <c r="N163" i="9"/>
  <c r="M163" i="9"/>
  <c r="L163" i="9"/>
  <c r="K163" i="9"/>
  <c r="J163" i="9"/>
  <c r="I163" i="9"/>
  <c r="H163" i="9"/>
  <c r="G163" i="9"/>
  <c r="Z162" i="9"/>
  <c r="Y162" i="9"/>
  <c r="X162" i="9"/>
  <c r="W162" i="9"/>
  <c r="V162" i="9"/>
  <c r="U162" i="9"/>
  <c r="T162" i="9"/>
  <c r="S162" i="9"/>
  <c r="R162" i="9"/>
  <c r="Q162" i="9"/>
  <c r="P162" i="9"/>
  <c r="O162" i="9"/>
  <c r="N162" i="9"/>
  <c r="M162" i="9"/>
  <c r="L162" i="9"/>
  <c r="K162" i="9"/>
  <c r="J162" i="9"/>
  <c r="I162" i="9"/>
  <c r="H162" i="9"/>
  <c r="G162" i="9"/>
  <c r="Z161" i="9"/>
  <c r="Y161" i="9"/>
  <c r="X161" i="9"/>
  <c r="W161" i="9"/>
  <c r="V161" i="9"/>
  <c r="U161" i="9"/>
  <c r="T161" i="9"/>
  <c r="S161" i="9"/>
  <c r="R161" i="9"/>
  <c r="Q161" i="9"/>
  <c r="P161" i="9"/>
  <c r="O161" i="9"/>
  <c r="N161" i="9"/>
  <c r="M161" i="9"/>
  <c r="L161" i="9"/>
  <c r="K161" i="9"/>
  <c r="J161" i="9"/>
  <c r="I161" i="9"/>
  <c r="H161" i="9"/>
  <c r="G161" i="9"/>
  <c r="Z160" i="9"/>
  <c r="Y160" i="9"/>
  <c r="X160" i="9"/>
  <c r="W160" i="9"/>
  <c r="V160" i="9"/>
  <c r="U160" i="9"/>
  <c r="T160" i="9"/>
  <c r="S160" i="9"/>
  <c r="R160" i="9"/>
  <c r="Q160" i="9"/>
  <c r="P160" i="9"/>
  <c r="O160" i="9"/>
  <c r="N160" i="9"/>
  <c r="M160" i="9"/>
  <c r="L160" i="9"/>
  <c r="K160" i="9"/>
  <c r="J160" i="9"/>
  <c r="I160" i="9"/>
  <c r="H160" i="9"/>
  <c r="G160" i="9"/>
  <c r="Z159" i="9"/>
  <c r="Y159" i="9"/>
  <c r="X159" i="9"/>
  <c r="W159" i="9"/>
  <c r="V159" i="9"/>
  <c r="U159" i="9"/>
  <c r="T159" i="9"/>
  <c r="S159" i="9"/>
  <c r="R159" i="9"/>
  <c r="Q159" i="9"/>
  <c r="P159" i="9"/>
  <c r="O159" i="9"/>
  <c r="N159" i="9"/>
  <c r="M159" i="9"/>
  <c r="L159" i="9"/>
  <c r="K159" i="9"/>
  <c r="J159" i="9"/>
  <c r="I159" i="9"/>
  <c r="H159" i="9"/>
  <c r="G159" i="9"/>
  <c r="Z158" i="9"/>
  <c r="Y158" i="9"/>
  <c r="X158" i="9"/>
  <c r="W158" i="9"/>
  <c r="V158" i="9"/>
  <c r="U158" i="9"/>
  <c r="T158" i="9"/>
  <c r="S158" i="9"/>
  <c r="R158" i="9"/>
  <c r="Q158" i="9"/>
  <c r="P158" i="9"/>
  <c r="O158" i="9"/>
  <c r="N158" i="9"/>
  <c r="M158" i="9"/>
  <c r="L158" i="9"/>
  <c r="K158" i="9"/>
  <c r="J158" i="9"/>
  <c r="I158" i="9"/>
  <c r="H158" i="9"/>
  <c r="G158" i="9"/>
  <c r="Z157" i="9"/>
  <c r="Y157" i="9"/>
  <c r="X157" i="9"/>
  <c r="W157" i="9"/>
  <c r="V157" i="9"/>
  <c r="U157" i="9"/>
  <c r="T157" i="9"/>
  <c r="S157" i="9"/>
  <c r="R157" i="9"/>
  <c r="Q157" i="9"/>
  <c r="P157" i="9"/>
  <c r="O157" i="9"/>
  <c r="N157" i="9"/>
  <c r="M157" i="9"/>
  <c r="L157" i="9"/>
  <c r="K157" i="9"/>
  <c r="J157" i="9"/>
  <c r="I157" i="9"/>
  <c r="H157" i="9"/>
  <c r="G157" i="9"/>
  <c r="Z156" i="9"/>
  <c r="Y156" i="9"/>
  <c r="X156" i="9"/>
  <c r="W156" i="9"/>
  <c r="V156" i="9"/>
  <c r="U156" i="9"/>
  <c r="T156" i="9"/>
  <c r="S156" i="9"/>
  <c r="R156" i="9"/>
  <c r="Q156" i="9"/>
  <c r="P156" i="9"/>
  <c r="O156" i="9"/>
  <c r="N156" i="9"/>
  <c r="M156" i="9"/>
  <c r="L156" i="9"/>
  <c r="K156" i="9"/>
  <c r="J156" i="9"/>
  <c r="I156" i="9"/>
  <c r="H156" i="9"/>
  <c r="Z152" i="9"/>
  <c r="Y152" i="9"/>
  <c r="X152" i="9"/>
  <c r="W152" i="9"/>
  <c r="V152" i="9"/>
  <c r="U152" i="9"/>
  <c r="T152" i="9"/>
  <c r="S152" i="9"/>
  <c r="R152" i="9"/>
  <c r="Q152" i="9"/>
  <c r="P152" i="9"/>
  <c r="O152" i="9"/>
  <c r="N152" i="9"/>
  <c r="M152" i="9"/>
  <c r="L152" i="9"/>
  <c r="K152" i="9"/>
  <c r="J152" i="9"/>
  <c r="I152" i="9"/>
  <c r="H152" i="9"/>
  <c r="G152" i="9"/>
  <c r="Z151" i="9"/>
  <c r="Y151" i="9"/>
  <c r="X151" i="9"/>
  <c r="W151" i="9"/>
  <c r="V151" i="9"/>
  <c r="U151" i="9"/>
  <c r="T151" i="9"/>
  <c r="S151" i="9"/>
  <c r="R151" i="9"/>
  <c r="Q151" i="9"/>
  <c r="P151" i="9"/>
  <c r="O151" i="9"/>
  <c r="N151" i="9"/>
  <c r="M151" i="9"/>
  <c r="L151" i="9"/>
  <c r="K151" i="9"/>
  <c r="J151" i="9"/>
  <c r="I151" i="9"/>
  <c r="H151" i="9"/>
  <c r="G151" i="9"/>
  <c r="Z150" i="9"/>
  <c r="Y150" i="9"/>
  <c r="X150" i="9"/>
  <c r="W150" i="9"/>
  <c r="V150" i="9"/>
  <c r="U150" i="9"/>
  <c r="T150" i="9"/>
  <c r="S150" i="9"/>
  <c r="R150" i="9"/>
  <c r="Q150" i="9"/>
  <c r="P150" i="9"/>
  <c r="O150" i="9"/>
  <c r="N150" i="9"/>
  <c r="M150" i="9"/>
  <c r="L150" i="9"/>
  <c r="K150" i="9"/>
  <c r="J150" i="9"/>
  <c r="I150" i="9"/>
  <c r="H150" i="9"/>
  <c r="G150" i="9"/>
  <c r="Z149" i="9"/>
  <c r="Y149" i="9"/>
  <c r="X149" i="9"/>
  <c r="W149" i="9"/>
  <c r="V149" i="9"/>
  <c r="U149" i="9"/>
  <c r="T149" i="9"/>
  <c r="S149" i="9"/>
  <c r="R149" i="9"/>
  <c r="Q149" i="9"/>
  <c r="P149" i="9"/>
  <c r="O149" i="9"/>
  <c r="N149" i="9"/>
  <c r="M149" i="9"/>
  <c r="L149" i="9"/>
  <c r="K149" i="9"/>
  <c r="J149" i="9"/>
  <c r="I149" i="9"/>
  <c r="H149" i="9"/>
  <c r="G149" i="9"/>
  <c r="Z148" i="9"/>
  <c r="Y148" i="9"/>
  <c r="X148" i="9"/>
  <c r="W148" i="9"/>
  <c r="V148" i="9"/>
  <c r="U148" i="9"/>
  <c r="T148" i="9"/>
  <c r="S148" i="9"/>
  <c r="R148" i="9"/>
  <c r="Q148" i="9"/>
  <c r="P148" i="9"/>
  <c r="O148" i="9"/>
  <c r="N148" i="9"/>
  <c r="M148" i="9"/>
  <c r="L148" i="9"/>
  <c r="K148" i="9"/>
  <c r="J148" i="9"/>
  <c r="I148" i="9"/>
  <c r="H148" i="9"/>
  <c r="G148" i="9"/>
  <c r="Z147" i="9"/>
  <c r="Y147" i="9"/>
  <c r="X147" i="9"/>
  <c r="W147" i="9"/>
  <c r="V147" i="9"/>
  <c r="U147" i="9"/>
  <c r="T147" i="9"/>
  <c r="S147" i="9"/>
  <c r="R147" i="9"/>
  <c r="Q147" i="9"/>
  <c r="P147" i="9"/>
  <c r="O147" i="9"/>
  <c r="N147" i="9"/>
  <c r="M147" i="9"/>
  <c r="L147" i="9"/>
  <c r="K147" i="9"/>
  <c r="J147" i="9"/>
  <c r="I147" i="9"/>
  <c r="H147" i="9"/>
  <c r="G147" i="9"/>
  <c r="Z146" i="9"/>
  <c r="Y146" i="9"/>
  <c r="X146" i="9"/>
  <c r="W146" i="9"/>
  <c r="V146" i="9"/>
  <c r="U146" i="9"/>
  <c r="T146" i="9"/>
  <c r="S146" i="9"/>
  <c r="R146" i="9"/>
  <c r="Q146" i="9"/>
  <c r="P146" i="9"/>
  <c r="O146" i="9"/>
  <c r="N146" i="9"/>
  <c r="M146" i="9"/>
  <c r="L146" i="9"/>
  <c r="K146" i="9"/>
  <c r="J146" i="9"/>
  <c r="I146" i="9"/>
  <c r="H146" i="9"/>
  <c r="G146" i="9"/>
  <c r="Z145" i="9"/>
  <c r="Y145" i="9"/>
  <c r="X145" i="9"/>
  <c r="W145" i="9"/>
  <c r="V145" i="9"/>
  <c r="U145" i="9"/>
  <c r="T145" i="9"/>
  <c r="S145" i="9"/>
  <c r="R145" i="9"/>
  <c r="Q145" i="9"/>
  <c r="P145" i="9"/>
  <c r="O145" i="9"/>
  <c r="N145" i="9"/>
  <c r="M145" i="9"/>
  <c r="L145" i="9"/>
  <c r="K145" i="9"/>
  <c r="J145" i="9"/>
  <c r="I145" i="9"/>
  <c r="H145" i="9"/>
  <c r="G145" i="9"/>
  <c r="Z144" i="9"/>
  <c r="Y144" i="9"/>
  <c r="X144" i="9"/>
  <c r="W144" i="9"/>
  <c r="V144" i="9"/>
  <c r="U144" i="9"/>
  <c r="T144" i="9"/>
  <c r="S144" i="9"/>
  <c r="R144" i="9"/>
  <c r="Q144" i="9"/>
  <c r="P144" i="9"/>
  <c r="O144" i="9"/>
  <c r="N144" i="9"/>
  <c r="M144" i="9"/>
  <c r="L144" i="9"/>
  <c r="K144" i="9"/>
  <c r="J144" i="9"/>
  <c r="I144" i="9"/>
  <c r="H144" i="9"/>
  <c r="G144" i="9"/>
  <c r="Z143" i="9"/>
  <c r="Y143" i="9"/>
  <c r="X143" i="9"/>
  <c r="W143" i="9"/>
  <c r="V143" i="9"/>
  <c r="U143" i="9"/>
  <c r="T143" i="9"/>
  <c r="S143" i="9"/>
  <c r="R143" i="9"/>
  <c r="Q143" i="9"/>
  <c r="P143" i="9"/>
  <c r="O143" i="9"/>
  <c r="N143" i="9"/>
  <c r="M143" i="9"/>
  <c r="L143" i="9"/>
  <c r="K143" i="9"/>
  <c r="J143" i="9"/>
  <c r="I143" i="9"/>
  <c r="H143" i="9"/>
  <c r="G143" i="9"/>
  <c r="Z142" i="9"/>
  <c r="Y142" i="9"/>
  <c r="X142" i="9"/>
  <c r="W142" i="9"/>
  <c r="V142" i="9"/>
  <c r="U142" i="9"/>
  <c r="T142" i="9"/>
  <c r="S142" i="9"/>
  <c r="R142" i="9"/>
  <c r="Q142" i="9"/>
  <c r="P142" i="9"/>
  <c r="O142" i="9"/>
  <c r="N142" i="9"/>
  <c r="M142" i="9"/>
  <c r="L142" i="9"/>
  <c r="K142" i="9"/>
  <c r="J142" i="9"/>
  <c r="I142" i="9"/>
  <c r="H142" i="9"/>
  <c r="G142" i="9"/>
  <c r="Z141" i="9"/>
  <c r="Y141" i="9"/>
  <c r="X141" i="9"/>
  <c r="W141" i="9"/>
  <c r="V141" i="9"/>
  <c r="U141" i="9"/>
  <c r="T141" i="9"/>
  <c r="S141" i="9"/>
  <c r="R141" i="9"/>
  <c r="Q141" i="9"/>
  <c r="P141" i="9"/>
  <c r="O141" i="9"/>
  <c r="N141" i="9"/>
  <c r="M141" i="9"/>
  <c r="L141" i="9"/>
  <c r="K141" i="9"/>
  <c r="J141" i="9"/>
  <c r="I141" i="9"/>
  <c r="H141" i="9"/>
  <c r="G141" i="9"/>
  <c r="Z140" i="9"/>
  <c r="Y140" i="9"/>
  <c r="X140" i="9"/>
  <c r="W140" i="9"/>
  <c r="V140" i="9"/>
  <c r="U140" i="9"/>
  <c r="T140" i="9"/>
  <c r="S140" i="9"/>
  <c r="R140" i="9"/>
  <c r="Q140" i="9"/>
  <c r="P140" i="9"/>
  <c r="O140" i="9"/>
  <c r="N140" i="9"/>
  <c r="M140" i="9"/>
  <c r="L140" i="9"/>
  <c r="K140" i="9"/>
  <c r="J140" i="9"/>
  <c r="I140" i="9"/>
  <c r="H140" i="9"/>
  <c r="G140" i="9"/>
  <c r="Z139" i="9"/>
  <c r="Y139" i="9"/>
  <c r="X139" i="9"/>
  <c r="W139" i="9"/>
  <c r="V139" i="9"/>
  <c r="U139" i="9"/>
  <c r="T139" i="9"/>
  <c r="S139" i="9"/>
  <c r="R139" i="9"/>
  <c r="Q139" i="9"/>
  <c r="P139" i="9"/>
  <c r="O139" i="9"/>
  <c r="N139" i="9"/>
  <c r="M139" i="9"/>
  <c r="L139" i="9"/>
  <c r="K139" i="9"/>
  <c r="J139" i="9"/>
  <c r="I139" i="9"/>
  <c r="H139" i="9"/>
  <c r="G139" i="9"/>
  <c r="Z138" i="9"/>
  <c r="Y138" i="9"/>
  <c r="X138" i="9"/>
  <c r="W138" i="9"/>
  <c r="V138" i="9"/>
  <c r="U138" i="9"/>
  <c r="T138" i="9"/>
  <c r="S138" i="9"/>
  <c r="R138" i="9"/>
  <c r="Q138" i="9"/>
  <c r="P138" i="9"/>
  <c r="O138" i="9"/>
  <c r="N138" i="9"/>
  <c r="M138" i="9"/>
  <c r="L138" i="9"/>
  <c r="K138" i="9"/>
  <c r="J138" i="9"/>
  <c r="I138" i="9"/>
  <c r="H138" i="9"/>
  <c r="G138" i="9"/>
  <c r="Z137" i="9"/>
  <c r="Y137" i="9"/>
  <c r="X137" i="9"/>
  <c r="W137" i="9"/>
  <c r="V137" i="9"/>
  <c r="U137" i="9"/>
  <c r="T137" i="9"/>
  <c r="S137" i="9"/>
  <c r="R137" i="9"/>
  <c r="Q137" i="9"/>
  <c r="P137" i="9"/>
  <c r="O137" i="9"/>
  <c r="N137" i="9"/>
  <c r="M137" i="9"/>
  <c r="L137" i="9"/>
  <c r="K137" i="9"/>
  <c r="J137" i="9"/>
  <c r="I137" i="9"/>
  <c r="H137" i="9"/>
  <c r="G137" i="9"/>
  <c r="Z136" i="9"/>
  <c r="Y136" i="9"/>
  <c r="X136" i="9"/>
  <c r="W136" i="9"/>
  <c r="V136" i="9"/>
  <c r="U136" i="9"/>
  <c r="T136" i="9"/>
  <c r="S136" i="9"/>
  <c r="R136" i="9"/>
  <c r="Q136" i="9"/>
  <c r="P136" i="9"/>
  <c r="O136" i="9"/>
  <c r="N136" i="9"/>
  <c r="M136" i="9"/>
  <c r="L136" i="9"/>
  <c r="K136" i="9"/>
  <c r="J136" i="9"/>
  <c r="I136" i="9"/>
  <c r="H136" i="9"/>
  <c r="G136" i="9"/>
  <c r="Z135" i="9"/>
  <c r="Y135" i="9"/>
  <c r="X135" i="9"/>
  <c r="W135" i="9"/>
  <c r="V135" i="9"/>
  <c r="U135" i="9"/>
  <c r="T135" i="9"/>
  <c r="S135" i="9"/>
  <c r="R135" i="9"/>
  <c r="Q135" i="9"/>
  <c r="P135" i="9"/>
  <c r="O135" i="9"/>
  <c r="N135" i="9"/>
  <c r="M135" i="9"/>
  <c r="L135" i="9"/>
  <c r="K135" i="9"/>
  <c r="J135" i="9"/>
  <c r="I135" i="9"/>
  <c r="H135" i="9"/>
  <c r="G135" i="9"/>
  <c r="Z134" i="9"/>
  <c r="Y134" i="9"/>
  <c r="X134" i="9"/>
  <c r="W134" i="9"/>
  <c r="V134" i="9"/>
  <c r="U134" i="9"/>
  <c r="T134" i="9"/>
  <c r="S134" i="9"/>
  <c r="R134" i="9"/>
  <c r="Q134" i="9"/>
  <c r="P134" i="9"/>
  <c r="O134" i="9"/>
  <c r="N134" i="9"/>
  <c r="M134" i="9"/>
  <c r="L134" i="9"/>
  <c r="K134" i="9"/>
  <c r="J134" i="9"/>
  <c r="I134" i="9"/>
  <c r="H134" i="9"/>
  <c r="G134" i="9"/>
  <c r="Z133" i="9"/>
  <c r="Y133" i="9"/>
  <c r="X133" i="9"/>
  <c r="W133" i="9"/>
  <c r="V133" i="9"/>
  <c r="U133" i="9"/>
  <c r="T133" i="9"/>
  <c r="S133" i="9"/>
  <c r="R133" i="9"/>
  <c r="Q133" i="9"/>
  <c r="P133" i="9"/>
  <c r="O133" i="9"/>
  <c r="N133" i="9"/>
  <c r="M133" i="9"/>
  <c r="L133" i="9"/>
  <c r="K133" i="9"/>
  <c r="J133" i="9"/>
  <c r="I133" i="9"/>
  <c r="H133" i="9"/>
  <c r="Z110" i="9"/>
  <c r="Y110" i="9"/>
  <c r="X110" i="9"/>
  <c r="W110" i="9"/>
  <c r="V110" i="9"/>
  <c r="U110" i="9"/>
  <c r="T110" i="9"/>
  <c r="S110" i="9"/>
  <c r="R110" i="9"/>
  <c r="Q110" i="9"/>
  <c r="P110" i="9"/>
  <c r="O110" i="9"/>
  <c r="N110" i="9"/>
  <c r="M110" i="9"/>
  <c r="L110" i="9"/>
  <c r="K110" i="9"/>
  <c r="J110" i="9"/>
  <c r="I110" i="9"/>
  <c r="H110" i="9"/>
  <c r="G110" i="9"/>
</calcChain>
</file>

<file path=xl/sharedStrings.xml><?xml version="1.0" encoding="utf-8"?>
<sst xmlns="http://schemas.openxmlformats.org/spreadsheetml/2006/main" count="15857" uniqueCount="279">
  <si>
    <t>5k - 25k</t>
  </si>
  <si>
    <t>5k - 20k</t>
  </si>
  <si>
    <t>Max</t>
  </si>
  <si>
    <t>at</t>
  </si>
  <si>
    <t>eps</t>
  </si>
  <si>
    <t>dist</t>
  </si>
  <si>
    <t>rwd</t>
  </si>
  <si>
    <t>read</t>
  </si>
  <si>
    <t>newXY</t>
  </si>
  <si>
    <t>avg</t>
  </si>
  <si>
    <t>spd</t>
  </si>
  <si>
    <t>fps</t>
  </si>
  <si>
    <t>35k - 50k</t>
  </si>
  <si>
    <t>65k - 80k</t>
  </si>
  <si>
    <t>100k - 115k</t>
  </si>
  <si>
    <t>140k - 160k</t>
  </si>
  <si>
    <t>485k - 500k</t>
  </si>
  <si>
    <t>changes this model:</t>
  </si>
  <si>
    <t>ttl rwd</t>
  </si>
  <si>
    <t>read rwd</t>
  </si>
  <si>
    <t>diff</t>
  </si>
  <si>
    <t>225k-275k</t>
  </si>
  <si>
    <t>450k-500k</t>
  </si>
  <si>
    <t>1. turns = 2</t>
  </si>
  <si>
    <t>dist 1</t>
  </si>
  <si>
    <t>dist 2</t>
  </si>
  <si>
    <t>diff v. turn 3</t>
  </si>
  <si>
    <t>diff dist 1 v 2</t>
  </si>
  <si>
    <t>2. reward calculated on lowest distance - make it optimize to a value that reduces risk based on your understanding of the system.</t>
  </si>
  <si>
    <t xml:space="preserve">1. 2 frames: visibility to trend = faster tranining. </t>
  </si>
  <si>
    <t>1. two layer network</t>
  </si>
  <si>
    <t>2. optimized based on avg sensor reading</t>
  </si>
  <si>
    <t>3. single frame</t>
  </si>
  <si>
    <t>1. frames = 2: Give it visibility to the trend and it will solve much faster.</t>
  </si>
  <si>
    <t>STOPPING AND BACKING UP TO TURN 4 W/ 2H-LAYER NET.</t>
  </si>
  <si>
    <t>1. turn 4 w/ deeper (3h-level) net: deeper not always better. This data is more about understanding the trend (or even trajectory) which can be done by a wide layer 1. depth isn't buying much.</t>
  </si>
  <si>
    <t>1. model from turn 4, but now also training for speed (+/- 2)</t>
  </si>
  <si>
    <t>2. training w/ +/- speed</t>
  </si>
  <si>
    <t>b. frames = 3</t>
  </si>
  <si>
    <t>a. two hidden layers (25x, 10x)</t>
  </si>
  <si>
    <t>c. speed +/- 2</t>
  </si>
  <si>
    <t>a. doubled obstacles (non-cat)</t>
  </si>
  <si>
    <t>b. slowed cats, made more predictible</t>
  </si>
  <si>
    <t>c. shrunk all by 50%</t>
  </si>
  <si>
    <t>1. NEW BASELINE MODEL. model from turn 4, but:</t>
  </si>
  <si>
    <t>50k - 75k</t>
  </si>
  <si>
    <t>125k - 175k</t>
  </si>
  <si>
    <t>250k - 300k</t>
  </si>
  <si>
    <t>400k - 450k</t>
  </si>
  <si>
    <t>650k - 700k</t>
  </si>
  <si>
    <t>mult prior</t>
  </si>
  <si>
    <t>350k-400k</t>
  </si>
  <si>
    <t>imp avg dist</t>
  </si>
  <si>
    <t>sd</t>
  </si>
  <si>
    <t>500k-550k</t>
  </si>
  <si>
    <t>600k-650k</t>
  </si>
  <si>
    <t>550k-600k</t>
  </si>
  <si>
    <t>vs prior</t>
  </si>
  <si>
    <t>avg iters v1</t>
  </si>
  <si>
    <t>avg iters v2</t>
  </si>
  <si>
    <t>v2 vs v1</t>
  </si>
  <si>
    <t>avg spd v2</t>
  </si>
  <si>
    <t>avg speed v1</t>
  </si>
  <si>
    <t>avg dist v1</t>
  </si>
  <si>
    <t>avg dist v2</t>
  </si>
  <si>
    <t>v2 vs pr mdl</t>
  </si>
  <si>
    <t>3. added a third layer (5x) after 175k. So, two sets of #'s. speed to +/- 5</t>
  </si>
  <si>
    <t>CODE ERROR: IF(turn or speed)/elif(speed) to if(turn or speed)/if(speed)</t>
  </si>
  <si>
    <t>LIKELY EFFECT: random speed setting?</t>
  </si>
  <si>
    <t>1. V1</t>
  </si>
  <si>
    <t>a. speed 1</t>
  </si>
  <si>
    <t>b. error fixed</t>
  </si>
  <si>
    <t>2. V2</t>
  </si>
  <si>
    <t>b. two hidden layers (25x, 10x)</t>
  </si>
  <si>
    <t>c. frames = 3</t>
  </si>
  <si>
    <t>d. speed +/- 5</t>
  </si>
  <si>
    <t>min dist</t>
  </si>
  <si>
    <t>speed</t>
  </si>
  <si>
    <t>function:</t>
  </si>
  <si>
    <t>1. when close, slow</t>
  </si>
  <si>
    <t>2. when far, fast</t>
  </si>
  <si>
    <t>1/n</t>
  </si>
  <si>
    <t>n^2</t>
  </si>
  <si>
    <t>sqrt(n)</t>
  </si>
  <si>
    <t>could allow it to set speed directly.</t>
  </si>
  <si>
    <t>20, 40, 60, 80</t>
  </si>
  <si>
    <t>close</t>
  </si>
  <si>
    <t>far</t>
  </si>
  <si>
    <t>slow</t>
  </si>
  <si>
    <t>fast</t>
  </si>
  <si>
    <t>high</t>
  </si>
  <si>
    <t>low</t>
  </si>
  <si>
    <t>u-quadratic</t>
  </si>
  <si>
    <t>beta</t>
  </si>
  <si>
    <t>alpha</t>
  </si>
  <si>
    <t>mean</t>
  </si>
  <si>
    <t>speed step:</t>
  </si>
  <si>
    <t>Speed</t>
  </si>
  <si>
    <t>Distance</t>
  </si>
  <si>
    <t>c. new double peak reward function</t>
  </si>
  <si>
    <t>value:</t>
  </si>
  <si>
    <t>norm speed</t>
  </si>
  <si>
    <t>norm distance</t>
  </si>
  <si>
    <t>a: corrected speed 1, same seven sensor readings</t>
  </si>
  <si>
    <t>for next model</t>
  </si>
  <si>
    <t>1. if this good, then 3-layer</t>
  </si>
  <si>
    <t>2. if not good, simple min distance replaces 5 sensor readings, tighter speed range.</t>
  </si>
  <si>
    <t>v2 vs base @ 50</t>
  </si>
  <si>
    <t>vs vs turn6</t>
  </si>
  <si>
    <t>MORE COMPLEX NETWORK?</t>
  </si>
  <si>
    <t>MORE ITERATIONS?</t>
  </si>
  <si>
    <t>OR, BUNDLE THIS INTO FIRST, USE GPU and DEEP LSTM?</t>
  </si>
  <si>
    <t>results:</t>
  </si>
  <si>
    <t>1. maintains almost constant 60. only other speed it uses is 30.</t>
  </si>
  <si>
    <t>2. so, it's learned to use a higher speed than underlying model was trained on (50), which is result of reward structure.</t>
  </si>
  <si>
    <t>3. also does use slower speed (30) briefly to avoid collisions</t>
  </si>
  <si>
    <t xml:space="preserve">5. interestingly, it does not crank up the speed in open areas (motivated by higher rewards) as expected. </t>
  </si>
  <si>
    <t>6. NOTE: COMPARISONS VS TURN 6 MAY NOT BE VALID AS OBSTACLES WERE DRIFTING TO LHS OF SCREEN DUE TO CARMUNK ERROR.</t>
  </si>
  <si>
    <t>d. set speed to specific values (30,40,50,60,70). 6 output options (incl no change)</t>
  </si>
  <si>
    <t>obj: simplify speed decision as much as possible.</t>
  </si>
  <si>
    <t>a. speed 2 incl double-peak reward function</t>
  </si>
  <si>
    <t>v1: avg iters</t>
  </si>
  <si>
    <t>v2: avg iters</t>
  </si>
  <si>
    <t>v1 vs prior</t>
  </si>
  <si>
    <t>Iters</t>
  </si>
  <si>
    <t>v1: avg spd</t>
  </si>
  <si>
    <t>v2: avg spd</t>
  </si>
  <si>
    <t>v1: avg dist</t>
  </si>
  <si>
    <t>v2: avg dist</t>
  </si>
  <si>
    <t>v1 vs base @ 50</t>
  </si>
  <si>
    <t>v1 vs spd 2</t>
  </si>
  <si>
    <t>c. min_distance based only on front five sensors</t>
  </si>
  <si>
    <t xml:space="preserve">NOTE: code error on reward function. Was taking min(readings) when car only passed min(readings[:TURN_NUM_SENSOR]). Implication is when it turned and rear readings truncated, it would receive low scores even though it only saw high scores. </t>
  </si>
  <si>
    <t>a. v1</t>
  </si>
  <si>
    <t>b. code corrected</t>
  </si>
  <si>
    <t>net of iter diff</t>
  </si>
  <si>
    <t>lstm</t>
  </si>
  <si>
    <t>paint the room</t>
  </si>
  <si>
    <t>higher order</t>
  </si>
  <si>
    <t>performance</t>
  </si>
  <si>
    <t>future state preds</t>
  </si>
  <si>
    <t>ease of use</t>
  </si>
  <si>
    <t>jupyter</t>
  </si>
  <si>
    <t>bayesian opt (spearment)</t>
  </si>
  <si>
    <t>google cloud</t>
  </si>
  <si>
    <t>dynamic env change e.g., introduce cats serially</t>
  </si>
  <si>
    <t>4. so, higher level model able to use multi-dimensional lower model to optimize against new objective function. HOWEVER, SEEMS PERFORMANCE DEGRADES WHEN 50 MODEL RUN AT 60.</t>
  </si>
  <si>
    <t>baseline</t>
  </si>
  <si>
    <t>need to re-run baseline training w/out speed to re-establish baseline given code change</t>
  </si>
  <si>
    <t xml:space="preserve">1. process images of screen (convnet? Needed?). Find dot and know own x,y. then either:  </t>
  </si>
  <si>
    <t>a. let system figure out how to catch dot rewarding it for moving closer.</t>
  </si>
  <si>
    <t>b. give it more detailed information e.g., angle/direction and distance to dot.</t>
  </si>
  <si>
    <t>2. question is how do you layer this objective over the survival turn and speed objectives. It's going to have to balance need to turn to dot w/ need to avoid obstacles.</t>
  </si>
  <si>
    <t>3. is it a slight tipping of the scales? Is it turning over to the executive whenever not in "danger" defined by distance to obstacle.</t>
  </si>
  <si>
    <t xml:space="preserve">4. I think first iter you just give it dot xy and it's xy and build reward function that increases as it gets closer until sensor touch, then body touch. </t>
  </si>
  <si>
    <t xml:space="preserve">1. going 11% further than base @ 50 </t>
  </si>
  <si>
    <t>b. three inputs (cur_speed, turn_action, min_distance). Could give it the number of the sensor w/ the minimum reading.</t>
  </si>
  <si>
    <t>2. not as good as speed 2</t>
  </si>
  <si>
    <t>1. place the spot, 2. input: self x, y. 2. reward when body hits new x,y</t>
  </si>
  <si>
    <t xml:space="preserve">1. place the spot, 2. inpu: self  x,y, screen grid w/ 1's, 0's after touched with self, 3. reward when new x,y touched </t>
  </si>
  <si>
    <t>at some point it's going to have to override the turn function to get closer to it's goal. So, if there's some executive function that's got two sets of instructions: a. turns / speed to get closer, b. turns / speed to evade and it needs to decide. So, maybe you start with blank screen and teach it to navigate to a point. or teach it to paint the screen. then, add a single, moving obstacle and give it both algos. see if it can decide.</t>
  </si>
  <si>
    <t>paint around obstacles</t>
  </si>
  <si>
    <t>stationary</t>
  </si>
  <si>
    <t>moving</t>
  </si>
  <si>
    <t xml:space="preserve">set vector to 0's, move, get xy, update pixel to 1. sum vector, if increase, reward. </t>
  </si>
  <si>
    <t>define set of unique eggs (letters?) to find. Define others you're not interested in.</t>
  </si>
  <si>
    <t>provide it a new "camera" which is basically a convnet w/ a 5x5 window</t>
  </si>
  <si>
    <t>train the convnet to identify the eggs</t>
  </si>
  <si>
    <t>tell it to "paint the room" but passing images to conv net and ticking box, changing color or whatever when it finds objective letters.</t>
  </si>
  <si>
    <t>1. hand it a string of 700*1000 w/ 0's except for self(x,y) = 1. each time crosses new xy, reward 1, else -1.</t>
  </si>
  <si>
    <t>enable sensors to pick up dot color.</t>
  </si>
  <si>
    <t>move the dot.</t>
  </si>
  <si>
    <t>reward it for sensing dot.</t>
  </si>
  <si>
    <t>reward it more for closer sensing.</t>
  </si>
  <si>
    <t>reward most for touching dot xy w/ self</t>
  </si>
  <si>
    <t>base capabilities</t>
  </si>
  <si>
    <t>avoid obstacles</t>
  </si>
  <si>
    <t>sense obstacle</t>
  </si>
  <si>
    <t>turn to avoid</t>
  </si>
  <si>
    <t>change speed to avoid</t>
  </si>
  <si>
    <t>EITHER: find the easter eggs</t>
  </si>
  <si>
    <t>OR: catch the dot</t>
  </si>
  <si>
    <t>MAYBE IT NEEDS TO DEVELOP TWO PLANS BASED ON THE TYPES OF OBSTACLES.</t>
  </si>
  <si>
    <t xml:space="preserve">1. worse than v1. seems the other sensor readings are valuable when setting speed. </t>
  </si>
  <si>
    <t>2. same behavior except default speed is 70 and trouble speed is 40.</t>
  </si>
  <si>
    <t xml:space="preserve">3. interesting that it's the same 20 gap. </t>
  </si>
  <si>
    <t>2. ONLY OTHER THINGS TO DO:</t>
  </si>
  <si>
    <t>A. RE-CHECK REWARD FUNCTION I.E., PRINT OUT VALUES, PUT IN SPREADSHEET, MAKE SURE IT'S RIGHT SURFACE</t>
  </si>
  <si>
    <t>B. TRY DEEPER NETWORK (3-HIDDEN?) WITH THOSE OTHER FIVE SENSORS HOPEFULLY ENABLING IT TO PARSE SPEED OPTIONS MORE FINELS (+ 1M ITERATIONS).</t>
  </si>
  <si>
    <t>C. MAYBE GIVE FEWER OUTPUT OPTIONS</t>
  </si>
  <si>
    <t>try presenting it 700X1000+2</t>
  </si>
  <si>
    <t>five output choices</t>
  </si>
  <si>
    <t>try convnet</t>
  </si>
  <si>
    <t>try square</t>
  </si>
  <si>
    <t>probabilities:</t>
  </si>
  <si>
    <t>width</t>
  </si>
  <si>
    <t>height</t>
  </si>
  <si>
    <t>pixels</t>
  </si>
  <si>
    <t>separation:</t>
  </si>
  <si>
    <t>margins:</t>
  </si>
  <si>
    <t>prob</t>
  </si>
  <si>
    <t>Expected</t>
  </si>
  <si>
    <t>Actual</t>
  </si>
  <si>
    <t>note how close expected and actual start.</t>
  </si>
  <si>
    <t>a. removed binary column. Using Nans to remove elig pixels</t>
  </si>
  <si>
    <t>b. reduced buffer to 10k from 50k</t>
  </si>
  <si>
    <t>c. added over-sampling of success records</t>
  </si>
  <si>
    <t>result of b &amp; c s/b increase in prob of getting success in minibatch</t>
  </si>
  <si>
    <t>before:</t>
  </si>
  <si>
    <t>after:</t>
  </si>
  <si>
    <t>d. flipped frames to 2</t>
  </si>
  <si>
    <t>1. different reward calculation removing "efficiency" (as irrelevant) and replacing w/ cur_dist</t>
  </si>
  <si>
    <t>(prior_dist - cur_dist) / cur_dist</t>
  </si>
  <si>
    <t>future:</t>
  </si>
  <si>
    <t>1. try convnet</t>
  </si>
  <si>
    <t>2. frame =2, but add a layer</t>
  </si>
  <si>
    <t>3. lstm… model needs memory</t>
  </si>
  <si>
    <t>2. removed "crossing pixel" logic and replaced w/ distance &lt;= (speed / 10)/2</t>
  </si>
  <si>
    <t xml:space="preserve">oversampling, etc. didn't work. </t>
  </si>
  <si>
    <t>3. five output choices</t>
  </si>
  <si>
    <t>problems</t>
  </si>
  <si>
    <t xml:space="preserve">learnings: </t>
  </si>
  <si>
    <t>1. it can't take a bunch of static variables and learn anything from them.</t>
  </si>
  <si>
    <t>2. objective function was opaque.</t>
  </si>
  <si>
    <t>3. measurement for "touching" goal was either too specific or didn't work at all</t>
  </si>
  <si>
    <t>1. objective didn't provide enough contrast.</t>
  </si>
  <si>
    <t>a. as you get closer rewards should increase</t>
  </si>
  <si>
    <t>b. as you get futher rewards should decrease</t>
  </si>
  <si>
    <t>2. still too many variables.</t>
  </si>
  <si>
    <t>a. don't think it can make any sense of x's and y's</t>
  </si>
  <si>
    <t>b. those in conjunction w/ angle and distance too much</t>
  </si>
  <si>
    <t>4. only two inputs: distance and direction (angle) to target.</t>
  </si>
  <si>
    <t xml:space="preserve">5. using 3 frames and blowing up each variable 25x on 1st layer of network. </t>
  </si>
  <si>
    <t>4. 3 frame and 25x may be overfitting. Try:</t>
  </si>
  <si>
    <t>a. 2 frame</t>
  </si>
  <si>
    <t>b. 10-15x</t>
  </si>
  <si>
    <t>c. increasing dropout.</t>
  </si>
  <si>
    <t>learnings:</t>
  </si>
  <si>
    <t>Desc:</t>
  </si>
  <si>
    <t>Last</t>
  </si>
  <si>
    <t>This</t>
  </si>
  <si>
    <t>i. when they're a static list (yesterday)</t>
  </si>
  <si>
    <t>ii. When one's changing and the other's static. It has no way of relating the x and the y.</t>
  </si>
  <si>
    <t>V3</t>
  </si>
  <si>
    <t>Desc.</t>
  </si>
  <si>
    <t>1. 2 frames</t>
  </si>
  <si>
    <t>2. 15x, 5x</t>
  </si>
  <si>
    <t>3. new reward function (below) w/ sqrt in denominator.</t>
  </si>
  <si>
    <t>4. shouldn't need to oversample w/ this level of feedback.</t>
  </si>
  <si>
    <t>V4</t>
  </si>
  <si>
    <t>1. slowed to 20</t>
  </si>
  <si>
    <t>2. increased distance to target to 4</t>
  </si>
  <si>
    <t>ARE THE TURN OPTIONS FINE TUNED ENOUGH TO HIT THE MARK? Last one over ran it several times but then went zoomin off into space. Finer controls e.g., regression value for turn degree?</t>
  </si>
  <si>
    <t>need to double check the calculations</t>
  </si>
  <si>
    <t>V5</t>
  </si>
  <si>
    <t>tried w/ one 10 x layer</t>
  </si>
  <si>
    <t>random next location assignment.</t>
  </si>
  <si>
    <t>pass it current heading?</t>
  </si>
  <si>
    <t xml:space="preserve">should find it every 9,000 steps </t>
  </si>
  <si>
    <t>slow down</t>
  </si>
  <si>
    <t>V6</t>
  </si>
  <si>
    <t>check out calcs and feeding</t>
  </si>
  <si>
    <t>add ability to reverse</t>
  </si>
  <si>
    <t>add ability to set angle directly… between +90 and - 90</t>
  </si>
  <si>
    <t>current</t>
  </si>
  <si>
    <t>got x, y after update</t>
  </si>
  <si>
    <t>allowed x, y to float (be more exact)</t>
  </si>
  <si>
    <t xml:space="preserve">altered angle calc </t>
  </si>
  <si>
    <t>not using atan2(-dy,dx)</t>
  </si>
  <si>
    <t>using 360 - atan2(dy-x)</t>
  </si>
  <si>
    <t>last dist</t>
  </si>
  <si>
    <t>this dist</t>
  </si>
  <si>
    <t>changed bonus to 100x</t>
  </si>
  <si>
    <t>cur</t>
  </si>
  <si>
    <t>x</t>
  </si>
  <si>
    <t>y</t>
  </si>
  <si>
    <t>tar</t>
  </si>
  <si>
    <t>changed distance and angle calculations to use inverted y</t>
  </si>
  <si>
    <t>angle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</si>
</sst>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0.000000"/>
    <numFmt numFmtId="165" formatCode="0.00000"/>
    <numFmt numFmtId="166" formatCode="0.000"/>
    <numFmt numFmtId="167" formatCode="0.0"/>
    <numFmt numFmtId="168" formatCode="0.000000000"/>
    <numFmt numFmtId="169" formatCode="_-* #,##0_-;\-* #,##0_-;_-* &quot;-&quot;??_-;_-@_-"/>
    <numFmt numFmtId="173" formatCode="_-* #,##0.00000_-;\-* #,##0.00000_-;_-* &quot;-&quot;??_-;_-@_-"/>
  </numFmts>
  <fonts count="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3" tint="0.59999389629810485"/>
        <bgColor indexed="64"/>
      </patternFill>
    </fill>
  </fills>
  <borders count="1">
    <border>
      <left/>
      <right/>
      <top/>
      <bottom/>
      <diagonal/>
    </border>
  </borders>
  <cellStyleXfs count="753">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0" fillId="2" borderId="0" xfId="0" applyFill="1"/>
    <xf numFmtId="167" fontId="0" fillId="2" borderId="0" xfId="0" applyNumberFormat="1" applyFill="1"/>
    <xf numFmtId="1" fontId="0" fillId="2" borderId="0" xfId="0" applyNumberFormat="1" applyFill="1"/>
    <xf numFmtId="169" fontId="0" fillId="2" borderId="0" xfId="1" applyNumberFormat="1" applyFont="1" applyFill="1"/>
    <xf numFmtId="169" fontId="0" fillId="2" borderId="0" xfId="0" applyNumberFormat="1" applyFill="1"/>
    <xf numFmtId="169" fontId="0" fillId="3" borderId="0" xfId="1" applyNumberFormat="1" applyFont="1" applyFill="1"/>
    <xf numFmtId="167" fontId="0" fillId="0" borderId="0" xfId="0" applyNumberFormat="1"/>
    <xf numFmtId="1" fontId="0" fillId="0" borderId="0" xfId="0" applyNumberFormat="1"/>
    <xf numFmtId="1" fontId="4" fillId="0" borderId="0" xfId="0" applyNumberFormat="1" applyFont="1"/>
    <xf numFmtId="4" fontId="0" fillId="0" borderId="0" xfId="0" applyNumberFormat="1"/>
    <xf numFmtId="2" fontId="4" fillId="0" borderId="0" xfId="0" applyNumberFormat="1" applyFont="1"/>
    <xf numFmtId="166" fontId="4" fillId="0" borderId="0" xfId="0" applyNumberFormat="1" applyFont="1"/>
    <xf numFmtId="165" fontId="4" fillId="0" borderId="0" xfId="0" applyNumberFormat="1" applyFont="1"/>
    <xf numFmtId="164" fontId="4" fillId="0" borderId="0" xfId="0" applyNumberFormat="1" applyFont="1"/>
    <xf numFmtId="168" fontId="4" fillId="0" borderId="0" xfId="0" applyNumberFormat="1" applyFont="1"/>
    <xf numFmtId="168" fontId="0" fillId="0" borderId="0" xfId="0" applyNumberFormat="1"/>
    <xf numFmtId="2" fontId="0" fillId="0" borderId="0" xfId="0" applyNumberFormat="1"/>
    <xf numFmtId="169" fontId="0" fillId="4" borderId="0" xfId="0" applyNumberFormat="1" applyFill="1"/>
    <xf numFmtId="9" fontId="0" fillId="2" borderId="0" xfId="2" applyFont="1" applyFill="1"/>
    <xf numFmtId="169" fontId="0" fillId="0" borderId="0" xfId="1" applyNumberFormat="1" applyFont="1"/>
    <xf numFmtId="173" fontId="0" fillId="0" borderId="0" xfId="1" applyNumberFormat="1" applyFont="1"/>
    <xf numFmtId="173" fontId="0" fillId="0" borderId="0" xfId="0" applyNumberFormat="1"/>
    <xf numFmtId="9" fontId="0" fillId="0" borderId="0" xfId="2" applyFont="1"/>
    <xf numFmtId="169" fontId="0" fillId="0" borderId="0" xfId="0" applyNumberFormat="1"/>
    <xf numFmtId="43" fontId="0" fillId="0" borderId="0" xfId="0" applyNumberFormat="1"/>
    <xf numFmtId="166" fontId="0" fillId="0" borderId="0" xfId="0" applyNumberFormat="1"/>
  </cellXfs>
  <cellStyles count="753">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1'!$G$9:$G$19</c:f>
              <c:numCache>
                <c:formatCode>_-* #,##0_-;\-* #,##0_-;_-* "-"??_-;_-@_-</c:formatCode>
                <c:ptCount val="11"/>
                <c:pt idx="0">
                  <c:v>58.49117647058824</c:v>
                </c:pt>
                <c:pt idx="1">
                  <c:v>53.54175588865096</c:v>
                </c:pt>
                <c:pt idx="2">
                  <c:v>97.927734375</c:v>
                </c:pt>
                <c:pt idx="3">
                  <c:v>177.8047945205479</c:v>
                </c:pt>
                <c:pt idx="4">
                  <c:v>273.5513513513513</c:v>
                </c:pt>
                <c:pt idx="5">
                  <c:v>243.3560975609756</c:v>
                </c:pt>
                <c:pt idx="6">
                  <c:v>250.1065989847716</c:v>
                </c:pt>
                <c:pt idx="7">
                  <c:v>295.0755813953488</c:v>
                </c:pt>
                <c:pt idx="8">
                  <c:v>331.0529801324503</c:v>
                </c:pt>
                <c:pt idx="9">
                  <c:v>353.3428571428571</c:v>
                </c:pt>
                <c:pt idx="10">
                  <c:v>362.6258992805755</c:v>
                </c:pt>
              </c:numCache>
            </c:numRef>
          </c:val>
          <c:smooth val="0"/>
        </c:ser>
        <c:dLbls>
          <c:showLegendKey val="0"/>
          <c:showVal val="0"/>
          <c:showCatName val="0"/>
          <c:showSerName val="0"/>
          <c:showPercent val="0"/>
          <c:showBubbleSize val="0"/>
        </c:dLbls>
        <c:marker val="1"/>
        <c:smooth val="0"/>
        <c:axId val="2126187560"/>
        <c:axId val="2123392632"/>
      </c:lineChart>
      <c:catAx>
        <c:axId val="2126187560"/>
        <c:scaling>
          <c:orientation val="minMax"/>
        </c:scaling>
        <c:delete val="0"/>
        <c:axPos val="b"/>
        <c:majorTickMark val="out"/>
        <c:minorTickMark val="none"/>
        <c:tickLblPos val="nextTo"/>
        <c:crossAx val="2123392632"/>
        <c:crosses val="autoZero"/>
        <c:auto val="1"/>
        <c:lblAlgn val="ctr"/>
        <c:lblOffset val="100"/>
        <c:noMultiLvlLbl val="0"/>
      </c:catAx>
      <c:valAx>
        <c:axId val="2123392632"/>
        <c:scaling>
          <c:orientation val="minMax"/>
        </c:scaling>
        <c:delete val="0"/>
        <c:axPos val="l"/>
        <c:majorGridlines/>
        <c:numFmt formatCode="_-* #,##0_-;\-* #,##0_-;_-* &quot;-&quot;??_-;_-@_-" sourceLinked="1"/>
        <c:majorTickMark val="out"/>
        <c:minorTickMark val="none"/>
        <c:tickLblPos val="nextTo"/>
        <c:crossAx val="212618756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func'!$G$88:$G$107</c:f>
              <c:numCache>
                <c:formatCode>0.000000000</c:formatCode>
                <c:ptCount val="20"/>
                <c:pt idx="0">
                  <c:v>0.157894736842105</c:v>
                </c:pt>
                <c:pt idx="1">
                  <c:v>0.126403265782184</c:v>
                </c:pt>
                <c:pt idx="2">
                  <c:v>0.0984108470622539</c:v>
                </c:pt>
                <c:pt idx="3">
                  <c:v>0.0739174806823152</c:v>
                </c:pt>
                <c:pt idx="4">
                  <c:v>0.0529231666423677</c:v>
                </c:pt>
                <c:pt idx="5">
                  <c:v>0.0354279049424114</c:v>
                </c:pt>
                <c:pt idx="6">
                  <c:v>0.0214316955824464</c:v>
                </c:pt>
                <c:pt idx="7">
                  <c:v>0.0109345385624727</c:v>
                </c:pt>
                <c:pt idx="8">
                  <c:v>0.00393643388249016</c:v>
                </c:pt>
                <c:pt idx="9">
                  <c:v>0.000437381542498906</c:v>
                </c:pt>
                <c:pt idx="10">
                  <c:v>0.000437381542498906</c:v>
                </c:pt>
                <c:pt idx="11">
                  <c:v>0.00393643388249016</c:v>
                </c:pt>
                <c:pt idx="12">
                  <c:v>0.0109345385624727</c:v>
                </c:pt>
                <c:pt idx="13">
                  <c:v>0.0214316955824464</c:v>
                </c:pt>
                <c:pt idx="14">
                  <c:v>0.0354279049424114</c:v>
                </c:pt>
                <c:pt idx="15">
                  <c:v>0.0529231666423677</c:v>
                </c:pt>
                <c:pt idx="16">
                  <c:v>0.0739174806823152</c:v>
                </c:pt>
                <c:pt idx="17">
                  <c:v>0.0984108470622539</c:v>
                </c:pt>
                <c:pt idx="18">
                  <c:v>0.126403265782184</c:v>
                </c:pt>
                <c:pt idx="19">
                  <c:v>0.157894736842105</c:v>
                </c:pt>
              </c:numCache>
            </c:numRef>
          </c:val>
          <c:smooth val="0"/>
        </c:ser>
        <c:dLbls>
          <c:showLegendKey val="0"/>
          <c:showVal val="0"/>
          <c:showCatName val="0"/>
          <c:showSerName val="0"/>
          <c:showPercent val="0"/>
          <c:showBubbleSize val="0"/>
        </c:dLbls>
        <c:marker val="1"/>
        <c:smooth val="0"/>
        <c:axId val="2125119288"/>
        <c:axId val="2125122344"/>
      </c:lineChart>
      <c:catAx>
        <c:axId val="2125119288"/>
        <c:scaling>
          <c:orientation val="minMax"/>
        </c:scaling>
        <c:delete val="0"/>
        <c:axPos val="b"/>
        <c:majorTickMark val="out"/>
        <c:minorTickMark val="none"/>
        <c:tickLblPos val="nextTo"/>
        <c:crossAx val="2125122344"/>
        <c:crosses val="autoZero"/>
        <c:auto val="1"/>
        <c:lblAlgn val="ctr"/>
        <c:lblOffset val="100"/>
        <c:noMultiLvlLbl val="0"/>
      </c:catAx>
      <c:valAx>
        <c:axId val="2125122344"/>
        <c:scaling>
          <c:orientation val="minMax"/>
        </c:scaling>
        <c:delete val="0"/>
        <c:axPos val="l"/>
        <c:majorGridlines/>
        <c:numFmt formatCode="0.000000000" sourceLinked="1"/>
        <c:majorTickMark val="out"/>
        <c:minorTickMark val="none"/>
        <c:tickLblPos val="nextTo"/>
        <c:crossAx val="212511928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func'!$G$87:$Z$87</c:f>
              <c:numCache>
                <c:formatCode>0.000</c:formatCode>
                <c:ptCount val="20"/>
                <c:pt idx="0">
                  <c:v>0.02109375</c:v>
                </c:pt>
                <c:pt idx="1">
                  <c:v>0.0168866862880886</c:v>
                </c:pt>
                <c:pt idx="2">
                  <c:v>0.013147074099723</c:v>
                </c:pt>
                <c:pt idx="3">
                  <c:v>0.00987491343490304</c:v>
                </c:pt>
                <c:pt idx="4">
                  <c:v>0.0070702042936288</c:v>
                </c:pt>
                <c:pt idx="5">
                  <c:v>0.00473294667590028</c:v>
                </c:pt>
                <c:pt idx="6">
                  <c:v>0.00286314058171745</c:v>
                </c:pt>
                <c:pt idx="7">
                  <c:v>0.00146078601108033</c:v>
                </c:pt>
                <c:pt idx="8">
                  <c:v>0.000525882963988921</c:v>
                </c:pt>
                <c:pt idx="9">
                  <c:v>0.0</c:v>
                </c:pt>
                <c:pt idx="10">
                  <c:v>0.0</c:v>
                </c:pt>
                <c:pt idx="11">
                  <c:v>0.000525882963988916</c:v>
                </c:pt>
                <c:pt idx="12">
                  <c:v>0.00146078601108033</c:v>
                </c:pt>
                <c:pt idx="13">
                  <c:v>0.00286314058171744</c:v>
                </c:pt>
                <c:pt idx="14">
                  <c:v>0.00473294667590026</c:v>
                </c:pt>
                <c:pt idx="15">
                  <c:v>0.00707020429362879</c:v>
                </c:pt>
                <c:pt idx="16">
                  <c:v>0.00987491343490303</c:v>
                </c:pt>
                <c:pt idx="17">
                  <c:v>0.013147074099723</c:v>
                </c:pt>
                <c:pt idx="18">
                  <c:v>0.0168866862880886</c:v>
                </c:pt>
                <c:pt idx="19">
                  <c:v>0.02109375</c:v>
                </c:pt>
              </c:numCache>
            </c:numRef>
          </c:val>
          <c:smooth val="0"/>
        </c:ser>
        <c:dLbls>
          <c:showLegendKey val="0"/>
          <c:showVal val="0"/>
          <c:showCatName val="0"/>
          <c:showSerName val="0"/>
          <c:showPercent val="0"/>
          <c:showBubbleSize val="0"/>
        </c:dLbls>
        <c:marker val="1"/>
        <c:smooth val="0"/>
        <c:axId val="2126859192"/>
        <c:axId val="2126866744"/>
      </c:lineChart>
      <c:catAx>
        <c:axId val="2126859192"/>
        <c:scaling>
          <c:orientation val="minMax"/>
        </c:scaling>
        <c:delete val="0"/>
        <c:axPos val="b"/>
        <c:majorTickMark val="out"/>
        <c:minorTickMark val="none"/>
        <c:tickLblPos val="nextTo"/>
        <c:crossAx val="2126866744"/>
        <c:crosses val="autoZero"/>
        <c:auto val="1"/>
        <c:lblAlgn val="ctr"/>
        <c:lblOffset val="100"/>
        <c:noMultiLvlLbl val="0"/>
      </c:catAx>
      <c:valAx>
        <c:axId val="2126866744"/>
        <c:scaling>
          <c:orientation val="minMax"/>
        </c:scaling>
        <c:delete val="0"/>
        <c:axPos val="l"/>
        <c:majorGridlines/>
        <c:numFmt formatCode="0.000" sourceLinked="1"/>
        <c:majorTickMark val="out"/>
        <c:minorTickMark val="none"/>
        <c:tickLblPos val="nextTo"/>
        <c:crossAx val="212685919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126370504"/>
        <c:axId val="2126373400"/>
        <c:axId val="2126376440"/>
      </c:surfaceChart>
      <c:catAx>
        <c:axId val="2126370504"/>
        <c:scaling>
          <c:orientation val="minMax"/>
        </c:scaling>
        <c:delete val="0"/>
        <c:axPos val="b"/>
        <c:majorTickMark val="out"/>
        <c:minorTickMark val="none"/>
        <c:tickLblPos val="nextTo"/>
        <c:crossAx val="2126373400"/>
        <c:crosses val="autoZero"/>
        <c:auto val="1"/>
        <c:lblAlgn val="ctr"/>
        <c:lblOffset val="100"/>
        <c:noMultiLvlLbl val="0"/>
      </c:catAx>
      <c:valAx>
        <c:axId val="2126373400"/>
        <c:scaling>
          <c:orientation val="minMax"/>
        </c:scaling>
        <c:delete val="0"/>
        <c:axPos val="l"/>
        <c:majorGridlines/>
        <c:numFmt formatCode="0.000000" sourceLinked="1"/>
        <c:majorTickMark val="out"/>
        <c:minorTickMark val="none"/>
        <c:tickLblPos val="none"/>
        <c:crossAx val="2126370504"/>
        <c:crosses val="autoZero"/>
        <c:crossBetween val="midCat"/>
      </c:valAx>
      <c:serAx>
        <c:axId val="2126376440"/>
        <c:scaling>
          <c:orientation val="minMax"/>
        </c:scaling>
        <c:delete val="0"/>
        <c:axPos val="b"/>
        <c:majorTickMark val="out"/>
        <c:minorTickMark val="none"/>
        <c:tickLblPos val="nextTo"/>
        <c:crossAx val="212637340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125152392"/>
        <c:axId val="2125155288"/>
        <c:axId val="2125158328"/>
      </c:surface3DChart>
      <c:catAx>
        <c:axId val="2125152392"/>
        <c:scaling>
          <c:orientation val="minMax"/>
        </c:scaling>
        <c:delete val="0"/>
        <c:axPos val="b"/>
        <c:majorTickMark val="out"/>
        <c:minorTickMark val="none"/>
        <c:tickLblPos val="nextTo"/>
        <c:crossAx val="2125155288"/>
        <c:crosses val="autoZero"/>
        <c:auto val="1"/>
        <c:lblAlgn val="ctr"/>
        <c:lblOffset val="100"/>
        <c:noMultiLvlLbl val="0"/>
      </c:catAx>
      <c:valAx>
        <c:axId val="2125155288"/>
        <c:scaling>
          <c:orientation val="minMax"/>
        </c:scaling>
        <c:delete val="0"/>
        <c:axPos val="l"/>
        <c:majorGridlines/>
        <c:numFmt formatCode="0.000000" sourceLinked="1"/>
        <c:majorTickMark val="out"/>
        <c:minorTickMark val="none"/>
        <c:tickLblPos val="nextTo"/>
        <c:crossAx val="2125152392"/>
        <c:crosses val="autoZero"/>
        <c:crossBetween val="midCat"/>
      </c:valAx>
      <c:serAx>
        <c:axId val="2125158328"/>
        <c:scaling>
          <c:orientation val="minMax"/>
        </c:scaling>
        <c:delete val="0"/>
        <c:axPos val="b"/>
        <c:majorTickMark val="out"/>
        <c:minorTickMark val="none"/>
        <c:tickLblPos val="nextTo"/>
        <c:crossAx val="212515528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125232504"/>
        <c:axId val="2125235352"/>
        <c:axId val="2125238392"/>
      </c:surfaceChart>
      <c:catAx>
        <c:axId val="2125232504"/>
        <c:scaling>
          <c:orientation val="minMax"/>
        </c:scaling>
        <c:delete val="0"/>
        <c:axPos val="b"/>
        <c:majorTickMark val="out"/>
        <c:minorTickMark val="none"/>
        <c:tickLblPos val="nextTo"/>
        <c:crossAx val="2125235352"/>
        <c:crosses val="autoZero"/>
        <c:auto val="1"/>
        <c:lblAlgn val="ctr"/>
        <c:lblOffset val="100"/>
        <c:noMultiLvlLbl val="0"/>
      </c:catAx>
      <c:valAx>
        <c:axId val="2125235352"/>
        <c:scaling>
          <c:orientation val="minMax"/>
        </c:scaling>
        <c:delete val="0"/>
        <c:axPos val="l"/>
        <c:majorGridlines/>
        <c:numFmt formatCode="0.000000" sourceLinked="1"/>
        <c:majorTickMark val="out"/>
        <c:minorTickMark val="none"/>
        <c:tickLblPos val="none"/>
        <c:crossAx val="2125232504"/>
        <c:crosses val="autoZero"/>
        <c:crossBetween val="midCat"/>
      </c:valAx>
      <c:serAx>
        <c:axId val="2125238392"/>
        <c:scaling>
          <c:orientation val="minMax"/>
        </c:scaling>
        <c:delete val="0"/>
        <c:axPos val="b"/>
        <c:majorTickMark val="out"/>
        <c:minorTickMark val="none"/>
        <c:tickLblPos val="nextTo"/>
        <c:crossAx val="212523535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125258008"/>
        <c:axId val="2125260904"/>
        <c:axId val="2126382152"/>
      </c:surface3DChart>
      <c:catAx>
        <c:axId val="2125258008"/>
        <c:scaling>
          <c:orientation val="minMax"/>
        </c:scaling>
        <c:delete val="0"/>
        <c:axPos val="b"/>
        <c:majorTickMark val="out"/>
        <c:minorTickMark val="none"/>
        <c:tickLblPos val="nextTo"/>
        <c:crossAx val="2125260904"/>
        <c:crosses val="autoZero"/>
        <c:auto val="1"/>
        <c:lblAlgn val="ctr"/>
        <c:lblOffset val="100"/>
        <c:noMultiLvlLbl val="0"/>
      </c:catAx>
      <c:valAx>
        <c:axId val="2125260904"/>
        <c:scaling>
          <c:orientation val="minMax"/>
        </c:scaling>
        <c:delete val="0"/>
        <c:axPos val="l"/>
        <c:majorGridlines/>
        <c:numFmt formatCode="0.000000" sourceLinked="1"/>
        <c:majorTickMark val="out"/>
        <c:minorTickMark val="none"/>
        <c:tickLblPos val="nextTo"/>
        <c:crossAx val="2125258008"/>
        <c:crosses val="autoZero"/>
        <c:crossBetween val="midCat"/>
      </c:valAx>
      <c:serAx>
        <c:axId val="2126382152"/>
        <c:scaling>
          <c:orientation val="minMax"/>
        </c:scaling>
        <c:delete val="0"/>
        <c:axPos val="b"/>
        <c:majorTickMark val="out"/>
        <c:minorTickMark val="none"/>
        <c:tickLblPos val="nextTo"/>
        <c:crossAx val="212526090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bandFmts/>
        <c:axId val="2126471624"/>
        <c:axId val="2126474712"/>
        <c:axId val="2126477752"/>
      </c:surfaceChart>
      <c:catAx>
        <c:axId val="2126471624"/>
        <c:scaling>
          <c:orientation val="minMax"/>
        </c:scaling>
        <c:delete val="0"/>
        <c:axPos val="b"/>
        <c:majorTickMark val="out"/>
        <c:minorTickMark val="none"/>
        <c:tickLblPos val="nextTo"/>
        <c:crossAx val="2126474712"/>
        <c:crosses val="autoZero"/>
        <c:auto val="1"/>
        <c:lblAlgn val="ctr"/>
        <c:lblOffset val="100"/>
        <c:noMultiLvlLbl val="0"/>
      </c:catAx>
      <c:valAx>
        <c:axId val="2126474712"/>
        <c:scaling>
          <c:orientation val="minMax"/>
        </c:scaling>
        <c:delete val="0"/>
        <c:axPos val="l"/>
        <c:majorGridlines/>
        <c:numFmt formatCode="0.000000" sourceLinked="1"/>
        <c:majorTickMark val="out"/>
        <c:minorTickMark val="none"/>
        <c:tickLblPos val="none"/>
        <c:crossAx val="2126471624"/>
        <c:crosses val="autoZero"/>
        <c:crossBetween val="midCat"/>
      </c:valAx>
      <c:serAx>
        <c:axId val="2126477752"/>
        <c:scaling>
          <c:orientation val="minMax"/>
        </c:scaling>
        <c:delete val="0"/>
        <c:axPos val="b"/>
        <c:majorTickMark val="out"/>
        <c:minorTickMark val="none"/>
        <c:tickLblPos val="nextTo"/>
        <c:crossAx val="212647471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ser>
          <c:idx val="13"/>
          <c:order val="13"/>
          <c:val>
            <c:numRef>
              <c:f>'speed obj func'!$T$156:$T$175</c:f>
              <c:numCache>
                <c:formatCode>0.000000</c:formatCode>
                <c:ptCount val="20"/>
                <c:pt idx="0">
                  <c:v>-1.292693832303876</c:v>
                </c:pt>
                <c:pt idx="1">
                  <c:v>-0.88447472736581</c:v>
                </c:pt>
                <c:pt idx="2">
                  <c:v>-0.521613300754195</c:v>
                </c:pt>
                <c:pt idx="3">
                  <c:v>-0.204109552469033</c:v>
                </c:pt>
                <c:pt idx="4">
                  <c:v>0.0680365174896778</c:v>
                </c:pt>
                <c:pt idx="5">
                  <c:v>0.294824909121937</c:v>
                </c:pt>
                <c:pt idx="6">
                  <c:v>0.476255622427744</c:v>
                </c:pt>
                <c:pt idx="7">
                  <c:v>0.612328657407099</c:v>
                </c:pt>
                <c:pt idx="8">
                  <c:v>0.703044014060003</c:v>
                </c:pt>
                <c:pt idx="9">
                  <c:v>0.748401692386455</c:v>
                </c:pt>
                <c:pt idx="10">
                  <c:v>0.748401692386455</c:v>
                </c:pt>
                <c:pt idx="11">
                  <c:v>0.703044014060003</c:v>
                </c:pt>
                <c:pt idx="12">
                  <c:v>0.612328657407099</c:v>
                </c:pt>
                <c:pt idx="13">
                  <c:v>0.476255622427744</c:v>
                </c:pt>
                <c:pt idx="14">
                  <c:v>0.294824909121937</c:v>
                </c:pt>
                <c:pt idx="15">
                  <c:v>0.0680365174896778</c:v>
                </c:pt>
                <c:pt idx="16">
                  <c:v>-0.204109552469033</c:v>
                </c:pt>
                <c:pt idx="17">
                  <c:v>-0.521613300754195</c:v>
                </c:pt>
                <c:pt idx="18">
                  <c:v>-0.88447472736581</c:v>
                </c:pt>
                <c:pt idx="19">
                  <c:v>-1.292693832303876</c:v>
                </c:pt>
              </c:numCache>
            </c:numRef>
          </c:val>
        </c:ser>
        <c:ser>
          <c:idx val="14"/>
          <c:order val="14"/>
          <c:val>
            <c:numRef>
              <c:f>'speed obj func'!$U$156:$U$175</c:f>
              <c:numCache>
                <c:formatCode>0.000000</c:formatCode>
                <c:ptCount val="20"/>
                <c:pt idx="0">
                  <c:v>-0.799652084583687</c:v>
                </c:pt>
                <c:pt idx="1">
                  <c:v>-0.547130373662522</c:v>
                </c:pt>
                <c:pt idx="2">
                  <c:v>-0.322666630621487</c:v>
                </c:pt>
                <c:pt idx="3">
                  <c:v>-0.126260855460582</c:v>
                </c:pt>
                <c:pt idx="4">
                  <c:v>0.0420869518201941</c:v>
                </c:pt>
                <c:pt idx="5">
                  <c:v>0.182376791220841</c:v>
                </c:pt>
                <c:pt idx="6">
                  <c:v>0.294608662741358</c:v>
                </c:pt>
                <c:pt idx="7">
                  <c:v>0.378782566381746</c:v>
                </c:pt>
                <c:pt idx="8">
                  <c:v>0.434898502142005</c:v>
                </c:pt>
                <c:pt idx="9">
                  <c:v>0.462956470022134</c:v>
                </c:pt>
                <c:pt idx="10">
                  <c:v>0.462956470022134</c:v>
                </c:pt>
                <c:pt idx="11">
                  <c:v>0.434898502142005</c:v>
                </c:pt>
                <c:pt idx="12">
                  <c:v>0.378782566381746</c:v>
                </c:pt>
                <c:pt idx="13">
                  <c:v>0.294608662741358</c:v>
                </c:pt>
                <c:pt idx="14">
                  <c:v>0.182376791220841</c:v>
                </c:pt>
                <c:pt idx="15">
                  <c:v>0.0420869518201941</c:v>
                </c:pt>
                <c:pt idx="16">
                  <c:v>-0.126260855460582</c:v>
                </c:pt>
                <c:pt idx="17">
                  <c:v>-0.322666630621487</c:v>
                </c:pt>
                <c:pt idx="18">
                  <c:v>-0.547130373662522</c:v>
                </c:pt>
                <c:pt idx="19">
                  <c:v>-0.799652084583687</c:v>
                </c:pt>
              </c:numCache>
            </c:numRef>
          </c:val>
        </c:ser>
        <c:ser>
          <c:idx val="15"/>
          <c:order val="15"/>
          <c:val>
            <c:numRef>
              <c:f>'speed obj func'!$V$156:$V$175</c:f>
              <c:numCache>
                <c:formatCode>0.000000</c:formatCode>
                <c:ptCount val="20"/>
                <c:pt idx="0">
                  <c:v>-0.183349899933449</c:v>
                </c:pt>
                <c:pt idx="1">
                  <c:v>-0.125449931533412</c:v>
                </c:pt>
                <c:pt idx="2">
                  <c:v>-0.073983292955602</c:v>
                </c:pt>
                <c:pt idx="3">
                  <c:v>-0.0289499842000182</c:v>
                </c:pt>
                <c:pt idx="4">
                  <c:v>0.00964999473333942</c:v>
                </c:pt>
                <c:pt idx="5">
                  <c:v>0.0418166438444707</c:v>
                </c:pt>
                <c:pt idx="6">
                  <c:v>0.0675499631333758</c:v>
                </c:pt>
                <c:pt idx="7">
                  <c:v>0.0868499526000546</c:v>
                </c:pt>
                <c:pt idx="8">
                  <c:v>0.0997166122445071</c:v>
                </c:pt>
                <c:pt idx="9">
                  <c:v>0.106149942066733</c:v>
                </c:pt>
                <c:pt idx="10">
                  <c:v>0.106149942066733</c:v>
                </c:pt>
                <c:pt idx="11">
                  <c:v>0.0997166122445071</c:v>
                </c:pt>
                <c:pt idx="12">
                  <c:v>0.0868499526000546</c:v>
                </c:pt>
                <c:pt idx="13">
                  <c:v>0.0675499631333758</c:v>
                </c:pt>
                <c:pt idx="14">
                  <c:v>0.0418166438444707</c:v>
                </c:pt>
                <c:pt idx="15">
                  <c:v>0.00964999473333942</c:v>
                </c:pt>
                <c:pt idx="16">
                  <c:v>-0.0289499842000182</c:v>
                </c:pt>
                <c:pt idx="17">
                  <c:v>-0.073983292955602</c:v>
                </c:pt>
                <c:pt idx="18">
                  <c:v>-0.125449931533412</c:v>
                </c:pt>
                <c:pt idx="19">
                  <c:v>-0.183349899933449</c:v>
                </c:pt>
              </c:numCache>
            </c:numRef>
          </c:val>
        </c:ser>
        <c:ser>
          <c:idx val="16"/>
          <c:order val="16"/>
          <c:val>
            <c:numRef>
              <c:f>'speed obj func'!$W$156:$W$175</c:f>
              <c:numCache>
                <c:formatCode>0.000000</c:formatCode>
                <c:ptCount val="20"/>
                <c:pt idx="0">
                  <c:v>0.556212721646837</c:v>
                </c:pt>
                <c:pt idx="1">
                  <c:v>0.38056659902152</c:v>
                </c:pt>
                <c:pt idx="2">
                  <c:v>0.22443671224346</c:v>
                </c:pt>
                <c:pt idx="3">
                  <c:v>0.0878230613126584</c:v>
                </c:pt>
                <c:pt idx="4">
                  <c:v>-0.0292743537708862</c:v>
                </c:pt>
                <c:pt idx="5">
                  <c:v>-0.126855533007173</c:v>
                </c:pt>
                <c:pt idx="6">
                  <c:v>-0.204920476396203</c:v>
                </c:pt>
                <c:pt idx="7">
                  <c:v>-0.263469183937976</c:v>
                </c:pt>
                <c:pt idx="8">
                  <c:v>-0.30250165563249</c:v>
                </c:pt>
                <c:pt idx="9">
                  <c:v>-0.322017891479748</c:v>
                </c:pt>
                <c:pt idx="10">
                  <c:v>-0.322017891479748</c:v>
                </c:pt>
                <c:pt idx="11">
                  <c:v>-0.30250165563249</c:v>
                </c:pt>
                <c:pt idx="12">
                  <c:v>-0.263469183937976</c:v>
                </c:pt>
                <c:pt idx="13">
                  <c:v>-0.204920476396203</c:v>
                </c:pt>
                <c:pt idx="14">
                  <c:v>-0.126855533007173</c:v>
                </c:pt>
                <c:pt idx="15">
                  <c:v>-0.0292743537708862</c:v>
                </c:pt>
                <c:pt idx="16">
                  <c:v>0.0878230613126584</c:v>
                </c:pt>
                <c:pt idx="17">
                  <c:v>0.22443671224346</c:v>
                </c:pt>
                <c:pt idx="18">
                  <c:v>0.38056659902152</c:v>
                </c:pt>
                <c:pt idx="19">
                  <c:v>0.556212721646837</c:v>
                </c:pt>
              </c:numCache>
            </c:numRef>
          </c:val>
        </c:ser>
        <c:bandFmts/>
        <c:axId val="2125341128"/>
        <c:axId val="2125343944"/>
        <c:axId val="2125346984"/>
      </c:surface3DChart>
      <c:catAx>
        <c:axId val="2125341128"/>
        <c:scaling>
          <c:orientation val="minMax"/>
        </c:scaling>
        <c:delete val="0"/>
        <c:axPos val="b"/>
        <c:majorTickMark val="out"/>
        <c:minorTickMark val="none"/>
        <c:tickLblPos val="nextTo"/>
        <c:crossAx val="2125343944"/>
        <c:crosses val="autoZero"/>
        <c:auto val="1"/>
        <c:lblAlgn val="ctr"/>
        <c:lblOffset val="100"/>
        <c:noMultiLvlLbl val="0"/>
      </c:catAx>
      <c:valAx>
        <c:axId val="2125343944"/>
        <c:scaling>
          <c:orientation val="minMax"/>
        </c:scaling>
        <c:delete val="0"/>
        <c:axPos val="l"/>
        <c:majorGridlines/>
        <c:numFmt formatCode="0.000000" sourceLinked="1"/>
        <c:majorTickMark val="out"/>
        <c:minorTickMark val="none"/>
        <c:tickLblPos val="nextTo"/>
        <c:crossAx val="2125341128"/>
        <c:crosses val="autoZero"/>
        <c:crossBetween val="midCat"/>
      </c:valAx>
      <c:serAx>
        <c:axId val="2125346984"/>
        <c:scaling>
          <c:orientation val="minMax"/>
        </c:scaling>
        <c:delete val="0"/>
        <c:axPos val="b"/>
        <c:majorTickMark val="out"/>
        <c:minorTickMark val="none"/>
        <c:tickLblPos val="nextTo"/>
        <c:crossAx val="212534394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127032920"/>
        <c:axId val="2127035864"/>
        <c:axId val="2127038904"/>
      </c:surfaceChart>
      <c:catAx>
        <c:axId val="2127032920"/>
        <c:scaling>
          <c:orientation val="minMax"/>
        </c:scaling>
        <c:delete val="0"/>
        <c:axPos val="b"/>
        <c:majorTickMark val="out"/>
        <c:minorTickMark val="none"/>
        <c:tickLblPos val="nextTo"/>
        <c:crossAx val="2127035864"/>
        <c:crosses val="autoZero"/>
        <c:auto val="1"/>
        <c:lblAlgn val="ctr"/>
        <c:lblOffset val="100"/>
        <c:noMultiLvlLbl val="0"/>
      </c:catAx>
      <c:valAx>
        <c:axId val="2127035864"/>
        <c:scaling>
          <c:orientation val="minMax"/>
        </c:scaling>
        <c:delete val="0"/>
        <c:axPos val="l"/>
        <c:majorGridlines/>
        <c:numFmt formatCode="0" sourceLinked="1"/>
        <c:majorTickMark val="out"/>
        <c:minorTickMark val="none"/>
        <c:tickLblPos val="none"/>
        <c:crossAx val="2127032920"/>
        <c:crosses val="autoZero"/>
        <c:crossBetween val="midCat"/>
      </c:valAx>
      <c:serAx>
        <c:axId val="2127038904"/>
        <c:scaling>
          <c:orientation val="minMax"/>
        </c:scaling>
        <c:delete val="0"/>
        <c:axPos val="b"/>
        <c:majorTickMark val="out"/>
        <c:minorTickMark val="none"/>
        <c:tickLblPos val="nextTo"/>
        <c:crossAx val="212703586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127825992"/>
        <c:axId val="2127828840"/>
        <c:axId val="2127831880"/>
      </c:surfaceChart>
      <c:catAx>
        <c:axId val="2127825992"/>
        <c:scaling>
          <c:orientation val="minMax"/>
        </c:scaling>
        <c:delete val="0"/>
        <c:axPos val="b"/>
        <c:majorTickMark val="out"/>
        <c:minorTickMark val="none"/>
        <c:tickLblPos val="nextTo"/>
        <c:crossAx val="2127828840"/>
        <c:crosses val="autoZero"/>
        <c:auto val="1"/>
        <c:lblAlgn val="ctr"/>
        <c:lblOffset val="100"/>
        <c:noMultiLvlLbl val="0"/>
      </c:catAx>
      <c:valAx>
        <c:axId val="2127828840"/>
        <c:scaling>
          <c:orientation val="minMax"/>
        </c:scaling>
        <c:delete val="0"/>
        <c:axPos val="l"/>
        <c:majorGridlines/>
        <c:numFmt formatCode="0" sourceLinked="1"/>
        <c:majorTickMark val="out"/>
        <c:minorTickMark val="none"/>
        <c:tickLblPos val="none"/>
        <c:crossAx val="2127825992"/>
        <c:crosses val="autoZero"/>
        <c:crossBetween val="midCat"/>
      </c:valAx>
      <c:serAx>
        <c:axId val="2127831880"/>
        <c:scaling>
          <c:orientation val="minMax"/>
        </c:scaling>
        <c:delete val="0"/>
        <c:axPos val="b"/>
        <c:majorTickMark val="out"/>
        <c:minorTickMark val="none"/>
        <c:tickLblPos val="nextTo"/>
        <c:crossAx val="212782884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strRef>
              <c:f>'speed 2'!$G$13</c:f>
              <c:strCache>
                <c:ptCount val="1"/>
                <c:pt idx="0">
                  <c:v>avg iters v2</c:v>
                </c:pt>
              </c:strCache>
            </c:strRef>
          </c:tx>
          <c:marker>
            <c:symbol val="none"/>
          </c:marker>
          <c:val>
            <c:numRef>
              <c:f>'speed 2'!$G$14:$G$24</c:f>
              <c:numCache>
                <c:formatCode>_-* #,##0_-;\-* #,##0_-;_-* "-"??_-;_-@_-</c:formatCode>
                <c:ptCount val="11"/>
                <c:pt idx="0">
                  <c:v>64.39228295819936</c:v>
                </c:pt>
                <c:pt idx="1">
                  <c:v>75.34461538461538</c:v>
                </c:pt>
                <c:pt idx="2">
                  <c:v>110.3274336283186</c:v>
                </c:pt>
                <c:pt idx="3">
                  <c:v>249.2524752475248</c:v>
                </c:pt>
                <c:pt idx="4">
                  <c:v>298.7590361445783</c:v>
                </c:pt>
                <c:pt idx="5">
                  <c:v>311.1698113207547</c:v>
                </c:pt>
                <c:pt idx="6">
                  <c:v>455.6936936936937</c:v>
                </c:pt>
                <c:pt idx="7">
                  <c:v>480.7766990291262</c:v>
                </c:pt>
                <c:pt idx="8">
                  <c:v>620.6666666666666</c:v>
                </c:pt>
                <c:pt idx="9">
                  <c:v>387.9384615384615</c:v>
                </c:pt>
                <c:pt idx="10">
                  <c:v>618.7160493827161</c:v>
                </c:pt>
              </c:numCache>
            </c:numRef>
          </c:val>
          <c:smooth val="0"/>
        </c:ser>
        <c:dLbls>
          <c:showLegendKey val="0"/>
          <c:showVal val="0"/>
          <c:showCatName val="0"/>
          <c:showSerName val="0"/>
          <c:showPercent val="0"/>
          <c:showBubbleSize val="0"/>
        </c:dLbls>
        <c:marker val="1"/>
        <c:smooth val="0"/>
        <c:axId val="2126212904"/>
        <c:axId val="2126215960"/>
      </c:lineChart>
      <c:catAx>
        <c:axId val="2126212904"/>
        <c:scaling>
          <c:orientation val="minMax"/>
        </c:scaling>
        <c:delete val="0"/>
        <c:axPos val="b"/>
        <c:majorTickMark val="out"/>
        <c:minorTickMark val="none"/>
        <c:tickLblPos val="nextTo"/>
        <c:crossAx val="2126215960"/>
        <c:crosses val="autoZero"/>
        <c:auto val="1"/>
        <c:lblAlgn val="ctr"/>
        <c:lblOffset val="100"/>
        <c:noMultiLvlLbl val="0"/>
      </c:catAx>
      <c:valAx>
        <c:axId val="2126215960"/>
        <c:scaling>
          <c:orientation val="minMax"/>
        </c:scaling>
        <c:delete val="0"/>
        <c:axPos val="l"/>
        <c:majorGridlines/>
        <c:numFmt formatCode="_-* #,##0_-;\-* #,##0_-;_-* &quot;-&quot;??_-;_-@_-" sourceLinked="1"/>
        <c:majorTickMark val="out"/>
        <c:minorTickMark val="none"/>
        <c:tickLblPos val="nextTo"/>
        <c:crossAx val="21262129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127854808"/>
        <c:axId val="2127858008"/>
        <c:axId val="2127861048"/>
      </c:surface3DChart>
      <c:catAx>
        <c:axId val="2127854808"/>
        <c:scaling>
          <c:orientation val="minMax"/>
        </c:scaling>
        <c:delete val="0"/>
        <c:axPos val="b"/>
        <c:majorTickMark val="out"/>
        <c:minorTickMark val="none"/>
        <c:tickLblPos val="nextTo"/>
        <c:crossAx val="2127858008"/>
        <c:crosses val="autoZero"/>
        <c:auto val="1"/>
        <c:lblAlgn val="ctr"/>
        <c:lblOffset val="100"/>
        <c:noMultiLvlLbl val="0"/>
      </c:catAx>
      <c:valAx>
        <c:axId val="2127858008"/>
        <c:scaling>
          <c:orientation val="minMax"/>
        </c:scaling>
        <c:delete val="0"/>
        <c:axPos val="l"/>
        <c:majorGridlines/>
        <c:numFmt formatCode="0.0" sourceLinked="1"/>
        <c:majorTickMark val="out"/>
        <c:minorTickMark val="none"/>
        <c:tickLblPos val="nextTo"/>
        <c:crossAx val="2127854808"/>
        <c:crosses val="autoZero"/>
        <c:crossBetween val="midCat"/>
      </c:valAx>
      <c:serAx>
        <c:axId val="2127861048"/>
        <c:scaling>
          <c:orientation val="minMax"/>
        </c:scaling>
        <c:delete val="0"/>
        <c:axPos val="b"/>
        <c:majorTickMark val="out"/>
        <c:minorTickMark val="none"/>
        <c:tickLblPos val="nextTo"/>
        <c:crossAx val="212785800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func'!$H$223:$H$224</c:f>
              <c:strCache>
                <c:ptCount val="1"/>
                <c:pt idx="0">
                  <c:v>norm speed 1.9</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func'!$H$225:$H$244</c:f>
              <c:numCache>
                <c:formatCode>0.0</c:formatCode>
                <c:ptCount val="20"/>
                <c:pt idx="0">
                  <c:v>8.124741754137702</c:v>
                </c:pt>
                <c:pt idx="1">
                  <c:v>7.697123767077823</c:v>
                </c:pt>
                <c:pt idx="2">
                  <c:v>7.269505780017943</c:v>
                </c:pt>
                <c:pt idx="3">
                  <c:v>6.841887792958064</c:v>
                </c:pt>
                <c:pt idx="4">
                  <c:v>6.414269805898185</c:v>
                </c:pt>
                <c:pt idx="5">
                  <c:v>5.986651818838306</c:v>
                </c:pt>
                <c:pt idx="6">
                  <c:v>5.559033831778428</c:v>
                </c:pt>
                <c:pt idx="7">
                  <c:v>5.131415844718549</c:v>
                </c:pt>
                <c:pt idx="8">
                  <c:v>4.70379785765867</c:v>
                </c:pt>
                <c:pt idx="9">
                  <c:v>4.27617987059879</c:v>
                </c:pt>
                <c:pt idx="10">
                  <c:v>3.848561883538911</c:v>
                </c:pt>
                <c:pt idx="11">
                  <c:v>3.420943896479032</c:v>
                </c:pt>
                <c:pt idx="12">
                  <c:v>2.993325909419154</c:v>
                </c:pt>
                <c:pt idx="13">
                  <c:v>2.565707922359274</c:v>
                </c:pt>
                <c:pt idx="14">
                  <c:v>2.138089935299395</c:v>
                </c:pt>
                <c:pt idx="15">
                  <c:v>1.710471948239516</c:v>
                </c:pt>
                <c:pt idx="16">
                  <c:v>1.282853961179637</c:v>
                </c:pt>
                <c:pt idx="17">
                  <c:v>0.855235974119758</c:v>
                </c:pt>
                <c:pt idx="18">
                  <c:v>0.427617987059879</c:v>
                </c:pt>
                <c:pt idx="19">
                  <c:v>0.0</c:v>
                </c:pt>
              </c:numCache>
            </c:numRef>
          </c:val>
        </c:ser>
        <c:ser>
          <c:idx val="1"/>
          <c:order val="1"/>
          <c:tx>
            <c:strRef>
              <c:f>'speed obj func'!$I$223:$I$224</c:f>
              <c:strCache>
                <c:ptCount val="1"/>
                <c:pt idx="0">
                  <c:v>norm speed 2.5</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func'!$I$225:$I$244</c:f>
              <c:numCache>
                <c:formatCode>0.0</c:formatCode>
                <c:ptCount val="20"/>
                <c:pt idx="0">
                  <c:v>6.093556315603275</c:v>
                </c:pt>
                <c:pt idx="1">
                  <c:v>5.772842825308366</c:v>
                </c:pt>
                <c:pt idx="2">
                  <c:v>5.452129335013457</c:v>
                </c:pt>
                <c:pt idx="3">
                  <c:v>5.131415844718548</c:v>
                </c:pt>
                <c:pt idx="4">
                  <c:v>4.810702354423638</c:v>
                </c:pt>
                <c:pt idx="5">
                  <c:v>4.48998886412873</c:v>
                </c:pt>
                <c:pt idx="6">
                  <c:v>4.16927537383382</c:v>
                </c:pt>
                <c:pt idx="7">
                  <c:v>3.848561883538911</c:v>
                </c:pt>
                <c:pt idx="8">
                  <c:v>3.527848393244001</c:v>
                </c:pt>
                <c:pt idx="9">
                  <c:v>3.207134902949092</c:v>
                </c:pt>
                <c:pt idx="10">
                  <c:v>2.886421412654183</c:v>
                </c:pt>
                <c:pt idx="11">
                  <c:v>2.565707922359274</c:v>
                </c:pt>
                <c:pt idx="12">
                  <c:v>2.244994432064365</c:v>
                </c:pt>
                <c:pt idx="13">
                  <c:v>1.924280941769455</c:v>
                </c:pt>
                <c:pt idx="14">
                  <c:v>1.603567451474546</c:v>
                </c:pt>
                <c:pt idx="15">
                  <c:v>1.282853961179637</c:v>
                </c:pt>
                <c:pt idx="16">
                  <c:v>0.962140470884728</c:v>
                </c:pt>
                <c:pt idx="17">
                  <c:v>0.641426980589818</c:v>
                </c:pt>
                <c:pt idx="18">
                  <c:v>0.320713490294909</c:v>
                </c:pt>
                <c:pt idx="19">
                  <c:v>0.0</c:v>
                </c:pt>
              </c:numCache>
            </c:numRef>
          </c:val>
        </c:ser>
        <c:ser>
          <c:idx val="2"/>
          <c:order val="2"/>
          <c:tx>
            <c:strRef>
              <c:f>'speed obj func'!$J$223:$J$224</c:f>
              <c:strCache>
                <c:ptCount val="1"/>
                <c:pt idx="0">
                  <c:v>norm speed 3.2</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func'!$J$225:$J$244</c:f>
              <c:numCache>
                <c:formatCode>0.0</c:formatCode>
                <c:ptCount val="20"/>
                <c:pt idx="0">
                  <c:v>4.06237087706885</c:v>
                </c:pt>
                <c:pt idx="1">
                  <c:v>3.848561883538911</c:v>
                </c:pt>
                <c:pt idx="2">
                  <c:v>3.634752890008971</c:v>
                </c:pt>
                <c:pt idx="3">
                  <c:v>3.420943896479031</c:v>
                </c:pt>
                <c:pt idx="4">
                  <c:v>3.207134902949092</c:v>
                </c:pt>
                <c:pt idx="5">
                  <c:v>2.993325909419152</c:v>
                </c:pt>
                <c:pt idx="6">
                  <c:v>2.779516915889213</c:v>
                </c:pt>
                <c:pt idx="7">
                  <c:v>2.565707922359274</c:v>
                </c:pt>
                <c:pt idx="8">
                  <c:v>2.351898928829334</c:v>
                </c:pt>
                <c:pt idx="9">
                  <c:v>2.138089935299395</c:v>
                </c:pt>
                <c:pt idx="10">
                  <c:v>1.924280941769455</c:v>
                </c:pt>
                <c:pt idx="11">
                  <c:v>1.710471948239516</c:v>
                </c:pt>
                <c:pt idx="12">
                  <c:v>1.496662954709577</c:v>
                </c:pt>
                <c:pt idx="13">
                  <c:v>1.282853961179637</c:v>
                </c:pt>
                <c:pt idx="14">
                  <c:v>1.069044967649697</c:v>
                </c:pt>
                <c:pt idx="15">
                  <c:v>0.855235974119758</c:v>
                </c:pt>
                <c:pt idx="16">
                  <c:v>0.641426980589818</c:v>
                </c:pt>
                <c:pt idx="17">
                  <c:v>0.427617987059879</c:v>
                </c:pt>
                <c:pt idx="18">
                  <c:v>0.21380899352994</c:v>
                </c:pt>
                <c:pt idx="19">
                  <c:v>0.0</c:v>
                </c:pt>
              </c:numCache>
            </c:numRef>
          </c:val>
        </c:ser>
        <c:ser>
          <c:idx val="3"/>
          <c:order val="3"/>
          <c:tx>
            <c:strRef>
              <c:f>'speed obj func'!$K$223:$K$224</c:f>
              <c:strCache>
                <c:ptCount val="1"/>
                <c:pt idx="0">
                  <c:v>norm speed 3.8</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func'!$K$225:$K$244</c:f>
              <c:numCache>
                <c:formatCode>0.0</c:formatCode>
                <c:ptCount val="20"/>
                <c:pt idx="0">
                  <c:v>2.031185438534425</c:v>
                </c:pt>
                <c:pt idx="1">
                  <c:v>1.924280941769456</c:v>
                </c:pt>
                <c:pt idx="2">
                  <c:v>1.817376445004486</c:v>
                </c:pt>
                <c:pt idx="3">
                  <c:v>1.710471948239516</c:v>
                </c:pt>
                <c:pt idx="4">
                  <c:v>1.603567451474547</c:v>
                </c:pt>
                <c:pt idx="5">
                  <c:v>1.496662954709577</c:v>
                </c:pt>
                <c:pt idx="6">
                  <c:v>1.389758457944607</c:v>
                </c:pt>
                <c:pt idx="7">
                  <c:v>1.282853961179637</c:v>
                </c:pt>
                <c:pt idx="8">
                  <c:v>1.175949464414668</c:v>
                </c:pt>
                <c:pt idx="9">
                  <c:v>1.069044967649698</c:v>
                </c:pt>
                <c:pt idx="10">
                  <c:v>0.962140470884728</c:v>
                </c:pt>
                <c:pt idx="11">
                  <c:v>0.855235974119758</c:v>
                </c:pt>
                <c:pt idx="12">
                  <c:v>0.748331477354788</c:v>
                </c:pt>
                <c:pt idx="13">
                  <c:v>0.641426980589819</c:v>
                </c:pt>
                <c:pt idx="14">
                  <c:v>0.534522483824849</c:v>
                </c:pt>
                <c:pt idx="15">
                  <c:v>0.427617987059879</c:v>
                </c:pt>
                <c:pt idx="16">
                  <c:v>0.320713490294909</c:v>
                </c:pt>
                <c:pt idx="17">
                  <c:v>0.213808993529939</c:v>
                </c:pt>
                <c:pt idx="18">
                  <c:v>0.10690449676497</c:v>
                </c:pt>
                <c:pt idx="19">
                  <c:v>0.0</c:v>
                </c:pt>
              </c:numCache>
            </c:numRef>
          </c:val>
        </c:ser>
        <c:ser>
          <c:idx val="4"/>
          <c:order val="4"/>
          <c:tx>
            <c:strRef>
              <c:f>'speed obj func'!$L$223:$L$224</c:f>
              <c:strCache>
                <c:ptCount val="1"/>
                <c:pt idx="0">
                  <c:v>norm speed 4.4</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func'!$L$225:$L$244</c:f>
              <c:numCache>
                <c:formatCode>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bandFmts/>
        <c:axId val="2125490872"/>
        <c:axId val="2125487480"/>
        <c:axId val="2125484408"/>
      </c:surface3DChart>
      <c:catAx>
        <c:axId val="2125490872"/>
        <c:scaling>
          <c:orientation val="minMax"/>
        </c:scaling>
        <c:delete val="0"/>
        <c:axPos val="b"/>
        <c:majorTickMark val="out"/>
        <c:minorTickMark val="none"/>
        <c:tickLblPos val="nextTo"/>
        <c:crossAx val="2125487480"/>
        <c:crosses val="autoZero"/>
        <c:auto val="1"/>
        <c:lblAlgn val="ctr"/>
        <c:lblOffset val="100"/>
        <c:noMultiLvlLbl val="0"/>
      </c:catAx>
      <c:valAx>
        <c:axId val="2125487480"/>
        <c:scaling>
          <c:orientation val="minMax"/>
        </c:scaling>
        <c:delete val="0"/>
        <c:axPos val="l"/>
        <c:majorGridlines/>
        <c:numFmt formatCode="0.0" sourceLinked="1"/>
        <c:majorTickMark val="out"/>
        <c:minorTickMark val="none"/>
        <c:tickLblPos val="nextTo"/>
        <c:crossAx val="2125490872"/>
        <c:crosses val="autoZero"/>
        <c:crossBetween val="midCat"/>
      </c:valAx>
      <c:serAx>
        <c:axId val="2125484408"/>
        <c:scaling>
          <c:orientation val="minMax"/>
        </c:scaling>
        <c:delete val="0"/>
        <c:axPos val="b"/>
        <c:majorTickMark val="out"/>
        <c:minorTickMark val="none"/>
        <c:tickLblPos val="nextTo"/>
        <c:crossAx val="212548748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func'!$H$249:$H$250</c:f>
              <c:strCache>
                <c:ptCount val="1"/>
                <c:pt idx="0">
                  <c:v>norm speed 1.9</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func'!$H$251:$H$270</c:f>
              <c:numCache>
                <c:formatCode>0.0</c:formatCode>
                <c:ptCount val="20"/>
                <c:pt idx="0">
                  <c:v>8.44545524443261</c:v>
                </c:pt>
                <c:pt idx="1">
                  <c:v>8.33855074766764</c:v>
                </c:pt>
                <c:pt idx="2">
                  <c:v>8.23164625090267</c:v>
                </c:pt>
                <c:pt idx="3">
                  <c:v>8.124741754137702</c:v>
                </c:pt>
                <c:pt idx="4">
                  <c:v>8.01783725737273</c:v>
                </c:pt>
                <c:pt idx="5">
                  <c:v>7.910932760607762</c:v>
                </c:pt>
                <c:pt idx="6">
                  <c:v>7.804028263842793</c:v>
                </c:pt>
                <c:pt idx="7">
                  <c:v>7.697123767077823</c:v>
                </c:pt>
                <c:pt idx="8">
                  <c:v>7.590219270312852</c:v>
                </c:pt>
                <c:pt idx="9">
                  <c:v>7.483314773547883</c:v>
                </c:pt>
                <c:pt idx="10">
                  <c:v>7.376410276782913</c:v>
                </c:pt>
                <c:pt idx="11">
                  <c:v>7.269505780017943</c:v>
                </c:pt>
                <c:pt idx="12">
                  <c:v>7.162601283252973</c:v>
                </c:pt>
                <c:pt idx="13">
                  <c:v>7.055696786488004</c:v>
                </c:pt>
                <c:pt idx="14">
                  <c:v>6.948792289723034</c:v>
                </c:pt>
                <c:pt idx="15">
                  <c:v>6.841887792958064</c:v>
                </c:pt>
                <c:pt idx="16">
                  <c:v>6.734983296193095</c:v>
                </c:pt>
                <c:pt idx="17">
                  <c:v>6.628078799428124</c:v>
                </c:pt>
                <c:pt idx="18">
                  <c:v>6.521174302663155</c:v>
                </c:pt>
                <c:pt idx="19">
                  <c:v>6.414269805898184</c:v>
                </c:pt>
              </c:numCache>
            </c:numRef>
          </c:val>
        </c:ser>
        <c:ser>
          <c:idx val="1"/>
          <c:order val="1"/>
          <c:tx>
            <c:strRef>
              <c:f>'speed obj func'!$I$249:$I$250</c:f>
              <c:strCache>
                <c:ptCount val="1"/>
                <c:pt idx="0">
                  <c:v>norm speed 2.5</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func'!$I$251:$I$270</c:f>
              <c:numCache>
                <c:formatCode>0.0</c:formatCode>
                <c:ptCount val="20"/>
                <c:pt idx="0">
                  <c:v>6.521174302663154</c:v>
                </c:pt>
                <c:pt idx="1">
                  <c:v>6.628078799428124</c:v>
                </c:pt>
                <c:pt idx="2">
                  <c:v>6.734983296193095</c:v>
                </c:pt>
                <c:pt idx="3">
                  <c:v>6.841887792958064</c:v>
                </c:pt>
                <c:pt idx="4">
                  <c:v>6.948792289723034</c:v>
                </c:pt>
                <c:pt idx="5">
                  <c:v>7.055696786488004</c:v>
                </c:pt>
                <c:pt idx="6">
                  <c:v>7.162601283252973</c:v>
                </c:pt>
                <c:pt idx="7">
                  <c:v>7.269505780017943</c:v>
                </c:pt>
                <c:pt idx="8">
                  <c:v>7.376410276782913</c:v>
                </c:pt>
                <c:pt idx="9">
                  <c:v>7.483314773547883</c:v>
                </c:pt>
                <c:pt idx="10">
                  <c:v>7.590219270312852</c:v>
                </c:pt>
                <c:pt idx="11">
                  <c:v>7.697123767077823</c:v>
                </c:pt>
                <c:pt idx="12">
                  <c:v>7.804028263842792</c:v>
                </c:pt>
                <c:pt idx="13">
                  <c:v>7.910932760607762</c:v>
                </c:pt>
                <c:pt idx="14">
                  <c:v>8.01783725737273</c:v>
                </c:pt>
                <c:pt idx="15">
                  <c:v>8.124741754137702</c:v>
                </c:pt>
                <c:pt idx="16">
                  <c:v>8.23164625090267</c:v>
                </c:pt>
                <c:pt idx="17">
                  <c:v>8.33855074766764</c:v>
                </c:pt>
                <c:pt idx="18">
                  <c:v>8.44545524443261</c:v>
                </c:pt>
                <c:pt idx="19">
                  <c:v>8.552359741197581</c:v>
                </c:pt>
              </c:numCache>
            </c:numRef>
          </c:val>
        </c:ser>
        <c:ser>
          <c:idx val="2"/>
          <c:order val="2"/>
          <c:tx>
            <c:strRef>
              <c:f>'speed obj func'!$J$249:$J$250</c:f>
              <c:strCache>
                <c:ptCount val="1"/>
                <c:pt idx="0">
                  <c:v>norm speed 3.2</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func'!$J$251:$J$270</c:f>
              <c:numCache>
                <c:formatCode>0.0</c:formatCode>
                <c:ptCount val="20"/>
                <c:pt idx="0">
                  <c:v>4.596893360893698</c:v>
                </c:pt>
                <c:pt idx="1">
                  <c:v>4.917606851188609</c:v>
                </c:pt>
                <c:pt idx="2">
                  <c:v>5.238320341483517</c:v>
                </c:pt>
                <c:pt idx="3">
                  <c:v>5.559033831778427</c:v>
                </c:pt>
                <c:pt idx="4">
                  <c:v>5.879747322073336</c:v>
                </c:pt>
                <c:pt idx="5">
                  <c:v>6.200460812368245</c:v>
                </c:pt>
                <c:pt idx="6">
                  <c:v>6.521174302663155</c:v>
                </c:pt>
                <c:pt idx="7">
                  <c:v>6.841887792958064</c:v>
                </c:pt>
                <c:pt idx="8">
                  <c:v>7.162601283252973</c:v>
                </c:pt>
                <c:pt idx="9">
                  <c:v>7.483314773547884</c:v>
                </c:pt>
                <c:pt idx="10">
                  <c:v>7.804028263842792</c:v>
                </c:pt>
                <c:pt idx="11">
                  <c:v>8.124741754137702</c:v>
                </c:pt>
                <c:pt idx="12">
                  <c:v>8.44545524443261</c:v>
                </c:pt>
                <c:pt idx="13">
                  <c:v>8.76616873472752</c:v>
                </c:pt>
                <c:pt idx="14">
                  <c:v>9.08688222502243</c:v>
                </c:pt>
                <c:pt idx="15">
                  <c:v>9.407595715317338</c:v>
                </c:pt>
                <c:pt idx="16">
                  <c:v>9.728309205612248</c:v>
                </c:pt>
                <c:pt idx="17">
                  <c:v>10.04902269590716</c:v>
                </c:pt>
                <c:pt idx="18">
                  <c:v>10.36973618620207</c:v>
                </c:pt>
                <c:pt idx="19">
                  <c:v>10.69044967649698</c:v>
                </c:pt>
              </c:numCache>
            </c:numRef>
          </c:val>
        </c:ser>
        <c:ser>
          <c:idx val="3"/>
          <c:order val="3"/>
          <c:tx>
            <c:strRef>
              <c:f>'speed obj func'!$K$249:$K$250</c:f>
              <c:strCache>
                <c:ptCount val="1"/>
                <c:pt idx="0">
                  <c:v>norm speed 3.8</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func'!$K$251:$K$270</c:f>
              <c:numCache>
                <c:formatCode>0.0</c:formatCode>
                <c:ptCount val="20"/>
                <c:pt idx="0">
                  <c:v>2.672612419124244</c:v>
                </c:pt>
                <c:pt idx="1">
                  <c:v>3.207134902949093</c:v>
                </c:pt>
                <c:pt idx="2">
                  <c:v>3.741657386773942</c:v>
                </c:pt>
                <c:pt idx="3">
                  <c:v>4.27617987059879</c:v>
                </c:pt>
                <c:pt idx="4">
                  <c:v>4.810702354423638</c:v>
                </c:pt>
                <c:pt idx="5">
                  <c:v>5.345224838248487</c:v>
                </c:pt>
                <c:pt idx="6">
                  <c:v>5.879747322073336</c:v>
                </c:pt>
                <c:pt idx="7">
                  <c:v>6.414269805898185</c:v>
                </c:pt>
                <c:pt idx="8">
                  <c:v>6.948792289723034</c:v>
                </c:pt>
                <c:pt idx="9">
                  <c:v>7.483314773547883</c:v>
                </c:pt>
                <c:pt idx="10">
                  <c:v>8.01783725737273</c:v>
                </c:pt>
                <c:pt idx="11">
                  <c:v>8.552359741197581</c:v>
                </c:pt>
                <c:pt idx="12">
                  <c:v>9.086882225022428</c:v>
                </c:pt>
                <c:pt idx="13">
                  <c:v>9.621404708847277</c:v>
                </c:pt>
                <c:pt idx="14">
                  <c:v>10.15592719267213</c:v>
                </c:pt>
                <c:pt idx="15">
                  <c:v>10.69044967649697</c:v>
                </c:pt>
                <c:pt idx="16">
                  <c:v>11.22497216032182</c:v>
                </c:pt>
                <c:pt idx="17">
                  <c:v>11.75949464414667</c:v>
                </c:pt>
                <c:pt idx="18">
                  <c:v>12.29401712797152</c:v>
                </c:pt>
                <c:pt idx="19">
                  <c:v>12.82853961179637</c:v>
                </c:pt>
              </c:numCache>
            </c:numRef>
          </c:val>
        </c:ser>
        <c:ser>
          <c:idx val="4"/>
          <c:order val="4"/>
          <c:tx>
            <c:strRef>
              <c:f>'speed obj func'!$L$249:$L$250</c:f>
              <c:strCache>
                <c:ptCount val="1"/>
                <c:pt idx="0">
                  <c:v>norm speed 4.4</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func'!$L$251:$L$270</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127068024"/>
        <c:axId val="2127071224"/>
        <c:axId val="2127074264"/>
      </c:surface3DChart>
      <c:catAx>
        <c:axId val="2127068024"/>
        <c:scaling>
          <c:orientation val="minMax"/>
        </c:scaling>
        <c:delete val="0"/>
        <c:axPos val="b"/>
        <c:majorTickMark val="out"/>
        <c:minorTickMark val="none"/>
        <c:tickLblPos val="nextTo"/>
        <c:crossAx val="2127071224"/>
        <c:crosses val="autoZero"/>
        <c:auto val="1"/>
        <c:lblAlgn val="ctr"/>
        <c:lblOffset val="100"/>
        <c:noMultiLvlLbl val="0"/>
      </c:catAx>
      <c:valAx>
        <c:axId val="2127071224"/>
        <c:scaling>
          <c:orientation val="minMax"/>
        </c:scaling>
        <c:delete val="0"/>
        <c:axPos val="l"/>
        <c:majorGridlines/>
        <c:numFmt formatCode="0.0" sourceLinked="1"/>
        <c:majorTickMark val="out"/>
        <c:minorTickMark val="none"/>
        <c:tickLblPos val="nextTo"/>
        <c:crossAx val="2127068024"/>
        <c:crosses val="autoZero"/>
        <c:crossBetween val="midCat"/>
      </c:valAx>
      <c:serAx>
        <c:axId val="2127074264"/>
        <c:scaling>
          <c:orientation val="minMax"/>
        </c:scaling>
        <c:delete val="0"/>
        <c:axPos val="b"/>
        <c:majorTickMark val="out"/>
        <c:minorTickMark val="none"/>
        <c:tickLblPos val="nextTo"/>
        <c:crossAx val="212707122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127924120"/>
        <c:axId val="2127927320"/>
        <c:axId val="2127930360"/>
      </c:surfaceChart>
      <c:catAx>
        <c:axId val="2127924120"/>
        <c:scaling>
          <c:orientation val="minMax"/>
        </c:scaling>
        <c:delete val="0"/>
        <c:axPos val="b"/>
        <c:majorTickMark val="out"/>
        <c:minorTickMark val="none"/>
        <c:tickLblPos val="nextTo"/>
        <c:crossAx val="2127927320"/>
        <c:crosses val="autoZero"/>
        <c:auto val="1"/>
        <c:lblAlgn val="ctr"/>
        <c:lblOffset val="100"/>
        <c:noMultiLvlLbl val="0"/>
      </c:catAx>
      <c:valAx>
        <c:axId val="2127927320"/>
        <c:scaling>
          <c:orientation val="minMax"/>
        </c:scaling>
        <c:delete val="0"/>
        <c:axPos val="l"/>
        <c:majorGridlines/>
        <c:numFmt formatCode="0.0" sourceLinked="1"/>
        <c:majorTickMark val="out"/>
        <c:minorTickMark val="none"/>
        <c:tickLblPos val="none"/>
        <c:crossAx val="2127924120"/>
        <c:crosses val="autoZero"/>
        <c:crossBetween val="midCat"/>
      </c:valAx>
      <c:serAx>
        <c:axId val="2127930360"/>
        <c:scaling>
          <c:orientation val="minMax"/>
        </c:scaling>
        <c:delete val="0"/>
        <c:axPos val="b"/>
        <c:majorTickMark val="out"/>
        <c:minorTickMark val="none"/>
        <c:tickLblPos val="nextTo"/>
        <c:crossAx val="212792732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3'!$G$13</c:f>
              <c:strCache>
                <c:ptCount val="1"/>
                <c:pt idx="0">
                  <c:v>v1: avg iters</c:v>
                </c:pt>
              </c:strCache>
            </c:strRef>
          </c:tx>
          <c:marker>
            <c:symbol val="none"/>
          </c:marker>
          <c:val>
            <c:numRef>
              <c:f>'speed 3'!$G$14:$G$24</c:f>
              <c:numCache>
                <c:formatCode>_-* #,##0_-;\-* #,##0_-;_-* "-"??_-;_-@_-</c:formatCode>
                <c:ptCount val="11"/>
                <c:pt idx="0">
                  <c:v>58.27777777777778</c:v>
                </c:pt>
                <c:pt idx="1">
                  <c:v>90.4139194139194</c:v>
                </c:pt>
                <c:pt idx="2">
                  <c:v>147.9085545722714</c:v>
                </c:pt>
                <c:pt idx="3">
                  <c:v>284.0114942528735</c:v>
                </c:pt>
                <c:pt idx="4">
                  <c:v>343.2993197278911</c:v>
                </c:pt>
                <c:pt idx="5">
                  <c:v>346.887323943662</c:v>
                </c:pt>
                <c:pt idx="6">
                  <c:v>285.7415730337079</c:v>
                </c:pt>
                <c:pt idx="7">
                  <c:v>477.7669902912621</c:v>
                </c:pt>
                <c:pt idx="8">
                  <c:v>481.1568627450981</c:v>
                </c:pt>
                <c:pt idx="9">
                  <c:v>395.2538461538461</c:v>
                </c:pt>
                <c:pt idx="10">
                  <c:v>572.9310344827586</c:v>
                </c:pt>
              </c:numCache>
            </c:numRef>
          </c:val>
          <c:smooth val="0"/>
        </c:ser>
        <c:ser>
          <c:idx val="1"/>
          <c:order val="1"/>
          <c:tx>
            <c:strRef>
              <c:f>'speed 3'!$H$13</c:f>
              <c:strCache>
                <c:ptCount val="1"/>
                <c:pt idx="0">
                  <c:v>v2: avg iters</c:v>
                </c:pt>
              </c:strCache>
            </c:strRef>
          </c:tx>
          <c:marker>
            <c:symbol val="none"/>
          </c:marker>
          <c:val>
            <c:numRef>
              <c:f>'speed 3'!$H$14:$H$24</c:f>
              <c:numCache>
                <c:formatCode>_-* #,##0_-;\-* #,##0_-;_-* "-"??_-;_-@_-</c:formatCode>
                <c:ptCount val="11"/>
                <c:pt idx="0">
                  <c:v>61.0030487804878</c:v>
                </c:pt>
                <c:pt idx="1">
                  <c:v>71.12747875354107</c:v>
                </c:pt>
                <c:pt idx="2">
                  <c:v>151.2344213649852</c:v>
                </c:pt>
                <c:pt idx="3">
                  <c:v>272.3131868131868</c:v>
                </c:pt>
                <c:pt idx="4">
                  <c:v>395.5</c:v>
                </c:pt>
                <c:pt idx="5">
                  <c:v>503.6464646464646</c:v>
                </c:pt>
                <c:pt idx="6">
                  <c:v>489.7843137254902</c:v>
                </c:pt>
                <c:pt idx="7">
                  <c:v>409.6935483870968</c:v>
                </c:pt>
                <c:pt idx="8">
                  <c:v>389.5461538461539</c:v>
                </c:pt>
                <c:pt idx="9">
                  <c:v>419.4260869565217</c:v>
                </c:pt>
                <c:pt idx="10">
                  <c:v>445.2142857142857</c:v>
                </c:pt>
              </c:numCache>
            </c:numRef>
          </c:val>
          <c:smooth val="0"/>
        </c:ser>
        <c:dLbls>
          <c:showLegendKey val="0"/>
          <c:showVal val="0"/>
          <c:showCatName val="0"/>
          <c:showSerName val="0"/>
          <c:showPercent val="0"/>
          <c:showBubbleSize val="0"/>
        </c:dLbls>
        <c:marker val="1"/>
        <c:smooth val="0"/>
        <c:axId val="2127114408"/>
        <c:axId val="2127117384"/>
      </c:lineChart>
      <c:catAx>
        <c:axId val="2127114408"/>
        <c:scaling>
          <c:orientation val="minMax"/>
        </c:scaling>
        <c:delete val="0"/>
        <c:axPos val="b"/>
        <c:majorTickMark val="out"/>
        <c:minorTickMark val="none"/>
        <c:tickLblPos val="nextTo"/>
        <c:crossAx val="2127117384"/>
        <c:crosses val="autoZero"/>
        <c:auto val="1"/>
        <c:lblAlgn val="ctr"/>
        <c:lblOffset val="100"/>
        <c:noMultiLvlLbl val="0"/>
      </c:catAx>
      <c:valAx>
        <c:axId val="2127117384"/>
        <c:scaling>
          <c:orientation val="minMax"/>
        </c:scaling>
        <c:delete val="0"/>
        <c:axPos val="l"/>
        <c:majorGridlines/>
        <c:numFmt formatCode="_-* #,##0_-;\-* #,##0_-;_-* &quot;-&quot;??_-;_-@_-" sourceLinked="1"/>
        <c:majorTickMark val="out"/>
        <c:minorTickMark val="none"/>
        <c:tickLblPos val="nextTo"/>
        <c:crossAx val="212711440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3'!$P$12:$P$13</c:f>
              <c:strCache>
                <c:ptCount val="1"/>
                <c:pt idx="0">
                  <c:v>Speed v1: avg spd</c:v>
                </c:pt>
              </c:strCache>
            </c:strRef>
          </c:tx>
          <c:marker>
            <c:symbol val="none"/>
          </c:marker>
          <c:val>
            <c:numRef>
              <c:f>'speed 3'!$P$14:$P$24</c:f>
              <c:numCache>
                <c:formatCode>0</c:formatCode>
                <c:ptCount val="11"/>
                <c:pt idx="0">
                  <c:v>48.910641713913</c:v>
                </c:pt>
                <c:pt idx="1">
                  <c:v>48.96823724830855</c:v>
                </c:pt>
                <c:pt idx="2">
                  <c:v>49.35896771105482</c:v>
                </c:pt>
                <c:pt idx="3">
                  <c:v>50.37259702942248</c:v>
                </c:pt>
                <c:pt idx="4">
                  <c:v>51.98957693450905</c:v>
                </c:pt>
                <c:pt idx="5">
                  <c:v>53.2658857444476</c:v>
                </c:pt>
                <c:pt idx="6">
                  <c:v>53.60160827336715</c:v>
                </c:pt>
                <c:pt idx="7">
                  <c:v>55.2681568786832</c:v>
                </c:pt>
                <c:pt idx="8">
                  <c:v>55.36395126125759</c:v>
                </c:pt>
                <c:pt idx="9">
                  <c:v>54.42167642994765</c:v>
                </c:pt>
                <c:pt idx="10">
                  <c:v>55.8681512689337</c:v>
                </c:pt>
              </c:numCache>
            </c:numRef>
          </c:val>
          <c:smooth val="0"/>
        </c:ser>
        <c:ser>
          <c:idx val="1"/>
          <c:order val="1"/>
          <c:tx>
            <c:strRef>
              <c:f>'speed 3'!$Q$12:$Q$13</c:f>
              <c:strCache>
                <c:ptCount val="1"/>
                <c:pt idx="0">
                  <c:v>Speed v2: avg spd</c:v>
                </c:pt>
              </c:strCache>
            </c:strRef>
          </c:tx>
          <c:marker>
            <c:symbol val="none"/>
          </c:marker>
          <c:val>
            <c:numRef>
              <c:f>'speed 3'!$Q$14:$Q$24</c:f>
              <c:numCache>
                <c:formatCode>_-* #,##0_-;\-* #,##0_-;_-* "-"??_-;_-@_-</c:formatCode>
                <c:ptCount val="11"/>
                <c:pt idx="0">
                  <c:v>49.9366784946774</c:v>
                </c:pt>
                <c:pt idx="1">
                  <c:v>49.42747331527801</c:v>
                </c:pt>
                <c:pt idx="2">
                  <c:v>51.23927437876556</c:v>
                </c:pt>
                <c:pt idx="3">
                  <c:v>54.79937854361292</c:v>
                </c:pt>
                <c:pt idx="4">
                  <c:v>56.6670551517067</c:v>
                </c:pt>
                <c:pt idx="5">
                  <c:v>56.28968532520407</c:v>
                </c:pt>
                <c:pt idx="6">
                  <c:v>56.49467552744305</c:v>
                </c:pt>
                <c:pt idx="7">
                  <c:v>56.3238848864218</c:v>
                </c:pt>
                <c:pt idx="8">
                  <c:v>58.51211468967833</c:v>
                </c:pt>
                <c:pt idx="9">
                  <c:v>63.7815441389891</c:v>
                </c:pt>
                <c:pt idx="10">
                  <c:v>65.57275790149205</c:v>
                </c:pt>
              </c:numCache>
            </c:numRef>
          </c:val>
          <c:smooth val="0"/>
        </c:ser>
        <c:dLbls>
          <c:showLegendKey val="0"/>
          <c:showVal val="0"/>
          <c:showCatName val="0"/>
          <c:showSerName val="0"/>
          <c:showPercent val="0"/>
          <c:showBubbleSize val="0"/>
        </c:dLbls>
        <c:marker val="1"/>
        <c:smooth val="0"/>
        <c:axId val="2127145176"/>
        <c:axId val="2127148152"/>
      </c:lineChart>
      <c:catAx>
        <c:axId val="2127145176"/>
        <c:scaling>
          <c:orientation val="minMax"/>
        </c:scaling>
        <c:delete val="0"/>
        <c:axPos val="b"/>
        <c:majorTickMark val="out"/>
        <c:minorTickMark val="none"/>
        <c:tickLblPos val="nextTo"/>
        <c:crossAx val="2127148152"/>
        <c:crosses val="autoZero"/>
        <c:auto val="1"/>
        <c:lblAlgn val="ctr"/>
        <c:lblOffset val="100"/>
        <c:noMultiLvlLbl val="0"/>
      </c:catAx>
      <c:valAx>
        <c:axId val="2127148152"/>
        <c:scaling>
          <c:orientation val="minMax"/>
        </c:scaling>
        <c:delete val="0"/>
        <c:axPos val="l"/>
        <c:majorGridlines/>
        <c:numFmt formatCode="0" sourceLinked="1"/>
        <c:majorTickMark val="out"/>
        <c:minorTickMark val="none"/>
        <c:tickLblPos val="nextTo"/>
        <c:crossAx val="212714517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3'!$T$12:$T$13</c:f>
              <c:strCache>
                <c:ptCount val="1"/>
                <c:pt idx="0">
                  <c:v>Distance v1: avg dist</c:v>
                </c:pt>
              </c:strCache>
            </c:strRef>
          </c:tx>
          <c:marker>
            <c:symbol val="none"/>
          </c:marker>
          <c:val>
            <c:numRef>
              <c:f>'speed 3'!$T$14:$T$24</c:f>
              <c:numCache>
                <c:formatCode>_-* #,##0_-;\-* #,##0_-;_-* "-"??_-;_-@_-</c:formatCode>
                <c:ptCount val="11"/>
                <c:pt idx="0">
                  <c:v>2850.40350877193</c:v>
                </c:pt>
                <c:pt idx="1">
                  <c:v>4427.410256410256</c:v>
                </c:pt>
                <c:pt idx="2">
                  <c:v>7300.613569321533</c:v>
                </c:pt>
                <c:pt idx="3">
                  <c:v>14306.39655172414</c:v>
                </c:pt>
                <c:pt idx="4">
                  <c:v>17847.98639455782</c:v>
                </c:pt>
                <c:pt idx="5">
                  <c:v>18477.26056338028</c:v>
                </c:pt>
                <c:pt idx="6">
                  <c:v>15316.20786516854</c:v>
                </c:pt>
                <c:pt idx="7">
                  <c:v>26405.30097087379</c:v>
                </c:pt>
                <c:pt idx="8">
                  <c:v>26638.74509803922</c:v>
                </c:pt>
                <c:pt idx="9">
                  <c:v>21510.37692307692</c:v>
                </c:pt>
                <c:pt idx="10">
                  <c:v>32008.59770114943</c:v>
                </c:pt>
              </c:numCache>
            </c:numRef>
          </c:val>
          <c:smooth val="0"/>
        </c:ser>
        <c:ser>
          <c:idx val="1"/>
          <c:order val="1"/>
          <c:tx>
            <c:strRef>
              <c:f>'speed 3'!$U$12:$U$13</c:f>
              <c:strCache>
                <c:ptCount val="1"/>
                <c:pt idx="0">
                  <c:v>Distance v2: avg dist</c:v>
                </c:pt>
              </c:strCache>
            </c:strRef>
          </c:tx>
          <c:marker>
            <c:symbol val="none"/>
          </c:marker>
          <c:val>
            <c:numRef>
              <c:f>'speed 3'!$U$14:$U$24</c:f>
              <c:numCache>
                <c:formatCode>_-* #,##0_-;\-* #,##0_-;_-* "-"??_-;_-@_-</c:formatCode>
                <c:ptCount val="11"/>
                <c:pt idx="0">
                  <c:v>3046.289634146342</c:v>
                </c:pt>
                <c:pt idx="1">
                  <c:v>3515.651558073654</c:v>
                </c:pt>
                <c:pt idx="2">
                  <c:v>7749.14201183432</c:v>
                </c:pt>
                <c:pt idx="3">
                  <c:v>14922.59340659341</c:v>
                </c:pt>
                <c:pt idx="4">
                  <c:v>22411.8203125</c:v>
                </c:pt>
                <c:pt idx="5">
                  <c:v>28350.10101010101</c:v>
                </c:pt>
                <c:pt idx="6">
                  <c:v>27670.20588235294</c:v>
                </c:pt>
                <c:pt idx="7">
                  <c:v>23075.53225806452</c:v>
                </c:pt>
                <c:pt idx="8">
                  <c:v>22793.16923076923</c:v>
                </c:pt>
                <c:pt idx="9">
                  <c:v>26751.64347826087</c:v>
                </c:pt>
                <c:pt idx="10">
                  <c:v>29193.92857142857</c:v>
                </c:pt>
              </c:numCache>
            </c:numRef>
          </c:val>
          <c:smooth val="0"/>
        </c:ser>
        <c:dLbls>
          <c:showLegendKey val="0"/>
          <c:showVal val="0"/>
          <c:showCatName val="0"/>
          <c:showSerName val="0"/>
          <c:showPercent val="0"/>
          <c:showBubbleSize val="0"/>
        </c:dLbls>
        <c:marker val="1"/>
        <c:smooth val="0"/>
        <c:axId val="2125369944"/>
        <c:axId val="2125372920"/>
      </c:lineChart>
      <c:catAx>
        <c:axId val="2125369944"/>
        <c:scaling>
          <c:orientation val="minMax"/>
        </c:scaling>
        <c:delete val="0"/>
        <c:axPos val="b"/>
        <c:majorTickMark val="out"/>
        <c:minorTickMark val="none"/>
        <c:tickLblPos val="nextTo"/>
        <c:crossAx val="2125372920"/>
        <c:crosses val="autoZero"/>
        <c:auto val="1"/>
        <c:lblAlgn val="ctr"/>
        <c:lblOffset val="100"/>
        <c:noMultiLvlLbl val="0"/>
      </c:catAx>
      <c:valAx>
        <c:axId val="2125372920"/>
        <c:scaling>
          <c:orientation val="minMax"/>
        </c:scaling>
        <c:delete val="0"/>
        <c:axPos val="l"/>
        <c:majorGridlines/>
        <c:numFmt formatCode="_-* #,##0_-;\-* #,##0_-;_-* &quot;-&quot;??_-;_-@_-" sourceLinked="1"/>
        <c:majorTickMark val="out"/>
        <c:minorTickMark val="none"/>
        <c:tickLblPos val="nextTo"/>
        <c:crossAx val="212536994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'search 1'!$P$9</c:f>
              <c:strCache>
                <c:ptCount val="1"/>
                <c:pt idx="0">
                  <c:v>Expected</c:v>
                </c:pt>
              </c:strCache>
            </c:strRef>
          </c:tx>
          <c:marker>
            <c:symbol val="none"/>
          </c:marker>
          <c:cat>
            <c:numRef>
              <c:f>'search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1'!$P$10:$P$25</c:f>
              <c:numCache>
                <c:formatCode>_-* #,##0.00000_-;\-* #,##0.00000_-;_-* "-"??_-;_-@_-</c:formatCode>
                <c:ptCount val="16"/>
                <c:pt idx="0">
                  <c:v>0.000466472303206997</c:v>
                </c:pt>
                <c:pt idx="1">
                  <c:v>0.000452186588921283</c:v>
                </c:pt>
                <c:pt idx="2">
                  <c:v>0.000437900874635568</c:v>
                </c:pt>
                <c:pt idx="3">
                  <c:v>0.000423615160349854</c:v>
                </c:pt>
                <c:pt idx="4">
                  <c:v>0.00040932944606414</c:v>
                </c:pt>
                <c:pt idx="5">
                  <c:v>0.000395043731778426</c:v>
                </c:pt>
                <c:pt idx="6">
                  <c:v>0.000380758017492711</c:v>
                </c:pt>
                <c:pt idx="7">
                  <c:v>0.000366472303206997</c:v>
                </c:pt>
                <c:pt idx="8">
                  <c:v>0.000352186588921283</c:v>
                </c:pt>
                <c:pt idx="9">
                  <c:v>0.000337900874635568</c:v>
                </c:pt>
                <c:pt idx="10">
                  <c:v>0.000323615160349854</c:v>
                </c:pt>
                <c:pt idx="11">
                  <c:v>0.00030932944606414</c:v>
                </c:pt>
                <c:pt idx="12">
                  <c:v>0.000295043731778426</c:v>
                </c:pt>
                <c:pt idx="13">
                  <c:v>0.000280758017492711</c:v>
                </c:pt>
                <c:pt idx="14">
                  <c:v>0.000266472303206997</c:v>
                </c:pt>
                <c:pt idx="15">
                  <c:v>0.000252186588921283</c:v>
                </c:pt>
              </c:numCache>
            </c:numRef>
          </c:val>
          <c:smooth val="0"/>
        </c:ser>
        <c:ser>
          <c:idx val="1"/>
          <c:order val="1"/>
          <c:tx>
            <c:strRef>
              <c:f>'search 1'!$Q$9</c:f>
              <c:strCache>
                <c:ptCount val="1"/>
                <c:pt idx="0">
                  <c:v>Actual</c:v>
                </c:pt>
              </c:strCache>
            </c:strRef>
          </c:tx>
          <c:marker>
            <c:symbol val="none"/>
          </c:marker>
          <c:cat>
            <c:numRef>
              <c:f>'search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1'!$Q$10:$Q$25</c:f>
              <c:numCache>
                <c:formatCode>_-* #,##0.00000_-;\-* #,##0.00000_-;_-* "-"??_-;_-@_-</c:formatCode>
                <c:ptCount val="16"/>
                <c:pt idx="0">
                  <c:v>0.00043994720633524</c:v>
                </c:pt>
                <c:pt idx="1">
                  <c:v>0.00114966555183946</c:v>
                </c:pt>
                <c:pt idx="2">
                  <c:v>0.000646750846935633</c:v>
                </c:pt>
                <c:pt idx="3">
                  <c:v>0.000536554970922182</c:v>
                </c:pt>
                <c:pt idx="4">
                  <c:v>0.000532467532467532</c:v>
                </c:pt>
                <c:pt idx="5">
                  <c:v>0.000485714285714286</c:v>
                </c:pt>
                <c:pt idx="6">
                  <c:v>0.000469230769230769</c:v>
                </c:pt>
                <c:pt idx="7">
                  <c:v>0.000401129943502825</c:v>
                </c:pt>
                <c:pt idx="8">
                  <c:v>0.000383419689119171</c:v>
                </c:pt>
              </c:numCache>
            </c:numRef>
          </c:val>
          <c:smooth val="0"/>
        </c:ser>
        <c:dLbls>
          <c:showLegendKey val="0"/>
          <c:showVal val="0"/>
          <c:showCatName val="0"/>
          <c:showSerName val="0"/>
          <c:showPercent val="0"/>
          <c:showBubbleSize val="0"/>
        </c:dLbls>
        <c:marker val="1"/>
        <c:smooth val="0"/>
        <c:axId val="2124798776"/>
        <c:axId val="2139281096"/>
      </c:lineChart>
      <c:catAx>
        <c:axId val="2124798776"/>
        <c:scaling>
          <c:orientation val="minMax"/>
        </c:scaling>
        <c:delete val="0"/>
        <c:axPos val="b"/>
        <c:numFmt formatCode="General" sourceLinked="1"/>
        <c:majorTickMark val="out"/>
        <c:minorTickMark val="none"/>
        <c:tickLblPos val="nextTo"/>
        <c:crossAx val="2139281096"/>
        <c:crosses val="autoZero"/>
        <c:auto val="1"/>
        <c:lblAlgn val="ctr"/>
        <c:lblOffset val="100"/>
        <c:noMultiLvlLbl val="0"/>
      </c:catAx>
      <c:valAx>
        <c:axId val="2139281096"/>
        <c:scaling>
          <c:orientation val="minMax"/>
        </c:scaling>
        <c:delete val="0"/>
        <c:axPos val="l"/>
        <c:majorGridlines/>
        <c:numFmt formatCode="_-* #,##0.00000_-;\-* #,##0.00000_-;_-* &quot;-&quot;??_-;_-@_-" sourceLinked="1"/>
        <c:majorTickMark val="out"/>
        <c:minorTickMark val="none"/>
        <c:tickLblPos val="nextTo"/>
        <c:crossAx val="212479877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'search 1'!$P$9</c:f>
              <c:strCache>
                <c:ptCount val="1"/>
                <c:pt idx="0">
                  <c:v>Expected</c:v>
                </c:pt>
              </c:strCache>
            </c:strRef>
          </c:tx>
          <c:marker>
            <c:symbol val="none"/>
          </c:marker>
          <c:cat>
            <c:numRef>
              <c:f>'search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1'!$P$42:$P$57</c:f>
              <c:numCache>
                <c:formatCode>_-* #,##0.00000_-;\-* #,##0.00000_-;_-* "-"??_-;_-@_-</c:formatCode>
                <c:ptCount val="16"/>
                <c:pt idx="0">
                  <c:v>0.000357142857142857</c:v>
                </c:pt>
                <c:pt idx="1">
                  <c:v>0.000342857142857143</c:v>
                </c:pt>
                <c:pt idx="2">
                  <c:v>0.000328571428571428</c:v>
                </c:pt>
                <c:pt idx="3">
                  <c:v>0.000314285714285714</c:v>
                </c:pt>
                <c:pt idx="4">
                  <c:v>0.0003</c:v>
                </c:pt>
                <c:pt idx="5">
                  <c:v>0.000285714285714286</c:v>
                </c:pt>
                <c:pt idx="6">
                  <c:v>0.000271428571428571</c:v>
                </c:pt>
                <c:pt idx="7">
                  <c:v>0.000257142857142857</c:v>
                </c:pt>
                <c:pt idx="8">
                  <c:v>0.000242857142857143</c:v>
                </c:pt>
                <c:pt idx="9">
                  <c:v>0.000228571428571428</c:v>
                </c:pt>
                <c:pt idx="10">
                  <c:v>0.000214285714285714</c:v>
                </c:pt>
                <c:pt idx="11">
                  <c:v>0.0002</c:v>
                </c:pt>
                <c:pt idx="12">
                  <c:v>0.000185714285714286</c:v>
                </c:pt>
                <c:pt idx="13">
                  <c:v>0.000171428571428571</c:v>
                </c:pt>
                <c:pt idx="14">
                  <c:v>0.000157142857142857</c:v>
                </c:pt>
                <c:pt idx="15">
                  <c:v>0.000142857142857143</c:v>
                </c:pt>
              </c:numCache>
            </c:numRef>
          </c:val>
          <c:smooth val="0"/>
        </c:ser>
        <c:ser>
          <c:idx val="1"/>
          <c:order val="1"/>
          <c:tx>
            <c:strRef>
              <c:f>'search 1'!$Q$9</c:f>
              <c:strCache>
                <c:ptCount val="1"/>
                <c:pt idx="0">
                  <c:v>Actual</c:v>
                </c:pt>
              </c:strCache>
            </c:strRef>
          </c:tx>
          <c:marker>
            <c:symbol val="none"/>
          </c:marker>
          <c:cat>
            <c:numRef>
              <c:f>'search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1'!$Q$42:$Q$57</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141725992"/>
        <c:axId val="2141669368"/>
      </c:lineChart>
      <c:catAx>
        <c:axId val="2141725992"/>
        <c:scaling>
          <c:orientation val="minMax"/>
        </c:scaling>
        <c:delete val="0"/>
        <c:axPos val="b"/>
        <c:numFmt formatCode="General" sourceLinked="1"/>
        <c:majorTickMark val="out"/>
        <c:minorTickMark val="none"/>
        <c:tickLblPos val="nextTo"/>
        <c:crossAx val="2141669368"/>
        <c:crosses val="autoZero"/>
        <c:auto val="1"/>
        <c:lblAlgn val="ctr"/>
        <c:lblOffset val="100"/>
        <c:noMultiLvlLbl val="0"/>
      </c:catAx>
      <c:valAx>
        <c:axId val="2141669368"/>
        <c:scaling>
          <c:orientation val="minMax"/>
        </c:scaling>
        <c:delete val="0"/>
        <c:axPos val="l"/>
        <c:majorGridlines/>
        <c:numFmt formatCode="_-* #,##0.00000_-;\-* #,##0.00000_-;_-* &quot;-&quot;??_-;_-@_-" sourceLinked="1"/>
        <c:majorTickMark val="out"/>
        <c:minorTickMark val="none"/>
        <c:tickLblPos val="nextTo"/>
        <c:crossAx val="214172599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'search 2'!$P$9</c:f>
              <c:strCache>
                <c:ptCount val="1"/>
              </c:strCache>
            </c:strRef>
          </c:tx>
          <c:marker>
            <c:symbol val="none"/>
          </c:marker>
          <c:cat>
            <c:numRef>
              <c:f>'search 2'!$O$46:$O$61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2'!$P$46:$P$61</c:f>
              <c:numCache>
                <c:formatCode>_-* #,##0.00000_-;\-* #,##0.00000_-;_-* "-"??_-;_-@_-</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ser>
          <c:idx val="1"/>
          <c:order val="1"/>
          <c:tx>
            <c:strRef>
              <c:f>'search 2'!$Q$9</c:f>
              <c:strCache>
                <c:ptCount val="1"/>
              </c:strCache>
            </c:strRef>
          </c:tx>
          <c:marker>
            <c:symbol val="none"/>
          </c:marker>
          <c:cat>
            <c:numRef>
              <c:f>'search 2'!$O$46:$O$61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2'!$Q$46:$Q$61</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143653640"/>
        <c:axId val="2143656648"/>
      </c:lineChart>
      <c:catAx>
        <c:axId val="2143653640"/>
        <c:scaling>
          <c:orientation val="minMax"/>
        </c:scaling>
        <c:delete val="0"/>
        <c:axPos val="b"/>
        <c:numFmt formatCode="General" sourceLinked="1"/>
        <c:majorTickMark val="out"/>
        <c:minorTickMark val="none"/>
        <c:tickLblPos val="nextTo"/>
        <c:crossAx val="2143656648"/>
        <c:crosses val="autoZero"/>
        <c:auto val="1"/>
        <c:lblAlgn val="ctr"/>
        <c:lblOffset val="100"/>
        <c:noMultiLvlLbl val="0"/>
      </c:catAx>
      <c:valAx>
        <c:axId val="2143656648"/>
        <c:scaling>
          <c:orientation val="minMax"/>
        </c:scaling>
        <c:delete val="0"/>
        <c:axPos val="l"/>
        <c:majorGridlines/>
        <c:numFmt formatCode="_-* #,##0.00000_-;\-* #,##0.00000_-;_-* &quot;-&quot;??_-;_-@_-" sourceLinked="1"/>
        <c:majorTickMark val="out"/>
        <c:minorTickMark val="none"/>
        <c:tickLblPos val="nextTo"/>
        <c:crossAx val="21436536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'speed 2'!$P$13</c:f>
              <c:strCache>
                <c:ptCount val="1"/>
                <c:pt idx="0">
                  <c:v>avg spd v2</c:v>
                </c:pt>
              </c:strCache>
            </c:strRef>
          </c:tx>
          <c:marker>
            <c:symbol val="none"/>
          </c:marker>
          <c:val>
            <c:numRef>
              <c:f>'speed 2'!$P$14:$P$24</c:f>
              <c:numCache>
                <c:formatCode>0</c:formatCode>
                <c:ptCount val="11"/>
                <c:pt idx="0">
                  <c:v>49.0709577549186</c:v>
                </c:pt>
                <c:pt idx="1">
                  <c:v>48.73206191040144</c:v>
                </c:pt>
                <c:pt idx="2">
                  <c:v>63.07760067314253</c:v>
                </c:pt>
                <c:pt idx="3">
                  <c:v>50.63357762815547</c:v>
                </c:pt>
                <c:pt idx="4">
                  <c:v>52.07246844376336</c:v>
                </c:pt>
                <c:pt idx="5">
                  <c:v>53.22096054147464</c:v>
                </c:pt>
                <c:pt idx="6">
                  <c:v>54.08896445375825</c:v>
                </c:pt>
                <c:pt idx="7">
                  <c:v>55.69438610662358</c:v>
                </c:pt>
                <c:pt idx="8">
                  <c:v>56.3251581334288</c:v>
                </c:pt>
                <c:pt idx="9">
                  <c:v>56.83121827411168</c:v>
                </c:pt>
                <c:pt idx="10">
                  <c:v>56.89021470189162</c:v>
                </c:pt>
              </c:numCache>
            </c:numRef>
          </c:val>
          <c:smooth val="0"/>
        </c:ser>
        <c:dLbls>
          <c:showLegendKey val="0"/>
          <c:showVal val="0"/>
          <c:showCatName val="0"/>
          <c:showSerName val="0"/>
          <c:showPercent val="0"/>
          <c:showBubbleSize val="0"/>
        </c:dLbls>
        <c:marker val="1"/>
        <c:smooth val="0"/>
        <c:axId val="2126230840"/>
        <c:axId val="2126233576"/>
      </c:lineChart>
      <c:catAx>
        <c:axId val="2126230840"/>
        <c:scaling>
          <c:orientation val="minMax"/>
        </c:scaling>
        <c:delete val="0"/>
        <c:axPos val="b"/>
        <c:majorTickMark val="out"/>
        <c:minorTickMark val="none"/>
        <c:tickLblPos val="nextTo"/>
        <c:crossAx val="2126233576"/>
        <c:crosses val="autoZero"/>
        <c:auto val="1"/>
        <c:lblAlgn val="ctr"/>
        <c:lblOffset val="100"/>
        <c:noMultiLvlLbl val="0"/>
      </c:catAx>
      <c:valAx>
        <c:axId val="2126233576"/>
        <c:scaling>
          <c:orientation val="minMax"/>
        </c:scaling>
        <c:delete val="0"/>
        <c:axPos val="l"/>
        <c:majorGridlines/>
        <c:numFmt formatCode="0" sourceLinked="1"/>
        <c:majorTickMark val="out"/>
        <c:minorTickMark val="none"/>
        <c:tickLblPos val="nextTo"/>
        <c:crossAx val="212623084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func'!$G$8:$W$8</c:f>
              <c:numCache>
                <c:formatCode>0.00</c:formatCode>
                <c:ptCount val="17"/>
                <c:pt idx="0">
                  <c:v>40.0</c:v>
                </c:pt>
                <c:pt idx="1">
                  <c:v>35.0</c:v>
                </c:pt>
                <c:pt idx="2">
                  <c:v>30.0</c:v>
                </c:pt>
                <c:pt idx="3">
                  <c:v>25.0</c:v>
                </c:pt>
                <c:pt idx="4">
                  <c:v>20.0</c:v>
                </c:pt>
                <c:pt idx="5">
                  <c:v>15.0</c:v>
                </c:pt>
                <c:pt idx="6">
                  <c:v>10.0</c:v>
                </c:pt>
                <c:pt idx="7">
                  <c:v>5.0</c:v>
                </c:pt>
                <c:pt idx="8">
                  <c:v>0.0</c:v>
                </c:pt>
                <c:pt idx="9">
                  <c:v>5.0</c:v>
                </c:pt>
                <c:pt idx="10">
                  <c:v>10.0</c:v>
                </c:pt>
                <c:pt idx="11">
                  <c:v>15.0</c:v>
                </c:pt>
                <c:pt idx="12">
                  <c:v>20.0</c:v>
                </c:pt>
                <c:pt idx="13">
                  <c:v>25.0</c:v>
                </c:pt>
                <c:pt idx="14">
                  <c:v>30.0</c:v>
                </c:pt>
                <c:pt idx="15">
                  <c:v>35.0</c:v>
                </c:pt>
                <c:pt idx="16">
                  <c:v>40.0</c:v>
                </c:pt>
              </c:numCache>
            </c:numRef>
          </c:val>
          <c:smooth val="0"/>
        </c:ser>
        <c:ser>
          <c:idx val="1"/>
          <c:order val="1"/>
          <c:marker>
            <c:symbol val="none"/>
          </c:marker>
          <c:val>
            <c:numRef>
              <c:f>'speed obj func'!$G$9:$W$9</c:f>
              <c:numCache>
                <c:formatCode>0.00</c:formatCode>
                <c:ptCount val="17"/>
                <c:pt idx="0">
                  <c:v>80.0</c:v>
                </c:pt>
                <c:pt idx="1">
                  <c:v>70.0</c:v>
                </c:pt>
                <c:pt idx="2">
                  <c:v>60.0</c:v>
                </c:pt>
                <c:pt idx="3">
                  <c:v>50.0</c:v>
                </c:pt>
                <c:pt idx="4">
                  <c:v>40.0</c:v>
                </c:pt>
                <c:pt idx="5">
                  <c:v>30.0</c:v>
                </c:pt>
                <c:pt idx="6">
                  <c:v>20.0</c:v>
                </c:pt>
                <c:pt idx="7">
                  <c:v>10.0</c:v>
                </c:pt>
                <c:pt idx="8">
                  <c:v>0.0</c:v>
                </c:pt>
                <c:pt idx="9">
                  <c:v>10.0</c:v>
                </c:pt>
                <c:pt idx="10">
                  <c:v>20.0</c:v>
                </c:pt>
                <c:pt idx="11">
                  <c:v>30.0</c:v>
                </c:pt>
                <c:pt idx="12">
                  <c:v>40.0</c:v>
                </c:pt>
                <c:pt idx="13">
                  <c:v>50.0</c:v>
                </c:pt>
                <c:pt idx="14">
                  <c:v>60.0</c:v>
                </c:pt>
                <c:pt idx="15">
                  <c:v>70.0</c:v>
                </c:pt>
                <c:pt idx="16">
                  <c:v>80.0</c:v>
                </c:pt>
              </c:numCache>
            </c:numRef>
          </c:val>
          <c:smooth val="0"/>
        </c:ser>
        <c:ser>
          <c:idx val="2"/>
          <c:order val="2"/>
          <c:marker>
            <c:symbol val="none"/>
          </c:marker>
          <c:val>
            <c:numRef>
              <c:f>'speed obj func'!$G$10:$W$10</c:f>
              <c:numCache>
                <c:formatCode>0.00</c:formatCode>
                <c:ptCount val="17"/>
                <c:pt idx="0">
                  <c:v>120.0</c:v>
                </c:pt>
                <c:pt idx="1">
                  <c:v>105.0</c:v>
                </c:pt>
                <c:pt idx="2">
                  <c:v>90.0</c:v>
                </c:pt>
                <c:pt idx="3">
                  <c:v>75.0</c:v>
                </c:pt>
                <c:pt idx="4">
                  <c:v>60.0</c:v>
                </c:pt>
                <c:pt idx="5">
                  <c:v>45.0</c:v>
                </c:pt>
                <c:pt idx="6">
                  <c:v>30.0</c:v>
                </c:pt>
                <c:pt idx="7">
                  <c:v>15.0</c:v>
                </c:pt>
                <c:pt idx="8">
                  <c:v>0.0</c:v>
                </c:pt>
                <c:pt idx="9">
                  <c:v>15.0</c:v>
                </c:pt>
                <c:pt idx="10">
                  <c:v>30.0</c:v>
                </c:pt>
                <c:pt idx="11">
                  <c:v>45.0</c:v>
                </c:pt>
                <c:pt idx="12">
                  <c:v>60.0</c:v>
                </c:pt>
                <c:pt idx="13">
                  <c:v>75.0</c:v>
                </c:pt>
                <c:pt idx="14">
                  <c:v>90.0</c:v>
                </c:pt>
                <c:pt idx="15">
                  <c:v>105.0</c:v>
                </c:pt>
                <c:pt idx="16">
                  <c:v>120.0</c:v>
                </c:pt>
              </c:numCache>
            </c:numRef>
          </c:val>
          <c:smooth val="0"/>
        </c:ser>
        <c:ser>
          <c:idx val="3"/>
          <c:order val="3"/>
          <c:marker>
            <c:symbol val="none"/>
          </c:marker>
          <c:val>
            <c:numRef>
              <c:f>'speed obj func'!$G$11:$W$11</c:f>
              <c:numCache>
                <c:formatCode>0.00</c:formatCode>
                <c:ptCount val="17"/>
                <c:pt idx="0">
                  <c:v>160.0</c:v>
                </c:pt>
                <c:pt idx="1">
                  <c:v>140.0</c:v>
                </c:pt>
                <c:pt idx="2">
                  <c:v>120.0</c:v>
                </c:pt>
                <c:pt idx="3">
                  <c:v>100.0</c:v>
                </c:pt>
                <c:pt idx="4">
                  <c:v>80.0</c:v>
                </c:pt>
                <c:pt idx="5">
                  <c:v>60.0</c:v>
                </c:pt>
                <c:pt idx="6">
                  <c:v>40.0</c:v>
                </c:pt>
                <c:pt idx="7">
                  <c:v>20.0</c:v>
                </c:pt>
                <c:pt idx="8">
                  <c:v>0.0</c:v>
                </c:pt>
                <c:pt idx="9">
                  <c:v>20.0</c:v>
                </c:pt>
                <c:pt idx="10">
                  <c:v>40.0</c:v>
                </c:pt>
                <c:pt idx="11">
                  <c:v>60.0</c:v>
                </c:pt>
                <c:pt idx="12">
                  <c:v>80.0</c:v>
                </c:pt>
                <c:pt idx="13">
                  <c:v>100.0</c:v>
                </c:pt>
                <c:pt idx="14">
                  <c:v>120.0</c:v>
                </c:pt>
                <c:pt idx="15">
                  <c:v>140.0</c:v>
                </c:pt>
                <c:pt idx="16">
                  <c:v>160.0</c:v>
                </c:pt>
              </c:numCache>
            </c:numRef>
          </c:val>
          <c:smooth val="0"/>
        </c:ser>
        <c:ser>
          <c:idx val="4"/>
          <c:order val="4"/>
          <c:marker>
            <c:symbol val="none"/>
          </c:marker>
          <c:val>
            <c:numRef>
              <c:f>'speed obj func'!$G$12:$W$12</c:f>
              <c:numCache>
                <c:formatCode>0.00</c:formatCode>
                <c:ptCount val="17"/>
                <c:pt idx="0">
                  <c:v>200.0</c:v>
                </c:pt>
                <c:pt idx="1">
                  <c:v>175.0</c:v>
                </c:pt>
                <c:pt idx="2">
                  <c:v>150.0</c:v>
                </c:pt>
                <c:pt idx="3">
                  <c:v>125.0</c:v>
                </c:pt>
                <c:pt idx="4">
                  <c:v>100.0</c:v>
                </c:pt>
                <c:pt idx="5">
                  <c:v>75.0</c:v>
                </c:pt>
                <c:pt idx="6">
                  <c:v>50.0</c:v>
                </c:pt>
                <c:pt idx="7">
                  <c:v>25.0</c:v>
                </c:pt>
                <c:pt idx="8">
                  <c:v>0.0</c:v>
                </c:pt>
                <c:pt idx="9">
                  <c:v>25.0</c:v>
                </c:pt>
                <c:pt idx="10">
                  <c:v>50.0</c:v>
                </c:pt>
                <c:pt idx="11">
                  <c:v>75.0</c:v>
                </c:pt>
                <c:pt idx="12">
                  <c:v>100.0</c:v>
                </c:pt>
                <c:pt idx="13">
                  <c:v>125.0</c:v>
                </c:pt>
                <c:pt idx="14">
                  <c:v>150.0</c:v>
                </c:pt>
                <c:pt idx="15">
                  <c:v>175.0</c:v>
                </c:pt>
                <c:pt idx="16">
                  <c:v>200.0</c:v>
                </c:pt>
              </c:numCache>
            </c:numRef>
          </c:val>
          <c:smooth val="0"/>
        </c:ser>
        <c:ser>
          <c:idx val="5"/>
          <c:order val="5"/>
          <c:marker>
            <c:symbol val="none"/>
          </c:marker>
          <c:val>
            <c:numRef>
              <c:f>'speed obj func'!$G$13:$W$13</c:f>
              <c:numCache>
                <c:formatCode>0.00</c:formatCode>
                <c:ptCount val="17"/>
                <c:pt idx="0">
                  <c:v>240.0</c:v>
                </c:pt>
                <c:pt idx="1">
                  <c:v>210.0</c:v>
                </c:pt>
                <c:pt idx="2">
                  <c:v>180.0</c:v>
                </c:pt>
                <c:pt idx="3">
                  <c:v>150.0</c:v>
                </c:pt>
                <c:pt idx="4">
                  <c:v>120.0</c:v>
                </c:pt>
                <c:pt idx="5">
                  <c:v>90.0</c:v>
                </c:pt>
                <c:pt idx="6">
                  <c:v>60.0</c:v>
                </c:pt>
                <c:pt idx="7">
                  <c:v>30.0</c:v>
                </c:pt>
                <c:pt idx="8">
                  <c:v>0.0</c:v>
                </c:pt>
                <c:pt idx="9">
                  <c:v>30.0</c:v>
                </c:pt>
                <c:pt idx="10">
                  <c:v>60.0</c:v>
                </c:pt>
                <c:pt idx="11">
                  <c:v>90.0</c:v>
                </c:pt>
                <c:pt idx="12">
                  <c:v>120.0</c:v>
                </c:pt>
                <c:pt idx="13">
                  <c:v>150.0</c:v>
                </c:pt>
                <c:pt idx="14">
                  <c:v>180.0</c:v>
                </c:pt>
                <c:pt idx="15">
                  <c:v>210.0</c:v>
                </c:pt>
                <c:pt idx="16">
                  <c:v>240.0</c:v>
                </c:pt>
              </c:numCache>
            </c:numRef>
          </c:val>
          <c:smooth val="0"/>
        </c:ser>
        <c:ser>
          <c:idx val="6"/>
          <c:order val="6"/>
          <c:marker>
            <c:symbol val="none"/>
          </c:marker>
          <c:val>
            <c:numRef>
              <c:f>'speed obj func'!$G$14:$W$14</c:f>
              <c:numCache>
                <c:formatCode>0.00</c:formatCode>
                <c:ptCount val="17"/>
                <c:pt idx="0">
                  <c:v>280.0</c:v>
                </c:pt>
                <c:pt idx="1">
                  <c:v>245.0</c:v>
                </c:pt>
                <c:pt idx="2">
                  <c:v>210.0</c:v>
                </c:pt>
                <c:pt idx="3">
                  <c:v>175.0</c:v>
                </c:pt>
                <c:pt idx="4">
                  <c:v>140.0</c:v>
                </c:pt>
                <c:pt idx="5">
                  <c:v>105.0</c:v>
                </c:pt>
                <c:pt idx="6">
                  <c:v>70.0</c:v>
                </c:pt>
                <c:pt idx="7">
                  <c:v>35.0</c:v>
                </c:pt>
                <c:pt idx="8">
                  <c:v>0.0</c:v>
                </c:pt>
                <c:pt idx="9">
                  <c:v>35.0</c:v>
                </c:pt>
                <c:pt idx="10">
                  <c:v>70.0</c:v>
                </c:pt>
                <c:pt idx="11">
                  <c:v>105.0</c:v>
                </c:pt>
                <c:pt idx="12">
                  <c:v>140.0</c:v>
                </c:pt>
                <c:pt idx="13">
                  <c:v>175.0</c:v>
                </c:pt>
                <c:pt idx="14">
                  <c:v>210.0</c:v>
                </c:pt>
                <c:pt idx="15">
                  <c:v>245.0</c:v>
                </c:pt>
                <c:pt idx="16">
                  <c:v>280.0</c:v>
                </c:pt>
              </c:numCache>
            </c:numRef>
          </c:val>
          <c:smooth val="0"/>
        </c:ser>
        <c:ser>
          <c:idx val="7"/>
          <c:order val="7"/>
          <c:marker>
            <c:symbol val="none"/>
          </c:marker>
          <c:val>
            <c:numRef>
              <c:f>'speed obj func'!$G$15:$W$15</c:f>
              <c:numCache>
                <c:formatCode>0.00</c:formatCode>
                <c:ptCount val="17"/>
                <c:pt idx="0">
                  <c:v>320.0</c:v>
                </c:pt>
                <c:pt idx="1">
                  <c:v>280.0</c:v>
                </c:pt>
                <c:pt idx="2">
                  <c:v>240.0</c:v>
                </c:pt>
                <c:pt idx="3">
                  <c:v>200.0</c:v>
                </c:pt>
                <c:pt idx="4">
                  <c:v>160.0</c:v>
                </c:pt>
                <c:pt idx="5">
                  <c:v>120.0</c:v>
                </c:pt>
                <c:pt idx="6">
                  <c:v>80.0</c:v>
                </c:pt>
                <c:pt idx="7">
                  <c:v>40.0</c:v>
                </c:pt>
                <c:pt idx="8">
                  <c:v>0.0</c:v>
                </c:pt>
                <c:pt idx="9">
                  <c:v>40.0</c:v>
                </c:pt>
                <c:pt idx="10">
                  <c:v>80.0</c:v>
                </c:pt>
                <c:pt idx="11">
                  <c:v>120.0</c:v>
                </c:pt>
                <c:pt idx="12">
                  <c:v>160.0</c:v>
                </c:pt>
                <c:pt idx="13">
                  <c:v>200.0</c:v>
                </c:pt>
                <c:pt idx="14">
                  <c:v>240.0</c:v>
                </c:pt>
                <c:pt idx="15">
                  <c:v>280.0</c:v>
                </c:pt>
                <c:pt idx="16">
                  <c:v>320.0</c:v>
                </c:pt>
              </c:numCache>
            </c:numRef>
          </c:val>
          <c:smooth val="0"/>
        </c:ser>
        <c:ser>
          <c:idx val="8"/>
          <c:order val="8"/>
          <c:marker>
            <c:symbol val="none"/>
          </c:marker>
          <c:val>
            <c:numRef>
              <c:f>'speed obj func'!$G$16:$W$16</c:f>
              <c:numCache>
                <c:formatCode>0.00</c:formatCode>
                <c:ptCount val="17"/>
                <c:pt idx="0">
                  <c:v>360.0</c:v>
                </c:pt>
                <c:pt idx="1">
                  <c:v>315.0</c:v>
                </c:pt>
                <c:pt idx="2">
                  <c:v>270.0</c:v>
                </c:pt>
                <c:pt idx="3">
                  <c:v>225.0</c:v>
                </c:pt>
                <c:pt idx="4">
                  <c:v>180.0</c:v>
                </c:pt>
                <c:pt idx="5">
                  <c:v>135.0</c:v>
                </c:pt>
                <c:pt idx="6">
                  <c:v>90.0</c:v>
                </c:pt>
                <c:pt idx="7">
                  <c:v>45.0</c:v>
                </c:pt>
                <c:pt idx="8">
                  <c:v>0.0</c:v>
                </c:pt>
                <c:pt idx="9">
                  <c:v>45.0</c:v>
                </c:pt>
                <c:pt idx="10">
                  <c:v>90.0</c:v>
                </c:pt>
                <c:pt idx="11">
                  <c:v>135.0</c:v>
                </c:pt>
                <c:pt idx="12">
                  <c:v>180.0</c:v>
                </c:pt>
                <c:pt idx="13">
                  <c:v>225.0</c:v>
                </c:pt>
                <c:pt idx="14">
                  <c:v>270.0</c:v>
                </c:pt>
                <c:pt idx="15">
                  <c:v>315.0</c:v>
                </c:pt>
                <c:pt idx="16">
                  <c:v>360.0</c:v>
                </c:pt>
              </c:numCache>
            </c:numRef>
          </c:val>
          <c:smooth val="0"/>
        </c:ser>
        <c:ser>
          <c:idx val="9"/>
          <c:order val="9"/>
          <c:marker>
            <c:symbol val="none"/>
          </c:marker>
          <c:val>
            <c:numRef>
              <c:f>'speed obj func'!$G$17:$W$17</c:f>
              <c:numCache>
                <c:formatCode>0.00</c:formatCode>
                <c:ptCount val="17"/>
                <c:pt idx="0">
                  <c:v>400.0</c:v>
                </c:pt>
                <c:pt idx="1">
                  <c:v>350.0</c:v>
                </c:pt>
                <c:pt idx="2">
                  <c:v>300.0</c:v>
                </c:pt>
                <c:pt idx="3">
                  <c:v>250.0</c:v>
                </c:pt>
                <c:pt idx="4">
                  <c:v>200.0</c:v>
                </c:pt>
                <c:pt idx="5">
                  <c:v>150.0</c:v>
                </c:pt>
                <c:pt idx="6">
                  <c:v>100.0</c:v>
                </c:pt>
                <c:pt idx="7">
                  <c:v>50.0</c:v>
                </c:pt>
                <c:pt idx="8">
                  <c:v>0.0</c:v>
                </c:pt>
                <c:pt idx="9">
                  <c:v>50.0</c:v>
                </c:pt>
                <c:pt idx="10">
                  <c:v>100.0</c:v>
                </c:pt>
                <c:pt idx="11">
                  <c:v>150.0</c:v>
                </c:pt>
                <c:pt idx="12">
                  <c:v>200.0</c:v>
                </c:pt>
                <c:pt idx="13">
                  <c:v>250.0</c:v>
                </c:pt>
                <c:pt idx="14">
                  <c:v>300.0</c:v>
                </c:pt>
                <c:pt idx="15">
                  <c:v>350.0</c:v>
                </c:pt>
                <c:pt idx="16">
                  <c:v>400.0</c:v>
                </c:pt>
              </c:numCache>
            </c:numRef>
          </c:val>
          <c:smooth val="0"/>
        </c:ser>
        <c:dLbls>
          <c:showLegendKey val="0"/>
          <c:showVal val="0"/>
          <c:showCatName val="0"/>
          <c:showSerName val="0"/>
          <c:showPercent val="0"/>
          <c:showBubbleSize val="0"/>
        </c:dLbls>
        <c:marker val="1"/>
        <c:smooth val="0"/>
        <c:axId val="2126283128"/>
        <c:axId val="2126286072"/>
      </c:lineChart>
      <c:catAx>
        <c:axId val="2126283128"/>
        <c:scaling>
          <c:orientation val="minMax"/>
        </c:scaling>
        <c:delete val="0"/>
        <c:axPos val="b"/>
        <c:majorTickMark val="out"/>
        <c:minorTickMark val="none"/>
        <c:tickLblPos val="nextTo"/>
        <c:crossAx val="2126286072"/>
        <c:crosses val="autoZero"/>
        <c:auto val="1"/>
        <c:lblAlgn val="ctr"/>
        <c:lblOffset val="100"/>
        <c:noMultiLvlLbl val="0"/>
      </c:catAx>
      <c:valAx>
        <c:axId val="2126286072"/>
        <c:scaling>
          <c:orientation val="minMax"/>
        </c:scaling>
        <c:delete val="0"/>
        <c:axPos val="l"/>
        <c:majorGridlines/>
        <c:numFmt formatCode="0.00" sourceLinked="1"/>
        <c:majorTickMark val="out"/>
        <c:minorTickMark val="none"/>
        <c:tickLblPos val="nextTo"/>
        <c:crossAx val="212628312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func'!$I$28:$M$28</c:f>
              <c:numCache>
                <c:formatCode>#,##0.00</c:formatCode>
                <c:ptCount val="5"/>
                <c:pt idx="0">
                  <c:v>1.570796326794897</c:v>
                </c:pt>
                <c:pt idx="1">
                  <c:v>0.523598775598299</c:v>
                </c:pt>
                <c:pt idx="2">
                  <c:v>0.0</c:v>
                </c:pt>
                <c:pt idx="3">
                  <c:v>0.523598775598299</c:v>
                </c:pt>
                <c:pt idx="4">
                  <c:v>1.570796326794897</c:v>
                </c:pt>
              </c:numCache>
            </c:numRef>
          </c:val>
          <c:smooth val="0"/>
        </c:ser>
        <c:dLbls>
          <c:showLegendKey val="0"/>
          <c:showVal val="0"/>
          <c:showCatName val="0"/>
          <c:showSerName val="0"/>
          <c:showPercent val="0"/>
          <c:showBubbleSize val="0"/>
        </c:dLbls>
        <c:marker val="1"/>
        <c:smooth val="0"/>
        <c:axId val="2126309336"/>
        <c:axId val="2126312280"/>
      </c:lineChart>
      <c:catAx>
        <c:axId val="2126309336"/>
        <c:scaling>
          <c:orientation val="minMax"/>
        </c:scaling>
        <c:delete val="0"/>
        <c:axPos val="b"/>
        <c:majorTickMark val="out"/>
        <c:minorTickMark val="none"/>
        <c:tickLblPos val="nextTo"/>
        <c:crossAx val="2126312280"/>
        <c:crosses val="autoZero"/>
        <c:auto val="1"/>
        <c:lblAlgn val="ctr"/>
        <c:lblOffset val="100"/>
        <c:noMultiLvlLbl val="0"/>
      </c:catAx>
      <c:valAx>
        <c:axId val="2126312280"/>
        <c:scaling>
          <c:orientation val="minMax"/>
        </c:scaling>
        <c:delete val="0"/>
        <c:axPos val="l"/>
        <c:majorGridlines/>
        <c:numFmt formatCode="#,##0.00" sourceLinked="1"/>
        <c:majorTickMark val="out"/>
        <c:minorTickMark val="none"/>
        <c:tickLblPos val="nextTo"/>
        <c:crossAx val="212630933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func'!$G$30:$W$30</c:f>
              <c:numCache>
                <c:formatCode>0.00</c:formatCode>
                <c:ptCount val="17"/>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pt idx="16">
                  <c:v>0.0</c:v>
                </c:pt>
              </c:numCache>
            </c:numRef>
          </c:val>
          <c:smooth val="0"/>
        </c:ser>
        <c:dLbls>
          <c:showLegendKey val="0"/>
          <c:showVal val="0"/>
          <c:showCatName val="0"/>
          <c:showSerName val="0"/>
          <c:showPercent val="0"/>
          <c:showBubbleSize val="0"/>
        </c:dLbls>
        <c:marker val="1"/>
        <c:smooth val="0"/>
        <c:axId val="2126335256"/>
        <c:axId val="2126338200"/>
      </c:lineChart>
      <c:catAx>
        <c:axId val="2126335256"/>
        <c:scaling>
          <c:orientation val="minMax"/>
        </c:scaling>
        <c:delete val="0"/>
        <c:axPos val="b"/>
        <c:majorTickMark val="out"/>
        <c:minorTickMark val="none"/>
        <c:tickLblPos val="nextTo"/>
        <c:crossAx val="2126338200"/>
        <c:crosses val="autoZero"/>
        <c:auto val="1"/>
        <c:lblAlgn val="ctr"/>
        <c:lblOffset val="100"/>
        <c:noMultiLvlLbl val="0"/>
      </c:catAx>
      <c:valAx>
        <c:axId val="2126338200"/>
        <c:scaling>
          <c:orientation val="minMax"/>
        </c:scaling>
        <c:delete val="0"/>
        <c:axPos val="l"/>
        <c:majorGridlines/>
        <c:numFmt formatCode="0.00" sourceLinked="1"/>
        <c:majorTickMark val="out"/>
        <c:minorTickMark val="none"/>
        <c:tickLblPos val="nextTo"/>
        <c:crossAx val="212633525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func'!$G$30:$V$30</c:f>
              <c:numCache>
                <c:formatCode>0.00</c:formatCode>
                <c:ptCount val="16"/>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numCache>
            </c:numRef>
          </c:val>
          <c:smooth val="0"/>
        </c:ser>
        <c:ser>
          <c:idx val="1"/>
          <c:order val="1"/>
          <c:marker>
            <c:symbol val="none"/>
          </c:marker>
          <c:val>
            <c:numRef>
              <c:f>'speed obj func'!$G$31:$V$31</c:f>
              <c:numCache>
                <c:formatCode>0.00</c:formatCode>
                <c:ptCount val="16"/>
                <c:pt idx="0">
                  <c:v>0.0200000001041667</c:v>
                </c:pt>
                <c:pt idx="1">
                  <c:v>0.0200000001066667</c:v>
                </c:pt>
                <c:pt idx="2">
                  <c:v>0.0200000001098901</c:v>
                </c:pt>
                <c:pt idx="3">
                  <c:v>0.0200000001139601</c:v>
                </c:pt>
                <c:pt idx="4">
                  <c:v>0.0200000001190476</c:v>
                </c:pt>
                <c:pt idx="5">
                  <c:v>0.0200000001253918</c:v>
                </c:pt>
                <c:pt idx="6">
                  <c:v>0.0200000001333333</c:v>
                </c:pt>
                <c:pt idx="7">
                  <c:v>0.0200000001433692</c:v>
                </c:pt>
                <c:pt idx="8">
                  <c:v>0.02000000015625</c:v>
                </c:pt>
                <c:pt idx="9">
                  <c:v>0.0200000001731602</c:v>
                </c:pt>
                <c:pt idx="10">
                  <c:v>0.0200000001960784</c:v>
                </c:pt>
                <c:pt idx="11">
                  <c:v>0.0200000002285714</c:v>
                </c:pt>
                <c:pt idx="12">
                  <c:v>0.0200000002777778</c:v>
                </c:pt>
                <c:pt idx="13">
                  <c:v>0.0200000003603604</c:v>
                </c:pt>
                <c:pt idx="14">
                  <c:v>0.0200000005263158</c:v>
                </c:pt>
                <c:pt idx="15">
                  <c:v>0.0200000010256411</c:v>
                </c:pt>
              </c:numCache>
            </c:numRef>
          </c:val>
          <c:smooth val="0"/>
        </c:ser>
        <c:ser>
          <c:idx val="2"/>
          <c:order val="2"/>
          <c:marker>
            <c:symbol val="none"/>
          </c:marker>
          <c:val>
            <c:numRef>
              <c:f>'speed obj func'!$G$32:$V$32</c:f>
              <c:numCache>
                <c:formatCode>0.00</c:formatCode>
                <c:ptCount val="16"/>
                <c:pt idx="0">
                  <c:v>0.0300000006</c:v>
                </c:pt>
                <c:pt idx="1">
                  <c:v>0.0300000006</c:v>
                </c:pt>
                <c:pt idx="2">
                  <c:v>0.0300000006</c:v>
                </c:pt>
                <c:pt idx="3">
                  <c:v>0.0300000006</c:v>
                </c:pt>
                <c:pt idx="4">
                  <c:v>0.0300000006</c:v>
                </c:pt>
                <c:pt idx="5">
                  <c:v>0.0300000006</c:v>
                </c:pt>
                <c:pt idx="6">
                  <c:v>0.0300000006</c:v>
                </c:pt>
                <c:pt idx="7">
                  <c:v>0.0300000006</c:v>
                </c:pt>
                <c:pt idx="8">
                  <c:v>0.0300000006</c:v>
                </c:pt>
                <c:pt idx="9">
                  <c:v>0.0300000006</c:v>
                </c:pt>
                <c:pt idx="10">
                  <c:v>0.0300000006</c:v>
                </c:pt>
                <c:pt idx="11">
                  <c:v>0.0300000006</c:v>
                </c:pt>
                <c:pt idx="12">
                  <c:v>0.0300000006</c:v>
                </c:pt>
                <c:pt idx="13">
                  <c:v>0.0300000006</c:v>
                </c:pt>
                <c:pt idx="14">
                  <c:v>0.0300000006</c:v>
                </c:pt>
                <c:pt idx="15">
                  <c:v>0.0300000006000001</c:v>
                </c:pt>
              </c:numCache>
            </c:numRef>
          </c:val>
          <c:smooth val="0"/>
        </c:ser>
        <c:ser>
          <c:idx val="3"/>
          <c:order val="3"/>
          <c:marker>
            <c:symbol val="none"/>
          </c:marker>
          <c:val>
            <c:numRef>
              <c:f>'speed obj func'!$G$33:$V$33</c:f>
              <c:numCache>
                <c:formatCode>0.00</c:formatCode>
                <c:ptCount val="16"/>
                <c:pt idx="0">
                  <c:v>0.0400000018000002</c:v>
                </c:pt>
                <c:pt idx="1">
                  <c:v>0.0400000018000002</c:v>
                </c:pt>
                <c:pt idx="2">
                  <c:v>0.0400000018000002</c:v>
                </c:pt>
                <c:pt idx="3">
                  <c:v>0.0400000018000002</c:v>
                </c:pt>
                <c:pt idx="4">
                  <c:v>0.0400000018000002</c:v>
                </c:pt>
                <c:pt idx="5">
                  <c:v>0.0400000018000002</c:v>
                </c:pt>
                <c:pt idx="6">
                  <c:v>0.0400000018000002</c:v>
                </c:pt>
                <c:pt idx="7">
                  <c:v>0.0400000018000002</c:v>
                </c:pt>
                <c:pt idx="8">
                  <c:v>0.0400000018000002</c:v>
                </c:pt>
                <c:pt idx="9">
                  <c:v>0.0400000018000002</c:v>
                </c:pt>
                <c:pt idx="10">
                  <c:v>0.0400000018000002</c:v>
                </c:pt>
                <c:pt idx="11">
                  <c:v>0.0400000018000002</c:v>
                </c:pt>
                <c:pt idx="12">
                  <c:v>0.0400000018000002</c:v>
                </c:pt>
                <c:pt idx="13">
                  <c:v>0.0400000018000002</c:v>
                </c:pt>
                <c:pt idx="14">
                  <c:v>0.0400000018000002</c:v>
                </c:pt>
                <c:pt idx="15">
                  <c:v>0.0400000018000002</c:v>
                </c:pt>
              </c:numCache>
            </c:numRef>
          </c:val>
          <c:smooth val="0"/>
        </c:ser>
        <c:ser>
          <c:idx val="4"/>
          <c:order val="4"/>
          <c:marker>
            <c:symbol val="none"/>
          </c:marker>
          <c:val>
            <c:numRef>
              <c:f>'speed obj func'!$G$34:$V$34</c:f>
              <c:numCache>
                <c:formatCode>0.00</c:formatCode>
                <c:ptCount val="16"/>
                <c:pt idx="0">
                  <c:v>0.0500000040000008</c:v>
                </c:pt>
                <c:pt idx="1">
                  <c:v>0.0500000040000008</c:v>
                </c:pt>
                <c:pt idx="2">
                  <c:v>0.0500000040000008</c:v>
                </c:pt>
                <c:pt idx="3">
                  <c:v>0.0500000040000008</c:v>
                </c:pt>
                <c:pt idx="4">
                  <c:v>0.0500000040000008</c:v>
                </c:pt>
                <c:pt idx="5">
                  <c:v>0.0500000040000008</c:v>
                </c:pt>
                <c:pt idx="6">
                  <c:v>0.0500000040000008</c:v>
                </c:pt>
                <c:pt idx="7">
                  <c:v>0.0500000040000008</c:v>
                </c:pt>
                <c:pt idx="8">
                  <c:v>0.0500000040000008</c:v>
                </c:pt>
                <c:pt idx="9">
                  <c:v>0.0500000040000008</c:v>
                </c:pt>
                <c:pt idx="10">
                  <c:v>0.0500000040000008</c:v>
                </c:pt>
                <c:pt idx="11">
                  <c:v>0.0500000040000008</c:v>
                </c:pt>
                <c:pt idx="12">
                  <c:v>0.0500000040000008</c:v>
                </c:pt>
                <c:pt idx="13">
                  <c:v>0.0500000040000008</c:v>
                </c:pt>
                <c:pt idx="14">
                  <c:v>0.0500000040000008</c:v>
                </c:pt>
                <c:pt idx="15">
                  <c:v>0.0500000040000008</c:v>
                </c:pt>
              </c:numCache>
            </c:numRef>
          </c:val>
          <c:smooth val="0"/>
        </c:ser>
        <c:ser>
          <c:idx val="5"/>
          <c:order val="5"/>
          <c:marker>
            <c:symbol val="none"/>
          </c:marker>
          <c:val>
            <c:numRef>
              <c:f>'speed obj func'!$G$35:$V$35</c:f>
              <c:numCache>
                <c:formatCode>0.00</c:formatCode>
                <c:ptCount val="16"/>
                <c:pt idx="0">
                  <c:v>0.0600000075000026</c:v>
                </c:pt>
                <c:pt idx="1">
                  <c:v>0.0600000075000026</c:v>
                </c:pt>
                <c:pt idx="2">
                  <c:v>0.0600000075000026</c:v>
                </c:pt>
                <c:pt idx="3">
                  <c:v>0.0600000075000026</c:v>
                </c:pt>
                <c:pt idx="4">
                  <c:v>0.0600000075000026</c:v>
                </c:pt>
                <c:pt idx="5">
                  <c:v>0.0600000075000026</c:v>
                </c:pt>
                <c:pt idx="6">
                  <c:v>0.0600000075000026</c:v>
                </c:pt>
                <c:pt idx="7">
                  <c:v>0.0600000075000026</c:v>
                </c:pt>
                <c:pt idx="8">
                  <c:v>0.0600000075000026</c:v>
                </c:pt>
                <c:pt idx="9">
                  <c:v>0.0600000075000026</c:v>
                </c:pt>
                <c:pt idx="10">
                  <c:v>0.0600000075000026</c:v>
                </c:pt>
                <c:pt idx="11">
                  <c:v>0.0600000075000026</c:v>
                </c:pt>
                <c:pt idx="12">
                  <c:v>0.0600000075000026</c:v>
                </c:pt>
                <c:pt idx="13">
                  <c:v>0.0600000075000026</c:v>
                </c:pt>
                <c:pt idx="14">
                  <c:v>0.0600000075000026</c:v>
                </c:pt>
                <c:pt idx="15">
                  <c:v>0.0600000075000026</c:v>
                </c:pt>
              </c:numCache>
            </c:numRef>
          </c:val>
          <c:smooth val="0"/>
        </c:ser>
        <c:ser>
          <c:idx val="6"/>
          <c:order val="6"/>
          <c:marker>
            <c:symbol val="none"/>
          </c:marker>
          <c:val>
            <c:numRef>
              <c:f>'speed obj func'!$G$36:$V$36</c:f>
              <c:numCache>
                <c:formatCode>0.00</c:formatCode>
                <c:ptCount val="16"/>
                <c:pt idx="0">
                  <c:v>0.0700000126000066</c:v>
                </c:pt>
                <c:pt idx="1">
                  <c:v>0.0700000126000066</c:v>
                </c:pt>
                <c:pt idx="2">
                  <c:v>0.0700000126000066</c:v>
                </c:pt>
                <c:pt idx="3">
                  <c:v>0.0700000126000066</c:v>
                </c:pt>
                <c:pt idx="4">
                  <c:v>0.0700000126000066</c:v>
                </c:pt>
                <c:pt idx="5">
                  <c:v>0.0700000126000066</c:v>
                </c:pt>
                <c:pt idx="6">
                  <c:v>0.0700000126000066</c:v>
                </c:pt>
                <c:pt idx="7">
                  <c:v>0.0700000126000066</c:v>
                </c:pt>
                <c:pt idx="8">
                  <c:v>0.0700000126000066</c:v>
                </c:pt>
                <c:pt idx="9">
                  <c:v>0.0700000126000066</c:v>
                </c:pt>
                <c:pt idx="10">
                  <c:v>0.0700000126000066</c:v>
                </c:pt>
                <c:pt idx="11">
                  <c:v>0.0700000126000066</c:v>
                </c:pt>
                <c:pt idx="12">
                  <c:v>0.0700000126000066</c:v>
                </c:pt>
                <c:pt idx="13">
                  <c:v>0.0700000126000066</c:v>
                </c:pt>
                <c:pt idx="14">
                  <c:v>0.0700000126000066</c:v>
                </c:pt>
                <c:pt idx="15">
                  <c:v>0.0700000126000066</c:v>
                </c:pt>
              </c:numCache>
            </c:numRef>
          </c:val>
          <c:smooth val="0"/>
        </c:ser>
        <c:ser>
          <c:idx val="7"/>
          <c:order val="7"/>
          <c:marker>
            <c:symbol val="none"/>
          </c:marker>
          <c:val>
            <c:numRef>
              <c:f>'speed obj func'!$G$37:$V$37</c:f>
              <c:numCache>
                <c:formatCode>0.00</c:formatCode>
                <c:ptCount val="16"/>
                <c:pt idx="0">
                  <c:v>0.0800000196000142</c:v>
                </c:pt>
                <c:pt idx="1">
                  <c:v>0.0800000196000142</c:v>
                </c:pt>
                <c:pt idx="2">
                  <c:v>0.0800000196000142</c:v>
                </c:pt>
                <c:pt idx="3">
                  <c:v>0.0800000196000142</c:v>
                </c:pt>
                <c:pt idx="4">
                  <c:v>0.0800000196000142</c:v>
                </c:pt>
                <c:pt idx="5">
                  <c:v>0.0800000196000142</c:v>
                </c:pt>
                <c:pt idx="6">
                  <c:v>0.0800000196000142</c:v>
                </c:pt>
                <c:pt idx="7">
                  <c:v>0.0800000196000142</c:v>
                </c:pt>
                <c:pt idx="8">
                  <c:v>0.0800000196000142</c:v>
                </c:pt>
                <c:pt idx="9">
                  <c:v>0.0800000196000142</c:v>
                </c:pt>
                <c:pt idx="10">
                  <c:v>0.0800000196000142</c:v>
                </c:pt>
                <c:pt idx="11">
                  <c:v>0.0800000196000142</c:v>
                </c:pt>
                <c:pt idx="12">
                  <c:v>0.0800000196000142</c:v>
                </c:pt>
                <c:pt idx="13">
                  <c:v>0.0800000196000142</c:v>
                </c:pt>
                <c:pt idx="14">
                  <c:v>0.0800000196000142</c:v>
                </c:pt>
                <c:pt idx="15">
                  <c:v>0.0800000196000142</c:v>
                </c:pt>
              </c:numCache>
            </c:numRef>
          </c:val>
          <c:smooth val="0"/>
        </c:ser>
        <c:ser>
          <c:idx val="8"/>
          <c:order val="8"/>
          <c:marker>
            <c:symbol val="none"/>
          </c:marker>
          <c:val>
            <c:numRef>
              <c:f>'speed obj func'!$G$38:$V$38</c:f>
              <c:numCache>
                <c:formatCode>0.00</c:formatCode>
                <c:ptCount val="16"/>
                <c:pt idx="0">
                  <c:v>0.0900000288000279</c:v>
                </c:pt>
                <c:pt idx="1">
                  <c:v>0.0900000288000279</c:v>
                </c:pt>
                <c:pt idx="2">
                  <c:v>0.0900000288000279</c:v>
                </c:pt>
                <c:pt idx="3">
                  <c:v>0.0900000288000279</c:v>
                </c:pt>
                <c:pt idx="4">
                  <c:v>0.0900000288000279</c:v>
                </c:pt>
                <c:pt idx="5">
                  <c:v>0.0900000288000279</c:v>
                </c:pt>
                <c:pt idx="6">
                  <c:v>0.0900000288000279</c:v>
                </c:pt>
                <c:pt idx="7">
                  <c:v>0.0900000288000279</c:v>
                </c:pt>
                <c:pt idx="8">
                  <c:v>0.0900000288000279</c:v>
                </c:pt>
                <c:pt idx="9">
                  <c:v>0.0900000288000279</c:v>
                </c:pt>
                <c:pt idx="10">
                  <c:v>0.0900000288000279</c:v>
                </c:pt>
                <c:pt idx="11">
                  <c:v>0.0900000288000279</c:v>
                </c:pt>
                <c:pt idx="12">
                  <c:v>0.0900000288000279</c:v>
                </c:pt>
                <c:pt idx="13">
                  <c:v>0.0900000288000279</c:v>
                </c:pt>
                <c:pt idx="14">
                  <c:v>0.0900000288000279</c:v>
                </c:pt>
                <c:pt idx="15">
                  <c:v>0.0900000288000279</c:v>
                </c:pt>
              </c:numCache>
            </c:numRef>
          </c:val>
          <c:smooth val="0"/>
        </c:ser>
        <c:ser>
          <c:idx val="9"/>
          <c:order val="9"/>
          <c:marker>
            <c:symbol val="none"/>
          </c:marker>
          <c:val>
            <c:numRef>
              <c:f>'speed obj func'!$G$39:$V$39</c:f>
              <c:numCache>
                <c:formatCode>0.00</c:formatCode>
                <c:ptCount val="16"/>
                <c:pt idx="0">
                  <c:v>0.100000040500051</c:v>
                </c:pt>
                <c:pt idx="1">
                  <c:v>0.100000040500051</c:v>
                </c:pt>
                <c:pt idx="2">
                  <c:v>0.100000040500051</c:v>
                </c:pt>
                <c:pt idx="3">
                  <c:v>0.100000040500051</c:v>
                </c:pt>
                <c:pt idx="4">
                  <c:v>0.100000040500051</c:v>
                </c:pt>
                <c:pt idx="5">
                  <c:v>0.100000040500051</c:v>
                </c:pt>
                <c:pt idx="6">
                  <c:v>0.100000040500051</c:v>
                </c:pt>
                <c:pt idx="7">
                  <c:v>0.100000040500051</c:v>
                </c:pt>
                <c:pt idx="8">
                  <c:v>0.100000040500051</c:v>
                </c:pt>
                <c:pt idx="9">
                  <c:v>0.100000040500051</c:v>
                </c:pt>
                <c:pt idx="10">
                  <c:v>0.100000040500051</c:v>
                </c:pt>
                <c:pt idx="11">
                  <c:v>0.100000040500051</c:v>
                </c:pt>
                <c:pt idx="12">
                  <c:v>0.100000040500051</c:v>
                </c:pt>
                <c:pt idx="13">
                  <c:v>0.100000040500051</c:v>
                </c:pt>
                <c:pt idx="14">
                  <c:v>0.100000040500051</c:v>
                </c:pt>
                <c:pt idx="15">
                  <c:v>0.100000040500051</c:v>
                </c:pt>
              </c:numCache>
            </c:numRef>
          </c:val>
          <c:smooth val="0"/>
        </c:ser>
        <c:dLbls>
          <c:showLegendKey val="0"/>
          <c:showVal val="0"/>
          <c:showCatName val="0"/>
          <c:showSerName val="0"/>
          <c:showPercent val="0"/>
          <c:showBubbleSize val="0"/>
        </c:dLbls>
        <c:marker val="1"/>
        <c:smooth val="0"/>
        <c:axId val="2127657000"/>
        <c:axId val="2127659944"/>
      </c:lineChart>
      <c:catAx>
        <c:axId val="2127657000"/>
        <c:scaling>
          <c:orientation val="minMax"/>
        </c:scaling>
        <c:delete val="0"/>
        <c:axPos val="b"/>
        <c:majorTickMark val="out"/>
        <c:minorTickMark val="none"/>
        <c:tickLblPos val="nextTo"/>
        <c:crossAx val="2127659944"/>
        <c:crosses val="autoZero"/>
        <c:auto val="1"/>
        <c:lblAlgn val="ctr"/>
        <c:lblOffset val="100"/>
        <c:noMultiLvlLbl val="0"/>
      </c:catAx>
      <c:valAx>
        <c:axId val="2127659944"/>
        <c:scaling>
          <c:orientation val="minMax"/>
        </c:scaling>
        <c:delete val="0"/>
        <c:axPos val="l"/>
        <c:majorGridlines/>
        <c:numFmt formatCode="0.00" sourceLinked="1"/>
        <c:majorTickMark val="out"/>
        <c:minorTickMark val="none"/>
        <c:tickLblPos val="nextTo"/>
        <c:crossAx val="212765700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127710504"/>
        <c:axId val="2127713448"/>
        <c:axId val="2127716488"/>
      </c:surface3DChart>
      <c:catAx>
        <c:axId val="2127710504"/>
        <c:scaling>
          <c:orientation val="minMax"/>
        </c:scaling>
        <c:delete val="0"/>
        <c:axPos val="b"/>
        <c:majorTickMark val="out"/>
        <c:minorTickMark val="none"/>
        <c:tickLblPos val="nextTo"/>
        <c:crossAx val="2127713448"/>
        <c:crosses val="autoZero"/>
        <c:auto val="1"/>
        <c:lblAlgn val="ctr"/>
        <c:lblOffset val="100"/>
        <c:noMultiLvlLbl val="0"/>
      </c:catAx>
      <c:valAx>
        <c:axId val="2127713448"/>
        <c:scaling>
          <c:orientation val="minMax"/>
        </c:scaling>
        <c:delete val="0"/>
        <c:axPos val="l"/>
        <c:majorGridlines/>
        <c:numFmt formatCode="0" sourceLinked="1"/>
        <c:majorTickMark val="out"/>
        <c:minorTickMark val="none"/>
        <c:tickLblPos val="nextTo"/>
        <c:crossAx val="2127710504"/>
        <c:crosses val="autoZero"/>
        <c:crossBetween val="midCat"/>
      </c:valAx>
      <c:serAx>
        <c:axId val="2127716488"/>
        <c:scaling>
          <c:orientation val="minMax"/>
        </c:scaling>
        <c:delete val="0"/>
        <c:axPos val="b"/>
        <c:majorTickMark val="out"/>
        <c:minorTickMark val="none"/>
        <c:tickLblPos val="nextTo"/>
        <c:crossAx val="212771344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125106056"/>
        <c:axId val="2125108904"/>
        <c:axId val="2125111944"/>
      </c:surface3DChart>
      <c:catAx>
        <c:axId val="2125106056"/>
        <c:scaling>
          <c:orientation val="minMax"/>
        </c:scaling>
        <c:delete val="0"/>
        <c:axPos val="b"/>
        <c:majorTickMark val="out"/>
        <c:minorTickMark val="none"/>
        <c:tickLblPos val="nextTo"/>
        <c:crossAx val="2125108904"/>
        <c:crosses val="autoZero"/>
        <c:auto val="1"/>
        <c:lblAlgn val="ctr"/>
        <c:lblOffset val="100"/>
        <c:noMultiLvlLbl val="0"/>
      </c:catAx>
      <c:valAx>
        <c:axId val="2125108904"/>
        <c:scaling>
          <c:orientation val="minMax"/>
        </c:scaling>
        <c:delete val="0"/>
        <c:axPos val="l"/>
        <c:majorGridlines/>
        <c:numFmt formatCode="0" sourceLinked="1"/>
        <c:majorTickMark val="out"/>
        <c:minorTickMark val="none"/>
        <c:tickLblPos val="nextTo"/>
        <c:crossAx val="2125106056"/>
        <c:crosses val="autoZero"/>
        <c:crossBetween val="midCat"/>
      </c:valAx>
      <c:serAx>
        <c:axId val="2125111944"/>
        <c:scaling>
          <c:orientation val="minMax"/>
        </c:scaling>
        <c:delete val="0"/>
        <c:axPos val="b"/>
        <c:majorTickMark val="out"/>
        <c:minorTickMark val="none"/>
        <c:tickLblPos val="nextTo"/>
        <c:crossAx val="212510890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9" Type="http://schemas.openxmlformats.org/officeDocument/2006/relationships/chart" Target="../charts/chart12.xml"/><Relationship Id="rId20" Type="http://schemas.openxmlformats.org/officeDocument/2006/relationships/chart" Target="../charts/chart23.xml"/><Relationship Id="rId10" Type="http://schemas.openxmlformats.org/officeDocument/2006/relationships/chart" Target="../charts/chart13.xml"/><Relationship Id="rId11" Type="http://schemas.openxmlformats.org/officeDocument/2006/relationships/chart" Target="../charts/chart14.xml"/><Relationship Id="rId12" Type="http://schemas.openxmlformats.org/officeDocument/2006/relationships/chart" Target="../charts/chart15.xml"/><Relationship Id="rId13" Type="http://schemas.openxmlformats.org/officeDocument/2006/relationships/chart" Target="../charts/chart16.xml"/><Relationship Id="rId14" Type="http://schemas.openxmlformats.org/officeDocument/2006/relationships/chart" Target="../charts/chart17.xml"/><Relationship Id="rId15" Type="http://schemas.openxmlformats.org/officeDocument/2006/relationships/chart" Target="../charts/chart18.xml"/><Relationship Id="rId16" Type="http://schemas.openxmlformats.org/officeDocument/2006/relationships/chart" Target="../charts/chart19.xml"/><Relationship Id="rId17" Type="http://schemas.openxmlformats.org/officeDocument/2006/relationships/chart" Target="../charts/chart20.xml"/><Relationship Id="rId18" Type="http://schemas.openxmlformats.org/officeDocument/2006/relationships/chart" Target="../charts/chart21.xml"/><Relationship Id="rId19" Type="http://schemas.openxmlformats.org/officeDocument/2006/relationships/chart" Target="../charts/chart22.xml"/><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6" Type="http://schemas.openxmlformats.org/officeDocument/2006/relationships/chart" Target="../charts/chart9.xml"/><Relationship Id="rId7" Type="http://schemas.openxmlformats.org/officeDocument/2006/relationships/chart" Target="../charts/chart10.xml"/><Relationship Id="rId8"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 Id="rId3"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7.xml"/><Relationship Id="rId2"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xdr:col>
      <xdr:colOff>406400</xdr:colOff>
      <xdr:row>20</xdr:row>
      <xdr:rowOff>0</xdr:rowOff>
    </xdr:from>
    <xdr:to>
      <xdr:col>7</xdr:col>
      <xdr:colOff>25400</xdr:colOff>
      <xdr:row>34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800100</xdr:colOff>
      <xdr:row>13</xdr:row>
      <xdr:rowOff>19050</xdr:rowOff>
    </xdr:from>
    <xdr:to>
      <xdr:col>15</xdr:col>
      <xdr:colOff>419100</xdr:colOff>
      <xdr:row>27</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25400</xdr:colOff>
      <xdr:row>12</xdr:row>
      <xdr:rowOff>146050</xdr:rowOff>
    </xdr:from>
    <xdr:to>
      <xdr:col>28</xdr:col>
      <xdr:colOff>469900</xdr:colOff>
      <xdr:row>27</xdr:row>
      <xdr:rowOff>31750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635000</xdr:colOff>
      <xdr:row>8</xdr:row>
      <xdr:rowOff>50800</xdr:rowOff>
    </xdr:from>
    <xdr:to>
      <xdr:col>16</xdr:col>
      <xdr:colOff>254000</xdr:colOff>
      <xdr:row>22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584200</xdr:colOff>
      <xdr:row>8</xdr:row>
      <xdr:rowOff>88900</xdr:rowOff>
    </xdr:from>
    <xdr:to>
      <xdr:col>14</xdr:col>
      <xdr:colOff>203200</xdr:colOff>
      <xdr:row>22</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800100</xdr:colOff>
      <xdr:row>13</xdr:row>
      <xdr:rowOff>152400</xdr:rowOff>
    </xdr:from>
    <xdr:to>
      <xdr:col>22</xdr:col>
      <xdr:colOff>419100</xdr:colOff>
      <xdr:row>28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774700</xdr:colOff>
      <xdr:row>30</xdr:row>
      <xdr:rowOff>133350</xdr:rowOff>
    </xdr:from>
    <xdr:to>
      <xdr:col>22</xdr:col>
      <xdr:colOff>393700</xdr:colOff>
      <xdr:row>45</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431800</xdr:colOff>
      <xdr:row>46</xdr:row>
      <xdr:rowOff>57150</xdr:rowOff>
    </xdr:from>
    <xdr:to>
      <xdr:col>11</xdr:col>
      <xdr:colOff>800100</xdr:colOff>
      <xdr:row>56</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673100</xdr:colOff>
      <xdr:row>65</xdr:row>
      <xdr:rowOff>57150</xdr:rowOff>
    </xdr:from>
    <xdr:to>
      <xdr:col>14</xdr:col>
      <xdr:colOff>292100</xdr:colOff>
      <xdr:row>79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101600</xdr:colOff>
      <xdr:row>93</xdr:row>
      <xdr:rowOff>133350</xdr:rowOff>
    </xdr:from>
    <xdr:to>
      <xdr:col>10</xdr:col>
      <xdr:colOff>469900</xdr:colOff>
      <xdr:row>106</xdr:row>
      <xdr:rowOff>165100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215900</xdr:colOff>
      <xdr:row>87</xdr:row>
      <xdr:rowOff>158750</xdr:rowOff>
    </xdr:from>
    <xdr:to>
      <xdr:col>14</xdr:col>
      <xdr:colOff>279400</xdr:colOff>
      <xdr:row>102</xdr:row>
      <xdr:rowOff>76200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165100</xdr:colOff>
      <xdr:row>112</xdr:row>
      <xdr:rowOff>31750</xdr:rowOff>
    </xdr:from>
    <xdr:to>
      <xdr:col>19</xdr:col>
      <xdr:colOff>228600</xdr:colOff>
      <xdr:row>126</xdr:row>
      <xdr:rowOff>107950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863600</xdr:colOff>
      <xdr:row>111</xdr:row>
      <xdr:rowOff>171450</xdr:rowOff>
    </xdr:from>
    <xdr:to>
      <xdr:col>13</xdr:col>
      <xdr:colOff>25400</xdr:colOff>
      <xdr:row>126</xdr:row>
      <xdr:rowOff>57150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165100</xdr:colOff>
      <xdr:row>135</xdr:row>
      <xdr:rowOff>31750</xdr:rowOff>
    </xdr:from>
    <xdr:to>
      <xdr:col>19</xdr:col>
      <xdr:colOff>228600</xdr:colOff>
      <xdr:row>149</xdr:row>
      <xdr:rowOff>107950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863600</xdr:colOff>
      <xdr:row>134</xdr:row>
      <xdr:rowOff>171450</xdr:rowOff>
    </xdr:from>
    <xdr:to>
      <xdr:col>13</xdr:col>
      <xdr:colOff>25400</xdr:colOff>
      <xdr:row>149</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165100</xdr:colOff>
      <xdr:row>158</xdr:row>
      <xdr:rowOff>31750</xdr:rowOff>
    </xdr:from>
    <xdr:to>
      <xdr:col>19</xdr:col>
      <xdr:colOff>228600</xdr:colOff>
      <xdr:row>172</xdr:row>
      <xdr:rowOff>107950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863600</xdr:colOff>
      <xdr:row>157</xdr:row>
      <xdr:rowOff>171450</xdr:rowOff>
    </xdr:from>
    <xdr:to>
      <xdr:col>13</xdr:col>
      <xdr:colOff>25400</xdr:colOff>
      <xdr:row>172</xdr:row>
      <xdr:rowOff>57150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419100</xdr:colOff>
      <xdr:row>46</xdr:row>
      <xdr:rowOff>82550</xdr:rowOff>
    </xdr:from>
    <xdr:to>
      <xdr:col>17</xdr:col>
      <xdr:colOff>889000</xdr:colOff>
      <xdr:row>55</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736600</xdr:colOff>
      <xdr:row>64</xdr:row>
      <xdr:rowOff>184150</xdr:rowOff>
    </xdr:from>
    <xdr:to>
      <xdr:col>20</xdr:col>
      <xdr:colOff>800100</xdr:colOff>
      <xdr:row>79</xdr:row>
      <xdr:rowOff>69850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165100</xdr:colOff>
      <xdr:row>199</xdr:row>
      <xdr:rowOff>120650</xdr:rowOff>
    </xdr:from>
    <xdr:to>
      <xdr:col>17</xdr:col>
      <xdr:colOff>114300</xdr:colOff>
      <xdr:row>217</xdr:row>
      <xdr:rowOff>88900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279400</xdr:colOff>
      <xdr:row>224</xdr:row>
      <xdr:rowOff>31750</xdr:rowOff>
    </xdr:from>
    <xdr:to>
      <xdr:col>17</xdr:col>
      <xdr:colOff>304800</xdr:colOff>
      <xdr:row>242</xdr:row>
      <xdr:rowOff>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254000</xdr:colOff>
      <xdr:row>249</xdr:row>
      <xdr:rowOff>146050</xdr:rowOff>
    </xdr:from>
    <xdr:to>
      <xdr:col>17</xdr:col>
      <xdr:colOff>241300</xdr:colOff>
      <xdr:row>267</xdr:row>
      <xdr:rowOff>127000</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215900</xdr:colOff>
      <xdr:row>207</xdr:row>
      <xdr:rowOff>57150</xdr:rowOff>
    </xdr:from>
    <xdr:to>
      <xdr:col>20</xdr:col>
      <xdr:colOff>901700</xdr:colOff>
      <xdr:row>221</xdr:row>
      <xdr:rowOff>133350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495300</xdr:colOff>
      <xdr:row>10</xdr:row>
      <xdr:rowOff>165100</xdr:rowOff>
    </xdr:from>
    <xdr:to>
      <xdr:col>15</xdr:col>
      <xdr:colOff>520700</xdr:colOff>
      <xdr:row>24</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457200</xdr:colOff>
      <xdr:row>14</xdr:row>
      <xdr:rowOff>127000</xdr:rowOff>
    </xdr:from>
    <xdr:to>
      <xdr:col>26</xdr:col>
      <xdr:colOff>228600</xdr:colOff>
      <xdr:row>25</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457200</xdr:colOff>
      <xdr:row>1</xdr:row>
      <xdr:rowOff>25400</xdr:rowOff>
    </xdr:from>
    <xdr:to>
      <xdr:col>26</xdr:col>
      <xdr:colOff>228600</xdr:colOff>
      <xdr:row>14</xdr:row>
      <xdr:rowOff>88900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736600</xdr:colOff>
      <xdr:row>10</xdr:row>
      <xdr:rowOff>50800</xdr:rowOff>
    </xdr:from>
    <xdr:to>
      <xdr:col>12</xdr:col>
      <xdr:colOff>355600</xdr:colOff>
      <xdr:row>24</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101600</xdr:colOff>
      <xdr:row>41</xdr:row>
      <xdr:rowOff>101600</xdr:rowOff>
    </xdr:from>
    <xdr:to>
      <xdr:col>15</xdr:col>
      <xdr:colOff>546100</xdr:colOff>
      <xdr:row>55</xdr:row>
      <xdr:rowOff>177800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46</xdr:row>
      <xdr:rowOff>0</xdr:rowOff>
    </xdr:from>
    <xdr:to>
      <xdr:col>12</xdr:col>
      <xdr:colOff>444500</xdr:colOff>
      <xdr:row>60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2"/>
  <sheetViews>
    <sheetView workbookViewId="0">
      <selection activeCell="B5" sqref="B5"/>
    </sheetView>
  </sheetViews>
  <sheetFormatPr baseColWidth="10" defaultRowHeight="15" x14ac:dyDescent="0"/>
  <cols>
    <col min="8" max="8" width="11.5" customWidth="1"/>
  </cols>
  <sheetData>
    <row r="1" spans="1:19">
      <c r="A1" t="s">
        <v>17</v>
      </c>
    </row>
    <row r="2" spans="1:19">
      <c r="B2" t="s">
        <v>30</v>
      </c>
    </row>
    <row r="3" spans="1:19">
      <c r="B3" t="s">
        <v>31</v>
      </c>
    </row>
    <row r="4" spans="1:19">
      <c r="B4" t="s">
        <v>32</v>
      </c>
    </row>
    <row r="5" spans="1:19" s="1" customFormat="1">
      <c r="A5" s="1" t="s">
        <v>1</v>
      </c>
      <c r="H5" s="3">
        <v>42.948717948717949</v>
      </c>
      <c r="J5" s="3">
        <v>488.62108262108262</v>
      </c>
      <c r="L5" s="3">
        <v>1006.4159544159544</v>
      </c>
    </row>
    <row r="6" spans="1:19" s="1" customFormat="1">
      <c r="A6" s="1" t="s">
        <v>12</v>
      </c>
      <c r="H6" s="3">
        <v>44.736526946107787</v>
      </c>
      <c r="J6" s="3">
        <v>479.52694610778445</v>
      </c>
      <c r="L6" s="3">
        <v>997.03293413173651</v>
      </c>
    </row>
    <row r="7" spans="1:19" s="1" customFormat="1">
      <c r="A7" s="1" t="s">
        <v>13</v>
      </c>
      <c r="H7" s="3">
        <v>51.791666666666664</v>
      </c>
      <c r="J7" s="3">
        <v>707.74652777777783</v>
      </c>
      <c r="L7" s="3">
        <v>1225.6701388888889</v>
      </c>
    </row>
    <row r="8" spans="1:19" s="1" customFormat="1">
      <c r="A8" s="1" t="s">
        <v>14</v>
      </c>
      <c r="H8" s="3">
        <v>44.137829912023463</v>
      </c>
      <c r="J8" s="3">
        <v>470.94428152492668</v>
      </c>
      <c r="L8" s="3">
        <v>987.46627565982408</v>
      </c>
    </row>
    <row r="9" spans="1:19" s="1" customFormat="1">
      <c r="A9" s="1" t="s">
        <v>15</v>
      </c>
      <c r="H9" s="3">
        <v>50.112820512820512</v>
      </c>
      <c r="J9" s="3">
        <v>595.55384615384617</v>
      </c>
      <c r="L9" s="3">
        <v>1110.5230769230768</v>
      </c>
    </row>
    <row r="10" spans="1:19" s="1" customFormat="1">
      <c r="A10" s="1" t="s">
        <v>16</v>
      </c>
      <c r="H10" s="3">
        <v>82.80446927374301</v>
      </c>
      <c r="J10" s="3">
        <v>1151.1284916201118</v>
      </c>
      <c r="L10" s="3">
        <v>1666.3519553072626</v>
      </c>
      <c r="S10" s="3">
        <f>AVERAGE(S14:S192)</f>
        <v>43.391061452513966</v>
      </c>
    </row>
    <row r="11" spans="1:19" s="1" customFormat="1"/>
    <row r="12" spans="1:19" s="1" customFormat="1"/>
    <row r="14" spans="1:19">
      <c r="A14" t="s">
        <v>2</v>
      </c>
      <c r="B14">
        <v>1095</v>
      </c>
      <c r="C14" t="s">
        <v>3</v>
      </c>
      <c r="D14">
        <v>485058</v>
      </c>
      <c r="E14" t="s">
        <v>4</v>
      </c>
      <c r="F14">
        <v>9.9998000000000004E-2</v>
      </c>
      <c r="G14" t="s">
        <v>5</v>
      </c>
      <c r="H14">
        <v>153</v>
      </c>
      <c r="I14" t="s">
        <v>6</v>
      </c>
      <c r="J14">
        <v>3132</v>
      </c>
      <c r="K14" t="s">
        <v>7</v>
      </c>
      <c r="L14">
        <v>3648</v>
      </c>
      <c r="M14" t="s">
        <v>8</v>
      </c>
      <c r="N14">
        <v>0</v>
      </c>
      <c r="O14" t="s">
        <v>9</v>
      </c>
      <c r="P14" t="s">
        <v>10</v>
      </c>
      <c r="Q14">
        <v>0</v>
      </c>
      <c r="R14" t="s">
        <v>11</v>
      </c>
      <c r="S14">
        <v>48</v>
      </c>
    </row>
    <row r="15" spans="1:19">
      <c r="A15" t="s">
        <v>2</v>
      </c>
      <c r="B15">
        <v>1095</v>
      </c>
      <c r="C15" t="s">
        <v>3</v>
      </c>
      <c r="D15">
        <v>485163</v>
      </c>
      <c r="E15" t="s">
        <v>4</v>
      </c>
      <c r="F15">
        <v>9.9998000000000004E-2</v>
      </c>
      <c r="G15" t="s">
        <v>5</v>
      </c>
      <c r="H15">
        <v>105</v>
      </c>
      <c r="I15" t="s">
        <v>6</v>
      </c>
      <c r="J15">
        <v>1729</v>
      </c>
      <c r="K15" t="s">
        <v>7</v>
      </c>
      <c r="L15">
        <v>2251</v>
      </c>
      <c r="M15" t="s">
        <v>8</v>
      </c>
      <c r="N15">
        <v>0</v>
      </c>
      <c r="O15" t="s">
        <v>9</v>
      </c>
      <c r="P15" t="s">
        <v>10</v>
      </c>
      <c r="Q15">
        <v>0</v>
      </c>
      <c r="R15" t="s">
        <v>11</v>
      </c>
      <c r="S15">
        <v>48</v>
      </c>
    </row>
    <row r="16" spans="1:19">
      <c r="A16" t="s">
        <v>2</v>
      </c>
      <c r="B16">
        <v>1095</v>
      </c>
      <c r="C16" t="s">
        <v>3</v>
      </c>
      <c r="D16">
        <v>485166</v>
      </c>
      <c r="E16" t="s">
        <v>4</v>
      </c>
      <c r="F16">
        <v>9.9998000000000004E-2</v>
      </c>
      <c r="G16" t="s">
        <v>5</v>
      </c>
      <c r="H16">
        <v>3</v>
      </c>
      <c r="I16" t="s">
        <v>6</v>
      </c>
      <c r="J16">
        <v>-455</v>
      </c>
      <c r="K16" t="s">
        <v>7</v>
      </c>
      <c r="L16">
        <v>67</v>
      </c>
      <c r="M16" t="s">
        <v>8</v>
      </c>
      <c r="N16">
        <v>0</v>
      </c>
      <c r="O16" t="s">
        <v>9</v>
      </c>
      <c r="P16" t="s">
        <v>10</v>
      </c>
      <c r="Q16">
        <v>0</v>
      </c>
      <c r="R16" t="s">
        <v>11</v>
      </c>
      <c r="S16">
        <v>45</v>
      </c>
    </row>
    <row r="17" spans="1:19">
      <c r="A17" t="s">
        <v>2</v>
      </c>
      <c r="B17">
        <v>1095</v>
      </c>
      <c r="C17" t="s">
        <v>3</v>
      </c>
      <c r="D17">
        <v>485228</v>
      </c>
      <c r="E17" t="s">
        <v>4</v>
      </c>
      <c r="F17">
        <v>9.9998000000000004E-2</v>
      </c>
      <c r="G17" t="s">
        <v>5</v>
      </c>
      <c r="H17">
        <v>62</v>
      </c>
      <c r="I17" t="s">
        <v>6</v>
      </c>
      <c r="J17">
        <v>1200</v>
      </c>
      <c r="K17" t="s">
        <v>7</v>
      </c>
      <c r="L17">
        <v>1723</v>
      </c>
      <c r="M17" t="s">
        <v>8</v>
      </c>
      <c r="N17">
        <v>0</v>
      </c>
      <c r="O17" t="s">
        <v>9</v>
      </c>
      <c r="P17" t="s">
        <v>10</v>
      </c>
      <c r="Q17">
        <v>0</v>
      </c>
      <c r="R17" t="s">
        <v>11</v>
      </c>
      <c r="S17">
        <v>47</v>
      </c>
    </row>
    <row r="18" spans="1:19">
      <c r="A18" t="s">
        <v>2</v>
      </c>
      <c r="B18">
        <v>1095</v>
      </c>
      <c r="C18" t="s">
        <v>3</v>
      </c>
      <c r="D18">
        <v>485517</v>
      </c>
      <c r="E18" t="s">
        <v>4</v>
      </c>
      <c r="F18">
        <v>9.9998000000000004E-2</v>
      </c>
      <c r="G18" t="s">
        <v>5</v>
      </c>
      <c r="H18">
        <v>289</v>
      </c>
      <c r="I18" t="s">
        <v>6</v>
      </c>
      <c r="J18">
        <v>5484</v>
      </c>
      <c r="K18" t="s">
        <v>7</v>
      </c>
      <c r="L18">
        <v>6005</v>
      </c>
      <c r="M18" t="s">
        <v>8</v>
      </c>
      <c r="N18">
        <v>0</v>
      </c>
      <c r="O18" t="s">
        <v>9</v>
      </c>
      <c r="P18" t="s">
        <v>10</v>
      </c>
      <c r="Q18">
        <v>0</v>
      </c>
      <c r="R18" t="s">
        <v>11</v>
      </c>
      <c r="S18">
        <v>48</v>
      </c>
    </row>
    <row r="19" spans="1:19">
      <c r="A19" t="s">
        <v>2</v>
      </c>
      <c r="B19">
        <v>1095</v>
      </c>
      <c r="C19" t="s">
        <v>3</v>
      </c>
      <c r="D19">
        <v>485810</v>
      </c>
      <c r="E19" t="s">
        <v>4</v>
      </c>
      <c r="F19">
        <v>9.9998000000000004E-2</v>
      </c>
      <c r="G19" t="s">
        <v>5</v>
      </c>
      <c r="H19">
        <v>293</v>
      </c>
      <c r="I19" t="s">
        <v>6</v>
      </c>
      <c r="J19">
        <v>5671</v>
      </c>
      <c r="K19" t="s">
        <v>7</v>
      </c>
      <c r="L19">
        <v>6191</v>
      </c>
      <c r="M19" t="s">
        <v>8</v>
      </c>
      <c r="N19">
        <v>0</v>
      </c>
      <c r="O19" t="s">
        <v>9</v>
      </c>
      <c r="P19" t="s">
        <v>10</v>
      </c>
      <c r="Q19">
        <v>0</v>
      </c>
      <c r="R19" t="s">
        <v>11</v>
      </c>
      <c r="S19">
        <v>48</v>
      </c>
    </row>
    <row r="20" spans="1:19">
      <c r="A20" t="s">
        <v>2</v>
      </c>
      <c r="B20">
        <v>1095</v>
      </c>
      <c r="C20" t="s">
        <v>3</v>
      </c>
      <c r="D20">
        <v>486019</v>
      </c>
      <c r="E20" t="s">
        <v>4</v>
      </c>
      <c r="F20">
        <v>9.9998000000000004E-2</v>
      </c>
      <c r="G20" t="s">
        <v>5</v>
      </c>
      <c r="H20">
        <v>209</v>
      </c>
      <c r="I20" t="s">
        <v>6</v>
      </c>
      <c r="J20">
        <v>3883</v>
      </c>
      <c r="K20" t="s">
        <v>7</v>
      </c>
      <c r="L20">
        <v>4397</v>
      </c>
      <c r="M20" t="s">
        <v>8</v>
      </c>
      <c r="N20">
        <v>0</v>
      </c>
      <c r="O20" t="s">
        <v>9</v>
      </c>
      <c r="P20" t="s">
        <v>10</v>
      </c>
      <c r="Q20">
        <v>0</v>
      </c>
      <c r="R20" t="s">
        <v>11</v>
      </c>
      <c r="S20">
        <v>48</v>
      </c>
    </row>
    <row r="21" spans="1:19">
      <c r="A21" t="s">
        <v>2</v>
      </c>
      <c r="B21">
        <v>1095</v>
      </c>
      <c r="C21" t="s">
        <v>3</v>
      </c>
      <c r="D21">
        <v>486055</v>
      </c>
      <c r="E21" t="s">
        <v>4</v>
      </c>
      <c r="F21">
        <v>9.9998000000000004E-2</v>
      </c>
      <c r="G21" t="s">
        <v>5</v>
      </c>
      <c r="H21">
        <v>36</v>
      </c>
      <c r="I21" t="s">
        <v>6</v>
      </c>
      <c r="J21">
        <v>-18</v>
      </c>
      <c r="K21" t="s">
        <v>7</v>
      </c>
      <c r="L21">
        <v>493</v>
      </c>
      <c r="M21" t="s">
        <v>8</v>
      </c>
      <c r="N21">
        <v>0</v>
      </c>
      <c r="O21" t="s">
        <v>9</v>
      </c>
      <c r="P21" t="s">
        <v>10</v>
      </c>
      <c r="Q21">
        <v>0</v>
      </c>
      <c r="R21" t="s">
        <v>11</v>
      </c>
      <c r="S21">
        <v>48</v>
      </c>
    </row>
    <row r="22" spans="1:19">
      <c r="A22" t="s">
        <v>2</v>
      </c>
      <c r="B22">
        <v>1095</v>
      </c>
      <c r="C22" t="s">
        <v>3</v>
      </c>
      <c r="D22">
        <v>486056</v>
      </c>
      <c r="E22" t="s">
        <v>4</v>
      </c>
      <c r="F22">
        <v>9.9998000000000004E-2</v>
      </c>
      <c r="G22" t="s">
        <v>5</v>
      </c>
      <c r="H22">
        <v>1</v>
      </c>
      <c r="I22" t="s">
        <v>6</v>
      </c>
      <c r="J22">
        <v>-500</v>
      </c>
      <c r="K22" t="s">
        <v>7</v>
      </c>
      <c r="L22">
        <v>16</v>
      </c>
      <c r="M22" t="s">
        <v>8</v>
      </c>
      <c r="N22">
        <v>0</v>
      </c>
      <c r="O22" t="s">
        <v>9</v>
      </c>
      <c r="P22" t="s">
        <v>10</v>
      </c>
      <c r="Q22">
        <v>0</v>
      </c>
      <c r="R22" t="s">
        <v>11</v>
      </c>
      <c r="S22">
        <v>38</v>
      </c>
    </row>
    <row r="23" spans="1:19">
      <c r="A23" t="s">
        <v>2</v>
      </c>
      <c r="B23">
        <v>1095</v>
      </c>
      <c r="C23" t="s">
        <v>3</v>
      </c>
      <c r="D23">
        <v>486057</v>
      </c>
      <c r="E23" t="s">
        <v>4</v>
      </c>
      <c r="F23">
        <v>9.9998000000000004E-2</v>
      </c>
      <c r="G23" t="s">
        <v>5</v>
      </c>
      <c r="H23">
        <v>1</v>
      </c>
      <c r="I23" t="s">
        <v>6</v>
      </c>
      <c r="J23">
        <v>-500</v>
      </c>
      <c r="K23" t="s">
        <v>7</v>
      </c>
      <c r="L23">
        <v>9</v>
      </c>
      <c r="M23" t="s">
        <v>8</v>
      </c>
      <c r="N23">
        <v>0</v>
      </c>
      <c r="O23" t="s">
        <v>9</v>
      </c>
      <c r="P23" t="s">
        <v>10</v>
      </c>
      <c r="Q23">
        <v>0</v>
      </c>
      <c r="R23" t="s">
        <v>11</v>
      </c>
      <c r="S23">
        <v>37</v>
      </c>
    </row>
    <row r="24" spans="1:19">
      <c r="A24" t="s">
        <v>2</v>
      </c>
      <c r="B24">
        <v>1095</v>
      </c>
      <c r="C24" t="s">
        <v>3</v>
      </c>
      <c r="D24">
        <v>486058</v>
      </c>
      <c r="E24" t="s">
        <v>4</v>
      </c>
      <c r="F24">
        <v>9.9998000000000004E-2</v>
      </c>
      <c r="G24" t="s">
        <v>5</v>
      </c>
      <c r="H24">
        <v>1</v>
      </c>
      <c r="I24" t="s">
        <v>6</v>
      </c>
      <c r="J24">
        <v>-500</v>
      </c>
      <c r="K24" t="s">
        <v>7</v>
      </c>
      <c r="L24">
        <v>11</v>
      </c>
      <c r="M24" t="s">
        <v>8</v>
      </c>
      <c r="N24">
        <v>0</v>
      </c>
      <c r="O24" t="s">
        <v>9</v>
      </c>
      <c r="P24" t="s">
        <v>10</v>
      </c>
      <c r="Q24">
        <v>0</v>
      </c>
      <c r="R24" t="s">
        <v>11</v>
      </c>
      <c r="S24">
        <v>37</v>
      </c>
    </row>
    <row r="25" spans="1:19">
      <c r="A25" t="s">
        <v>2</v>
      </c>
      <c r="B25">
        <v>1095</v>
      </c>
      <c r="C25" t="s">
        <v>3</v>
      </c>
      <c r="D25">
        <v>486083</v>
      </c>
      <c r="E25" t="s">
        <v>4</v>
      </c>
      <c r="F25">
        <v>9.9998000000000004E-2</v>
      </c>
      <c r="G25" t="s">
        <v>5</v>
      </c>
      <c r="H25">
        <v>25</v>
      </c>
      <c r="I25" t="s">
        <v>6</v>
      </c>
      <c r="J25">
        <v>-99</v>
      </c>
      <c r="K25" t="s">
        <v>7</v>
      </c>
      <c r="L25">
        <v>416</v>
      </c>
      <c r="M25" t="s">
        <v>8</v>
      </c>
      <c r="N25">
        <v>0</v>
      </c>
      <c r="O25" t="s">
        <v>9</v>
      </c>
      <c r="P25" t="s">
        <v>10</v>
      </c>
      <c r="Q25">
        <v>0</v>
      </c>
      <c r="R25" t="s">
        <v>11</v>
      </c>
      <c r="S25">
        <v>47</v>
      </c>
    </row>
    <row r="26" spans="1:19">
      <c r="A26" t="s">
        <v>2</v>
      </c>
      <c r="B26">
        <v>1095</v>
      </c>
      <c r="C26" t="s">
        <v>3</v>
      </c>
      <c r="D26">
        <v>486482</v>
      </c>
      <c r="E26" t="s">
        <v>4</v>
      </c>
      <c r="F26">
        <v>9.9998000000000004E-2</v>
      </c>
      <c r="G26" t="s">
        <v>5</v>
      </c>
      <c r="H26">
        <v>399</v>
      </c>
      <c r="I26" t="s">
        <v>6</v>
      </c>
      <c r="J26">
        <v>5446</v>
      </c>
      <c r="K26" t="s">
        <v>7</v>
      </c>
      <c r="L26">
        <v>5954</v>
      </c>
      <c r="M26" t="s">
        <v>8</v>
      </c>
      <c r="N26">
        <v>0</v>
      </c>
      <c r="O26" t="s">
        <v>9</v>
      </c>
      <c r="P26" t="s">
        <v>10</v>
      </c>
      <c r="Q26">
        <v>0</v>
      </c>
      <c r="R26" t="s">
        <v>11</v>
      </c>
      <c r="S26">
        <v>48</v>
      </c>
    </row>
    <row r="27" spans="1:19">
      <c r="A27" t="s">
        <v>2</v>
      </c>
      <c r="B27">
        <v>1095</v>
      </c>
      <c r="C27" t="s">
        <v>3</v>
      </c>
      <c r="D27">
        <v>486483</v>
      </c>
      <c r="E27" t="s">
        <v>4</v>
      </c>
      <c r="F27">
        <v>9.9998000000000004E-2</v>
      </c>
      <c r="G27" t="s">
        <v>5</v>
      </c>
      <c r="H27">
        <v>1</v>
      </c>
      <c r="I27" t="s">
        <v>6</v>
      </c>
      <c r="J27">
        <v>-500</v>
      </c>
      <c r="K27" t="s">
        <v>7</v>
      </c>
      <c r="L27">
        <v>8</v>
      </c>
      <c r="M27" t="s">
        <v>8</v>
      </c>
      <c r="N27">
        <v>0</v>
      </c>
      <c r="O27" t="s">
        <v>9</v>
      </c>
      <c r="P27" t="s">
        <v>10</v>
      </c>
      <c r="Q27">
        <v>0</v>
      </c>
      <c r="R27" t="s">
        <v>11</v>
      </c>
      <c r="S27">
        <v>36</v>
      </c>
    </row>
    <row r="28" spans="1:19">
      <c r="A28" t="s">
        <v>2</v>
      </c>
      <c r="B28">
        <v>1095</v>
      </c>
      <c r="C28" t="s">
        <v>3</v>
      </c>
      <c r="D28">
        <v>486484</v>
      </c>
      <c r="E28" t="s">
        <v>4</v>
      </c>
      <c r="F28">
        <v>9.9998000000000004E-2</v>
      </c>
      <c r="G28" t="s">
        <v>5</v>
      </c>
      <c r="H28">
        <v>1</v>
      </c>
      <c r="I28" t="s">
        <v>6</v>
      </c>
      <c r="J28">
        <v>-500</v>
      </c>
      <c r="K28" t="s">
        <v>7</v>
      </c>
      <c r="L28">
        <v>10</v>
      </c>
      <c r="M28" t="s">
        <v>8</v>
      </c>
      <c r="N28">
        <v>0</v>
      </c>
      <c r="O28" t="s">
        <v>9</v>
      </c>
      <c r="P28" t="s">
        <v>10</v>
      </c>
      <c r="Q28">
        <v>0</v>
      </c>
      <c r="R28" t="s">
        <v>11</v>
      </c>
      <c r="S28">
        <v>36</v>
      </c>
    </row>
    <row r="29" spans="1:19">
      <c r="A29" t="s">
        <v>2</v>
      </c>
      <c r="B29">
        <v>1095</v>
      </c>
      <c r="C29" t="s">
        <v>3</v>
      </c>
      <c r="D29">
        <v>486790</v>
      </c>
      <c r="E29" t="s">
        <v>4</v>
      </c>
      <c r="F29">
        <v>9.9998000000000004E-2</v>
      </c>
      <c r="G29" t="s">
        <v>5</v>
      </c>
      <c r="H29">
        <v>306</v>
      </c>
      <c r="I29" t="s">
        <v>6</v>
      </c>
      <c r="J29">
        <v>5016</v>
      </c>
      <c r="K29" t="s">
        <v>7</v>
      </c>
      <c r="L29">
        <v>5542</v>
      </c>
      <c r="M29" t="s">
        <v>8</v>
      </c>
      <c r="N29">
        <v>0</v>
      </c>
      <c r="O29" t="s">
        <v>9</v>
      </c>
      <c r="P29" t="s">
        <v>10</v>
      </c>
      <c r="Q29">
        <v>0</v>
      </c>
      <c r="R29" t="s">
        <v>11</v>
      </c>
      <c r="S29">
        <v>48</v>
      </c>
    </row>
    <row r="30" spans="1:19">
      <c r="A30" t="s">
        <v>2</v>
      </c>
      <c r="B30">
        <v>1095</v>
      </c>
      <c r="C30" t="s">
        <v>3</v>
      </c>
      <c r="D30">
        <v>486878</v>
      </c>
      <c r="E30" t="s">
        <v>4</v>
      </c>
      <c r="F30">
        <v>9.9998000000000004E-2</v>
      </c>
      <c r="G30" t="s">
        <v>5</v>
      </c>
      <c r="H30">
        <v>88</v>
      </c>
      <c r="I30" t="s">
        <v>6</v>
      </c>
      <c r="J30">
        <v>1393</v>
      </c>
      <c r="K30" t="s">
        <v>7</v>
      </c>
      <c r="L30">
        <v>1911</v>
      </c>
      <c r="M30" t="s">
        <v>8</v>
      </c>
      <c r="N30">
        <v>0</v>
      </c>
      <c r="O30" t="s">
        <v>9</v>
      </c>
      <c r="P30" t="s">
        <v>10</v>
      </c>
      <c r="Q30">
        <v>0</v>
      </c>
      <c r="R30" t="s">
        <v>11</v>
      </c>
      <c r="S30">
        <v>48</v>
      </c>
    </row>
    <row r="31" spans="1:19">
      <c r="A31" t="s">
        <v>2</v>
      </c>
      <c r="B31">
        <v>1095</v>
      </c>
      <c r="C31" t="s">
        <v>3</v>
      </c>
      <c r="D31">
        <v>486884</v>
      </c>
      <c r="E31" t="s">
        <v>4</v>
      </c>
      <c r="F31">
        <v>9.9998000000000004E-2</v>
      </c>
      <c r="G31" t="s">
        <v>5</v>
      </c>
      <c r="H31">
        <v>6</v>
      </c>
      <c r="I31" t="s">
        <v>6</v>
      </c>
      <c r="J31">
        <v>-418</v>
      </c>
      <c r="K31" t="s">
        <v>7</v>
      </c>
      <c r="L31">
        <v>97</v>
      </c>
      <c r="M31" t="s">
        <v>8</v>
      </c>
      <c r="N31">
        <v>0</v>
      </c>
      <c r="O31" t="s">
        <v>9</v>
      </c>
      <c r="P31" t="s">
        <v>10</v>
      </c>
      <c r="Q31">
        <v>0</v>
      </c>
      <c r="R31" t="s">
        <v>11</v>
      </c>
      <c r="S31">
        <v>47</v>
      </c>
    </row>
    <row r="32" spans="1:19">
      <c r="A32" t="s">
        <v>2</v>
      </c>
      <c r="B32">
        <v>1095</v>
      </c>
      <c r="C32" t="s">
        <v>3</v>
      </c>
      <c r="D32">
        <v>486885</v>
      </c>
      <c r="E32" t="s">
        <v>4</v>
      </c>
      <c r="F32">
        <v>9.9998000000000004E-2</v>
      </c>
      <c r="G32" t="s">
        <v>5</v>
      </c>
      <c r="H32">
        <v>1</v>
      </c>
      <c r="I32" t="s">
        <v>6</v>
      </c>
      <c r="J32">
        <v>-500</v>
      </c>
      <c r="K32" t="s">
        <v>7</v>
      </c>
      <c r="L32">
        <v>15</v>
      </c>
      <c r="M32" t="s">
        <v>8</v>
      </c>
      <c r="N32">
        <v>0</v>
      </c>
      <c r="O32" t="s">
        <v>9</v>
      </c>
      <c r="P32" t="s">
        <v>10</v>
      </c>
      <c r="Q32">
        <v>0</v>
      </c>
      <c r="R32" t="s">
        <v>11</v>
      </c>
      <c r="S32">
        <v>36</v>
      </c>
    </row>
    <row r="33" spans="1:19">
      <c r="A33" t="s">
        <v>2</v>
      </c>
      <c r="B33">
        <v>1095</v>
      </c>
      <c r="C33" t="s">
        <v>3</v>
      </c>
      <c r="D33">
        <v>486912</v>
      </c>
      <c r="E33" t="s">
        <v>4</v>
      </c>
      <c r="F33">
        <v>9.9998000000000004E-2</v>
      </c>
      <c r="G33" t="s">
        <v>5</v>
      </c>
      <c r="H33">
        <v>27</v>
      </c>
      <c r="I33" t="s">
        <v>6</v>
      </c>
      <c r="J33">
        <v>-128</v>
      </c>
      <c r="K33" t="s">
        <v>7</v>
      </c>
      <c r="L33">
        <v>384</v>
      </c>
      <c r="M33" t="s">
        <v>8</v>
      </c>
      <c r="N33">
        <v>0</v>
      </c>
      <c r="O33" t="s">
        <v>9</v>
      </c>
      <c r="P33" t="s">
        <v>10</v>
      </c>
      <c r="Q33">
        <v>0</v>
      </c>
      <c r="R33" t="s">
        <v>11</v>
      </c>
      <c r="S33">
        <v>48</v>
      </c>
    </row>
    <row r="34" spans="1:19">
      <c r="A34" t="s">
        <v>2</v>
      </c>
      <c r="B34">
        <v>1095</v>
      </c>
      <c r="C34" t="s">
        <v>3</v>
      </c>
      <c r="D34">
        <v>486918</v>
      </c>
      <c r="E34" t="s">
        <v>4</v>
      </c>
      <c r="F34">
        <v>9.9998000000000004E-2</v>
      </c>
      <c r="G34" t="s">
        <v>5</v>
      </c>
      <c r="H34">
        <v>6</v>
      </c>
      <c r="I34" t="s">
        <v>6</v>
      </c>
      <c r="J34">
        <v>-422</v>
      </c>
      <c r="K34" t="s">
        <v>7</v>
      </c>
      <c r="L34">
        <v>95</v>
      </c>
      <c r="M34" t="s">
        <v>8</v>
      </c>
      <c r="N34">
        <v>0</v>
      </c>
      <c r="O34" t="s">
        <v>9</v>
      </c>
      <c r="P34" t="s">
        <v>10</v>
      </c>
      <c r="Q34">
        <v>0</v>
      </c>
      <c r="R34" t="s">
        <v>11</v>
      </c>
      <c r="S34">
        <v>40</v>
      </c>
    </row>
    <row r="35" spans="1:19">
      <c r="A35" t="s">
        <v>2</v>
      </c>
      <c r="B35">
        <v>1095</v>
      </c>
      <c r="C35" t="s">
        <v>3</v>
      </c>
      <c r="D35">
        <v>487001</v>
      </c>
      <c r="E35" t="s">
        <v>4</v>
      </c>
      <c r="F35">
        <v>9.9998000000000004E-2</v>
      </c>
      <c r="G35" t="s">
        <v>5</v>
      </c>
      <c r="H35">
        <v>83</v>
      </c>
      <c r="I35" t="s">
        <v>6</v>
      </c>
      <c r="J35">
        <v>720</v>
      </c>
      <c r="K35" t="s">
        <v>7</v>
      </c>
      <c r="L35">
        <v>1234</v>
      </c>
      <c r="M35" t="s">
        <v>8</v>
      </c>
      <c r="N35">
        <v>0</v>
      </c>
      <c r="O35" t="s">
        <v>9</v>
      </c>
      <c r="P35" t="s">
        <v>10</v>
      </c>
      <c r="Q35">
        <v>0</v>
      </c>
      <c r="R35" t="s">
        <v>11</v>
      </c>
      <c r="S35">
        <v>48</v>
      </c>
    </row>
    <row r="36" spans="1:19">
      <c r="A36" t="s">
        <v>2</v>
      </c>
      <c r="B36">
        <v>1095</v>
      </c>
      <c r="C36" t="s">
        <v>3</v>
      </c>
      <c r="D36">
        <v>487002</v>
      </c>
      <c r="E36" t="s">
        <v>4</v>
      </c>
      <c r="F36">
        <v>9.9998000000000004E-2</v>
      </c>
      <c r="G36" t="s">
        <v>5</v>
      </c>
      <c r="H36">
        <v>1</v>
      </c>
      <c r="I36" t="s">
        <v>6</v>
      </c>
      <c r="J36">
        <v>-500</v>
      </c>
      <c r="K36" t="s">
        <v>7</v>
      </c>
      <c r="L36">
        <v>8</v>
      </c>
      <c r="M36" t="s">
        <v>8</v>
      </c>
      <c r="N36">
        <v>0</v>
      </c>
      <c r="O36" t="s">
        <v>9</v>
      </c>
      <c r="P36" t="s">
        <v>10</v>
      </c>
      <c r="Q36">
        <v>0</v>
      </c>
      <c r="R36" t="s">
        <v>11</v>
      </c>
      <c r="S36">
        <v>37</v>
      </c>
    </row>
    <row r="37" spans="1:19">
      <c r="A37" t="s">
        <v>2</v>
      </c>
      <c r="B37">
        <v>1095</v>
      </c>
      <c r="C37" t="s">
        <v>3</v>
      </c>
      <c r="D37">
        <v>487003</v>
      </c>
      <c r="E37" t="s">
        <v>4</v>
      </c>
      <c r="F37">
        <v>9.9998000000000004E-2</v>
      </c>
      <c r="G37" t="s">
        <v>5</v>
      </c>
      <c r="H37">
        <v>1</v>
      </c>
      <c r="I37" t="s">
        <v>6</v>
      </c>
      <c r="J37">
        <v>-500</v>
      </c>
      <c r="K37" t="s">
        <v>7</v>
      </c>
      <c r="L37">
        <v>12</v>
      </c>
      <c r="M37" t="s">
        <v>8</v>
      </c>
      <c r="N37">
        <v>0</v>
      </c>
      <c r="O37" t="s">
        <v>9</v>
      </c>
      <c r="P37" t="s">
        <v>10</v>
      </c>
      <c r="Q37">
        <v>0</v>
      </c>
      <c r="R37" t="s">
        <v>11</v>
      </c>
      <c r="S37">
        <v>38</v>
      </c>
    </row>
    <row r="38" spans="1:19">
      <c r="A38" t="s">
        <v>2</v>
      </c>
      <c r="B38">
        <v>1095</v>
      </c>
      <c r="C38" t="s">
        <v>3</v>
      </c>
      <c r="D38">
        <v>487004</v>
      </c>
      <c r="E38" t="s">
        <v>4</v>
      </c>
      <c r="F38">
        <v>9.9998000000000004E-2</v>
      </c>
      <c r="G38" t="s">
        <v>5</v>
      </c>
      <c r="H38">
        <v>1</v>
      </c>
      <c r="I38" t="s">
        <v>6</v>
      </c>
      <c r="J38">
        <v>-500</v>
      </c>
      <c r="K38" t="s">
        <v>7</v>
      </c>
      <c r="L38">
        <v>10</v>
      </c>
      <c r="M38" t="s">
        <v>8</v>
      </c>
      <c r="N38">
        <v>0</v>
      </c>
      <c r="O38" t="s">
        <v>9</v>
      </c>
      <c r="P38" t="s">
        <v>10</v>
      </c>
      <c r="Q38">
        <v>0</v>
      </c>
      <c r="R38" t="s">
        <v>11</v>
      </c>
      <c r="S38">
        <v>37</v>
      </c>
    </row>
    <row r="39" spans="1:19">
      <c r="A39" t="s">
        <v>2</v>
      </c>
      <c r="B39">
        <v>1095</v>
      </c>
      <c r="C39" t="s">
        <v>3</v>
      </c>
      <c r="D39">
        <v>487005</v>
      </c>
      <c r="E39" t="s">
        <v>4</v>
      </c>
      <c r="F39">
        <v>9.9998000000000004E-2</v>
      </c>
      <c r="G39" t="s">
        <v>5</v>
      </c>
      <c r="H39">
        <v>1</v>
      </c>
      <c r="I39" t="s">
        <v>6</v>
      </c>
      <c r="J39">
        <v>-500</v>
      </c>
      <c r="K39" t="s">
        <v>7</v>
      </c>
      <c r="L39">
        <v>10</v>
      </c>
      <c r="M39" t="s">
        <v>8</v>
      </c>
      <c r="N39">
        <v>0</v>
      </c>
      <c r="O39" t="s">
        <v>9</v>
      </c>
      <c r="P39" t="s">
        <v>10</v>
      </c>
      <c r="Q39">
        <v>0</v>
      </c>
      <c r="R39" t="s">
        <v>11</v>
      </c>
      <c r="S39">
        <v>38</v>
      </c>
    </row>
    <row r="40" spans="1:19">
      <c r="A40" t="s">
        <v>2</v>
      </c>
      <c r="B40">
        <v>1095</v>
      </c>
      <c r="C40" t="s">
        <v>3</v>
      </c>
      <c r="D40">
        <v>487006</v>
      </c>
      <c r="E40" t="s">
        <v>4</v>
      </c>
      <c r="F40">
        <v>9.9998000000000004E-2</v>
      </c>
      <c r="G40" t="s">
        <v>5</v>
      </c>
      <c r="H40">
        <v>1</v>
      </c>
      <c r="I40" t="s">
        <v>6</v>
      </c>
      <c r="J40">
        <v>-500</v>
      </c>
      <c r="K40" t="s">
        <v>7</v>
      </c>
      <c r="L40">
        <v>4</v>
      </c>
      <c r="M40" t="s">
        <v>8</v>
      </c>
      <c r="N40">
        <v>0</v>
      </c>
      <c r="O40" t="s">
        <v>9</v>
      </c>
      <c r="P40" t="s">
        <v>10</v>
      </c>
      <c r="Q40">
        <v>0</v>
      </c>
      <c r="R40" t="s">
        <v>11</v>
      </c>
      <c r="S40">
        <v>38</v>
      </c>
    </row>
    <row r="41" spans="1:19">
      <c r="A41" t="s">
        <v>2</v>
      </c>
      <c r="B41">
        <v>1095</v>
      </c>
      <c r="C41" t="s">
        <v>3</v>
      </c>
      <c r="D41">
        <v>487007</v>
      </c>
      <c r="E41" t="s">
        <v>4</v>
      </c>
      <c r="F41">
        <v>9.9998000000000004E-2</v>
      </c>
      <c r="G41" t="s">
        <v>5</v>
      </c>
      <c r="H41">
        <v>1</v>
      </c>
      <c r="I41" t="s">
        <v>6</v>
      </c>
      <c r="J41">
        <v>-500</v>
      </c>
      <c r="K41" t="s">
        <v>7</v>
      </c>
      <c r="L41">
        <v>8</v>
      </c>
      <c r="M41" t="s">
        <v>8</v>
      </c>
      <c r="N41">
        <v>0</v>
      </c>
      <c r="O41" t="s">
        <v>9</v>
      </c>
      <c r="P41" t="s">
        <v>10</v>
      </c>
      <c r="Q41">
        <v>0</v>
      </c>
      <c r="R41" t="s">
        <v>11</v>
      </c>
      <c r="S41">
        <v>37</v>
      </c>
    </row>
    <row r="42" spans="1:19">
      <c r="A42" t="s">
        <v>2</v>
      </c>
      <c r="B42">
        <v>1095</v>
      </c>
      <c r="C42" t="s">
        <v>3</v>
      </c>
      <c r="D42">
        <v>487008</v>
      </c>
      <c r="E42" t="s">
        <v>4</v>
      </c>
      <c r="F42">
        <v>9.9998000000000004E-2</v>
      </c>
      <c r="G42" t="s">
        <v>5</v>
      </c>
      <c r="H42">
        <v>1</v>
      </c>
      <c r="I42" t="s">
        <v>6</v>
      </c>
      <c r="J42">
        <v>-500</v>
      </c>
      <c r="K42" t="s">
        <v>7</v>
      </c>
      <c r="L42">
        <v>6</v>
      </c>
      <c r="M42" t="s">
        <v>8</v>
      </c>
      <c r="N42">
        <v>0</v>
      </c>
      <c r="O42" t="s">
        <v>9</v>
      </c>
      <c r="P42" t="s">
        <v>10</v>
      </c>
      <c r="Q42">
        <v>0</v>
      </c>
      <c r="R42" t="s">
        <v>11</v>
      </c>
      <c r="S42">
        <v>36</v>
      </c>
    </row>
    <row r="43" spans="1:19">
      <c r="A43" t="s">
        <v>2</v>
      </c>
      <c r="B43">
        <v>1095</v>
      </c>
      <c r="C43" t="s">
        <v>3</v>
      </c>
      <c r="D43">
        <v>487009</v>
      </c>
      <c r="E43" t="s">
        <v>4</v>
      </c>
      <c r="F43">
        <v>9.9998000000000004E-2</v>
      </c>
      <c r="G43" t="s">
        <v>5</v>
      </c>
      <c r="H43">
        <v>1</v>
      </c>
      <c r="I43" t="s">
        <v>6</v>
      </c>
      <c r="J43">
        <v>-500</v>
      </c>
      <c r="K43" t="s">
        <v>7</v>
      </c>
      <c r="L43">
        <v>7</v>
      </c>
      <c r="M43" t="s">
        <v>8</v>
      </c>
      <c r="N43">
        <v>0</v>
      </c>
      <c r="O43" t="s">
        <v>9</v>
      </c>
      <c r="P43" t="s">
        <v>10</v>
      </c>
      <c r="Q43">
        <v>0</v>
      </c>
      <c r="R43" t="s">
        <v>11</v>
      </c>
      <c r="S43">
        <v>37</v>
      </c>
    </row>
    <row r="44" spans="1:19">
      <c r="A44" t="s">
        <v>2</v>
      </c>
      <c r="B44">
        <v>1095</v>
      </c>
      <c r="C44" t="s">
        <v>3</v>
      </c>
      <c r="D44">
        <v>487010</v>
      </c>
      <c r="E44" t="s">
        <v>4</v>
      </c>
      <c r="F44">
        <v>9.9998000000000004E-2</v>
      </c>
      <c r="G44" t="s">
        <v>5</v>
      </c>
      <c r="H44">
        <v>1</v>
      </c>
      <c r="I44" t="s">
        <v>6</v>
      </c>
      <c r="J44">
        <v>-500</v>
      </c>
      <c r="K44" t="s">
        <v>7</v>
      </c>
      <c r="L44">
        <v>14</v>
      </c>
      <c r="M44" t="s">
        <v>8</v>
      </c>
      <c r="N44">
        <v>0</v>
      </c>
      <c r="O44" t="s">
        <v>9</v>
      </c>
      <c r="P44" t="s">
        <v>10</v>
      </c>
      <c r="Q44">
        <v>0</v>
      </c>
      <c r="R44" t="s">
        <v>11</v>
      </c>
      <c r="S44">
        <v>37</v>
      </c>
    </row>
    <row r="45" spans="1:19">
      <c r="A45" t="s">
        <v>2</v>
      </c>
      <c r="B45">
        <v>1095</v>
      </c>
      <c r="C45" t="s">
        <v>3</v>
      </c>
      <c r="D45">
        <v>487011</v>
      </c>
      <c r="E45" t="s">
        <v>4</v>
      </c>
      <c r="F45">
        <v>9.9998000000000004E-2</v>
      </c>
      <c r="G45" t="s">
        <v>5</v>
      </c>
      <c r="H45">
        <v>1</v>
      </c>
      <c r="I45" t="s">
        <v>6</v>
      </c>
      <c r="J45">
        <v>-500</v>
      </c>
      <c r="K45" t="s">
        <v>7</v>
      </c>
      <c r="L45">
        <v>13</v>
      </c>
      <c r="M45" t="s">
        <v>8</v>
      </c>
      <c r="N45">
        <v>0</v>
      </c>
      <c r="O45" t="s">
        <v>9</v>
      </c>
      <c r="P45" t="s">
        <v>10</v>
      </c>
      <c r="Q45">
        <v>0</v>
      </c>
      <c r="R45" t="s">
        <v>11</v>
      </c>
      <c r="S45">
        <v>37</v>
      </c>
    </row>
    <row r="46" spans="1:19">
      <c r="A46" t="s">
        <v>2</v>
      </c>
      <c r="B46">
        <v>1095</v>
      </c>
      <c r="C46" t="s">
        <v>3</v>
      </c>
      <c r="D46">
        <v>487012</v>
      </c>
      <c r="E46" t="s">
        <v>4</v>
      </c>
      <c r="F46">
        <v>9.9998000000000004E-2</v>
      </c>
      <c r="G46" t="s">
        <v>5</v>
      </c>
      <c r="H46">
        <v>1</v>
      </c>
      <c r="I46" t="s">
        <v>6</v>
      </c>
      <c r="J46">
        <v>-500</v>
      </c>
      <c r="K46" t="s">
        <v>7</v>
      </c>
      <c r="L46">
        <v>7</v>
      </c>
      <c r="M46" t="s">
        <v>8</v>
      </c>
      <c r="N46">
        <v>0</v>
      </c>
      <c r="O46" t="s">
        <v>9</v>
      </c>
      <c r="P46" t="s">
        <v>10</v>
      </c>
      <c r="Q46">
        <v>0</v>
      </c>
      <c r="R46" t="s">
        <v>11</v>
      </c>
      <c r="S46">
        <v>37</v>
      </c>
    </row>
    <row r="47" spans="1:19">
      <c r="A47" t="s">
        <v>2</v>
      </c>
      <c r="B47">
        <v>1095</v>
      </c>
      <c r="C47" t="s">
        <v>3</v>
      </c>
      <c r="D47">
        <v>487013</v>
      </c>
      <c r="E47" t="s">
        <v>4</v>
      </c>
      <c r="F47">
        <v>9.9998000000000004E-2</v>
      </c>
      <c r="G47" t="s">
        <v>5</v>
      </c>
      <c r="H47">
        <v>1</v>
      </c>
      <c r="I47" t="s">
        <v>6</v>
      </c>
      <c r="J47">
        <v>-500</v>
      </c>
      <c r="K47" t="s">
        <v>7</v>
      </c>
      <c r="L47">
        <v>14</v>
      </c>
      <c r="M47" t="s">
        <v>8</v>
      </c>
      <c r="N47">
        <v>0</v>
      </c>
      <c r="O47" t="s">
        <v>9</v>
      </c>
      <c r="P47" t="s">
        <v>10</v>
      </c>
      <c r="Q47">
        <v>0</v>
      </c>
      <c r="R47" t="s">
        <v>11</v>
      </c>
      <c r="S47">
        <v>39</v>
      </c>
    </row>
    <row r="48" spans="1:19">
      <c r="A48" t="s">
        <v>2</v>
      </c>
      <c r="B48">
        <v>1095</v>
      </c>
      <c r="C48" t="s">
        <v>3</v>
      </c>
      <c r="D48">
        <v>487014</v>
      </c>
      <c r="E48" t="s">
        <v>4</v>
      </c>
      <c r="F48">
        <v>9.9998000000000004E-2</v>
      </c>
      <c r="G48" t="s">
        <v>5</v>
      </c>
      <c r="H48">
        <v>1</v>
      </c>
      <c r="I48" t="s">
        <v>6</v>
      </c>
      <c r="J48">
        <v>-500</v>
      </c>
      <c r="K48" t="s">
        <v>7</v>
      </c>
      <c r="L48">
        <v>13</v>
      </c>
      <c r="M48" t="s">
        <v>8</v>
      </c>
      <c r="N48">
        <v>0</v>
      </c>
      <c r="O48" t="s">
        <v>9</v>
      </c>
      <c r="P48" t="s">
        <v>10</v>
      </c>
      <c r="Q48">
        <v>0</v>
      </c>
      <c r="R48" t="s">
        <v>11</v>
      </c>
      <c r="S48">
        <v>36</v>
      </c>
    </row>
    <row r="49" spans="1:19">
      <c r="A49" t="s">
        <v>2</v>
      </c>
      <c r="B49">
        <v>1095</v>
      </c>
      <c r="C49" t="s">
        <v>3</v>
      </c>
      <c r="D49">
        <v>487015</v>
      </c>
      <c r="E49" t="s">
        <v>4</v>
      </c>
      <c r="F49">
        <v>9.9998000000000004E-2</v>
      </c>
      <c r="G49" t="s">
        <v>5</v>
      </c>
      <c r="H49">
        <v>1</v>
      </c>
      <c r="I49" t="s">
        <v>6</v>
      </c>
      <c r="J49">
        <v>-500</v>
      </c>
      <c r="K49" t="s">
        <v>7</v>
      </c>
      <c r="L49">
        <v>7</v>
      </c>
      <c r="M49" t="s">
        <v>8</v>
      </c>
      <c r="N49">
        <v>0</v>
      </c>
      <c r="O49" t="s">
        <v>9</v>
      </c>
      <c r="P49" t="s">
        <v>10</v>
      </c>
      <c r="Q49">
        <v>0</v>
      </c>
      <c r="R49" t="s">
        <v>11</v>
      </c>
      <c r="S49">
        <v>37</v>
      </c>
    </row>
    <row r="50" spans="1:19">
      <c r="A50" t="s">
        <v>2</v>
      </c>
      <c r="B50">
        <v>1095</v>
      </c>
      <c r="C50" t="s">
        <v>3</v>
      </c>
      <c r="D50">
        <v>487016</v>
      </c>
      <c r="E50" t="s">
        <v>4</v>
      </c>
      <c r="F50">
        <v>9.9998000000000004E-2</v>
      </c>
      <c r="G50" t="s">
        <v>5</v>
      </c>
      <c r="H50">
        <v>1</v>
      </c>
      <c r="I50" t="s">
        <v>6</v>
      </c>
      <c r="J50">
        <v>-500</v>
      </c>
      <c r="K50" t="s">
        <v>7</v>
      </c>
      <c r="L50">
        <v>15</v>
      </c>
      <c r="M50" t="s">
        <v>8</v>
      </c>
      <c r="N50">
        <v>0</v>
      </c>
      <c r="O50" t="s">
        <v>9</v>
      </c>
      <c r="P50" t="s">
        <v>10</v>
      </c>
      <c r="Q50">
        <v>0</v>
      </c>
      <c r="R50" t="s">
        <v>11</v>
      </c>
      <c r="S50">
        <v>36</v>
      </c>
    </row>
    <row r="51" spans="1:19">
      <c r="A51" t="s">
        <v>2</v>
      </c>
      <c r="B51">
        <v>1095</v>
      </c>
      <c r="C51" t="s">
        <v>3</v>
      </c>
      <c r="D51">
        <v>487017</v>
      </c>
      <c r="E51" t="s">
        <v>4</v>
      </c>
      <c r="F51">
        <v>9.9998000000000004E-2</v>
      </c>
      <c r="G51" t="s">
        <v>5</v>
      </c>
      <c r="H51">
        <v>1</v>
      </c>
      <c r="I51" t="s">
        <v>6</v>
      </c>
      <c r="J51">
        <v>-500</v>
      </c>
      <c r="K51" t="s">
        <v>7</v>
      </c>
      <c r="L51">
        <v>8</v>
      </c>
      <c r="M51" t="s">
        <v>8</v>
      </c>
      <c r="N51">
        <v>0</v>
      </c>
      <c r="O51" t="s">
        <v>9</v>
      </c>
      <c r="P51" t="s">
        <v>10</v>
      </c>
      <c r="Q51">
        <v>0</v>
      </c>
      <c r="R51" t="s">
        <v>11</v>
      </c>
      <c r="S51">
        <v>36</v>
      </c>
    </row>
    <row r="52" spans="1:19">
      <c r="A52" t="s">
        <v>2</v>
      </c>
      <c r="B52">
        <v>1095</v>
      </c>
      <c r="C52" t="s">
        <v>3</v>
      </c>
      <c r="D52">
        <v>487018</v>
      </c>
      <c r="E52" t="s">
        <v>4</v>
      </c>
      <c r="F52">
        <v>9.9998000000000004E-2</v>
      </c>
      <c r="G52" t="s">
        <v>5</v>
      </c>
      <c r="H52">
        <v>1</v>
      </c>
      <c r="I52" t="s">
        <v>6</v>
      </c>
      <c r="J52">
        <v>-500</v>
      </c>
      <c r="K52" t="s">
        <v>7</v>
      </c>
      <c r="L52">
        <v>13</v>
      </c>
      <c r="M52" t="s">
        <v>8</v>
      </c>
      <c r="N52">
        <v>0</v>
      </c>
      <c r="O52" t="s">
        <v>9</v>
      </c>
      <c r="P52" t="s">
        <v>10</v>
      </c>
      <c r="Q52">
        <v>0</v>
      </c>
      <c r="R52" t="s">
        <v>11</v>
      </c>
      <c r="S52">
        <v>38</v>
      </c>
    </row>
    <row r="53" spans="1:19">
      <c r="A53" t="s">
        <v>2</v>
      </c>
      <c r="B53">
        <v>1095</v>
      </c>
      <c r="C53" t="s">
        <v>3</v>
      </c>
      <c r="D53">
        <v>487019</v>
      </c>
      <c r="E53" t="s">
        <v>4</v>
      </c>
      <c r="F53">
        <v>9.9998000000000004E-2</v>
      </c>
      <c r="G53" t="s">
        <v>5</v>
      </c>
      <c r="H53">
        <v>1</v>
      </c>
      <c r="I53" t="s">
        <v>6</v>
      </c>
      <c r="J53">
        <v>-500</v>
      </c>
      <c r="K53" t="s">
        <v>7</v>
      </c>
      <c r="L53">
        <v>15</v>
      </c>
      <c r="M53" t="s">
        <v>8</v>
      </c>
      <c r="N53">
        <v>0</v>
      </c>
      <c r="O53" t="s">
        <v>9</v>
      </c>
      <c r="P53" t="s">
        <v>10</v>
      </c>
      <c r="Q53">
        <v>0</v>
      </c>
      <c r="R53" t="s">
        <v>11</v>
      </c>
      <c r="S53">
        <v>35</v>
      </c>
    </row>
    <row r="54" spans="1:19">
      <c r="A54" t="s">
        <v>2</v>
      </c>
      <c r="B54">
        <v>1095</v>
      </c>
      <c r="C54" t="s">
        <v>3</v>
      </c>
      <c r="D54">
        <v>487020</v>
      </c>
      <c r="E54" t="s">
        <v>4</v>
      </c>
      <c r="F54">
        <v>9.9998000000000004E-2</v>
      </c>
      <c r="G54" t="s">
        <v>5</v>
      </c>
      <c r="H54">
        <v>1</v>
      </c>
      <c r="I54" t="s">
        <v>6</v>
      </c>
      <c r="J54">
        <v>-500</v>
      </c>
      <c r="K54" t="s">
        <v>7</v>
      </c>
      <c r="L54">
        <v>9</v>
      </c>
      <c r="M54" t="s">
        <v>8</v>
      </c>
      <c r="N54">
        <v>0</v>
      </c>
      <c r="O54" t="s">
        <v>9</v>
      </c>
      <c r="P54" t="s">
        <v>10</v>
      </c>
      <c r="Q54">
        <v>0</v>
      </c>
      <c r="R54" t="s">
        <v>11</v>
      </c>
      <c r="S54">
        <v>37</v>
      </c>
    </row>
    <row r="55" spans="1:19">
      <c r="A55" t="s">
        <v>2</v>
      </c>
      <c r="B55">
        <v>1095</v>
      </c>
      <c r="C55" t="s">
        <v>3</v>
      </c>
      <c r="D55">
        <v>487021</v>
      </c>
      <c r="E55" t="s">
        <v>4</v>
      </c>
      <c r="F55">
        <v>9.9998000000000004E-2</v>
      </c>
      <c r="G55" t="s">
        <v>5</v>
      </c>
      <c r="H55">
        <v>1</v>
      </c>
      <c r="I55" t="s">
        <v>6</v>
      </c>
      <c r="J55">
        <v>-500</v>
      </c>
      <c r="K55" t="s">
        <v>7</v>
      </c>
      <c r="L55">
        <v>8</v>
      </c>
      <c r="M55" t="s">
        <v>8</v>
      </c>
      <c r="N55">
        <v>0</v>
      </c>
      <c r="O55" t="s">
        <v>9</v>
      </c>
      <c r="P55" t="s">
        <v>10</v>
      </c>
      <c r="Q55">
        <v>0</v>
      </c>
      <c r="R55" t="s">
        <v>11</v>
      </c>
      <c r="S55">
        <v>38</v>
      </c>
    </row>
    <row r="56" spans="1:19">
      <c r="A56" t="s">
        <v>2</v>
      </c>
      <c r="B56">
        <v>1095</v>
      </c>
      <c r="C56" t="s">
        <v>3</v>
      </c>
      <c r="D56">
        <v>487022</v>
      </c>
      <c r="E56" t="s">
        <v>4</v>
      </c>
      <c r="F56">
        <v>9.9998000000000004E-2</v>
      </c>
      <c r="G56" t="s">
        <v>5</v>
      </c>
      <c r="H56">
        <v>1</v>
      </c>
      <c r="I56" t="s">
        <v>6</v>
      </c>
      <c r="J56">
        <v>-500</v>
      </c>
      <c r="K56" t="s">
        <v>7</v>
      </c>
      <c r="L56">
        <v>16</v>
      </c>
      <c r="M56" t="s">
        <v>8</v>
      </c>
      <c r="N56">
        <v>0</v>
      </c>
      <c r="O56" t="s">
        <v>9</v>
      </c>
      <c r="P56" t="s">
        <v>10</v>
      </c>
      <c r="Q56">
        <v>0</v>
      </c>
      <c r="R56" t="s">
        <v>11</v>
      </c>
      <c r="S56">
        <v>38</v>
      </c>
    </row>
    <row r="57" spans="1:19">
      <c r="A57" t="s">
        <v>2</v>
      </c>
      <c r="B57">
        <v>1095</v>
      </c>
      <c r="C57" t="s">
        <v>3</v>
      </c>
      <c r="D57">
        <v>487023</v>
      </c>
      <c r="E57" t="s">
        <v>4</v>
      </c>
      <c r="F57">
        <v>9.9998000000000004E-2</v>
      </c>
      <c r="G57" t="s">
        <v>5</v>
      </c>
      <c r="H57">
        <v>1</v>
      </c>
      <c r="I57" t="s">
        <v>6</v>
      </c>
      <c r="J57">
        <v>-500</v>
      </c>
      <c r="K57" t="s">
        <v>7</v>
      </c>
      <c r="L57">
        <v>12</v>
      </c>
      <c r="M57" t="s">
        <v>8</v>
      </c>
      <c r="N57">
        <v>0</v>
      </c>
      <c r="O57" t="s">
        <v>9</v>
      </c>
      <c r="P57" t="s">
        <v>10</v>
      </c>
      <c r="Q57">
        <v>0</v>
      </c>
      <c r="R57" t="s">
        <v>11</v>
      </c>
      <c r="S57">
        <v>38</v>
      </c>
    </row>
    <row r="58" spans="1:19">
      <c r="A58" t="s">
        <v>2</v>
      </c>
      <c r="B58">
        <v>1095</v>
      </c>
      <c r="C58" t="s">
        <v>3</v>
      </c>
      <c r="D58">
        <v>487163</v>
      </c>
      <c r="E58" t="s">
        <v>4</v>
      </c>
      <c r="F58">
        <v>9.9998000000000004E-2</v>
      </c>
      <c r="G58" t="s">
        <v>5</v>
      </c>
      <c r="H58">
        <v>140</v>
      </c>
      <c r="I58" t="s">
        <v>6</v>
      </c>
      <c r="J58">
        <v>3163</v>
      </c>
      <c r="K58" t="s">
        <v>7</v>
      </c>
      <c r="L58">
        <v>3683</v>
      </c>
      <c r="M58" t="s">
        <v>8</v>
      </c>
      <c r="N58">
        <v>0</v>
      </c>
      <c r="O58" t="s">
        <v>9</v>
      </c>
      <c r="P58" t="s">
        <v>10</v>
      </c>
      <c r="Q58">
        <v>0</v>
      </c>
      <c r="R58" t="s">
        <v>11</v>
      </c>
      <c r="S58">
        <v>48</v>
      </c>
    </row>
    <row r="59" spans="1:19">
      <c r="A59" t="s">
        <v>2</v>
      </c>
      <c r="B59">
        <v>1095</v>
      </c>
      <c r="C59" t="s">
        <v>3</v>
      </c>
      <c r="D59">
        <v>487382</v>
      </c>
      <c r="E59" t="s">
        <v>4</v>
      </c>
      <c r="F59">
        <v>9.9998000000000004E-2</v>
      </c>
      <c r="G59" t="s">
        <v>5</v>
      </c>
      <c r="H59">
        <v>219</v>
      </c>
      <c r="I59" t="s">
        <v>6</v>
      </c>
      <c r="J59">
        <v>3405</v>
      </c>
      <c r="K59" t="s">
        <v>7</v>
      </c>
      <c r="L59">
        <v>3917</v>
      </c>
      <c r="M59" t="s">
        <v>8</v>
      </c>
      <c r="N59">
        <v>0</v>
      </c>
      <c r="O59" t="s">
        <v>9</v>
      </c>
      <c r="P59" t="s">
        <v>10</v>
      </c>
      <c r="Q59">
        <v>0</v>
      </c>
      <c r="R59" t="s">
        <v>11</v>
      </c>
      <c r="S59">
        <v>48</v>
      </c>
    </row>
    <row r="60" spans="1:19">
      <c r="A60" t="s">
        <v>2</v>
      </c>
      <c r="B60">
        <v>1095</v>
      </c>
      <c r="C60" t="s">
        <v>3</v>
      </c>
      <c r="D60">
        <v>487440</v>
      </c>
      <c r="E60" t="s">
        <v>4</v>
      </c>
      <c r="F60">
        <v>9.9998000000000004E-2</v>
      </c>
      <c r="G60" t="s">
        <v>5</v>
      </c>
      <c r="H60">
        <v>58</v>
      </c>
      <c r="I60" t="s">
        <v>6</v>
      </c>
      <c r="J60">
        <v>235</v>
      </c>
      <c r="K60" t="s">
        <v>7</v>
      </c>
      <c r="L60">
        <v>749</v>
      </c>
      <c r="M60" t="s">
        <v>8</v>
      </c>
      <c r="N60">
        <v>0</v>
      </c>
      <c r="O60" t="s">
        <v>9</v>
      </c>
      <c r="P60" t="s">
        <v>10</v>
      </c>
      <c r="Q60">
        <v>0</v>
      </c>
      <c r="R60" t="s">
        <v>11</v>
      </c>
      <c r="S60">
        <v>48</v>
      </c>
    </row>
    <row r="61" spans="1:19">
      <c r="A61" t="s">
        <v>2</v>
      </c>
      <c r="B61">
        <v>1095</v>
      </c>
      <c r="C61" t="s">
        <v>3</v>
      </c>
      <c r="D61">
        <v>487485</v>
      </c>
      <c r="E61" t="s">
        <v>4</v>
      </c>
      <c r="F61">
        <v>9.9998000000000004E-2</v>
      </c>
      <c r="G61" t="s">
        <v>5</v>
      </c>
      <c r="H61">
        <v>45</v>
      </c>
      <c r="I61" t="s">
        <v>6</v>
      </c>
      <c r="J61">
        <v>132</v>
      </c>
      <c r="K61" t="s">
        <v>7</v>
      </c>
      <c r="L61">
        <v>642</v>
      </c>
      <c r="M61" t="s">
        <v>8</v>
      </c>
      <c r="N61">
        <v>0</v>
      </c>
      <c r="O61" t="s">
        <v>9</v>
      </c>
      <c r="P61" t="s">
        <v>10</v>
      </c>
      <c r="Q61">
        <v>0</v>
      </c>
      <c r="R61" t="s">
        <v>11</v>
      </c>
      <c r="S61">
        <v>49</v>
      </c>
    </row>
    <row r="62" spans="1:19">
      <c r="A62" t="s">
        <v>2</v>
      </c>
      <c r="B62">
        <v>1095</v>
      </c>
      <c r="C62" t="s">
        <v>3</v>
      </c>
      <c r="D62">
        <v>487679</v>
      </c>
      <c r="E62" t="s">
        <v>4</v>
      </c>
      <c r="F62">
        <v>9.9998000000000004E-2</v>
      </c>
      <c r="G62" t="s">
        <v>5</v>
      </c>
      <c r="H62">
        <v>194</v>
      </c>
      <c r="I62" t="s">
        <v>6</v>
      </c>
      <c r="J62">
        <v>2668</v>
      </c>
      <c r="K62" t="s">
        <v>7</v>
      </c>
      <c r="L62">
        <v>3190</v>
      </c>
      <c r="M62" t="s">
        <v>8</v>
      </c>
      <c r="N62">
        <v>0</v>
      </c>
      <c r="O62" t="s">
        <v>9</v>
      </c>
      <c r="P62" t="s">
        <v>10</v>
      </c>
      <c r="Q62">
        <v>0</v>
      </c>
      <c r="R62" t="s">
        <v>11</v>
      </c>
      <c r="S62">
        <v>48</v>
      </c>
    </row>
    <row r="63" spans="1:19">
      <c r="A63" t="s">
        <v>2</v>
      </c>
      <c r="B63">
        <v>1095</v>
      </c>
      <c r="C63" t="s">
        <v>3</v>
      </c>
      <c r="D63">
        <v>487877</v>
      </c>
      <c r="E63" t="s">
        <v>4</v>
      </c>
      <c r="F63">
        <v>9.9998000000000004E-2</v>
      </c>
      <c r="G63" t="s">
        <v>5</v>
      </c>
      <c r="H63">
        <v>198</v>
      </c>
      <c r="I63" t="s">
        <v>6</v>
      </c>
      <c r="J63">
        <v>4370</v>
      </c>
      <c r="K63" t="s">
        <v>7</v>
      </c>
      <c r="L63">
        <v>4882</v>
      </c>
      <c r="M63" t="s">
        <v>8</v>
      </c>
      <c r="N63">
        <v>0</v>
      </c>
      <c r="O63" t="s">
        <v>9</v>
      </c>
      <c r="P63" t="s">
        <v>10</v>
      </c>
      <c r="Q63">
        <v>0</v>
      </c>
      <c r="R63" t="s">
        <v>11</v>
      </c>
      <c r="S63">
        <v>48</v>
      </c>
    </row>
    <row r="64" spans="1:19">
      <c r="A64" t="s">
        <v>2</v>
      </c>
      <c r="B64">
        <v>1095</v>
      </c>
      <c r="C64" t="s">
        <v>3</v>
      </c>
      <c r="D64">
        <v>487878</v>
      </c>
      <c r="E64" t="s">
        <v>4</v>
      </c>
      <c r="F64">
        <v>9.9998000000000004E-2</v>
      </c>
      <c r="G64" t="s">
        <v>5</v>
      </c>
      <c r="H64">
        <v>1</v>
      </c>
      <c r="I64" t="s">
        <v>6</v>
      </c>
      <c r="J64">
        <v>-500</v>
      </c>
      <c r="K64" t="s">
        <v>7</v>
      </c>
      <c r="L64">
        <v>13</v>
      </c>
      <c r="M64" t="s">
        <v>8</v>
      </c>
      <c r="N64">
        <v>0</v>
      </c>
      <c r="O64" t="s">
        <v>9</v>
      </c>
      <c r="P64" t="s">
        <v>10</v>
      </c>
      <c r="Q64">
        <v>0</v>
      </c>
      <c r="R64" t="s">
        <v>11</v>
      </c>
      <c r="S64">
        <v>37</v>
      </c>
    </row>
    <row r="65" spans="1:19">
      <c r="A65" t="s">
        <v>2</v>
      </c>
      <c r="B65">
        <v>1095</v>
      </c>
      <c r="C65" t="s">
        <v>3</v>
      </c>
      <c r="D65">
        <v>487879</v>
      </c>
      <c r="E65" t="s">
        <v>4</v>
      </c>
      <c r="F65">
        <v>9.9998000000000004E-2</v>
      </c>
      <c r="G65" t="s">
        <v>5</v>
      </c>
      <c r="H65">
        <v>1</v>
      </c>
      <c r="I65" t="s">
        <v>6</v>
      </c>
      <c r="J65">
        <v>-500</v>
      </c>
      <c r="K65" t="s">
        <v>7</v>
      </c>
      <c r="L65">
        <v>11</v>
      </c>
      <c r="M65" t="s">
        <v>8</v>
      </c>
      <c r="N65">
        <v>0</v>
      </c>
      <c r="O65" t="s">
        <v>9</v>
      </c>
      <c r="P65" t="s">
        <v>10</v>
      </c>
      <c r="Q65">
        <v>0</v>
      </c>
      <c r="R65" t="s">
        <v>11</v>
      </c>
      <c r="S65">
        <v>36</v>
      </c>
    </row>
    <row r="66" spans="1:19">
      <c r="A66" t="s">
        <v>2</v>
      </c>
      <c r="B66">
        <v>1095</v>
      </c>
      <c r="C66" t="s">
        <v>3</v>
      </c>
      <c r="D66">
        <v>487887</v>
      </c>
      <c r="E66" t="s">
        <v>4</v>
      </c>
      <c r="F66">
        <v>9.9998000000000004E-2</v>
      </c>
      <c r="G66" t="s">
        <v>5</v>
      </c>
      <c r="H66">
        <v>8</v>
      </c>
      <c r="I66" t="s">
        <v>6</v>
      </c>
      <c r="J66">
        <v>-366</v>
      </c>
      <c r="K66" t="s">
        <v>7</v>
      </c>
      <c r="L66">
        <v>150</v>
      </c>
      <c r="M66" t="s">
        <v>8</v>
      </c>
      <c r="N66">
        <v>0</v>
      </c>
      <c r="O66" t="s">
        <v>9</v>
      </c>
      <c r="P66" t="s">
        <v>10</v>
      </c>
      <c r="Q66">
        <v>0</v>
      </c>
      <c r="R66" t="s">
        <v>11</v>
      </c>
      <c r="S66">
        <v>46</v>
      </c>
    </row>
    <row r="67" spans="1:19">
      <c r="A67" t="s">
        <v>2</v>
      </c>
      <c r="B67">
        <v>1095</v>
      </c>
      <c r="C67" t="s">
        <v>3</v>
      </c>
      <c r="D67">
        <v>487897</v>
      </c>
      <c r="E67" t="s">
        <v>4</v>
      </c>
      <c r="F67">
        <v>9.9998000000000004E-2</v>
      </c>
      <c r="G67" t="s">
        <v>5</v>
      </c>
      <c r="H67">
        <v>10</v>
      </c>
      <c r="I67" t="s">
        <v>6</v>
      </c>
      <c r="J67">
        <v>-363</v>
      </c>
      <c r="K67" t="s">
        <v>7</v>
      </c>
      <c r="L67">
        <v>155</v>
      </c>
      <c r="M67" t="s">
        <v>8</v>
      </c>
      <c r="N67">
        <v>0</v>
      </c>
      <c r="O67" t="s">
        <v>9</v>
      </c>
      <c r="P67" t="s">
        <v>10</v>
      </c>
      <c r="Q67">
        <v>0</v>
      </c>
      <c r="R67" t="s">
        <v>11</v>
      </c>
      <c r="S67">
        <v>47</v>
      </c>
    </row>
    <row r="68" spans="1:19">
      <c r="A68" t="s">
        <v>2</v>
      </c>
      <c r="B68">
        <v>1095</v>
      </c>
      <c r="C68" t="s">
        <v>3</v>
      </c>
      <c r="D68">
        <v>488199</v>
      </c>
      <c r="E68" t="s">
        <v>4</v>
      </c>
      <c r="F68">
        <v>9.9998000000000004E-2</v>
      </c>
      <c r="G68" t="s">
        <v>5</v>
      </c>
      <c r="H68">
        <v>302</v>
      </c>
      <c r="I68" t="s">
        <v>6</v>
      </c>
      <c r="J68">
        <v>6117</v>
      </c>
      <c r="K68" t="s">
        <v>7</v>
      </c>
      <c r="L68">
        <v>6631</v>
      </c>
      <c r="M68" t="s">
        <v>8</v>
      </c>
      <c r="N68">
        <v>0</v>
      </c>
      <c r="O68" t="s">
        <v>9</v>
      </c>
      <c r="P68" t="s">
        <v>10</v>
      </c>
      <c r="Q68">
        <v>0</v>
      </c>
      <c r="R68" t="s">
        <v>11</v>
      </c>
      <c r="S68">
        <v>48</v>
      </c>
    </row>
    <row r="69" spans="1:19">
      <c r="A69" t="s">
        <v>2</v>
      </c>
      <c r="B69">
        <v>1095</v>
      </c>
      <c r="C69" t="s">
        <v>3</v>
      </c>
      <c r="D69">
        <v>488302</v>
      </c>
      <c r="E69" t="s">
        <v>4</v>
      </c>
      <c r="F69">
        <v>9.9998000000000004E-2</v>
      </c>
      <c r="G69" t="s">
        <v>5</v>
      </c>
      <c r="H69">
        <v>103</v>
      </c>
      <c r="I69" t="s">
        <v>6</v>
      </c>
      <c r="J69">
        <v>1511</v>
      </c>
      <c r="K69" t="s">
        <v>7</v>
      </c>
      <c r="L69">
        <v>2031</v>
      </c>
      <c r="M69" t="s">
        <v>8</v>
      </c>
      <c r="N69">
        <v>0</v>
      </c>
      <c r="O69" t="s">
        <v>9</v>
      </c>
      <c r="P69" t="s">
        <v>10</v>
      </c>
      <c r="Q69">
        <v>0</v>
      </c>
      <c r="R69" t="s">
        <v>11</v>
      </c>
      <c r="S69">
        <v>48</v>
      </c>
    </row>
    <row r="70" spans="1:19">
      <c r="A70" t="s">
        <v>2</v>
      </c>
      <c r="B70">
        <v>1095</v>
      </c>
      <c r="C70" t="s">
        <v>3</v>
      </c>
      <c r="D70">
        <v>488335</v>
      </c>
      <c r="E70" t="s">
        <v>4</v>
      </c>
      <c r="F70">
        <v>9.9998000000000004E-2</v>
      </c>
      <c r="G70" t="s">
        <v>5</v>
      </c>
      <c r="H70">
        <v>33</v>
      </c>
      <c r="I70" t="s">
        <v>6</v>
      </c>
      <c r="J70">
        <v>365</v>
      </c>
      <c r="K70" t="s">
        <v>7</v>
      </c>
      <c r="L70">
        <v>893</v>
      </c>
      <c r="M70" t="s">
        <v>8</v>
      </c>
      <c r="N70">
        <v>0</v>
      </c>
      <c r="O70" t="s">
        <v>9</v>
      </c>
      <c r="P70" t="s">
        <v>10</v>
      </c>
      <c r="Q70">
        <v>0</v>
      </c>
      <c r="R70" t="s">
        <v>11</v>
      </c>
      <c r="S70">
        <v>48</v>
      </c>
    </row>
    <row r="71" spans="1:19">
      <c r="A71" t="s">
        <v>2</v>
      </c>
      <c r="B71">
        <v>1095</v>
      </c>
      <c r="C71" t="s">
        <v>3</v>
      </c>
      <c r="D71">
        <v>488583</v>
      </c>
      <c r="E71" t="s">
        <v>4</v>
      </c>
      <c r="F71">
        <v>9.9998000000000004E-2</v>
      </c>
      <c r="G71" t="s">
        <v>5</v>
      </c>
      <c r="H71">
        <v>248</v>
      </c>
      <c r="I71" t="s">
        <v>6</v>
      </c>
      <c r="J71">
        <v>5620</v>
      </c>
      <c r="K71" t="s">
        <v>7</v>
      </c>
      <c r="L71">
        <v>6132</v>
      </c>
      <c r="M71" t="s">
        <v>8</v>
      </c>
      <c r="N71">
        <v>0</v>
      </c>
      <c r="O71" t="s">
        <v>9</v>
      </c>
      <c r="P71" t="s">
        <v>10</v>
      </c>
      <c r="Q71">
        <v>0</v>
      </c>
      <c r="R71" t="s">
        <v>11</v>
      </c>
      <c r="S71">
        <v>48</v>
      </c>
    </row>
    <row r="72" spans="1:19">
      <c r="A72" t="s">
        <v>2</v>
      </c>
      <c r="B72">
        <v>1095</v>
      </c>
      <c r="C72" t="s">
        <v>3</v>
      </c>
      <c r="D72">
        <v>488592</v>
      </c>
      <c r="E72" t="s">
        <v>4</v>
      </c>
      <c r="F72">
        <v>9.9998000000000004E-2</v>
      </c>
      <c r="G72" t="s">
        <v>5</v>
      </c>
      <c r="H72">
        <v>9</v>
      </c>
      <c r="I72" t="s">
        <v>6</v>
      </c>
      <c r="J72">
        <v>-347</v>
      </c>
      <c r="K72" t="s">
        <v>7</v>
      </c>
      <c r="L72">
        <v>175</v>
      </c>
      <c r="M72" t="s">
        <v>8</v>
      </c>
      <c r="N72">
        <v>0</v>
      </c>
      <c r="O72" t="s">
        <v>9</v>
      </c>
      <c r="P72" t="s">
        <v>10</v>
      </c>
      <c r="Q72">
        <v>0</v>
      </c>
      <c r="R72" t="s">
        <v>11</v>
      </c>
      <c r="S72">
        <v>47</v>
      </c>
    </row>
    <row r="73" spans="1:19">
      <c r="A73" t="s">
        <v>2</v>
      </c>
      <c r="B73">
        <v>1095</v>
      </c>
      <c r="C73" t="s">
        <v>3</v>
      </c>
      <c r="D73">
        <v>488609</v>
      </c>
      <c r="E73" t="s">
        <v>4</v>
      </c>
      <c r="F73">
        <v>9.9998000000000004E-2</v>
      </c>
      <c r="G73" t="s">
        <v>5</v>
      </c>
      <c r="H73">
        <v>17</v>
      </c>
      <c r="I73" t="s">
        <v>6</v>
      </c>
      <c r="J73">
        <v>-275</v>
      </c>
      <c r="K73" t="s">
        <v>7</v>
      </c>
      <c r="L73">
        <v>238</v>
      </c>
      <c r="M73" t="s">
        <v>8</v>
      </c>
      <c r="N73">
        <v>0</v>
      </c>
      <c r="O73" t="s">
        <v>9</v>
      </c>
      <c r="P73" t="s">
        <v>10</v>
      </c>
      <c r="Q73">
        <v>0</v>
      </c>
      <c r="R73" t="s">
        <v>11</v>
      </c>
      <c r="S73">
        <v>48</v>
      </c>
    </row>
    <row r="74" spans="1:19">
      <c r="A74" t="s">
        <v>2</v>
      </c>
      <c r="B74">
        <v>1095</v>
      </c>
      <c r="C74" t="s">
        <v>3</v>
      </c>
      <c r="D74">
        <v>488632</v>
      </c>
      <c r="E74" t="s">
        <v>4</v>
      </c>
      <c r="F74">
        <v>9.9998000000000004E-2</v>
      </c>
      <c r="G74" t="s">
        <v>5</v>
      </c>
      <c r="H74">
        <v>23</v>
      </c>
      <c r="I74" t="s">
        <v>6</v>
      </c>
      <c r="J74">
        <v>-164</v>
      </c>
      <c r="K74" t="s">
        <v>7</v>
      </c>
      <c r="L74">
        <v>353</v>
      </c>
      <c r="M74" t="s">
        <v>8</v>
      </c>
      <c r="N74">
        <v>0</v>
      </c>
      <c r="O74" t="s">
        <v>9</v>
      </c>
      <c r="P74" t="s">
        <v>10</v>
      </c>
      <c r="Q74">
        <v>0</v>
      </c>
      <c r="R74" t="s">
        <v>11</v>
      </c>
      <c r="S74">
        <v>48</v>
      </c>
    </row>
    <row r="75" spans="1:19">
      <c r="A75" t="s">
        <v>2</v>
      </c>
      <c r="B75">
        <v>1095</v>
      </c>
      <c r="C75" t="s">
        <v>3</v>
      </c>
      <c r="D75">
        <v>488727</v>
      </c>
      <c r="E75" t="s">
        <v>4</v>
      </c>
      <c r="F75">
        <v>9.9998000000000004E-2</v>
      </c>
      <c r="G75" t="s">
        <v>5</v>
      </c>
      <c r="H75">
        <v>95</v>
      </c>
      <c r="I75" t="s">
        <v>6</v>
      </c>
      <c r="J75">
        <v>1372</v>
      </c>
      <c r="K75" t="s">
        <v>7</v>
      </c>
      <c r="L75">
        <v>1893</v>
      </c>
      <c r="M75" t="s">
        <v>8</v>
      </c>
      <c r="N75">
        <v>0</v>
      </c>
      <c r="O75" t="s">
        <v>9</v>
      </c>
      <c r="P75" t="s">
        <v>10</v>
      </c>
      <c r="Q75">
        <v>0</v>
      </c>
      <c r="R75" t="s">
        <v>11</v>
      </c>
      <c r="S75">
        <v>48</v>
      </c>
    </row>
    <row r="76" spans="1:19">
      <c r="A76" t="s">
        <v>2</v>
      </c>
      <c r="B76">
        <v>1095</v>
      </c>
      <c r="C76" t="s">
        <v>3</v>
      </c>
      <c r="D76">
        <v>488728</v>
      </c>
      <c r="E76" t="s">
        <v>4</v>
      </c>
      <c r="F76">
        <v>9.9998000000000004E-2</v>
      </c>
      <c r="G76" t="s">
        <v>5</v>
      </c>
      <c r="H76">
        <v>1</v>
      </c>
      <c r="I76" t="s">
        <v>6</v>
      </c>
      <c r="J76">
        <v>-500</v>
      </c>
      <c r="K76" t="s">
        <v>7</v>
      </c>
      <c r="L76">
        <v>22</v>
      </c>
      <c r="M76" t="s">
        <v>8</v>
      </c>
      <c r="N76">
        <v>0</v>
      </c>
      <c r="O76" t="s">
        <v>9</v>
      </c>
      <c r="P76" t="s">
        <v>10</v>
      </c>
      <c r="Q76">
        <v>0</v>
      </c>
      <c r="R76" t="s">
        <v>11</v>
      </c>
      <c r="S76">
        <v>37</v>
      </c>
    </row>
    <row r="77" spans="1:19">
      <c r="A77" t="s">
        <v>2</v>
      </c>
      <c r="B77">
        <v>1095</v>
      </c>
      <c r="C77" t="s">
        <v>3</v>
      </c>
      <c r="D77">
        <v>488785</v>
      </c>
      <c r="E77" t="s">
        <v>4</v>
      </c>
      <c r="F77">
        <v>9.9998000000000004E-2</v>
      </c>
      <c r="G77" t="s">
        <v>5</v>
      </c>
      <c r="H77">
        <v>57</v>
      </c>
      <c r="I77" t="s">
        <v>6</v>
      </c>
      <c r="J77">
        <v>368</v>
      </c>
      <c r="K77" t="s">
        <v>7</v>
      </c>
      <c r="L77">
        <v>883</v>
      </c>
      <c r="M77" t="s">
        <v>8</v>
      </c>
      <c r="N77">
        <v>0</v>
      </c>
      <c r="O77" t="s">
        <v>9</v>
      </c>
      <c r="P77" t="s">
        <v>10</v>
      </c>
      <c r="Q77">
        <v>0</v>
      </c>
      <c r="R77" t="s">
        <v>11</v>
      </c>
      <c r="S77">
        <v>48</v>
      </c>
    </row>
    <row r="78" spans="1:19">
      <c r="A78" t="s">
        <v>2</v>
      </c>
      <c r="B78">
        <v>1095</v>
      </c>
      <c r="C78" t="s">
        <v>3</v>
      </c>
      <c r="D78">
        <v>488801</v>
      </c>
      <c r="E78" t="s">
        <v>4</v>
      </c>
      <c r="F78">
        <v>9.9998000000000004E-2</v>
      </c>
      <c r="G78" t="s">
        <v>5</v>
      </c>
      <c r="H78">
        <v>16</v>
      </c>
      <c r="I78" t="s">
        <v>6</v>
      </c>
      <c r="J78">
        <v>-261</v>
      </c>
      <c r="K78" t="s">
        <v>7</v>
      </c>
      <c r="L78">
        <v>248</v>
      </c>
      <c r="M78" t="s">
        <v>8</v>
      </c>
      <c r="N78">
        <v>0</v>
      </c>
      <c r="O78" t="s">
        <v>9</v>
      </c>
      <c r="P78" t="s">
        <v>10</v>
      </c>
      <c r="Q78">
        <v>0</v>
      </c>
      <c r="R78" t="s">
        <v>11</v>
      </c>
      <c r="S78">
        <v>47</v>
      </c>
    </row>
    <row r="79" spans="1:19">
      <c r="A79" t="s">
        <v>2</v>
      </c>
      <c r="B79">
        <v>1095</v>
      </c>
      <c r="C79" t="s">
        <v>3</v>
      </c>
      <c r="D79">
        <v>488978</v>
      </c>
      <c r="E79" t="s">
        <v>4</v>
      </c>
      <c r="F79">
        <v>9.9998000000000004E-2</v>
      </c>
      <c r="G79" t="s">
        <v>5</v>
      </c>
      <c r="H79">
        <v>177</v>
      </c>
      <c r="I79" t="s">
        <v>6</v>
      </c>
      <c r="J79">
        <v>3555</v>
      </c>
      <c r="K79" t="s">
        <v>7</v>
      </c>
      <c r="L79">
        <v>4072</v>
      </c>
      <c r="M79" t="s">
        <v>8</v>
      </c>
      <c r="N79">
        <v>0</v>
      </c>
      <c r="O79" t="s">
        <v>9</v>
      </c>
      <c r="P79" t="s">
        <v>10</v>
      </c>
      <c r="Q79">
        <v>0</v>
      </c>
      <c r="R79" t="s">
        <v>11</v>
      </c>
      <c r="S79">
        <v>48</v>
      </c>
    </row>
    <row r="80" spans="1:19">
      <c r="A80" t="s">
        <v>2</v>
      </c>
      <c r="B80">
        <v>1095</v>
      </c>
      <c r="C80" t="s">
        <v>3</v>
      </c>
      <c r="D80">
        <v>489137</v>
      </c>
      <c r="E80" t="s">
        <v>4</v>
      </c>
      <c r="F80">
        <v>9.9998000000000004E-2</v>
      </c>
      <c r="G80" t="s">
        <v>5</v>
      </c>
      <c r="H80">
        <v>159</v>
      </c>
      <c r="I80" t="s">
        <v>6</v>
      </c>
      <c r="J80">
        <v>3118</v>
      </c>
      <c r="K80" t="s">
        <v>7</v>
      </c>
      <c r="L80">
        <v>3640</v>
      </c>
      <c r="M80" t="s">
        <v>8</v>
      </c>
      <c r="N80">
        <v>0</v>
      </c>
      <c r="O80" t="s">
        <v>9</v>
      </c>
      <c r="P80" t="s">
        <v>10</v>
      </c>
      <c r="Q80">
        <v>0</v>
      </c>
      <c r="R80" t="s">
        <v>11</v>
      </c>
      <c r="S80">
        <v>48</v>
      </c>
    </row>
    <row r="81" spans="1:19">
      <c r="A81" t="s">
        <v>2</v>
      </c>
      <c r="B81">
        <v>1095</v>
      </c>
      <c r="C81" t="s">
        <v>3</v>
      </c>
      <c r="D81">
        <v>489142</v>
      </c>
      <c r="E81" t="s">
        <v>4</v>
      </c>
      <c r="F81">
        <v>9.9998000000000004E-2</v>
      </c>
      <c r="G81" t="s">
        <v>5</v>
      </c>
      <c r="H81">
        <v>5</v>
      </c>
      <c r="I81" t="s">
        <v>6</v>
      </c>
      <c r="J81">
        <v>-400</v>
      </c>
      <c r="K81" t="s">
        <v>7</v>
      </c>
      <c r="L81">
        <v>125</v>
      </c>
      <c r="M81" t="s">
        <v>8</v>
      </c>
      <c r="N81">
        <v>0</v>
      </c>
      <c r="O81" t="s">
        <v>9</v>
      </c>
      <c r="P81" t="s">
        <v>10</v>
      </c>
      <c r="Q81">
        <v>0</v>
      </c>
      <c r="R81" t="s">
        <v>11</v>
      </c>
      <c r="S81">
        <v>45</v>
      </c>
    </row>
    <row r="82" spans="1:19">
      <c r="A82" t="s">
        <v>2</v>
      </c>
      <c r="B82">
        <v>1095</v>
      </c>
      <c r="C82" t="s">
        <v>3</v>
      </c>
      <c r="D82">
        <v>489205</v>
      </c>
      <c r="E82" t="s">
        <v>4</v>
      </c>
      <c r="F82">
        <v>9.9998000000000004E-2</v>
      </c>
      <c r="G82" t="s">
        <v>5</v>
      </c>
      <c r="H82">
        <v>63</v>
      </c>
      <c r="I82" t="s">
        <v>6</v>
      </c>
      <c r="J82">
        <v>687</v>
      </c>
      <c r="K82" t="s">
        <v>7</v>
      </c>
      <c r="L82">
        <v>1199</v>
      </c>
      <c r="M82" t="s">
        <v>8</v>
      </c>
      <c r="N82">
        <v>0</v>
      </c>
      <c r="O82" t="s">
        <v>9</v>
      </c>
      <c r="P82" t="s">
        <v>10</v>
      </c>
      <c r="Q82">
        <v>0</v>
      </c>
      <c r="R82" t="s">
        <v>11</v>
      </c>
      <c r="S82">
        <v>48</v>
      </c>
    </row>
    <row r="83" spans="1:19">
      <c r="A83" t="s">
        <v>2</v>
      </c>
      <c r="B83">
        <v>1095</v>
      </c>
      <c r="C83" t="s">
        <v>3</v>
      </c>
      <c r="D83">
        <v>489285</v>
      </c>
      <c r="E83" t="s">
        <v>4</v>
      </c>
      <c r="F83">
        <v>9.9998000000000004E-2</v>
      </c>
      <c r="G83" t="s">
        <v>5</v>
      </c>
      <c r="H83">
        <v>80</v>
      </c>
      <c r="I83" t="s">
        <v>6</v>
      </c>
      <c r="J83">
        <v>677</v>
      </c>
      <c r="K83" t="s">
        <v>7</v>
      </c>
      <c r="L83">
        <v>1193</v>
      </c>
      <c r="M83" t="s">
        <v>8</v>
      </c>
      <c r="N83">
        <v>0</v>
      </c>
      <c r="O83" t="s">
        <v>9</v>
      </c>
      <c r="P83" t="s">
        <v>10</v>
      </c>
      <c r="Q83">
        <v>0</v>
      </c>
      <c r="R83" t="s">
        <v>11</v>
      </c>
      <c r="S83">
        <v>48</v>
      </c>
    </row>
    <row r="84" spans="1:19">
      <c r="A84" t="s">
        <v>2</v>
      </c>
      <c r="B84">
        <v>1095</v>
      </c>
      <c r="C84" t="s">
        <v>3</v>
      </c>
      <c r="D84">
        <v>489350</v>
      </c>
      <c r="E84" t="s">
        <v>4</v>
      </c>
      <c r="F84">
        <v>9.9998000000000004E-2</v>
      </c>
      <c r="G84" t="s">
        <v>5</v>
      </c>
      <c r="H84">
        <v>65</v>
      </c>
      <c r="I84" t="s">
        <v>6</v>
      </c>
      <c r="J84">
        <v>372</v>
      </c>
      <c r="K84" t="s">
        <v>7</v>
      </c>
      <c r="L84">
        <v>882</v>
      </c>
      <c r="M84" t="s">
        <v>8</v>
      </c>
      <c r="N84">
        <v>0</v>
      </c>
      <c r="O84" t="s">
        <v>9</v>
      </c>
      <c r="P84" t="s">
        <v>10</v>
      </c>
      <c r="Q84">
        <v>0</v>
      </c>
      <c r="R84" t="s">
        <v>11</v>
      </c>
      <c r="S84">
        <v>48</v>
      </c>
    </row>
    <row r="85" spans="1:19">
      <c r="A85" t="s">
        <v>2</v>
      </c>
      <c r="B85">
        <v>1095</v>
      </c>
      <c r="C85" t="s">
        <v>3</v>
      </c>
      <c r="D85">
        <v>489351</v>
      </c>
      <c r="E85" t="s">
        <v>4</v>
      </c>
      <c r="F85">
        <v>9.9998000000000004E-2</v>
      </c>
      <c r="G85" t="s">
        <v>5</v>
      </c>
      <c r="H85">
        <v>1</v>
      </c>
      <c r="I85" t="s">
        <v>6</v>
      </c>
      <c r="J85">
        <v>-500</v>
      </c>
      <c r="K85" t="s">
        <v>7</v>
      </c>
      <c r="L85">
        <v>12</v>
      </c>
      <c r="M85" t="s">
        <v>8</v>
      </c>
      <c r="N85">
        <v>0</v>
      </c>
      <c r="O85" t="s">
        <v>9</v>
      </c>
      <c r="P85" t="s">
        <v>10</v>
      </c>
      <c r="Q85">
        <v>0</v>
      </c>
      <c r="R85" t="s">
        <v>11</v>
      </c>
      <c r="S85">
        <v>38</v>
      </c>
    </row>
    <row r="86" spans="1:19">
      <c r="A86" t="s">
        <v>2</v>
      </c>
      <c r="B86">
        <v>1095</v>
      </c>
      <c r="C86" t="s">
        <v>3</v>
      </c>
      <c r="D86">
        <v>489503</v>
      </c>
      <c r="E86" t="s">
        <v>4</v>
      </c>
      <c r="F86">
        <v>9.9998000000000004E-2</v>
      </c>
      <c r="G86" t="s">
        <v>5</v>
      </c>
      <c r="H86">
        <v>152</v>
      </c>
      <c r="I86" t="s">
        <v>6</v>
      </c>
      <c r="J86">
        <v>1889</v>
      </c>
      <c r="K86" t="s">
        <v>7</v>
      </c>
      <c r="L86">
        <v>2403</v>
      </c>
      <c r="M86" t="s">
        <v>8</v>
      </c>
      <c r="N86">
        <v>0</v>
      </c>
      <c r="O86" t="s">
        <v>9</v>
      </c>
      <c r="P86" t="s">
        <v>10</v>
      </c>
      <c r="Q86">
        <v>0</v>
      </c>
      <c r="R86" t="s">
        <v>11</v>
      </c>
      <c r="S86">
        <v>48</v>
      </c>
    </row>
    <row r="87" spans="1:19">
      <c r="A87" t="s">
        <v>2</v>
      </c>
      <c r="B87">
        <v>1095</v>
      </c>
      <c r="C87" t="s">
        <v>3</v>
      </c>
      <c r="D87">
        <v>489679</v>
      </c>
      <c r="E87" t="s">
        <v>4</v>
      </c>
      <c r="F87">
        <v>9.9998000000000004E-2</v>
      </c>
      <c r="G87" t="s">
        <v>5</v>
      </c>
      <c r="H87">
        <v>176</v>
      </c>
      <c r="I87" t="s">
        <v>6</v>
      </c>
      <c r="J87">
        <v>3431</v>
      </c>
      <c r="K87" t="s">
        <v>7</v>
      </c>
      <c r="L87">
        <v>3946</v>
      </c>
      <c r="M87" t="s">
        <v>8</v>
      </c>
      <c r="N87">
        <v>0</v>
      </c>
      <c r="O87" t="s">
        <v>9</v>
      </c>
      <c r="P87" t="s">
        <v>10</v>
      </c>
      <c r="Q87">
        <v>0</v>
      </c>
      <c r="R87" t="s">
        <v>11</v>
      </c>
      <c r="S87">
        <v>48</v>
      </c>
    </row>
    <row r="88" spans="1:19">
      <c r="A88" t="s">
        <v>2</v>
      </c>
      <c r="B88">
        <v>1095</v>
      </c>
      <c r="C88" t="s">
        <v>3</v>
      </c>
      <c r="D88">
        <v>489710</v>
      </c>
      <c r="E88" t="s">
        <v>4</v>
      </c>
      <c r="F88">
        <v>9.9998000000000004E-2</v>
      </c>
      <c r="G88" t="s">
        <v>5</v>
      </c>
      <c r="H88">
        <v>31</v>
      </c>
      <c r="I88" t="s">
        <v>6</v>
      </c>
      <c r="J88">
        <v>133</v>
      </c>
      <c r="K88" t="s">
        <v>7</v>
      </c>
      <c r="L88">
        <v>650</v>
      </c>
      <c r="M88" t="s">
        <v>8</v>
      </c>
      <c r="N88">
        <v>0</v>
      </c>
      <c r="O88" t="s">
        <v>9</v>
      </c>
      <c r="P88" t="s">
        <v>10</v>
      </c>
      <c r="Q88">
        <v>0</v>
      </c>
      <c r="R88" t="s">
        <v>11</v>
      </c>
      <c r="S88">
        <v>48</v>
      </c>
    </row>
    <row r="89" spans="1:19">
      <c r="A89" t="s">
        <v>2</v>
      </c>
      <c r="B89">
        <v>1095</v>
      </c>
      <c r="C89" t="s">
        <v>3</v>
      </c>
      <c r="D89">
        <v>489814</v>
      </c>
      <c r="E89" t="s">
        <v>4</v>
      </c>
      <c r="F89">
        <v>9.9998000000000004E-2</v>
      </c>
      <c r="G89" t="s">
        <v>5</v>
      </c>
      <c r="H89">
        <v>104</v>
      </c>
      <c r="I89" t="s">
        <v>6</v>
      </c>
      <c r="J89">
        <v>2153</v>
      </c>
      <c r="K89" t="s">
        <v>7</v>
      </c>
      <c r="L89">
        <v>2673</v>
      </c>
      <c r="M89" t="s">
        <v>8</v>
      </c>
      <c r="N89">
        <v>0</v>
      </c>
      <c r="O89" t="s">
        <v>9</v>
      </c>
      <c r="P89" t="s">
        <v>10</v>
      </c>
      <c r="Q89">
        <v>0</v>
      </c>
      <c r="R89" t="s">
        <v>11</v>
      </c>
      <c r="S89">
        <v>48</v>
      </c>
    </row>
    <row r="90" spans="1:19">
      <c r="A90" t="s">
        <v>2</v>
      </c>
      <c r="B90">
        <v>1095</v>
      </c>
      <c r="C90" t="s">
        <v>3</v>
      </c>
      <c r="D90">
        <v>489837</v>
      </c>
      <c r="E90" t="s">
        <v>4</v>
      </c>
      <c r="F90">
        <v>9.9998000000000004E-2</v>
      </c>
      <c r="G90" t="s">
        <v>5</v>
      </c>
      <c r="H90">
        <v>23</v>
      </c>
      <c r="I90" t="s">
        <v>6</v>
      </c>
      <c r="J90">
        <v>-9</v>
      </c>
      <c r="K90" t="s">
        <v>7</v>
      </c>
      <c r="L90">
        <v>510</v>
      </c>
      <c r="M90" t="s">
        <v>8</v>
      </c>
      <c r="N90">
        <v>0</v>
      </c>
      <c r="O90" t="s">
        <v>9</v>
      </c>
      <c r="P90" t="s">
        <v>10</v>
      </c>
      <c r="Q90">
        <v>0</v>
      </c>
      <c r="R90" t="s">
        <v>11</v>
      </c>
      <c r="S90">
        <v>48</v>
      </c>
    </row>
    <row r="91" spans="1:19">
      <c r="A91" t="s">
        <v>2</v>
      </c>
      <c r="B91">
        <v>1095</v>
      </c>
      <c r="C91" t="s">
        <v>3</v>
      </c>
      <c r="D91">
        <v>490070</v>
      </c>
      <c r="E91" t="s">
        <v>4</v>
      </c>
      <c r="F91">
        <v>9.9998000000000004E-2</v>
      </c>
      <c r="G91" t="s">
        <v>5</v>
      </c>
      <c r="H91">
        <v>233</v>
      </c>
      <c r="I91" t="s">
        <v>6</v>
      </c>
      <c r="J91">
        <v>3053</v>
      </c>
      <c r="K91" t="s">
        <v>7</v>
      </c>
      <c r="L91">
        <v>3564</v>
      </c>
      <c r="M91" t="s">
        <v>8</v>
      </c>
      <c r="N91">
        <v>0</v>
      </c>
      <c r="O91" t="s">
        <v>9</v>
      </c>
      <c r="P91" t="s">
        <v>10</v>
      </c>
      <c r="Q91">
        <v>0</v>
      </c>
      <c r="R91" t="s">
        <v>11</v>
      </c>
      <c r="S91">
        <v>49</v>
      </c>
    </row>
    <row r="92" spans="1:19">
      <c r="A92" t="s">
        <v>2</v>
      </c>
      <c r="B92">
        <v>1095</v>
      </c>
      <c r="C92" t="s">
        <v>3</v>
      </c>
      <c r="D92">
        <v>490071</v>
      </c>
      <c r="E92" t="s">
        <v>4</v>
      </c>
      <c r="F92">
        <v>9.9998000000000004E-2</v>
      </c>
      <c r="G92" t="s">
        <v>5</v>
      </c>
      <c r="H92">
        <v>1</v>
      </c>
      <c r="I92" t="s">
        <v>6</v>
      </c>
      <c r="J92">
        <v>-500</v>
      </c>
      <c r="K92" t="s">
        <v>7</v>
      </c>
      <c r="L92">
        <v>12</v>
      </c>
      <c r="M92" t="s">
        <v>8</v>
      </c>
      <c r="N92">
        <v>0</v>
      </c>
      <c r="O92" t="s">
        <v>9</v>
      </c>
      <c r="P92" t="s">
        <v>10</v>
      </c>
      <c r="Q92">
        <v>0</v>
      </c>
      <c r="R92" t="s">
        <v>11</v>
      </c>
      <c r="S92">
        <v>38</v>
      </c>
    </row>
    <row r="93" spans="1:19">
      <c r="A93" t="s">
        <v>2</v>
      </c>
      <c r="B93">
        <v>1095</v>
      </c>
      <c r="C93" t="s">
        <v>3</v>
      </c>
      <c r="D93">
        <v>490072</v>
      </c>
      <c r="E93" t="s">
        <v>4</v>
      </c>
      <c r="F93">
        <v>9.9998000000000004E-2</v>
      </c>
      <c r="G93" t="s">
        <v>5</v>
      </c>
      <c r="H93">
        <v>1</v>
      </c>
      <c r="I93" t="s">
        <v>6</v>
      </c>
      <c r="J93">
        <v>-500</v>
      </c>
      <c r="K93" t="s">
        <v>7</v>
      </c>
      <c r="L93">
        <v>12</v>
      </c>
      <c r="M93" t="s">
        <v>8</v>
      </c>
      <c r="N93">
        <v>0</v>
      </c>
      <c r="O93" t="s">
        <v>9</v>
      </c>
      <c r="P93" t="s">
        <v>10</v>
      </c>
      <c r="Q93">
        <v>0</v>
      </c>
      <c r="R93" t="s">
        <v>11</v>
      </c>
      <c r="S93">
        <v>38</v>
      </c>
    </row>
    <row r="94" spans="1:19">
      <c r="A94" t="s">
        <v>2</v>
      </c>
      <c r="B94">
        <v>1095</v>
      </c>
      <c r="C94" t="s">
        <v>3</v>
      </c>
      <c r="D94">
        <v>490178</v>
      </c>
      <c r="E94" t="s">
        <v>4</v>
      </c>
      <c r="F94">
        <v>9.9998000000000004E-2</v>
      </c>
      <c r="G94" t="s">
        <v>5</v>
      </c>
      <c r="H94">
        <v>106</v>
      </c>
      <c r="I94" t="s">
        <v>6</v>
      </c>
      <c r="J94">
        <v>1259</v>
      </c>
      <c r="K94" t="s">
        <v>7</v>
      </c>
      <c r="L94">
        <v>1773</v>
      </c>
      <c r="M94" t="s">
        <v>8</v>
      </c>
      <c r="N94">
        <v>0</v>
      </c>
      <c r="O94" t="s">
        <v>9</v>
      </c>
      <c r="P94" t="s">
        <v>10</v>
      </c>
      <c r="Q94">
        <v>0</v>
      </c>
      <c r="R94" t="s">
        <v>11</v>
      </c>
      <c r="S94">
        <v>48</v>
      </c>
    </row>
    <row r="95" spans="1:19">
      <c r="A95" t="s">
        <v>2</v>
      </c>
      <c r="B95">
        <v>1095</v>
      </c>
      <c r="C95" t="s">
        <v>3</v>
      </c>
      <c r="D95">
        <v>490594</v>
      </c>
      <c r="E95" t="s">
        <v>4</v>
      </c>
      <c r="F95">
        <v>9.9998000000000004E-2</v>
      </c>
      <c r="G95" t="s">
        <v>5</v>
      </c>
      <c r="H95">
        <v>416</v>
      </c>
      <c r="I95" t="s">
        <v>6</v>
      </c>
      <c r="J95">
        <v>7695</v>
      </c>
      <c r="K95" t="s">
        <v>7</v>
      </c>
      <c r="L95">
        <v>8214</v>
      </c>
      <c r="M95" t="s">
        <v>8</v>
      </c>
      <c r="N95">
        <v>0</v>
      </c>
      <c r="O95" t="s">
        <v>9</v>
      </c>
      <c r="P95" t="s">
        <v>10</v>
      </c>
      <c r="Q95">
        <v>0</v>
      </c>
      <c r="R95" t="s">
        <v>11</v>
      </c>
      <c r="S95">
        <v>48</v>
      </c>
    </row>
    <row r="96" spans="1:19">
      <c r="A96" t="s">
        <v>2</v>
      </c>
      <c r="B96">
        <v>1095</v>
      </c>
      <c r="C96" t="s">
        <v>3</v>
      </c>
      <c r="D96">
        <v>490694</v>
      </c>
      <c r="E96" t="s">
        <v>4</v>
      </c>
      <c r="F96">
        <v>9.9998000000000004E-2</v>
      </c>
      <c r="G96" t="s">
        <v>5</v>
      </c>
      <c r="H96">
        <v>100</v>
      </c>
      <c r="I96" t="s">
        <v>6</v>
      </c>
      <c r="J96">
        <v>2092</v>
      </c>
      <c r="K96" t="s">
        <v>7</v>
      </c>
      <c r="L96">
        <v>2614</v>
      </c>
      <c r="M96" t="s">
        <v>8</v>
      </c>
      <c r="N96">
        <v>0</v>
      </c>
      <c r="O96" t="s">
        <v>9</v>
      </c>
      <c r="P96" t="s">
        <v>10</v>
      </c>
      <c r="Q96">
        <v>0</v>
      </c>
      <c r="R96" t="s">
        <v>11</v>
      </c>
      <c r="S96">
        <v>48</v>
      </c>
    </row>
    <row r="97" spans="1:19">
      <c r="A97" t="s">
        <v>2</v>
      </c>
      <c r="B97">
        <v>1095</v>
      </c>
      <c r="C97" t="s">
        <v>3</v>
      </c>
      <c r="D97">
        <v>490701</v>
      </c>
      <c r="E97" t="s">
        <v>4</v>
      </c>
      <c r="F97">
        <v>9.9998000000000004E-2</v>
      </c>
      <c r="G97" t="s">
        <v>5</v>
      </c>
      <c r="H97">
        <v>7</v>
      </c>
      <c r="I97" t="s">
        <v>6</v>
      </c>
      <c r="J97">
        <v>-381</v>
      </c>
      <c r="K97" t="s">
        <v>7</v>
      </c>
      <c r="L97">
        <v>140</v>
      </c>
      <c r="M97" t="s">
        <v>8</v>
      </c>
      <c r="N97">
        <v>0</v>
      </c>
      <c r="O97" t="s">
        <v>9</v>
      </c>
      <c r="P97" t="s">
        <v>10</v>
      </c>
      <c r="Q97">
        <v>0</v>
      </c>
      <c r="R97" t="s">
        <v>11</v>
      </c>
      <c r="S97">
        <v>46</v>
      </c>
    </row>
    <row r="98" spans="1:19">
      <c r="A98" t="s">
        <v>2</v>
      </c>
      <c r="B98">
        <v>1095</v>
      </c>
      <c r="C98" t="s">
        <v>3</v>
      </c>
      <c r="D98">
        <v>490710</v>
      </c>
      <c r="E98" t="s">
        <v>4</v>
      </c>
      <c r="F98">
        <v>9.9998000000000004E-2</v>
      </c>
      <c r="G98" t="s">
        <v>5</v>
      </c>
      <c r="H98">
        <v>9</v>
      </c>
      <c r="I98" t="s">
        <v>6</v>
      </c>
      <c r="J98">
        <v>-348</v>
      </c>
      <c r="K98" t="s">
        <v>7</v>
      </c>
      <c r="L98">
        <v>171</v>
      </c>
      <c r="M98" t="s">
        <v>8</v>
      </c>
      <c r="N98">
        <v>0</v>
      </c>
      <c r="O98" t="s">
        <v>9</v>
      </c>
      <c r="P98" t="s">
        <v>10</v>
      </c>
      <c r="Q98">
        <v>0</v>
      </c>
      <c r="R98" t="s">
        <v>11</v>
      </c>
      <c r="S98">
        <v>46</v>
      </c>
    </row>
    <row r="99" spans="1:19">
      <c r="A99" t="s">
        <v>2</v>
      </c>
      <c r="B99">
        <v>1095</v>
      </c>
      <c r="C99" t="s">
        <v>3</v>
      </c>
      <c r="D99">
        <v>490848</v>
      </c>
      <c r="E99" t="s">
        <v>4</v>
      </c>
      <c r="F99">
        <v>9.9998000000000004E-2</v>
      </c>
      <c r="G99" t="s">
        <v>5</v>
      </c>
      <c r="H99">
        <v>138</v>
      </c>
      <c r="I99" t="s">
        <v>6</v>
      </c>
      <c r="J99">
        <v>1688</v>
      </c>
      <c r="K99" t="s">
        <v>7</v>
      </c>
      <c r="L99">
        <v>2194</v>
      </c>
      <c r="M99" t="s">
        <v>8</v>
      </c>
      <c r="N99">
        <v>0</v>
      </c>
      <c r="O99" t="s">
        <v>9</v>
      </c>
      <c r="P99" t="s">
        <v>10</v>
      </c>
      <c r="Q99">
        <v>0</v>
      </c>
      <c r="R99" t="s">
        <v>11</v>
      </c>
      <c r="S99">
        <v>48</v>
      </c>
    </row>
    <row r="100" spans="1:19">
      <c r="A100" t="s">
        <v>2</v>
      </c>
      <c r="B100">
        <v>1095</v>
      </c>
      <c r="C100" t="s">
        <v>3</v>
      </c>
      <c r="D100">
        <v>490849</v>
      </c>
      <c r="E100" t="s">
        <v>4</v>
      </c>
      <c r="F100">
        <v>9.9998000000000004E-2</v>
      </c>
      <c r="G100" t="s">
        <v>5</v>
      </c>
      <c r="H100">
        <v>1</v>
      </c>
      <c r="I100" t="s">
        <v>6</v>
      </c>
      <c r="J100">
        <v>-500</v>
      </c>
      <c r="K100" t="s">
        <v>7</v>
      </c>
      <c r="L100">
        <v>12</v>
      </c>
      <c r="M100" t="s">
        <v>8</v>
      </c>
      <c r="N100">
        <v>0</v>
      </c>
      <c r="O100" t="s">
        <v>9</v>
      </c>
      <c r="P100" t="s">
        <v>10</v>
      </c>
      <c r="Q100">
        <v>0</v>
      </c>
      <c r="R100" t="s">
        <v>11</v>
      </c>
      <c r="S100">
        <v>37</v>
      </c>
    </row>
    <row r="101" spans="1:19">
      <c r="A101" t="s">
        <v>2</v>
      </c>
      <c r="B101">
        <v>1095</v>
      </c>
      <c r="C101" t="s">
        <v>3</v>
      </c>
      <c r="D101">
        <v>490850</v>
      </c>
      <c r="E101" t="s">
        <v>4</v>
      </c>
      <c r="F101">
        <v>9.9998000000000004E-2</v>
      </c>
      <c r="G101" t="s">
        <v>5</v>
      </c>
      <c r="H101">
        <v>1</v>
      </c>
      <c r="I101" t="s">
        <v>6</v>
      </c>
      <c r="J101">
        <v>-500</v>
      </c>
      <c r="K101" t="s">
        <v>7</v>
      </c>
      <c r="L101">
        <v>16</v>
      </c>
      <c r="M101" t="s">
        <v>8</v>
      </c>
      <c r="N101">
        <v>0</v>
      </c>
      <c r="O101" t="s">
        <v>9</v>
      </c>
      <c r="P101" t="s">
        <v>10</v>
      </c>
      <c r="Q101">
        <v>0</v>
      </c>
      <c r="R101" t="s">
        <v>11</v>
      </c>
      <c r="S101">
        <v>37</v>
      </c>
    </row>
    <row r="102" spans="1:19">
      <c r="A102" t="s">
        <v>2</v>
      </c>
      <c r="B102">
        <v>1095</v>
      </c>
      <c r="C102" t="s">
        <v>3</v>
      </c>
      <c r="D102">
        <v>491344</v>
      </c>
      <c r="E102" t="s">
        <v>4</v>
      </c>
      <c r="F102">
        <v>9.9998000000000004E-2</v>
      </c>
      <c r="G102" t="s">
        <v>5</v>
      </c>
      <c r="H102">
        <v>494</v>
      </c>
      <c r="I102" t="s">
        <v>6</v>
      </c>
      <c r="J102">
        <v>8537</v>
      </c>
      <c r="K102" t="s">
        <v>7</v>
      </c>
      <c r="L102">
        <v>9056</v>
      </c>
      <c r="M102" t="s">
        <v>8</v>
      </c>
      <c r="N102">
        <v>0</v>
      </c>
      <c r="O102" t="s">
        <v>9</v>
      </c>
      <c r="P102" t="s">
        <v>10</v>
      </c>
      <c r="Q102">
        <v>0</v>
      </c>
      <c r="R102" t="s">
        <v>11</v>
      </c>
      <c r="S102">
        <v>48</v>
      </c>
    </row>
    <row r="103" spans="1:19">
      <c r="A103" t="s">
        <v>2</v>
      </c>
      <c r="B103">
        <v>1095</v>
      </c>
      <c r="C103" t="s">
        <v>3</v>
      </c>
      <c r="D103">
        <v>491387</v>
      </c>
      <c r="E103" t="s">
        <v>4</v>
      </c>
      <c r="F103">
        <v>9.9998000000000004E-2</v>
      </c>
      <c r="G103" t="s">
        <v>5</v>
      </c>
      <c r="H103">
        <v>43</v>
      </c>
      <c r="I103" t="s">
        <v>6</v>
      </c>
      <c r="J103">
        <v>288</v>
      </c>
      <c r="K103" t="s">
        <v>7</v>
      </c>
      <c r="L103">
        <v>804</v>
      </c>
      <c r="M103" t="s">
        <v>8</v>
      </c>
      <c r="N103">
        <v>0</v>
      </c>
      <c r="O103" t="s">
        <v>9</v>
      </c>
      <c r="P103" t="s">
        <v>10</v>
      </c>
      <c r="Q103">
        <v>0</v>
      </c>
      <c r="R103" t="s">
        <v>11</v>
      </c>
      <c r="S103">
        <v>49</v>
      </c>
    </row>
    <row r="104" spans="1:19">
      <c r="A104" t="s">
        <v>2</v>
      </c>
      <c r="B104">
        <v>1095</v>
      </c>
      <c r="C104" t="s">
        <v>3</v>
      </c>
      <c r="D104">
        <v>491413</v>
      </c>
      <c r="E104" t="s">
        <v>4</v>
      </c>
      <c r="F104">
        <v>9.9998000000000004E-2</v>
      </c>
      <c r="G104" t="s">
        <v>5</v>
      </c>
      <c r="H104">
        <v>26</v>
      </c>
      <c r="I104" t="s">
        <v>6</v>
      </c>
      <c r="J104">
        <v>41</v>
      </c>
      <c r="K104" t="s">
        <v>7</v>
      </c>
      <c r="L104">
        <v>559</v>
      </c>
      <c r="M104" t="s">
        <v>8</v>
      </c>
      <c r="N104">
        <v>0</v>
      </c>
      <c r="O104" t="s">
        <v>9</v>
      </c>
      <c r="P104" t="s">
        <v>10</v>
      </c>
      <c r="Q104">
        <v>0</v>
      </c>
      <c r="R104" t="s">
        <v>11</v>
      </c>
      <c r="S104">
        <v>48</v>
      </c>
    </row>
    <row r="105" spans="1:19">
      <c r="A105" t="s">
        <v>2</v>
      </c>
      <c r="B105">
        <v>1095</v>
      </c>
      <c r="C105" t="s">
        <v>3</v>
      </c>
      <c r="D105">
        <v>491476</v>
      </c>
      <c r="E105" t="s">
        <v>4</v>
      </c>
      <c r="F105">
        <v>9.9998000000000004E-2</v>
      </c>
      <c r="G105" t="s">
        <v>5</v>
      </c>
      <c r="H105">
        <v>63</v>
      </c>
      <c r="I105" t="s">
        <v>6</v>
      </c>
      <c r="J105">
        <v>993</v>
      </c>
      <c r="K105" t="s">
        <v>7</v>
      </c>
      <c r="L105">
        <v>1507</v>
      </c>
      <c r="M105" t="s">
        <v>8</v>
      </c>
      <c r="N105">
        <v>0</v>
      </c>
      <c r="O105" t="s">
        <v>9</v>
      </c>
      <c r="P105" t="s">
        <v>10</v>
      </c>
      <c r="Q105">
        <v>0</v>
      </c>
      <c r="R105" t="s">
        <v>11</v>
      </c>
      <c r="S105">
        <v>48</v>
      </c>
    </row>
    <row r="106" spans="1:19">
      <c r="A106" t="s">
        <v>2</v>
      </c>
      <c r="B106">
        <v>1095</v>
      </c>
      <c r="C106" t="s">
        <v>3</v>
      </c>
      <c r="D106">
        <v>491477</v>
      </c>
      <c r="E106" t="s">
        <v>4</v>
      </c>
      <c r="F106">
        <v>9.9998000000000004E-2</v>
      </c>
      <c r="G106" t="s">
        <v>5</v>
      </c>
      <c r="H106">
        <v>1</v>
      </c>
      <c r="I106" t="s">
        <v>6</v>
      </c>
      <c r="J106">
        <v>-500</v>
      </c>
      <c r="K106" t="s">
        <v>7</v>
      </c>
      <c r="L106">
        <v>20</v>
      </c>
      <c r="M106" t="s">
        <v>8</v>
      </c>
      <c r="N106">
        <v>0</v>
      </c>
      <c r="O106" t="s">
        <v>9</v>
      </c>
      <c r="P106" t="s">
        <v>10</v>
      </c>
      <c r="Q106">
        <v>0</v>
      </c>
      <c r="R106" t="s">
        <v>11</v>
      </c>
      <c r="S106">
        <v>37</v>
      </c>
    </row>
    <row r="107" spans="1:19">
      <c r="A107" t="s">
        <v>2</v>
      </c>
      <c r="B107">
        <v>1095</v>
      </c>
      <c r="C107" t="s">
        <v>3</v>
      </c>
      <c r="D107">
        <v>491582</v>
      </c>
      <c r="E107" t="s">
        <v>4</v>
      </c>
      <c r="F107">
        <v>9.9998000000000004E-2</v>
      </c>
      <c r="G107" t="s">
        <v>5</v>
      </c>
      <c r="H107">
        <v>105</v>
      </c>
      <c r="I107" t="s">
        <v>6</v>
      </c>
      <c r="J107">
        <v>1752</v>
      </c>
      <c r="K107" t="s">
        <v>7</v>
      </c>
      <c r="L107">
        <v>2262</v>
      </c>
      <c r="M107" t="s">
        <v>8</v>
      </c>
      <c r="N107">
        <v>0</v>
      </c>
      <c r="O107" t="s">
        <v>9</v>
      </c>
      <c r="P107" t="s">
        <v>10</v>
      </c>
      <c r="Q107">
        <v>0</v>
      </c>
      <c r="R107" t="s">
        <v>11</v>
      </c>
      <c r="S107">
        <v>48</v>
      </c>
    </row>
    <row r="108" spans="1:19">
      <c r="A108" t="s">
        <v>2</v>
      </c>
      <c r="B108">
        <v>1095</v>
      </c>
      <c r="C108" t="s">
        <v>3</v>
      </c>
      <c r="D108">
        <v>491588</v>
      </c>
      <c r="E108" t="s">
        <v>4</v>
      </c>
      <c r="F108">
        <v>9.9998000000000004E-2</v>
      </c>
      <c r="G108" t="s">
        <v>5</v>
      </c>
      <c r="H108">
        <v>6</v>
      </c>
      <c r="I108" t="s">
        <v>6</v>
      </c>
      <c r="J108">
        <v>-395</v>
      </c>
      <c r="K108" t="s">
        <v>7</v>
      </c>
      <c r="L108">
        <v>124</v>
      </c>
      <c r="M108" t="s">
        <v>8</v>
      </c>
      <c r="N108">
        <v>0</v>
      </c>
      <c r="O108" t="s">
        <v>9</v>
      </c>
      <c r="P108" t="s">
        <v>10</v>
      </c>
      <c r="Q108">
        <v>0</v>
      </c>
      <c r="R108" t="s">
        <v>11</v>
      </c>
      <c r="S108">
        <v>47</v>
      </c>
    </row>
    <row r="109" spans="1:19">
      <c r="A109" t="s">
        <v>2</v>
      </c>
      <c r="B109">
        <v>1095</v>
      </c>
      <c r="C109" t="s">
        <v>3</v>
      </c>
      <c r="D109">
        <v>491748</v>
      </c>
      <c r="E109" t="s">
        <v>4</v>
      </c>
      <c r="F109">
        <v>9.9998000000000004E-2</v>
      </c>
      <c r="G109" t="s">
        <v>5</v>
      </c>
      <c r="H109">
        <v>160</v>
      </c>
      <c r="I109" t="s">
        <v>6</v>
      </c>
      <c r="J109">
        <v>3624</v>
      </c>
      <c r="K109" t="s">
        <v>7</v>
      </c>
      <c r="L109">
        <v>4145</v>
      </c>
      <c r="M109" t="s">
        <v>8</v>
      </c>
      <c r="N109">
        <v>0</v>
      </c>
      <c r="O109" t="s">
        <v>9</v>
      </c>
      <c r="P109" t="s">
        <v>10</v>
      </c>
      <c r="Q109">
        <v>0</v>
      </c>
      <c r="R109" t="s">
        <v>11</v>
      </c>
      <c r="S109">
        <v>48</v>
      </c>
    </row>
    <row r="110" spans="1:19">
      <c r="A110" t="s">
        <v>2</v>
      </c>
      <c r="B110">
        <v>1095</v>
      </c>
      <c r="C110" t="s">
        <v>3</v>
      </c>
      <c r="D110">
        <v>491917</v>
      </c>
      <c r="E110" t="s">
        <v>4</v>
      </c>
      <c r="F110">
        <v>9.9998000000000004E-2</v>
      </c>
      <c r="G110" t="s">
        <v>5</v>
      </c>
      <c r="H110">
        <v>169</v>
      </c>
      <c r="I110" t="s">
        <v>6</v>
      </c>
      <c r="J110">
        <v>3432</v>
      </c>
      <c r="K110" t="s">
        <v>7</v>
      </c>
      <c r="L110">
        <v>3950</v>
      </c>
      <c r="M110" t="s">
        <v>8</v>
      </c>
      <c r="N110">
        <v>0</v>
      </c>
      <c r="O110" t="s">
        <v>9</v>
      </c>
      <c r="P110" t="s">
        <v>10</v>
      </c>
      <c r="Q110">
        <v>0</v>
      </c>
      <c r="R110" t="s">
        <v>11</v>
      </c>
      <c r="S110">
        <v>48</v>
      </c>
    </row>
    <row r="111" spans="1:19">
      <c r="A111" t="s">
        <v>2</v>
      </c>
      <c r="B111">
        <v>1095</v>
      </c>
      <c r="C111" t="s">
        <v>3</v>
      </c>
      <c r="D111">
        <v>491998</v>
      </c>
      <c r="E111" t="s">
        <v>4</v>
      </c>
      <c r="F111">
        <v>9.9998000000000004E-2</v>
      </c>
      <c r="G111" t="s">
        <v>5</v>
      </c>
      <c r="H111">
        <v>81</v>
      </c>
      <c r="I111" t="s">
        <v>6</v>
      </c>
      <c r="J111">
        <v>1342</v>
      </c>
      <c r="K111" t="s">
        <v>7</v>
      </c>
      <c r="L111">
        <v>1857</v>
      </c>
      <c r="M111" t="s">
        <v>8</v>
      </c>
      <c r="N111">
        <v>0</v>
      </c>
      <c r="O111" t="s">
        <v>9</v>
      </c>
      <c r="P111" t="s">
        <v>10</v>
      </c>
      <c r="Q111">
        <v>0</v>
      </c>
      <c r="R111" t="s">
        <v>11</v>
      </c>
      <c r="S111">
        <v>48</v>
      </c>
    </row>
    <row r="112" spans="1:19">
      <c r="A112" t="s">
        <v>2</v>
      </c>
      <c r="B112">
        <v>1095</v>
      </c>
      <c r="C112" t="s">
        <v>3</v>
      </c>
      <c r="D112">
        <v>492200</v>
      </c>
      <c r="E112" t="s">
        <v>4</v>
      </c>
      <c r="F112">
        <v>9.9998000000000004E-2</v>
      </c>
      <c r="G112" t="s">
        <v>5</v>
      </c>
      <c r="H112">
        <v>202</v>
      </c>
      <c r="I112" t="s">
        <v>6</v>
      </c>
      <c r="J112">
        <v>3679</v>
      </c>
      <c r="K112" t="s">
        <v>7</v>
      </c>
      <c r="L112">
        <v>4194</v>
      </c>
      <c r="M112" t="s">
        <v>8</v>
      </c>
      <c r="N112">
        <v>0</v>
      </c>
      <c r="O112" t="s">
        <v>9</v>
      </c>
      <c r="P112" t="s">
        <v>10</v>
      </c>
      <c r="Q112">
        <v>0</v>
      </c>
      <c r="R112" t="s">
        <v>11</v>
      </c>
      <c r="S112">
        <v>48</v>
      </c>
    </row>
    <row r="113" spans="1:19">
      <c r="A113" t="s">
        <v>2</v>
      </c>
      <c r="B113">
        <v>1095</v>
      </c>
      <c r="C113" t="s">
        <v>3</v>
      </c>
      <c r="D113">
        <v>492302</v>
      </c>
      <c r="E113" t="s">
        <v>4</v>
      </c>
      <c r="F113">
        <v>9.9998000000000004E-2</v>
      </c>
      <c r="G113" t="s">
        <v>5</v>
      </c>
      <c r="H113">
        <v>102</v>
      </c>
      <c r="I113" t="s">
        <v>6</v>
      </c>
      <c r="J113">
        <v>2468</v>
      </c>
      <c r="K113" t="s">
        <v>7</v>
      </c>
      <c r="L113">
        <v>2995</v>
      </c>
      <c r="M113" t="s">
        <v>8</v>
      </c>
      <c r="N113">
        <v>0</v>
      </c>
      <c r="O113" t="s">
        <v>9</v>
      </c>
      <c r="P113" t="s">
        <v>10</v>
      </c>
      <c r="Q113">
        <v>0</v>
      </c>
      <c r="R113" t="s">
        <v>11</v>
      </c>
      <c r="S113">
        <v>48</v>
      </c>
    </row>
    <row r="114" spans="1:19">
      <c r="A114" t="s">
        <v>2</v>
      </c>
      <c r="B114">
        <v>1095</v>
      </c>
      <c r="C114" t="s">
        <v>3</v>
      </c>
      <c r="D114">
        <v>492439</v>
      </c>
      <c r="E114" t="s">
        <v>4</v>
      </c>
      <c r="F114">
        <v>9.9998000000000004E-2</v>
      </c>
      <c r="G114" t="s">
        <v>5</v>
      </c>
      <c r="H114">
        <v>137</v>
      </c>
      <c r="I114" t="s">
        <v>6</v>
      </c>
      <c r="J114">
        <v>2683</v>
      </c>
      <c r="K114" t="s">
        <v>7</v>
      </c>
      <c r="L114">
        <v>3207</v>
      </c>
      <c r="M114" t="s">
        <v>8</v>
      </c>
      <c r="N114">
        <v>0</v>
      </c>
      <c r="O114" t="s">
        <v>9</v>
      </c>
      <c r="P114" t="s">
        <v>10</v>
      </c>
      <c r="Q114">
        <v>0</v>
      </c>
      <c r="R114" t="s">
        <v>11</v>
      </c>
      <c r="S114">
        <v>48</v>
      </c>
    </row>
    <row r="115" spans="1:19">
      <c r="A115" t="s">
        <v>2</v>
      </c>
      <c r="B115">
        <v>1095</v>
      </c>
      <c r="C115" t="s">
        <v>3</v>
      </c>
      <c r="D115">
        <v>492539</v>
      </c>
      <c r="E115" t="s">
        <v>4</v>
      </c>
      <c r="F115">
        <v>9.9998000000000004E-2</v>
      </c>
      <c r="G115" t="s">
        <v>5</v>
      </c>
      <c r="H115">
        <v>100</v>
      </c>
      <c r="I115" t="s">
        <v>6</v>
      </c>
      <c r="J115">
        <v>2415</v>
      </c>
      <c r="K115" t="s">
        <v>7</v>
      </c>
      <c r="L115">
        <v>2936</v>
      </c>
      <c r="M115" t="s">
        <v>8</v>
      </c>
      <c r="N115">
        <v>0</v>
      </c>
      <c r="O115" t="s">
        <v>9</v>
      </c>
      <c r="P115" t="s">
        <v>10</v>
      </c>
      <c r="Q115">
        <v>0</v>
      </c>
      <c r="R115" t="s">
        <v>11</v>
      </c>
      <c r="S115">
        <v>48</v>
      </c>
    </row>
    <row r="116" spans="1:19">
      <c r="A116" t="s">
        <v>2</v>
      </c>
      <c r="B116">
        <v>1095</v>
      </c>
      <c r="C116" t="s">
        <v>3</v>
      </c>
      <c r="D116">
        <v>492826</v>
      </c>
      <c r="E116" t="s">
        <v>4</v>
      </c>
      <c r="F116">
        <v>9.9998000000000004E-2</v>
      </c>
      <c r="G116" t="s">
        <v>5</v>
      </c>
      <c r="H116">
        <v>287</v>
      </c>
      <c r="I116" t="s">
        <v>6</v>
      </c>
      <c r="J116">
        <v>6820</v>
      </c>
      <c r="K116" t="s">
        <v>7</v>
      </c>
      <c r="L116">
        <v>7338</v>
      </c>
      <c r="M116" t="s">
        <v>8</v>
      </c>
      <c r="N116">
        <v>0</v>
      </c>
      <c r="O116" t="s">
        <v>9</v>
      </c>
      <c r="P116" t="s">
        <v>10</v>
      </c>
      <c r="Q116">
        <v>0</v>
      </c>
      <c r="R116" t="s">
        <v>11</v>
      </c>
      <c r="S116">
        <v>48</v>
      </c>
    </row>
    <row r="117" spans="1:19">
      <c r="A117" t="s">
        <v>2</v>
      </c>
      <c r="B117">
        <v>1095</v>
      </c>
      <c r="C117" t="s">
        <v>3</v>
      </c>
      <c r="D117">
        <v>492849</v>
      </c>
      <c r="E117" t="s">
        <v>4</v>
      </c>
      <c r="F117">
        <v>9.9998000000000004E-2</v>
      </c>
      <c r="G117" t="s">
        <v>5</v>
      </c>
      <c r="H117">
        <v>23</v>
      </c>
      <c r="I117" t="s">
        <v>6</v>
      </c>
      <c r="J117">
        <v>-73</v>
      </c>
      <c r="K117" t="s">
        <v>7</v>
      </c>
      <c r="L117">
        <v>450</v>
      </c>
      <c r="M117" t="s">
        <v>8</v>
      </c>
      <c r="N117">
        <v>0</v>
      </c>
      <c r="O117" t="s">
        <v>9</v>
      </c>
      <c r="P117" t="s">
        <v>10</v>
      </c>
      <c r="Q117">
        <v>0</v>
      </c>
      <c r="R117" t="s">
        <v>11</v>
      </c>
      <c r="S117">
        <v>48</v>
      </c>
    </row>
    <row r="118" spans="1:19">
      <c r="A118" t="s">
        <v>2</v>
      </c>
      <c r="B118">
        <v>1095</v>
      </c>
      <c r="C118" t="s">
        <v>3</v>
      </c>
      <c r="D118">
        <v>492974</v>
      </c>
      <c r="E118" t="s">
        <v>4</v>
      </c>
      <c r="F118">
        <v>9.9998000000000004E-2</v>
      </c>
      <c r="G118" t="s">
        <v>5</v>
      </c>
      <c r="H118">
        <v>125</v>
      </c>
      <c r="I118" t="s">
        <v>6</v>
      </c>
      <c r="J118">
        <v>1569</v>
      </c>
      <c r="K118" t="s">
        <v>7</v>
      </c>
      <c r="L118">
        <v>2081</v>
      </c>
      <c r="M118" t="s">
        <v>8</v>
      </c>
      <c r="N118">
        <v>0</v>
      </c>
      <c r="O118" t="s">
        <v>9</v>
      </c>
      <c r="P118" t="s">
        <v>10</v>
      </c>
      <c r="Q118">
        <v>0</v>
      </c>
      <c r="R118" t="s">
        <v>11</v>
      </c>
      <c r="S118">
        <v>48</v>
      </c>
    </row>
    <row r="119" spans="1:19">
      <c r="A119" t="s">
        <v>2</v>
      </c>
      <c r="B119">
        <v>1095</v>
      </c>
      <c r="C119" t="s">
        <v>3</v>
      </c>
      <c r="D119">
        <v>492975</v>
      </c>
      <c r="E119" t="s">
        <v>4</v>
      </c>
      <c r="F119">
        <v>9.9998000000000004E-2</v>
      </c>
      <c r="G119" t="s">
        <v>5</v>
      </c>
      <c r="H119">
        <v>1</v>
      </c>
      <c r="I119" t="s">
        <v>6</v>
      </c>
      <c r="J119">
        <v>-500</v>
      </c>
      <c r="K119" t="s">
        <v>7</v>
      </c>
      <c r="L119">
        <v>9</v>
      </c>
      <c r="M119" t="s">
        <v>8</v>
      </c>
      <c r="N119">
        <v>0</v>
      </c>
      <c r="O119" t="s">
        <v>9</v>
      </c>
      <c r="P119" t="s">
        <v>10</v>
      </c>
      <c r="Q119">
        <v>0</v>
      </c>
      <c r="R119" t="s">
        <v>11</v>
      </c>
      <c r="S119">
        <v>36</v>
      </c>
    </row>
    <row r="120" spans="1:19">
      <c r="A120" t="s">
        <v>2</v>
      </c>
      <c r="B120">
        <v>1095</v>
      </c>
      <c r="C120" t="s">
        <v>3</v>
      </c>
      <c r="D120">
        <v>492976</v>
      </c>
      <c r="E120" t="s">
        <v>4</v>
      </c>
      <c r="F120">
        <v>9.9998000000000004E-2</v>
      </c>
      <c r="G120" t="s">
        <v>5</v>
      </c>
      <c r="H120">
        <v>1</v>
      </c>
      <c r="I120" t="s">
        <v>6</v>
      </c>
      <c r="J120">
        <v>-500</v>
      </c>
      <c r="K120" t="s">
        <v>7</v>
      </c>
      <c r="L120">
        <v>12</v>
      </c>
      <c r="M120" t="s">
        <v>8</v>
      </c>
      <c r="N120">
        <v>0</v>
      </c>
      <c r="O120" t="s">
        <v>9</v>
      </c>
      <c r="P120" t="s">
        <v>10</v>
      </c>
      <c r="Q120">
        <v>0</v>
      </c>
      <c r="R120" t="s">
        <v>11</v>
      </c>
      <c r="S120">
        <v>39</v>
      </c>
    </row>
    <row r="121" spans="1:19">
      <c r="A121" t="s">
        <v>2</v>
      </c>
      <c r="B121">
        <v>1095</v>
      </c>
      <c r="C121" t="s">
        <v>3</v>
      </c>
      <c r="D121">
        <v>492977</v>
      </c>
      <c r="E121" t="s">
        <v>4</v>
      </c>
      <c r="F121">
        <v>9.9998000000000004E-2</v>
      </c>
      <c r="G121" t="s">
        <v>5</v>
      </c>
      <c r="H121">
        <v>1</v>
      </c>
      <c r="I121" t="s">
        <v>6</v>
      </c>
      <c r="J121">
        <v>-500</v>
      </c>
      <c r="K121" t="s">
        <v>7</v>
      </c>
      <c r="L121">
        <v>11</v>
      </c>
      <c r="M121" t="s">
        <v>8</v>
      </c>
      <c r="N121">
        <v>0</v>
      </c>
      <c r="O121" t="s">
        <v>9</v>
      </c>
      <c r="P121" t="s">
        <v>10</v>
      </c>
      <c r="Q121">
        <v>0</v>
      </c>
      <c r="R121" t="s">
        <v>11</v>
      </c>
      <c r="S121">
        <v>36</v>
      </c>
    </row>
    <row r="122" spans="1:19">
      <c r="A122" t="s">
        <v>2</v>
      </c>
      <c r="B122">
        <v>1095</v>
      </c>
      <c r="C122" t="s">
        <v>3</v>
      </c>
      <c r="D122">
        <v>492978</v>
      </c>
      <c r="E122" t="s">
        <v>4</v>
      </c>
      <c r="F122">
        <v>9.9998000000000004E-2</v>
      </c>
      <c r="G122" t="s">
        <v>5</v>
      </c>
      <c r="H122">
        <v>1</v>
      </c>
      <c r="I122" t="s">
        <v>6</v>
      </c>
      <c r="J122">
        <v>-500</v>
      </c>
      <c r="K122" t="s">
        <v>7</v>
      </c>
      <c r="L122">
        <v>12</v>
      </c>
      <c r="M122" t="s">
        <v>8</v>
      </c>
      <c r="N122">
        <v>0</v>
      </c>
      <c r="O122" t="s">
        <v>9</v>
      </c>
      <c r="P122" t="s">
        <v>10</v>
      </c>
      <c r="Q122">
        <v>0</v>
      </c>
      <c r="R122" t="s">
        <v>11</v>
      </c>
      <c r="S122">
        <v>38</v>
      </c>
    </row>
    <row r="123" spans="1:19">
      <c r="A123" t="s">
        <v>2</v>
      </c>
      <c r="B123">
        <v>1095</v>
      </c>
      <c r="C123" t="s">
        <v>3</v>
      </c>
      <c r="D123">
        <v>492979</v>
      </c>
      <c r="E123" t="s">
        <v>4</v>
      </c>
      <c r="F123">
        <v>9.9998000000000004E-2</v>
      </c>
      <c r="G123" t="s">
        <v>5</v>
      </c>
      <c r="H123">
        <v>1</v>
      </c>
      <c r="I123" t="s">
        <v>6</v>
      </c>
      <c r="J123">
        <v>-500</v>
      </c>
      <c r="K123" t="s">
        <v>7</v>
      </c>
      <c r="L123">
        <v>11</v>
      </c>
      <c r="M123" t="s">
        <v>8</v>
      </c>
      <c r="N123">
        <v>0</v>
      </c>
      <c r="O123" t="s">
        <v>9</v>
      </c>
      <c r="P123" t="s">
        <v>10</v>
      </c>
      <c r="Q123">
        <v>0</v>
      </c>
      <c r="R123" t="s">
        <v>11</v>
      </c>
      <c r="S123">
        <v>38</v>
      </c>
    </row>
    <row r="124" spans="1:19">
      <c r="A124" t="s">
        <v>2</v>
      </c>
      <c r="B124">
        <v>1095</v>
      </c>
      <c r="C124" t="s">
        <v>3</v>
      </c>
      <c r="D124">
        <v>493068</v>
      </c>
      <c r="E124" t="s">
        <v>4</v>
      </c>
      <c r="F124">
        <v>9.9998000000000004E-2</v>
      </c>
      <c r="G124" t="s">
        <v>5</v>
      </c>
      <c r="H124">
        <v>89</v>
      </c>
      <c r="I124" t="s">
        <v>6</v>
      </c>
      <c r="J124">
        <v>1289</v>
      </c>
      <c r="K124" t="s">
        <v>7</v>
      </c>
      <c r="L124">
        <v>1812</v>
      </c>
      <c r="M124" t="s">
        <v>8</v>
      </c>
      <c r="N124">
        <v>0</v>
      </c>
      <c r="O124" t="s">
        <v>9</v>
      </c>
      <c r="P124" t="s">
        <v>10</v>
      </c>
      <c r="Q124">
        <v>0</v>
      </c>
      <c r="R124" t="s">
        <v>11</v>
      </c>
      <c r="S124">
        <v>47</v>
      </c>
    </row>
    <row r="125" spans="1:19">
      <c r="A125" t="s">
        <v>2</v>
      </c>
      <c r="B125">
        <v>1095</v>
      </c>
      <c r="C125" t="s">
        <v>3</v>
      </c>
      <c r="D125">
        <v>493190</v>
      </c>
      <c r="E125" t="s">
        <v>4</v>
      </c>
      <c r="F125">
        <v>9.9998000000000004E-2</v>
      </c>
      <c r="G125" t="s">
        <v>5</v>
      </c>
      <c r="H125">
        <v>122</v>
      </c>
      <c r="I125" t="s">
        <v>6</v>
      </c>
      <c r="J125">
        <v>1767</v>
      </c>
      <c r="K125" t="s">
        <v>7</v>
      </c>
      <c r="L125">
        <v>2288</v>
      </c>
      <c r="M125" t="s">
        <v>8</v>
      </c>
      <c r="N125">
        <v>0</v>
      </c>
      <c r="O125" t="s">
        <v>9</v>
      </c>
      <c r="P125" t="s">
        <v>10</v>
      </c>
      <c r="Q125">
        <v>0</v>
      </c>
      <c r="R125" t="s">
        <v>11</v>
      </c>
      <c r="S125">
        <v>46</v>
      </c>
    </row>
    <row r="126" spans="1:19">
      <c r="A126" t="s">
        <v>2</v>
      </c>
      <c r="B126">
        <v>1095</v>
      </c>
      <c r="C126" t="s">
        <v>3</v>
      </c>
      <c r="D126">
        <v>493236</v>
      </c>
      <c r="E126" t="s">
        <v>4</v>
      </c>
      <c r="F126">
        <v>9.9998000000000004E-2</v>
      </c>
      <c r="G126" t="s">
        <v>5</v>
      </c>
      <c r="H126">
        <v>46</v>
      </c>
      <c r="I126" t="s">
        <v>6</v>
      </c>
      <c r="J126">
        <v>300</v>
      </c>
      <c r="K126" t="s">
        <v>7</v>
      </c>
      <c r="L126">
        <v>819</v>
      </c>
      <c r="M126" t="s">
        <v>8</v>
      </c>
      <c r="N126">
        <v>0</v>
      </c>
      <c r="O126" t="s">
        <v>9</v>
      </c>
      <c r="P126" t="s">
        <v>10</v>
      </c>
      <c r="Q126">
        <v>0</v>
      </c>
      <c r="R126" t="s">
        <v>11</v>
      </c>
      <c r="S126">
        <v>47</v>
      </c>
    </row>
    <row r="127" spans="1:19">
      <c r="A127" t="s">
        <v>2</v>
      </c>
      <c r="B127">
        <v>1095</v>
      </c>
      <c r="C127" t="s">
        <v>3</v>
      </c>
      <c r="D127">
        <v>493239</v>
      </c>
      <c r="E127" t="s">
        <v>4</v>
      </c>
      <c r="F127">
        <v>9.9998000000000004E-2</v>
      </c>
      <c r="G127" t="s">
        <v>5</v>
      </c>
      <c r="H127">
        <v>3</v>
      </c>
      <c r="I127" t="s">
        <v>6</v>
      </c>
      <c r="J127">
        <v>-467</v>
      </c>
      <c r="K127" t="s">
        <v>7</v>
      </c>
      <c r="L127">
        <v>52</v>
      </c>
      <c r="M127" t="s">
        <v>8</v>
      </c>
      <c r="N127">
        <v>0</v>
      </c>
      <c r="O127" t="s">
        <v>9</v>
      </c>
      <c r="P127" t="s">
        <v>10</v>
      </c>
      <c r="Q127">
        <v>0</v>
      </c>
      <c r="R127" t="s">
        <v>11</v>
      </c>
      <c r="S127">
        <v>45</v>
      </c>
    </row>
    <row r="128" spans="1:19">
      <c r="A128" t="s">
        <v>2</v>
      </c>
      <c r="B128">
        <v>1095</v>
      </c>
      <c r="C128" t="s">
        <v>3</v>
      </c>
      <c r="D128">
        <v>493274</v>
      </c>
      <c r="E128" t="s">
        <v>4</v>
      </c>
      <c r="F128">
        <v>9.9998000000000004E-2</v>
      </c>
      <c r="G128" t="s">
        <v>5</v>
      </c>
      <c r="H128">
        <v>35</v>
      </c>
      <c r="I128" t="s">
        <v>6</v>
      </c>
      <c r="J128">
        <v>46</v>
      </c>
      <c r="K128" t="s">
        <v>7</v>
      </c>
      <c r="L128">
        <v>558</v>
      </c>
      <c r="M128" t="s">
        <v>8</v>
      </c>
      <c r="N128">
        <v>0</v>
      </c>
      <c r="O128" t="s">
        <v>9</v>
      </c>
      <c r="P128" t="s">
        <v>10</v>
      </c>
      <c r="Q128">
        <v>0</v>
      </c>
      <c r="R128" t="s">
        <v>11</v>
      </c>
      <c r="S128">
        <v>48</v>
      </c>
    </row>
    <row r="129" spans="1:19">
      <c r="A129" t="s">
        <v>2</v>
      </c>
      <c r="B129">
        <v>1095</v>
      </c>
      <c r="C129" t="s">
        <v>3</v>
      </c>
      <c r="D129">
        <v>493387</v>
      </c>
      <c r="E129" t="s">
        <v>4</v>
      </c>
      <c r="F129">
        <v>9.9998000000000004E-2</v>
      </c>
      <c r="G129" t="s">
        <v>5</v>
      </c>
      <c r="H129">
        <v>113</v>
      </c>
      <c r="I129" t="s">
        <v>6</v>
      </c>
      <c r="J129">
        <v>1754</v>
      </c>
      <c r="K129" t="s">
        <v>7</v>
      </c>
      <c r="L129">
        <v>2269</v>
      </c>
      <c r="M129" t="s">
        <v>8</v>
      </c>
      <c r="N129">
        <v>0</v>
      </c>
      <c r="O129" t="s">
        <v>9</v>
      </c>
      <c r="P129" t="s">
        <v>10</v>
      </c>
      <c r="Q129">
        <v>0</v>
      </c>
      <c r="R129" t="s">
        <v>11</v>
      </c>
      <c r="S129">
        <v>45</v>
      </c>
    </row>
    <row r="130" spans="1:19">
      <c r="A130" t="s">
        <v>2</v>
      </c>
      <c r="B130">
        <v>1095</v>
      </c>
      <c r="C130" t="s">
        <v>3</v>
      </c>
      <c r="D130">
        <v>493388</v>
      </c>
      <c r="E130" t="s">
        <v>4</v>
      </c>
      <c r="F130">
        <v>9.9998000000000004E-2</v>
      </c>
      <c r="G130" t="s">
        <v>5</v>
      </c>
      <c r="H130">
        <v>1</v>
      </c>
      <c r="I130" t="s">
        <v>6</v>
      </c>
      <c r="J130">
        <v>-500</v>
      </c>
      <c r="K130" t="s">
        <v>7</v>
      </c>
      <c r="L130">
        <v>15</v>
      </c>
      <c r="M130" t="s">
        <v>8</v>
      </c>
      <c r="N130">
        <v>0</v>
      </c>
      <c r="O130" t="s">
        <v>9</v>
      </c>
      <c r="P130" t="s">
        <v>10</v>
      </c>
      <c r="Q130">
        <v>0</v>
      </c>
      <c r="R130" t="s">
        <v>11</v>
      </c>
      <c r="S130">
        <v>36</v>
      </c>
    </row>
    <row r="131" spans="1:19">
      <c r="A131" t="s">
        <v>2</v>
      </c>
      <c r="B131">
        <v>1095</v>
      </c>
      <c r="C131" t="s">
        <v>3</v>
      </c>
      <c r="D131">
        <v>493644</v>
      </c>
      <c r="E131" t="s">
        <v>4</v>
      </c>
      <c r="F131">
        <v>9.9998000000000004E-2</v>
      </c>
      <c r="G131" t="s">
        <v>5</v>
      </c>
      <c r="H131">
        <v>256</v>
      </c>
      <c r="I131" t="s">
        <v>6</v>
      </c>
      <c r="J131">
        <v>4806</v>
      </c>
      <c r="K131" t="s">
        <v>7</v>
      </c>
      <c r="L131">
        <v>5327</v>
      </c>
      <c r="M131" t="s">
        <v>8</v>
      </c>
      <c r="N131">
        <v>0</v>
      </c>
      <c r="O131" t="s">
        <v>9</v>
      </c>
      <c r="P131" t="s">
        <v>10</v>
      </c>
      <c r="Q131">
        <v>0</v>
      </c>
      <c r="R131" t="s">
        <v>11</v>
      </c>
      <c r="S131">
        <v>47</v>
      </c>
    </row>
    <row r="132" spans="1:19">
      <c r="A132" t="s">
        <v>2</v>
      </c>
      <c r="B132">
        <v>1095</v>
      </c>
      <c r="C132" t="s">
        <v>3</v>
      </c>
      <c r="D132">
        <v>493703</v>
      </c>
      <c r="E132" t="s">
        <v>4</v>
      </c>
      <c r="F132">
        <v>9.9998000000000004E-2</v>
      </c>
      <c r="G132" t="s">
        <v>5</v>
      </c>
      <c r="H132">
        <v>59</v>
      </c>
      <c r="I132" t="s">
        <v>6</v>
      </c>
      <c r="J132">
        <v>733</v>
      </c>
      <c r="K132" t="s">
        <v>7</v>
      </c>
      <c r="L132">
        <v>1244</v>
      </c>
      <c r="M132" t="s">
        <v>8</v>
      </c>
      <c r="N132">
        <v>0</v>
      </c>
      <c r="O132" t="s">
        <v>9</v>
      </c>
      <c r="P132" t="s">
        <v>10</v>
      </c>
      <c r="Q132">
        <v>0</v>
      </c>
      <c r="R132" t="s">
        <v>11</v>
      </c>
      <c r="S132">
        <v>48</v>
      </c>
    </row>
    <row r="133" spans="1:19">
      <c r="A133" t="s">
        <v>2</v>
      </c>
      <c r="B133">
        <v>1095</v>
      </c>
      <c r="C133" t="s">
        <v>3</v>
      </c>
      <c r="D133">
        <v>493774</v>
      </c>
      <c r="E133" t="s">
        <v>4</v>
      </c>
      <c r="F133">
        <v>9.9998000000000004E-2</v>
      </c>
      <c r="G133" t="s">
        <v>5</v>
      </c>
      <c r="H133">
        <v>71</v>
      </c>
      <c r="I133" t="s">
        <v>6</v>
      </c>
      <c r="J133">
        <v>1480</v>
      </c>
      <c r="K133" t="s">
        <v>7</v>
      </c>
      <c r="L133">
        <v>2006</v>
      </c>
      <c r="M133" t="s">
        <v>8</v>
      </c>
      <c r="N133">
        <v>0</v>
      </c>
      <c r="O133" t="s">
        <v>9</v>
      </c>
      <c r="P133" t="s">
        <v>10</v>
      </c>
      <c r="Q133">
        <v>0</v>
      </c>
      <c r="R133" t="s">
        <v>11</v>
      </c>
      <c r="S133">
        <v>48</v>
      </c>
    </row>
    <row r="134" spans="1:19">
      <c r="A134" t="s">
        <v>2</v>
      </c>
      <c r="B134">
        <v>1095</v>
      </c>
      <c r="C134" t="s">
        <v>3</v>
      </c>
      <c r="D134">
        <v>493873</v>
      </c>
      <c r="E134" t="s">
        <v>4</v>
      </c>
      <c r="F134">
        <v>9.9998000000000004E-2</v>
      </c>
      <c r="G134" t="s">
        <v>5</v>
      </c>
      <c r="H134">
        <v>99</v>
      </c>
      <c r="I134" t="s">
        <v>6</v>
      </c>
      <c r="J134">
        <v>1894</v>
      </c>
      <c r="K134" t="s">
        <v>7</v>
      </c>
      <c r="L134">
        <v>2414</v>
      </c>
      <c r="M134" t="s">
        <v>8</v>
      </c>
      <c r="N134">
        <v>0</v>
      </c>
      <c r="O134" t="s">
        <v>9</v>
      </c>
      <c r="P134" t="s">
        <v>10</v>
      </c>
      <c r="Q134">
        <v>0</v>
      </c>
      <c r="R134" t="s">
        <v>11</v>
      </c>
      <c r="S134">
        <v>47</v>
      </c>
    </row>
    <row r="135" spans="1:19">
      <c r="A135" t="s">
        <v>2</v>
      </c>
      <c r="B135">
        <v>1095</v>
      </c>
      <c r="C135" t="s">
        <v>3</v>
      </c>
      <c r="D135">
        <v>493874</v>
      </c>
      <c r="E135" t="s">
        <v>4</v>
      </c>
      <c r="F135">
        <v>9.9998000000000004E-2</v>
      </c>
      <c r="G135" t="s">
        <v>5</v>
      </c>
      <c r="H135">
        <v>1</v>
      </c>
      <c r="I135" t="s">
        <v>6</v>
      </c>
      <c r="J135">
        <v>-500</v>
      </c>
      <c r="K135" t="s">
        <v>7</v>
      </c>
      <c r="L135">
        <v>14</v>
      </c>
      <c r="M135" t="s">
        <v>8</v>
      </c>
      <c r="N135">
        <v>0</v>
      </c>
      <c r="O135" t="s">
        <v>9</v>
      </c>
      <c r="P135" t="s">
        <v>10</v>
      </c>
      <c r="Q135">
        <v>0</v>
      </c>
      <c r="R135" t="s">
        <v>11</v>
      </c>
      <c r="S135">
        <v>37</v>
      </c>
    </row>
    <row r="136" spans="1:19">
      <c r="A136" t="s">
        <v>2</v>
      </c>
      <c r="B136">
        <v>1095</v>
      </c>
      <c r="C136" t="s">
        <v>3</v>
      </c>
      <c r="D136">
        <v>493883</v>
      </c>
      <c r="E136" t="s">
        <v>4</v>
      </c>
      <c r="F136">
        <v>9.9998000000000004E-2</v>
      </c>
      <c r="G136" t="s">
        <v>5</v>
      </c>
      <c r="H136">
        <v>9</v>
      </c>
      <c r="I136" t="s">
        <v>6</v>
      </c>
      <c r="J136">
        <v>-363</v>
      </c>
      <c r="K136" t="s">
        <v>7</v>
      </c>
      <c r="L136">
        <v>150</v>
      </c>
      <c r="M136" t="s">
        <v>8</v>
      </c>
      <c r="N136">
        <v>0</v>
      </c>
      <c r="O136" t="s">
        <v>9</v>
      </c>
      <c r="P136" t="s">
        <v>10</v>
      </c>
      <c r="Q136">
        <v>0</v>
      </c>
      <c r="R136" t="s">
        <v>11</v>
      </c>
      <c r="S136">
        <v>47</v>
      </c>
    </row>
    <row r="137" spans="1:19">
      <c r="A137" t="s">
        <v>2</v>
      </c>
      <c r="B137">
        <v>1095</v>
      </c>
      <c r="C137" t="s">
        <v>3</v>
      </c>
      <c r="D137">
        <v>493884</v>
      </c>
      <c r="E137" t="s">
        <v>4</v>
      </c>
      <c r="F137">
        <v>9.9998000000000004E-2</v>
      </c>
      <c r="G137" t="s">
        <v>5</v>
      </c>
      <c r="H137">
        <v>1</v>
      </c>
      <c r="I137" t="s">
        <v>6</v>
      </c>
      <c r="J137">
        <v>-500</v>
      </c>
      <c r="K137" t="s">
        <v>7</v>
      </c>
      <c r="L137">
        <v>19</v>
      </c>
      <c r="M137" t="s">
        <v>8</v>
      </c>
      <c r="N137">
        <v>0</v>
      </c>
      <c r="O137" t="s">
        <v>9</v>
      </c>
      <c r="P137" t="s">
        <v>10</v>
      </c>
      <c r="Q137">
        <v>0</v>
      </c>
      <c r="R137" t="s">
        <v>11</v>
      </c>
      <c r="S137">
        <v>36</v>
      </c>
    </row>
    <row r="138" spans="1:19">
      <c r="A138" t="s">
        <v>2</v>
      </c>
      <c r="B138">
        <v>1095</v>
      </c>
      <c r="C138" t="s">
        <v>3</v>
      </c>
      <c r="D138">
        <v>493885</v>
      </c>
      <c r="E138" t="s">
        <v>4</v>
      </c>
      <c r="F138">
        <v>9.9998000000000004E-2</v>
      </c>
      <c r="G138" t="s">
        <v>5</v>
      </c>
      <c r="H138">
        <v>1</v>
      </c>
      <c r="I138" t="s">
        <v>6</v>
      </c>
      <c r="J138">
        <v>-500</v>
      </c>
      <c r="K138" t="s">
        <v>7</v>
      </c>
      <c r="L138">
        <v>18</v>
      </c>
      <c r="M138" t="s">
        <v>8</v>
      </c>
      <c r="N138">
        <v>0</v>
      </c>
      <c r="O138" t="s">
        <v>9</v>
      </c>
      <c r="P138" t="s">
        <v>10</v>
      </c>
      <c r="Q138">
        <v>0</v>
      </c>
      <c r="R138" t="s">
        <v>11</v>
      </c>
      <c r="S138">
        <v>37</v>
      </c>
    </row>
    <row r="139" spans="1:19">
      <c r="A139" t="s">
        <v>2</v>
      </c>
      <c r="B139">
        <v>1095</v>
      </c>
      <c r="C139" t="s">
        <v>3</v>
      </c>
      <c r="D139">
        <v>493901</v>
      </c>
      <c r="E139" t="s">
        <v>4</v>
      </c>
      <c r="F139">
        <v>9.9998000000000004E-2</v>
      </c>
      <c r="G139" t="s">
        <v>5</v>
      </c>
      <c r="H139">
        <v>16</v>
      </c>
      <c r="I139" t="s">
        <v>6</v>
      </c>
      <c r="J139">
        <v>-252</v>
      </c>
      <c r="K139" t="s">
        <v>7</v>
      </c>
      <c r="L139">
        <v>259</v>
      </c>
      <c r="M139" t="s">
        <v>8</v>
      </c>
      <c r="N139">
        <v>0</v>
      </c>
      <c r="O139" t="s">
        <v>9</v>
      </c>
      <c r="P139" t="s">
        <v>10</v>
      </c>
      <c r="Q139">
        <v>0</v>
      </c>
      <c r="R139" t="s">
        <v>11</v>
      </c>
      <c r="S139">
        <v>48</v>
      </c>
    </row>
    <row r="140" spans="1:19">
      <c r="A140" t="s">
        <v>2</v>
      </c>
      <c r="B140">
        <v>1095</v>
      </c>
      <c r="C140" t="s">
        <v>3</v>
      </c>
      <c r="D140">
        <v>494201</v>
      </c>
      <c r="E140" t="s">
        <v>4</v>
      </c>
      <c r="F140">
        <v>9.9998000000000004E-2</v>
      </c>
      <c r="G140" t="s">
        <v>5</v>
      </c>
      <c r="H140">
        <v>300</v>
      </c>
      <c r="I140" t="s">
        <v>6</v>
      </c>
      <c r="J140">
        <v>6327</v>
      </c>
      <c r="K140" t="s">
        <v>7</v>
      </c>
      <c r="L140">
        <v>6839</v>
      </c>
      <c r="M140" t="s">
        <v>8</v>
      </c>
      <c r="N140">
        <v>0</v>
      </c>
      <c r="O140" t="s">
        <v>9</v>
      </c>
      <c r="P140" t="s">
        <v>10</v>
      </c>
      <c r="Q140">
        <v>0</v>
      </c>
      <c r="R140" t="s">
        <v>11</v>
      </c>
      <c r="S140">
        <v>47</v>
      </c>
    </row>
    <row r="141" spans="1:19">
      <c r="A141" t="s">
        <v>2</v>
      </c>
      <c r="B141">
        <v>1095</v>
      </c>
      <c r="C141" t="s">
        <v>3</v>
      </c>
      <c r="D141">
        <v>494353</v>
      </c>
      <c r="E141" t="s">
        <v>4</v>
      </c>
      <c r="F141">
        <v>9.9998000000000004E-2</v>
      </c>
      <c r="G141" t="s">
        <v>5</v>
      </c>
      <c r="H141">
        <v>152</v>
      </c>
      <c r="I141" t="s">
        <v>6</v>
      </c>
      <c r="J141">
        <v>1935</v>
      </c>
      <c r="K141" t="s">
        <v>7</v>
      </c>
      <c r="L141">
        <v>2440</v>
      </c>
      <c r="M141" t="s">
        <v>8</v>
      </c>
      <c r="N141">
        <v>0</v>
      </c>
      <c r="O141" t="s">
        <v>9</v>
      </c>
      <c r="P141" t="s">
        <v>10</v>
      </c>
      <c r="Q141">
        <v>0</v>
      </c>
      <c r="R141" t="s">
        <v>11</v>
      </c>
      <c r="S141">
        <v>48</v>
      </c>
    </row>
    <row r="142" spans="1:19">
      <c r="A142" t="s">
        <v>2</v>
      </c>
      <c r="B142">
        <v>1095</v>
      </c>
      <c r="C142" t="s">
        <v>3</v>
      </c>
      <c r="D142">
        <v>494354</v>
      </c>
      <c r="E142" t="s">
        <v>4</v>
      </c>
      <c r="F142">
        <v>9.9998000000000004E-2</v>
      </c>
      <c r="G142" t="s">
        <v>5</v>
      </c>
      <c r="H142">
        <v>1</v>
      </c>
      <c r="I142" t="s">
        <v>6</v>
      </c>
      <c r="J142">
        <v>-500</v>
      </c>
      <c r="K142" t="s">
        <v>7</v>
      </c>
      <c r="L142">
        <v>10</v>
      </c>
      <c r="M142" t="s">
        <v>8</v>
      </c>
      <c r="N142">
        <v>0</v>
      </c>
      <c r="O142" t="s">
        <v>9</v>
      </c>
      <c r="P142" t="s">
        <v>10</v>
      </c>
      <c r="Q142">
        <v>0</v>
      </c>
      <c r="R142" t="s">
        <v>11</v>
      </c>
      <c r="S142">
        <v>38</v>
      </c>
    </row>
    <row r="143" spans="1:19">
      <c r="A143" t="s">
        <v>2</v>
      </c>
      <c r="B143">
        <v>1095</v>
      </c>
      <c r="C143" t="s">
        <v>3</v>
      </c>
      <c r="D143">
        <v>494649</v>
      </c>
      <c r="E143" t="s">
        <v>4</v>
      </c>
      <c r="F143">
        <v>9.9998000000000004E-2</v>
      </c>
      <c r="G143" t="s">
        <v>5</v>
      </c>
      <c r="H143">
        <v>295</v>
      </c>
      <c r="I143" t="s">
        <v>6</v>
      </c>
      <c r="J143">
        <v>4451</v>
      </c>
      <c r="K143" t="s">
        <v>7</v>
      </c>
      <c r="L143">
        <v>4962</v>
      </c>
      <c r="M143" t="s">
        <v>8</v>
      </c>
      <c r="N143">
        <v>0</v>
      </c>
      <c r="O143" t="s">
        <v>9</v>
      </c>
      <c r="P143" t="s">
        <v>10</v>
      </c>
      <c r="Q143">
        <v>0</v>
      </c>
      <c r="R143" t="s">
        <v>11</v>
      </c>
      <c r="S143">
        <v>47</v>
      </c>
    </row>
    <row r="144" spans="1:19">
      <c r="A144" t="s">
        <v>2</v>
      </c>
      <c r="B144">
        <v>1095</v>
      </c>
      <c r="C144" t="s">
        <v>3</v>
      </c>
      <c r="D144">
        <v>494650</v>
      </c>
      <c r="E144" t="s">
        <v>4</v>
      </c>
      <c r="F144">
        <v>9.9998000000000004E-2</v>
      </c>
      <c r="G144" t="s">
        <v>5</v>
      </c>
      <c r="H144">
        <v>1</v>
      </c>
      <c r="I144" t="s">
        <v>6</v>
      </c>
      <c r="J144">
        <v>-500</v>
      </c>
      <c r="K144" t="s">
        <v>7</v>
      </c>
      <c r="L144">
        <v>10</v>
      </c>
      <c r="M144" t="s">
        <v>8</v>
      </c>
      <c r="N144">
        <v>0</v>
      </c>
      <c r="O144" t="s">
        <v>9</v>
      </c>
      <c r="P144" t="s">
        <v>10</v>
      </c>
      <c r="Q144">
        <v>0</v>
      </c>
      <c r="R144" t="s">
        <v>11</v>
      </c>
      <c r="S144">
        <v>33</v>
      </c>
    </row>
    <row r="145" spans="1:19">
      <c r="A145" t="s">
        <v>2</v>
      </c>
      <c r="B145">
        <v>1095</v>
      </c>
      <c r="C145" t="s">
        <v>3</v>
      </c>
      <c r="D145">
        <v>494651</v>
      </c>
      <c r="E145" t="s">
        <v>4</v>
      </c>
      <c r="F145">
        <v>9.9998000000000004E-2</v>
      </c>
      <c r="G145" t="s">
        <v>5</v>
      </c>
      <c r="H145">
        <v>1</v>
      </c>
      <c r="I145" t="s">
        <v>6</v>
      </c>
      <c r="J145">
        <v>-500</v>
      </c>
      <c r="K145" t="s">
        <v>7</v>
      </c>
      <c r="L145">
        <v>9</v>
      </c>
      <c r="M145" t="s">
        <v>8</v>
      </c>
      <c r="N145">
        <v>0</v>
      </c>
      <c r="O145" t="s">
        <v>9</v>
      </c>
      <c r="P145" t="s">
        <v>10</v>
      </c>
      <c r="Q145">
        <v>0</v>
      </c>
      <c r="R145" t="s">
        <v>11</v>
      </c>
      <c r="S145">
        <v>33</v>
      </c>
    </row>
    <row r="146" spans="1:19">
      <c r="A146" t="s">
        <v>2</v>
      </c>
      <c r="B146">
        <v>1095</v>
      </c>
      <c r="C146" t="s">
        <v>3</v>
      </c>
      <c r="D146">
        <v>494844</v>
      </c>
      <c r="E146" t="s">
        <v>4</v>
      </c>
      <c r="F146">
        <v>9.9998000000000004E-2</v>
      </c>
      <c r="G146" t="s">
        <v>5</v>
      </c>
      <c r="H146">
        <v>193</v>
      </c>
      <c r="I146" t="s">
        <v>6</v>
      </c>
      <c r="J146">
        <v>3051</v>
      </c>
      <c r="K146" t="s">
        <v>7</v>
      </c>
      <c r="L146">
        <v>3569</v>
      </c>
      <c r="M146" t="s">
        <v>8</v>
      </c>
      <c r="N146">
        <v>0</v>
      </c>
      <c r="O146" t="s">
        <v>9</v>
      </c>
      <c r="P146" t="s">
        <v>10</v>
      </c>
      <c r="Q146">
        <v>0</v>
      </c>
      <c r="R146" t="s">
        <v>11</v>
      </c>
      <c r="S146">
        <v>42</v>
      </c>
    </row>
    <row r="147" spans="1:19">
      <c r="A147" t="s">
        <v>2</v>
      </c>
      <c r="B147">
        <v>1095</v>
      </c>
      <c r="C147" t="s">
        <v>3</v>
      </c>
      <c r="D147">
        <v>495195</v>
      </c>
      <c r="E147" t="s">
        <v>4</v>
      </c>
      <c r="F147">
        <v>9.9998000000000004E-2</v>
      </c>
      <c r="G147" t="s">
        <v>5</v>
      </c>
      <c r="H147">
        <v>351</v>
      </c>
      <c r="I147" t="s">
        <v>6</v>
      </c>
      <c r="J147">
        <v>6286</v>
      </c>
      <c r="K147" t="s">
        <v>7</v>
      </c>
      <c r="L147">
        <v>6809</v>
      </c>
      <c r="M147" t="s">
        <v>8</v>
      </c>
      <c r="N147">
        <v>0</v>
      </c>
      <c r="O147" t="s">
        <v>9</v>
      </c>
      <c r="P147" t="s">
        <v>10</v>
      </c>
      <c r="Q147">
        <v>0</v>
      </c>
      <c r="R147" t="s">
        <v>11</v>
      </c>
      <c r="S147">
        <v>45</v>
      </c>
    </row>
    <row r="148" spans="1:19">
      <c r="A148" t="s">
        <v>2</v>
      </c>
      <c r="B148">
        <v>1095</v>
      </c>
      <c r="C148" t="s">
        <v>3</v>
      </c>
      <c r="D148">
        <v>495362</v>
      </c>
      <c r="E148" t="s">
        <v>4</v>
      </c>
      <c r="F148">
        <v>9.9998000000000004E-2</v>
      </c>
      <c r="G148" t="s">
        <v>5</v>
      </c>
      <c r="H148">
        <v>167</v>
      </c>
      <c r="I148" t="s">
        <v>6</v>
      </c>
      <c r="J148">
        <v>2835</v>
      </c>
      <c r="K148" t="s">
        <v>7</v>
      </c>
      <c r="L148">
        <v>3352</v>
      </c>
      <c r="M148" t="s">
        <v>8</v>
      </c>
      <c r="N148">
        <v>0</v>
      </c>
      <c r="O148" t="s">
        <v>9</v>
      </c>
      <c r="P148" t="s">
        <v>10</v>
      </c>
      <c r="Q148">
        <v>0</v>
      </c>
      <c r="R148" t="s">
        <v>11</v>
      </c>
      <c r="S148">
        <v>47</v>
      </c>
    </row>
    <row r="149" spans="1:19">
      <c r="A149" t="s">
        <v>2</v>
      </c>
      <c r="B149">
        <v>1095</v>
      </c>
      <c r="C149" t="s">
        <v>3</v>
      </c>
      <c r="D149">
        <v>495477</v>
      </c>
      <c r="E149" t="s">
        <v>4</v>
      </c>
      <c r="F149">
        <v>9.9998000000000004E-2</v>
      </c>
      <c r="G149" t="s">
        <v>5</v>
      </c>
      <c r="H149">
        <v>115</v>
      </c>
      <c r="I149" t="s">
        <v>6</v>
      </c>
      <c r="J149">
        <v>1453</v>
      </c>
      <c r="K149" t="s">
        <v>7</v>
      </c>
      <c r="L149">
        <v>1971</v>
      </c>
      <c r="M149" t="s">
        <v>8</v>
      </c>
      <c r="N149">
        <v>0</v>
      </c>
      <c r="O149" t="s">
        <v>9</v>
      </c>
      <c r="P149" t="s">
        <v>10</v>
      </c>
      <c r="Q149">
        <v>0</v>
      </c>
      <c r="R149" t="s">
        <v>11</v>
      </c>
      <c r="S149">
        <v>47</v>
      </c>
    </row>
    <row r="150" spans="1:19">
      <c r="A150" t="s">
        <v>2</v>
      </c>
      <c r="B150">
        <v>1095</v>
      </c>
      <c r="C150" t="s">
        <v>3</v>
      </c>
      <c r="D150">
        <v>495481</v>
      </c>
      <c r="E150" t="s">
        <v>4</v>
      </c>
      <c r="F150">
        <v>9.9998000000000004E-2</v>
      </c>
      <c r="G150" t="s">
        <v>5</v>
      </c>
      <c r="H150">
        <v>4</v>
      </c>
      <c r="I150" t="s">
        <v>6</v>
      </c>
      <c r="J150">
        <v>-451</v>
      </c>
      <c r="K150" t="s">
        <v>7</v>
      </c>
      <c r="L150">
        <v>64</v>
      </c>
      <c r="M150" t="s">
        <v>8</v>
      </c>
      <c r="N150">
        <v>0</v>
      </c>
      <c r="O150" t="s">
        <v>9</v>
      </c>
      <c r="P150" t="s">
        <v>10</v>
      </c>
      <c r="Q150">
        <v>0</v>
      </c>
      <c r="R150" t="s">
        <v>11</v>
      </c>
      <c r="S150">
        <v>42</v>
      </c>
    </row>
    <row r="151" spans="1:19">
      <c r="A151" t="s">
        <v>2</v>
      </c>
      <c r="B151">
        <v>1095</v>
      </c>
      <c r="C151" t="s">
        <v>3</v>
      </c>
      <c r="D151">
        <v>495482</v>
      </c>
      <c r="E151" t="s">
        <v>4</v>
      </c>
      <c r="F151">
        <v>9.9998000000000004E-2</v>
      </c>
      <c r="G151" t="s">
        <v>5</v>
      </c>
      <c r="H151">
        <v>1</v>
      </c>
      <c r="I151" t="s">
        <v>6</v>
      </c>
      <c r="J151">
        <v>-500</v>
      </c>
      <c r="K151" t="s">
        <v>7</v>
      </c>
      <c r="L151">
        <v>14</v>
      </c>
      <c r="M151" t="s">
        <v>8</v>
      </c>
      <c r="N151">
        <v>0</v>
      </c>
      <c r="O151" t="s">
        <v>9</v>
      </c>
      <c r="P151" t="s">
        <v>10</v>
      </c>
      <c r="Q151">
        <v>0</v>
      </c>
      <c r="R151" t="s">
        <v>11</v>
      </c>
      <c r="S151">
        <v>36</v>
      </c>
    </row>
    <row r="152" spans="1:19">
      <c r="A152" t="s">
        <v>2</v>
      </c>
      <c r="B152">
        <v>1095</v>
      </c>
      <c r="C152" t="s">
        <v>3</v>
      </c>
      <c r="D152">
        <v>495483</v>
      </c>
      <c r="E152" t="s">
        <v>4</v>
      </c>
      <c r="F152">
        <v>9.9998000000000004E-2</v>
      </c>
      <c r="G152" t="s">
        <v>5</v>
      </c>
      <c r="H152">
        <v>1</v>
      </c>
      <c r="I152" t="s">
        <v>6</v>
      </c>
      <c r="J152">
        <v>-500</v>
      </c>
      <c r="K152" t="s">
        <v>7</v>
      </c>
      <c r="L152">
        <v>21</v>
      </c>
      <c r="M152" t="s">
        <v>8</v>
      </c>
      <c r="N152">
        <v>0</v>
      </c>
      <c r="O152" t="s">
        <v>9</v>
      </c>
      <c r="P152" t="s">
        <v>10</v>
      </c>
      <c r="Q152">
        <v>0</v>
      </c>
      <c r="R152" t="s">
        <v>11</v>
      </c>
      <c r="S152">
        <v>33</v>
      </c>
    </row>
    <row r="153" spans="1:19">
      <c r="A153" t="s">
        <v>2</v>
      </c>
      <c r="B153">
        <v>1095</v>
      </c>
      <c r="C153" t="s">
        <v>3</v>
      </c>
      <c r="D153">
        <v>495690</v>
      </c>
      <c r="E153" t="s">
        <v>4</v>
      </c>
      <c r="F153">
        <v>9.9998000000000004E-2</v>
      </c>
      <c r="G153" t="s">
        <v>5</v>
      </c>
      <c r="H153">
        <v>207</v>
      </c>
      <c r="I153" t="s">
        <v>6</v>
      </c>
      <c r="J153">
        <v>4140</v>
      </c>
      <c r="K153" t="s">
        <v>7</v>
      </c>
      <c r="L153">
        <v>4648</v>
      </c>
      <c r="M153" t="s">
        <v>8</v>
      </c>
      <c r="N153">
        <v>0</v>
      </c>
      <c r="O153" t="s">
        <v>9</v>
      </c>
      <c r="P153" t="s">
        <v>10</v>
      </c>
      <c r="Q153">
        <v>0</v>
      </c>
      <c r="R153" t="s">
        <v>11</v>
      </c>
      <c r="S153">
        <v>47</v>
      </c>
    </row>
    <row r="154" spans="1:19">
      <c r="A154" t="s">
        <v>2</v>
      </c>
      <c r="B154">
        <v>1095</v>
      </c>
      <c r="C154" t="s">
        <v>3</v>
      </c>
      <c r="D154">
        <v>495708</v>
      </c>
      <c r="E154" t="s">
        <v>4</v>
      </c>
      <c r="F154">
        <v>9.9998000000000004E-2</v>
      </c>
      <c r="G154" t="s">
        <v>5</v>
      </c>
      <c r="H154">
        <v>18</v>
      </c>
      <c r="I154" t="s">
        <v>6</v>
      </c>
      <c r="J154">
        <v>-346</v>
      </c>
      <c r="K154" t="s">
        <v>7</v>
      </c>
      <c r="L154">
        <v>162</v>
      </c>
      <c r="M154" t="s">
        <v>8</v>
      </c>
      <c r="N154">
        <v>0</v>
      </c>
      <c r="O154" t="s">
        <v>9</v>
      </c>
      <c r="P154" t="s">
        <v>10</v>
      </c>
      <c r="Q154">
        <v>0</v>
      </c>
      <c r="R154" t="s">
        <v>11</v>
      </c>
      <c r="S154">
        <v>46</v>
      </c>
    </row>
    <row r="155" spans="1:19">
      <c r="A155" t="s">
        <v>2</v>
      </c>
      <c r="B155">
        <v>1095</v>
      </c>
      <c r="C155" t="s">
        <v>3</v>
      </c>
      <c r="D155">
        <v>495865</v>
      </c>
      <c r="E155" t="s">
        <v>4</v>
      </c>
      <c r="F155">
        <v>9.9998000000000004E-2</v>
      </c>
      <c r="G155" t="s">
        <v>5</v>
      </c>
      <c r="H155">
        <v>157</v>
      </c>
      <c r="I155" t="s">
        <v>6</v>
      </c>
      <c r="J155">
        <v>3148</v>
      </c>
      <c r="K155" t="s">
        <v>7</v>
      </c>
      <c r="L155">
        <v>3676</v>
      </c>
      <c r="M155" t="s">
        <v>8</v>
      </c>
      <c r="N155">
        <v>0</v>
      </c>
      <c r="O155" t="s">
        <v>9</v>
      </c>
      <c r="P155" t="s">
        <v>10</v>
      </c>
      <c r="Q155">
        <v>0</v>
      </c>
      <c r="R155" t="s">
        <v>11</v>
      </c>
      <c r="S155">
        <v>47</v>
      </c>
    </row>
    <row r="156" spans="1:19">
      <c r="A156" t="s">
        <v>2</v>
      </c>
      <c r="B156">
        <v>1095</v>
      </c>
      <c r="C156" t="s">
        <v>3</v>
      </c>
      <c r="D156">
        <v>495891</v>
      </c>
      <c r="E156" t="s">
        <v>4</v>
      </c>
      <c r="F156">
        <v>9.9998000000000004E-2</v>
      </c>
      <c r="G156" t="s">
        <v>5</v>
      </c>
      <c r="H156">
        <v>26</v>
      </c>
      <c r="I156" t="s">
        <v>6</v>
      </c>
      <c r="J156">
        <v>154</v>
      </c>
      <c r="K156" t="s">
        <v>7</v>
      </c>
      <c r="L156">
        <v>675</v>
      </c>
      <c r="M156" t="s">
        <v>8</v>
      </c>
      <c r="N156">
        <v>0</v>
      </c>
      <c r="O156" t="s">
        <v>9</v>
      </c>
      <c r="P156" t="s">
        <v>10</v>
      </c>
      <c r="Q156">
        <v>0</v>
      </c>
      <c r="R156" t="s">
        <v>11</v>
      </c>
      <c r="S156">
        <v>46</v>
      </c>
    </row>
    <row r="157" spans="1:19">
      <c r="A157" t="s">
        <v>2</v>
      </c>
      <c r="B157">
        <v>1095</v>
      </c>
      <c r="C157" t="s">
        <v>3</v>
      </c>
      <c r="D157">
        <v>495892</v>
      </c>
      <c r="E157" t="s">
        <v>4</v>
      </c>
      <c r="F157">
        <v>9.9998000000000004E-2</v>
      </c>
      <c r="G157" t="s">
        <v>5</v>
      </c>
      <c r="H157">
        <v>1</v>
      </c>
      <c r="I157" t="s">
        <v>6</v>
      </c>
      <c r="J157">
        <v>-500</v>
      </c>
      <c r="K157" t="s">
        <v>7</v>
      </c>
      <c r="L157">
        <v>23</v>
      </c>
      <c r="M157" t="s">
        <v>8</v>
      </c>
      <c r="N157">
        <v>0</v>
      </c>
      <c r="O157" t="s">
        <v>9</v>
      </c>
      <c r="P157" t="s">
        <v>10</v>
      </c>
      <c r="Q157">
        <v>0</v>
      </c>
      <c r="R157" t="s">
        <v>11</v>
      </c>
      <c r="S157">
        <v>38</v>
      </c>
    </row>
    <row r="158" spans="1:19">
      <c r="A158" t="s">
        <v>2</v>
      </c>
      <c r="B158">
        <v>1095</v>
      </c>
      <c r="C158" t="s">
        <v>3</v>
      </c>
      <c r="D158">
        <v>496091</v>
      </c>
      <c r="E158" t="s">
        <v>4</v>
      </c>
      <c r="F158">
        <v>9.9998000000000004E-2</v>
      </c>
      <c r="G158" t="s">
        <v>5</v>
      </c>
      <c r="H158">
        <v>199</v>
      </c>
      <c r="I158" t="s">
        <v>6</v>
      </c>
      <c r="J158">
        <v>3744</v>
      </c>
      <c r="K158" t="s">
        <v>7</v>
      </c>
      <c r="L158">
        <v>4252</v>
      </c>
      <c r="M158" t="s">
        <v>8</v>
      </c>
      <c r="N158">
        <v>0</v>
      </c>
      <c r="O158" t="s">
        <v>9</v>
      </c>
      <c r="P158" t="s">
        <v>10</v>
      </c>
      <c r="Q158">
        <v>0</v>
      </c>
      <c r="R158" t="s">
        <v>11</v>
      </c>
      <c r="S158">
        <v>46</v>
      </c>
    </row>
    <row r="159" spans="1:19">
      <c r="A159" t="s">
        <v>2</v>
      </c>
      <c r="B159">
        <v>1095</v>
      </c>
      <c r="C159" t="s">
        <v>3</v>
      </c>
      <c r="D159">
        <v>496263</v>
      </c>
      <c r="E159" t="s">
        <v>4</v>
      </c>
      <c r="F159">
        <v>9.9998000000000004E-2</v>
      </c>
      <c r="G159" t="s">
        <v>5</v>
      </c>
      <c r="H159">
        <v>172</v>
      </c>
      <c r="I159" t="s">
        <v>6</v>
      </c>
      <c r="J159">
        <v>3419</v>
      </c>
      <c r="K159" t="s">
        <v>7</v>
      </c>
      <c r="L159">
        <v>3935</v>
      </c>
      <c r="M159" t="s">
        <v>8</v>
      </c>
      <c r="N159">
        <v>0</v>
      </c>
      <c r="O159" t="s">
        <v>9</v>
      </c>
      <c r="P159" t="s">
        <v>10</v>
      </c>
      <c r="Q159">
        <v>0</v>
      </c>
      <c r="R159" t="s">
        <v>11</v>
      </c>
      <c r="S159">
        <v>43</v>
      </c>
    </row>
    <row r="160" spans="1:19">
      <c r="A160" t="s">
        <v>2</v>
      </c>
      <c r="B160">
        <v>1095</v>
      </c>
      <c r="C160" t="s">
        <v>3</v>
      </c>
      <c r="D160">
        <v>496429</v>
      </c>
      <c r="E160" t="s">
        <v>4</v>
      </c>
      <c r="F160">
        <v>9.9998000000000004E-2</v>
      </c>
      <c r="G160" t="s">
        <v>5</v>
      </c>
      <c r="H160">
        <v>166</v>
      </c>
      <c r="I160" t="s">
        <v>6</v>
      </c>
      <c r="J160">
        <v>3409</v>
      </c>
      <c r="K160" t="s">
        <v>7</v>
      </c>
      <c r="L160">
        <v>3919</v>
      </c>
      <c r="M160" t="s">
        <v>8</v>
      </c>
      <c r="N160">
        <v>0</v>
      </c>
      <c r="O160" t="s">
        <v>9</v>
      </c>
      <c r="P160" t="s">
        <v>10</v>
      </c>
      <c r="Q160">
        <v>0</v>
      </c>
      <c r="R160" t="s">
        <v>11</v>
      </c>
      <c r="S160">
        <v>44</v>
      </c>
    </row>
    <row r="161" spans="1:19">
      <c r="A161" t="s">
        <v>2</v>
      </c>
      <c r="B161">
        <v>1095</v>
      </c>
      <c r="C161" t="s">
        <v>3</v>
      </c>
      <c r="D161">
        <v>496430</v>
      </c>
      <c r="E161" t="s">
        <v>4</v>
      </c>
      <c r="F161">
        <v>9.9998000000000004E-2</v>
      </c>
      <c r="G161" t="s">
        <v>5</v>
      </c>
      <c r="H161">
        <v>1</v>
      </c>
      <c r="I161" t="s">
        <v>6</v>
      </c>
      <c r="J161">
        <v>-500</v>
      </c>
      <c r="K161" t="s">
        <v>7</v>
      </c>
      <c r="L161">
        <v>14</v>
      </c>
      <c r="M161" t="s">
        <v>8</v>
      </c>
      <c r="N161">
        <v>0</v>
      </c>
      <c r="O161" t="s">
        <v>9</v>
      </c>
      <c r="P161" t="s">
        <v>10</v>
      </c>
      <c r="Q161">
        <v>0</v>
      </c>
      <c r="R161" t="s">
        <v>11</v>
      </c>
      <c r="S161">
        <v>33</v>
      </c>
    </row>
    <row r="162" spans="1:19">
      <c r="A162" t="s">
        <v>2</v>
      </c>
      <c r="B162">
        <v>1095</v>
      </c>
      <c r="C162" t="s">
        <v>3</v>
      </c>
      <c r="D162">
        <v>496639</v>
      </c>
      <c r="E162" t="s">
        <v>4</v>
      </c>
      <c r="F162">
        <v>9.9998000000000004E-2</v>
      </c>
      <c r="G162" t="s">
        <v>5</v>
      </c>
      <c r="H162">
        <v>209</v>
      </c>
      <c r="I162" t="s">
        <v>6</v>
      </c>
      <c r="J162">
        <v>4499</v>
      </c>
      <c r="K162" t="s">
        <v>7</v>
      </c>
      <c r="L162">
        <v>5009</v>
      </c>
      <c r="M162" t="s">
        <v>8</v>
      </c>
      <c r="N162">
        <v>0</v>
      </c>
      <c r="O162" t="s">
        <v>9</v>
      </c>
      <c r="P162" t="s">
        <v>10</v>
      </c>
      <c r="Q162">
        <v>0</v>
      </c>
      <c r="R162" t="s">
        <v>11</v>
      </c>
      <c r="S162">
        <v>43</v>
      </c>
    </row>
    <row r="163" spans="1:19">
      <c r="A163" t="s">
        <v>2</v>
      </c>
      <c r="B163">
        <v>1095</v>
      </c>
      <c r="C163" t="s">
        <v>3</v>
      </c>
      <c r="D163">
        <v>496776</v>
      </c>
      <c r="E163" t="s">
        <v>4</v>
      </c>
      <c r="F163">
        <v>9.9998000000000004E-2</v>
      </c>
      <c r="G163" t="s">
        <v>5</v>
      </c>
      <c r="H163">
        <v>137</v>
      </c>
      <c r="I163" t="s">
        <v>6</v>
      </c>
      <c r="J163">
        <v>2747</v>
      </c>
      <c r="K163" t="s">
        <v>7</v>
      </c>
      <c r="L163">
        <v>3268</v>
      </c>
      <c r="M163" t="s">
        <v>8</v>
      </c>
      <c r="N163">
        <v>0</v>
      </c>
      <c r="O163" t="s">
        <v>9</v>
      </c>
      <c r="P163" t="s">
        <v>10</v>
      </c>
      <c r="Q163">
        <v>0</v>
      </c>
      <c r="R163" t="s">
        <v>11</v>
      </c>
      <c r="S163">
        <v>45</v>
      </c>
    </row>
    <row r="164" spans="1:19">
      <c r="A164" t="s">
        <v>2</v>
      </c>
      <c r="B164">
        <v>1095</v>
      </c>
      <c r="C164" t="s">
        <v>3</v>
      </c>
      <c r="D164">
        <v>496786</v>
      </c>
      <c r="E164" t="s">
        <v>4</v>
      </c>
      <c r="F164">
        <v>9.9998000000000004E-2</v>
      </c>
      <c r="G164" t="s">
        <v>5</v>
      </c>
      <c r="H164">
        <v>10</v>
      </c>
      <c r="I164" t="s">
        <v>6</v>
      </c>
      <c r="J164">
        <v>-317</v>
      </c>
      <c r="K164" t="s">
        <v>7</v>
      </c>
      <c r="L164">
        <v>205</v>
      </c>
      <c r="M164" t="s">
        <v>8</v>
      </c>
      <c r="N164">
        <v>0</v>
      </c>
      <c r="O164" t="s">
        <v>9</v>
      </c>
      <c r="P164" t="s">
        <v>10</v>
      </c>
      <c r="Q164">
        <v>0</v>
      </c>
      <c r="R164" t="s">
        <v>11</v>
      </c>
      <c r="S164">
        <v>42</v>
      </c>
    </row>
    <row r="165" spans="1:19">
      <c r="A165" t="s">
        <v>2</v>
      </c>
      <c r="B165">
        <v>1095</v>
      </c>
      <c r="C165" t="s">
        <v>3</v>
      </c>
      <c r="D165">
        <v>496796</v>
      </c>
      <c r="E165" t="s">
        <v>4</v>
      </c>
      <c r="F165">
        <v>9.9998000000000004E-2</v>
      </c>
      <c r="G165" t="s">
        <v>5</v>
      </c>
      <c r="H165">
        <v>10</v>
      </c>
      <c r="I165" t="s">
        <v>6</v>
      </c>
      <c r="J165">
        <v>-292</v>
      </c>
      <c r="K165" t="s">
        <v>7</v>
      </c>
      <c r="L165">
        <v>231</v>
      </c>
      <c r="M165" t="s">
        <v>8</v>
      </c>
      <c r="N165">
        <v>0</v>
      </c>
      <c r="O165" t="s">
        <v>9</v>
      </c>
      <c r="P165" t="s">
        <v>10</v>
      </c>
      <c r="Q165">
        <v>0</v>
      </c>
      <c r="R165" t="s">
        <v>11</v>
      </c>
      <c r="S165">
        <v>44</v>
      </c>
    </row>
    <row r="166" spans="1:19">
      <c r="A166" t="s">
        <v>2</v>
      </c>
      <c r="B166">
        <v>1095</v>
      </c>
      <c r="C166" t="s">
        <v>3</v>
      </c>
      <c r="D166">
        <v>496873</v>
      </c>
      <c r="E166" t="s">
        <v>4</v>
      </c>
      <c r="F166">
        <v>9.9998000000000004E-2</v>
      </c>
      <c r="G166" t="s">
        <v>5</v>
      </c>
      <c r="H166">
        <v>77</v>
      </c>
      <c r="I166" t="s">
        <v>6</v>
      </c>
      <c r="J166">
        <v>1104</v>
      </c>
      <c r="K166" t="s">
        <v>7</v>
      </c>
      <c r="L166">
        <v>1624</v>
      </c>
      <c r="M166" t="s">
        <v>8</v>
      </c>
      <c r="N166">
        <v>0</v>
      </c>
      <c r="O166" t="s">
        <v>9</v>
      </c>
      <c r="P166" t="s">
        <v>10</v>
      </c>
      <c r="Q166">
        <v>0</v>
      </c>
      <c r="R166" t="s">
        <v>11</v>
      </c>
      <c r="S166">
        <v>46</v>
      </c>
    </row>
    <row r="167" spans="1:19">
      <c r="A167" t="s">
        <v>2</v>
      </c>
      <c r="B167">
        <v>1095</v>
      </c>
      <c r="C167" t="s">
        <v>3</v>
      </c>
      <c r="D167">
        <v>496977</v>
      </c>
      <c r="E167" t="s">
        <v>4</v>
      </c>
      <c r="F167">
        <v>9.9998000000000004E-2</v>
      </c>
      <c r="G167" t="s">
        <v>5</v>
      </c>
      <c r="H167">
        <v>104</v>
      </c>
      <c r="I167" t="s">
        <v>6</v>
      </c>
      <c r="J167">
        <v>1523</v>
      </c>
      <c r="K167" t="s">
        <v>7</v>
      </c>
      <c r="L167">
        <v>2041</v>
      </c>
      <c r="M167" t="s">
        <v>8</v>
      </c>
      <c r="N167">
        <v>0</v>
      </c>
      <c r="O167" t="s">
        <v>9</v>
      </c>
      <c r="P167" t="s">
        <v>10</v>
      </c>
      <c r="Q167">
        <v>0</v>
      </c>
      <c r="R167" t="s">
        <v>11</v>
      </c>
      <c r="S167">
        <v>45</v>
      </c>
    </row>
    <row r="168" spans="1:19">
      <c r="A168" t="s">
        <v>2</v>
      </c>
      <c r="B168">
        <v>1095</v>
      </c>
      <c r="C168" t="s">
        <v>3</v>
      </c>
      <c r="D168">
        <v>496978</v>
      </c>
      <c r="E168" t="s">
        <v>4</v>
      </c>
      <c r="F168">
        <v>9.9998000000000004E-2</v>
      </c>
      <c r="G168" t="s">
        <v>5</v>
      </c>
      <c r="H168">
        <v>1</v>
      </c>
      <c r="I168" t="s">
        <v>6</v>
      </c>
      <c r="J168">
        <v>-500</v>
      </c>
      <c r="K168" t="s">
        <v>7</v>
      </c>
      <c r="L168">
        <v>16</v>
      </c>
      <c r="M168" t="s">
        <v>8</v>
      </c>
      <c r="N168">
        <v>0</v>
      </c>
      <c r="O168" t="s">
        <v>9</v>
      </c>
      <c r="P168" t="s">
        <v>10</v>
      </c>
      <c r="Q168">
        <v>0</v>
      </c>
      <c r="R168" t="s">
        <v>11</v>
      </c>
      <c r="S168">
        <v>36</v>
      </c>
    </row>
    <row r="169" spans="1:19">
      <c r="A169" t="s">
        <v>2</v>
      </c>
      <c r="B169">
        <v>1095</v>
      </c>
      <c r="C169" t="s">
        <v>3</v>
      </c>
      <c r="D169">
        <v>497315</v>
      </c>
      <c r="E169" t="s">
        <v>4</v>
      </c>
      <c r="F169">
        <v>9.9998000000000004E-2</v>
      </c>
      <c r="G169" t="s">
        <v>5</v>
      </c>
      <c r="H169">
        <v>337</v>
      </c>
      <c r="I169" t="s">
        <v>6</v>
      </c>
      <c r="J169">
        <v>5624</v>
      </c>
      <c r="K169" t="s">
        <v>7</v>
      </c>
      <c r="L169">
        <v>6136</v>
      </c>
      <c r="M169" t="s">
        <v>8</v>
      </c>
      <c r="N169">
        <v>0</v>
      </c>
      <c r="O169" t="s">
        <v>9</v>
      </c>
      <c r="P169" t="s">
        <v>10</v>
      </c>
      <c r="Q169">
        <v>0</v>
      </c>
      <c r="R169" t="s">
        <v>11</v>
      </c>
      <c r="S169">
        <v>46</v>
      </c>
    </row>
    <row r="170" spans="1:19">
      <c r="A170" t="s">
        <v>2</v>
      </c>
      <c r="B170">
        <v>1095</v>
      </c>
      <c r="C170" t="s">
        <v>3</v>
      </c>
      <c r="D170">
        <v>497341</v>
      </c>
      <c r="E170" t="s">
        <v>4</v>
      </c>
      <c r="F170">
        <v>9.9998000000000004E-2</v>
      </c>
      <c r="G170" t="s">
        <v>5</v>
      </c>
      <c r="H170">
        <v>26</v>
      </c>
      <c r="I170" t="s">
        <v>6</v>
      </c>
      <c r="J170">
        <v>-107</v>
      </c>
      <c r="K170" t="s">
        <v>7</v>
      </c>
      <c r="L170">
        <v>406</v>
      </c>
      <c r="M170" t="s">
        <v>8</v>
      </c>
      <c r="N170">
        <v>0</v>
      </c>
      <c r="O170" t="s">
        <v>9</v>
      </c>
      <c r="P170" t="s">
        <v>10</v>
      </c>
      <c r="Q170">
        <v>0</v>
      </c>
      <c r="R170" t="s">
        <v>11</v>
      </c>
      <c r="S170">
        <v>47</v>
      </c>
    </row>
    <row r="171" spans="1:19">
      <c r="A171" t="s">
        <v>2</v>
      </c>
      <c r="B171">
        <v>1095</v>
      </c>
      <c r="C171" t="s">
        <v>3</v>
      </c>
      <c r="D171">
        <v>497601</v>
      </c>
      <c r="E171" t="s">
        <v>4</v>
      </c>
      <c r="F171">
        <v>9.9998000000000004E-2</v>
      </c>
      <c r="G171" t="s">
        <v>5</v>
      </c>
      <c r="H171">
        <v>260</v>
      </c>
      <c r="I171" t="s">
        <v>6</v>
      </c>
      <c r="J171">
        <v>4280</v>
      </c>
      <c r="K171" t="s">
        <v>7</v>
      </c>
      <c r="L171">
        <v>4796</v>
      </c>
      <c r="M171" t="s">
        <v>8</v>
      </c>
      <c r="N171">
        <v>0</v>
      </c>
      <c r="O171" t="s">
        <v>9</v>
      </c>
      <c r="P171" t="s">
        <v>10</v>
      </c>
      <c r="Q171">
        <v>0</v>
      </c>
      <c r="R171" t="s">
        <v>11</v>
      </c>
      <c r="S171">
        <v>46</v>
      </c>
    </row>
    <row r="172" spans="1:19">
      <c r="A172" t="s">
        <v>2</v>
      </c>
      <c r="B172">
        <v>1095</v>
      </c>
      <c r="C172" t="s">
        <v>3</v>
      </c>
      <c r="D172">
        <v>497628</v>
      </c>
      <c r="E172" t="s">
        <v>4</v>
      </c>
      <c r="F172">
        <v>9.9998000000000004E-2</v>
      </c>
      <c r="G172" t="s">
        <v>5</v>
      </c>
      <c r="H172">
        <v>27</v>
      </c>
      <c r="I172" t="s">
        <v>6</v>
      </c>
      <c r="J172">
        <v>-67</v>
      </c>
      <c r="K172" t="s">
        <v>7</v>
      </c>
      <c r="L172">
        <v>447</v>
      </c>
      <c r="M172" t="s">
        <v>8</v>
      </c>
      <c r="N172">
        <v>0</v>
      </c>
      <c r="O172" t="s">
        <v>9</v>
      </c>
      <c r="P172" t="s">
        <v>10</v>
      </c>
      <c r="Q172">
        <v>0</v>
      </c>
      <c r="R172" t="s">
        <v>11</v>
      </c>
      <c r="S172">
        <v>43</v>
      </c>
    </row>
    <row r="173" spans="1:19">
      <c r="A173" t="s">
        <v>2</v>
      </c>
      <c r="B173">
        <v>1095</v>
      </c>
      <c r="C173" t="s">
        <v>3</v>
      </c>
      <c r="D173">
        <v>497629</v>
      </c>
      <c r="E173" t="s">
        <v>4</v>
      </c>
      <c r="F173">
        <v>9.9998000000000004E-2</v>
      </c>
      <c r="G173" t="s">
        <v>5</v>
      </c>
      <c r="H173">
        <v>1</v>
      </c>
      <c r="I173" t="s">
        <v>6</v>
      </c>
      <c r="J173">
        <v>-500</v>
      </c>
      <c r="K173" t="s">
        <v>7</v>
      </c>
      <c r="L173">
        <v>13</v>
      </c>
      <c r="M173" t="s">
        <v>8</v>
      </c>
      <c r="N173">
        <v>0</v>
      </c>
      <c r="O173" t="s">
        <v>9</v>
      </c>
      <c r="P173" t="s">
        <v>10</v>
      </c>
      <c r="Q173">
        <v>0</v>
      </c>
      <c r="R173" t="s">
        <v>11</v>
      </c>
      <c r="S173">
        <v>34</v>
      </c>
    </row>
    <row r="174" spans="1:19">
      <c r="A174" t="s">
        <v>2</v>
      </c>
      <c r="B174">
        <v>1095</v>
      </c>
      <c r="C174" t="s">
        <v>3</v>
      </c>
      <c r="D174">
        <v>497976</v>
      </c>
      <c r="E174" t="s">
        <v>4</v>
      </c>
      <c r="F174">
        <v>9.9998000000000004E-2</v>
      </c>
      <c r="G174" t="s">
        <v>5</v>
      </c>
      <c r="H174">
        <v>347</v>
      </c>
      <c r="I174" t="s">
        <v>6</v>
      </c>
      <c r="J174">
        <v>5293</v>
      </c>
      <c r="K174" t="s">
        <v>7</v>
      </c>
      <c r="L174">
        <v>5805</v>
      </c>
      <c r="M174" t="s">
        <v>8</v>
      </c>
      <c r="N174">
        <v>0</v>
      </c>
      <c r="O174" t="s">
        <v>9</v>
      </c>
      <c r="P174" t="s">
        <v>10</v>
      </c>
      <c r="Q174">
        <v>0</v>
      </c>
      <c r="R174" t="s">
        <v>11</v>
      </c>
      <c r="S174">
        <v>44</v>
      </c>
    </row>
    <row r="175" spans="1:19">
      <c r="A175" t="s">
        <v>2</v>
      </c>
      <c r="B175">
        <v>1095</v>
      </c>
      <c r="C175" t="s">
        <v>3</v>
      </c>
      <c r="D175">
        <v>497977</v>
      </c>
      <c r="E175" t="s">
        <v>4</v>
      </c>
      <c r="F175">
        <v>9.9998000000000004E-2</v>
      </c>
      <c r="G175" t="s">
        <v>5</v>
      </c>
      <c r="H175">
        <v>1</v>
      </c>
      <c r="I175" t="s">
        <v>6</v>
      </c>
      <c r="J175">
        <v>-500</v>
      </c>
      <c r="K175" t="s">
        <v>7</v>
      </c>
      <c r="L175">
        <v>10</v>
      </c>
      <c r="M175" t="s">
        <v>8</v>
      </c>
      <c r="N175">
        <v>0</v>
      </c>
      <c r="O175" t="s">
        <v>9</v>
      </c>
      <c r="P175" t="s">
        <v>10</v>
      </c>
      <c r="Q175">
        <v>0</v>
      </c>
      <c r="R175" t="s">
        <v>11</v>
      </c>
      <c r="S175">
        <v>35</v>
      </c>
    </row>
    <row r="176" spans="1:19">
      <c r="A176" t="s">
        <v>2</v>
      </c>
      <c r="B176">
        <v>1095</v>
      </c>
      <c r="C176" t="s">
        <v>3</v>
      </c>
      <c r="D176">
        <v>498116</v>
      </c>
      <c r="E176" t="s">
        <v>4</v>
      </c>
      <c r="F176">
        <v>9.9998000000000004E-2</v>
      </c>
      <c r="G176" t="s">
        <v>5</v>
      </c>
      <c r="H176">
        <v>139</v>
      </c>
      <c r="I176" t="s">
        <v>6</v>
      </c>
      <c r="J176">
        <v>1944</v>
      </c>
      <c r="K176" t="s">
        <v>7</v>
      </c>
      <c r="L176">
        <v>2461</v>
      </c>
      <c r="M176" t="s">
        <v>8</v>
      </c>
      <c r="N176">
        <v>0</v>
      </c>
      <c r="O176" t="s">
        <v>9</v>
      </c>
      <c r="P176" t="s">
        <v>10</v>
      </c>
      <c r="Q176">
        <v>0</v>
      </c>
      <c r="R176" t="s">
        <v>11</v>
      </c>
      <c r="S176">
        <v>46</v>
      </c>
    </row>
    <row r="177" spans="1:19">
      <c r="A177" t="s">
        <v>2</v>
      </c>
      <c r="B177">
        <v>1095</v>
      </c>
      <c r="C177" t="s">
        <v>3</v>
      </c>
      <c r="D177">
        <v>498316</v>
      </c>
      <c r="E177" t="s">
        <v>4</v>
      </c>
      <c r="F177">
        <v>9.9998000000000004E-2</v>
      </c>
      <c r="G177" t="s">
        <v>5</v>
      </c>
      <c r="H177">
        <v>200</v>
      </c>
      <c r="I177" t="s">
        <v>6</v>
      </c>
      <c r="J177">
        <v>2824</v>
      </c>
      <c r="K177" t="s">
        <v>7</v>
      </c>
      <c r="L177">
        <v>3343</v>
      </c>
      <c r="M177" t="s">
        <v>8</v>
      </c>
      <c r="N177">
        <v>0</v>
      </c>
      <c r="O177" t="s">
        <v>9</v>
      </c>
      <c r="P177" t="s">
        <v>10</v>
      </c>
      <c r="Q177">
        <v>0</v>
      </c>
      <c r="R177" t="s">
        <v>11</v>
      </c>
      <c r="S177">
        <v>44</v>
      </c>
    </row>
    <row r="178" spans="1:19">
      <c r="A178" t="s">
        <v>2</v>
      </c>
      <c r="B178">
        <v>1095</v>
      </c>
      <c r="C178" t="s">
        <v>3</v>
      </c>
      <c r="D178">
        <v>498368</v>
      </c>
      <c r="E178" t="s">
        <v>4</v>
      </c>
      <c r="F178">
        <v>9.9998000000000004E-2</v>
      </c>
      <c r="G178" t="s">
        <v>5</v>
      </c>
      <c r="H178">
        <v>52</v>
      </c>
      <c r="I178" t="s">
        <v>6</v>
      </c>
      <c r="J178">
        <v>157</v>
      </c>
      <c r="K178" t="s">
        <v>7</v>
      </c>
      <c r="L178">
        <v>664</v>
      </c>
      <c r="M178" t="s">
        <v>8</v>
      </c>
      <c r="N178">
        <v>0</v>
      </c>
      <c r="O178" t="s">
        <v>9</v>
      </c>
      <c r="P178" t="s">
        <v>10</v>
      </c>
      <c r="Q178">
        <v>0</v>
      </c>
      <c r="R178" t="s">
        <v>11</v>
      </c>
      <c r="S178">
        <v>45</v>
      </c>
    </row>
    <row r="179" spans="1:19">
      <c r="A179" t="s">
        <v>2</v>
      </c>
      <c r="B179">
        <v>1095</v>
      </c>
      <c r="C179" t="s">
        <v>3</v>
      </c>
      <c r="D179">
        <v>498405</v>
      </c>
      <c r="E179" t="s">
        <v>4</v>
      </c>
      <c r="F179">
        <v>9.9998000000000004E-2</v>
      </c>
      <c r="G179" t="s">
        <v>5</v>
      </c>
      <c r="H179">
        <v>37</v>
      </c>
      <c r="I179" t="s">
        <v>6</v>
      </c>
      <c r="J179">
        <v>7</v>
      </c>
      <c r="K179" t="s">
        <v>7</v>
      </c>
      <c r="L179">
        <v>522</v>
      </c>
      <c r="M179" t="s">
        <v>8</v>
      </c>
      <c r="N179">
        <v>0</v>
      </c>
      <c r="O179" t="s">
        <v>9</v>
      </c>
      <c r="P179" t="s">
        <v>10</v>
      </c>
      <c r="Q179">
        <v>0</v>
      </c>
      <c r="R179" t="s">
        <v>11</v>
      </c>
      <c r="S179">
        <v>45</v>
      </c>
    </row>
    <row r="180" spans="1:19">
      <c r="A180" t="s">
        <v>2</v>
      </c>
      <c r="B180">
        <v>1095</v>
      </c>
      <c r="C180" t="s">
        <v>3</v>
      </c>
      <c r="D180">
        <v>498424</v>
      </c>
      <c r="E180" t="s">
        <v>4</v>
      </c>
      <c r="F180">
        <v>9.9998000000000004E-2</v>
      </c>
      <c r="G180" t="s">
        <v>5</v>
      </c>
      <c r="H180">
        <v>19</v>
      </c>
      <c r="I180" t="s">
        <v>6</v>
      </c>
      <c r="J180">
        <v>-299</v>
      </c>
      <c r="K180" t="s">
        <v>7</v>
      </c>
      <c r="L180">
        <v>208</v>
      </c>
      <c r="M180" t="s">
        <v>8</v>
      </c>
      <c r="N180">
        <v>0</v>
      </c>
      <c r="O180" t="s">
        <v>9</v>
      </c>
      <c r="P180" t="s">
        <v>10</v>
      </c>
      <c r="Q180">
        <v>0</v>
      </c>
      <c r="R180" t="s">
        <v>11</v>
      </c>
      <c r="S180">
        <v>44</v>
      </c>
    </row>
    <row r="181" spans="1:19">
      <c r="A181" t="s">
        <v>2</v>
      </c>
      <c r="B181">
        <v>1095</v>
      </c>
      <c r="C181" t="s">
        <v>3</v>
      </c>
      <c r="D181">
        <v>498477</v>
      </c>
      <c r="E181" t="s">
        <v>4</v>
      </c>
      <c r="F181">
        <v>9.9998000000000004E-2</v>
      </c>
      <c r="G181" t="s">
        <v>5</v>
      </c>
      <c r="H181">
        <v>53</v>
      </c>
      <c r="I181" t="s">
        <v>6</v>
      </c>
      <c r="J181">
        <v>252</v>
      </c>
      <c r="K181" t="s">
        <v>7</v>
      </c>
      <c r="L181">
        <v>772</v>
      </c>
      <c r="M181" t="s">
        <v>8</v>
      </c>
      <c r="N181">
        <v>0</v>
      </c>
      <c r="O181" t="s">
        <v>9</v>
      </c>
      <c r="P181" t="s">
        <v>10</v>
      </c>
      <c r="Q181">
        <v>0</v>
      </c>
      <c r="R181" t="s">
        <v>11</v>
      </c>
      <c r="S181">
        <v>45</v>
      </c>
    </row>
    <row r="182" spans="1:19">
      <c r="A182" t="s">
        <v>2</v>
      </c>
      <c r="B182">
        <v>1095</v>
      </c>
      <c r="C182" t="s">
        <v>3</v>
      </c>
      <c r="D182">
        <v>498547</v>
      </c>
      <c r="E182" t="s">
        <v>4</v>
      </c>
      <c r="F182">
        <v>9.9998000000000004E-2</v>
      </c>
      <c r="G182" t="s">
        <v>5</v>
      </c>
      <c r="H182">
        <v>70</v>
      </c>
      <c r="I182" t="s">
        <v>6</v>
      </c>
      <c r="J182">
        <v>368</v>
      </c>
      <c r="K182" t="s">
        <v>7</v>
      </c>
      <c r="L182">
        <v>883</v>
      </c>
      <c r="M182" t="s">
        <v>8</v>
      </c>
      <c r="N182">
        <v>0</v>
      </c>
      <c r="O182" t="s">
        <v>9</v>
      </c>
      <c r="P182" t="s">
        <v>10</v>
      </c>
      <c r="Q182">
        <v>0</v>
      </c>
      <c r="R182" t="s">
        <v>11</v>
      </c>
      <c r="S182">
        <v>43</v>
      </c>
    </row>
    <row r="183" spans="1:19">
      <c r="A183" t="s">
        <v>2</v>
      </c>
      <c r="B183">
        <v>1095</v>
      </c>
      <c r="C183" t="s">
        <v>3</v>
      </c>
      <c r="D183">
        <v>498616</v>
      </c>
      <c r="E183" t="s">
        <v>4</v>
      </c>
      <c r="F183">
        <v>9.9998000000000004E-2</v>
      </c>
      <c r="G183" t="s">
        <v>5</v>
      </c>
      <c r="H183">
        <v>69</v>
      </c>
      <c r="I183" t="s">
        <v>6</v>
      </c>
      <c r="J183">
        <v>624</v>
      </c>
      <c r="K183" t="s">
        <v>7</v>
      </c>
      <c r="L183">
        <v>1136</v>
      </c>
      <c r="M183" t="s">
        <v>8</v>
      </c>
      <c r="N183">
        <v>0</v>
      </c>
      <c r="O183" t="s">
        <v>9</v>
      </c>
      <c r="P183" t="s">
        <v>10</v>
      </c>
      <c r="Q183">
        <v>0</v>
      </c>
      <c r="R183" t="s">
        <v>11</v>
      </c>
      <c r="S183">
        <v>43</v>
      </c>
    </row>
    <row r="184" spans="1:19">
      <c r="A184" t="s">
        <v>2</v>
      </c>
      <c r="B184">
        <v>1095</v>
      </c>
      <c r="C184" t="s">
        <v>3</v>
      </c>
      <c r="D184">
        <v>498645</v>
      </c>
      <c r="E184" t="s">
        <v>4</v>
      </c>
      <c r="F184">
        <v>9.9998000000000004E-2</v>
      </c>
      <c r="G184" t="s">
        <v>5</v>
      </c>
      <c r="H184">
        <v>29</v>
      </c>
      <c r="I184" t="s">
        <v>6</v>
      </c>
      <c r="J184">
        <v>-45</v>
      </c>
      <c r="K184" t="s">
        <v>7</v>
      </c>
      <c r="L184">
        <v>474</v>
      </c>
      <c r="M184" t="s">
        <v>8</v>
      </c>
      <c r="N184">
        <v>0</v>
      </c>
      <c r="O184" t="s">
        <v>9</v>
      </c>
      <c r="P184" t="s">
        <v>10</v>
      </c>
      <c r="Q184">
        <v>0</v>
      </c>
      <c r="R184" t="s">
        <v>11</v>
      </c>
      <c r="S184">
        <v>42</v>
      </c>
    </row>
    <row r="185" spans="1:19">
      <c r="A185" t="s">
        <v>2</v>
      </c>
      <c r="B185">
        <v>1095</v>
      </c>
      <c r="C185" t="s">
        <v>3</v>
      </c>
      <c r="D185">
        <v>498680</v>
      </c>
      <c r="E185" t="s">
        <v>4</v>
      </c>
      <c r="F185">
        <v>9.9998000000000004E-2</v>
      </c>
      <c r="G185" t="s">
        <v>5</v>
      </c>
      <c r="H185">
        <v>35</v>
      </c>
      <c r="I185" t="s">
        <v>6</v>
      </c>
      <c r="J185">
        <v>159</v>
      </c>
      <c r="K185" t="s">
        <v>7</v>
      </c>
      <c r="L185">
        <v>678</v>
      </c>
      <c r="M185" t="s">
        <v>8</v>
      </c>
      <c r="N185">
        <v>0</v>
      </c>
      <c r="O185" t="s">
        <v>9</v>
      </c>
      <c r="P185" t="s">
        <v>10</v>
      </c>
      <c r="Q185">
        <v>0</v>
      </c>
      <c r="R185" t="s">
        <v>11</v>
      </c>
      <c r="S185">
        <v>41</v>
      </c>
    </row>
    <row r="186" spans="1:19">
      <c r="A186" t="s">
        <v>2</v>
      </c>
      <c r="B186">
        <v>1095</v>
      </c>
      <c r="C186" t="s">
        <v>3</v>
      </c>
      <c r="D186">
        <v>498712</v>
      </c>
      <c r="E186" t="s">
        <v>4</v>
      </c>
      <c r="F186">
        <v>9.9998000000000004E-2</v>
      </c>
      <c r="G186" t="s">
        <v>5</v>
      </c>
      <c r="H186">
        <v>32</v>
      </c>
      <c r="I186" t="s">
        <v>6</v>
      </c>
      <c r="J186">
        <v>149</v>
      </c>
      <c r="K186" t="s">
        <v>7</v>
      </c>
      <c r="L186">
        <v>667</v>
      </c>
      <c r="M186" t="s">
        <v>8</v>
      </c>
      <c r="N186">
        <v>0</v>
      </c>
      <c r="O186" t="s">
        <v>9</v>
      </c>
      <c r="P186" t="s">
        <v>10</v>
      </c>
      <c r="Q186">
        <v>0</v>
      </c>
      <c r="R186" t="s">
        <v>11</v>
      </c>
      <c r="S186">
        <v>42</v>
      </c>
    </row>
    <row r="187" spans="1:19">
      <c r="A187" t="s">
        <v>2</v>
      </c>
      <c r="B187">
        <v>1095</v>
      </c>
      <c r="C187" t="s">
        <v>3</v>
      </c>
      <c r="D187">
        <v>498796</v>
      </c>
      <c r="E187" t="s">
        <v>4</v>
      </c>
      <c r="F187">
        <v>9.9998000000000004E-2</v>
      </c>
      <c r="G187" t="s">
        <v>5</v>
      </c>
      <c r="H187">
        <v>84</v>
      </c>
      <c r="I187" t="s">
        <v>6</v>
      </c>
      <c r="J187">
        <v>1532</v>
      </c>
      <c r="K187" t="s">
        <v>7</v>
      </c>
      <c r="L187">
        <v>2050</v>
      </c>
      <c r="M187" t="s">
        <v>8</v>
      </c>
      <c r="N187">
        <v>0</v>
      </c>
      <c r="O187" t="s">
        <v>9</v>
      </c>
      <c r="P187" t="s">
        <v>10</v>
      </c>
      <c r="Q187">
        <v>0</v>
      </c>
      <c r="R187" t="s">
        <v>11</v>
      </c>
      <c r="S187">
        <v>42</v>
      </c>
    </row>
    <row r="188" spans="1:19">
      <c r="A188" t="s">
        <v>2</v>
      </c>
      <c r="B188">
        <v>1095</v>
      </c>
      <c r="C188" t="s">
        <v>3</v>
      </c>
      <c r="D188">
        <v>499207</v>
      </c>
      <c r="E188" t="s">
        <v>4</v>
      </c>
      <c r="F188">
        <v>9.9998000000000004E-2</v>
      </c>
      <c r="G188" t="s">
        <v>5</v>
      </c>
      <c r="H188">
        <v>411</v>
      </c>
      <c r="I188" t="s">
        <v>6</v>
      </c>
      <c r="J188">
        <v>7125</v>
      </c>
      <c r="K188" t="s">
        <v>7</v>
      </c>
      <c r="L188">
        <v>7648</v>
      </c>
      <c r="M188" t="s">
        <v>8</v>
      </c>
      <c r="N188">
        <v>0</v>
      </c>
      <c r="O188" t="s">
        <v>9</v>
      </c>
      <c r="P188" t="s">
        <v>10</v>
      </c>
      <c r="Q188">
        <v>0</v>
      </c>
      <c r="R188" t="s">
        <v>11</v>
      </c>
      <c r="S188">
        <v>42</v>
      </c>
    </row>
    <row r="189" spans="1:19">
      <c r="A189" t="s">
        <v>2</v>
      </c>
      <c r="B189">
        <v>1095</v>
      </c>
      <c r="C189" t="s">
        <v>3</v>
      </c>
      <c r="D189">
        <v>499582</v>
      </c>
      <c r="E189" t="s">
        <v>4</v>
      </c>
      <c r="F189">
        <v>9.9998000000000004E-2</v>
      </c>
      <c r="G189" t="s">
        <v>5</v>
      </c>
      <c r="H189">
        <v>375</v>
      </c>
      <c r="I189" t="s">
        <v>6</v>
      </c>
      <c r="J189">
        <v>7895</v>
      </c>
      <c r="K189" t="s">
        <v>7</v>
      </c>
      <c r="L189">
        <v>8415</v>
      </c>
      <c r="M189" t="s">
        <v>8</v>
      </c>
      <c r="N189">
        <v>0</v>
      </c>
      <c r="O189" t="s">
        <v>9</v>
      </c>
      <c r="P189" t="s">
        <v>10</v>
      </c>
      <c r="Q189">
        <v>0</v>
      </c>
      <c r="R189" t="s">
        <v>11</v>
      </c>
      <c r="S189">
        <v>43</v>
      </c>
    </row>
    <row r="190" spans="1:19">
      <c r="A190" t="s">
        <v>2</v>
      </c>
      <c r="B190">
        <v>1095</v>
      </c>
      <c r="C190" t="s">
        <v>3</v>
      </c>
      <c r="D190">
        <v>499671</v>
      </c>
      <c r="E190" t="s">
        <v>4</v>
      </c>
      <c r="F190">
        <v>9.9998000000000004E-2</v>
      </c>
      <c r="G190" t="s">
        <v>5</v>
      </c>
      <c r="H190">
        <v>89</v>
      </c>
      <c r="I190" t="s">
        <v>6</v>
      </c>
      <c r="J190">
        <v>1138</v>
      </c>
      <c r="K190" t="s">
        <v>7</v>
      </c>
      <c r="L190">
        <v>1648</v>
      </c>
      <c r="M190" t="s">
        <v>8</v>
      </c>
      <c r="N190">
        <v>0</v>
      </c>
      <c r="O190" t="s">
        <v>9</v>
      </c>
      <c r="P190" t="s">
        <v>10</v>
      </c>
      <c r="Q190">
        <v>0</v>
      </c>
      <c r="R190" t="s">
        <v>11</v>
      </c>
      <c r="S190">
        <v>42</v>
      </c>
    </row>
    <row r="191" spans="1:19">
      <c r="A191" t="s">
        <v>2</v>
      </c>
      <c r="B191">
        <v>1095</v>
      </c>
      <c r="C191" t="s">
        <v>3</v>
      </c>
      <c r="D191">
        <v>499711</v>
      </c>
      <c r="E191" t="s">
        <v>4</v>
      </c>
      <c r="F191">
        <v>9.9998000000000004E-2</v>
      </c>
      <c r="G191" t="s">
        <v>5</v>
      </c>
      <c r="H191">
        <v>40</v>
      </c>
      <c r="I191" t="s">
        <v>6</v>
      </c>
      <c r="J191">
        <v>148</v>
      </c>
      <c r="K191" t="s">
        <v>7</v>
      </c>
      <c r="L191">
        <v>664</v>
      </c>
      <c r="M191" t="s">
        <v>8</v>
      </c>
      <c r="N191">
        <v>0</v>
      </c>
      <c r="O191" t="s">
        <v>9</v>
      </c>
      <c r="P191" t="s">
        <v>10</v>
      </c>
      <c r="Q191">
        <v>0</v>
      </c>
      <c r="R191" t="s">
        <v>11</v>
      </c>
      <c r="S191">
        <v>43</v>
      </c>
    </row>
    <row r="192" spans="1:19">
      <c r="A192" t="s">
        <v>2</v>
      </c>
      <c r="B192">
        <v>1095</v>
      </c>
      <c r="C192" t="s">
        <v>3</v>
      </c>
      <c r="D192">
        <v>499727</v>
      </c>
      <c r="E192" t="s">
        <v>4</v>
      </c>
      <c r="F192">
        <v>9.9998000000000004E-2</v>
      </c>
      <c r="G192" t="s">
        <v>5</v>
      </c>
      <c r="H192">
        <v>16</v>
      </c>
      <c r="I192" t="s">
        <v>6</v>
      </c>
      <c r="J192">
        <v>-278</v>
      </c>
      <c r="K192" t="s">
        <v>7</v>
      </c>
      <c r="L192">
        <v>235</v>
      </c>
      <c r="M192" t="s">
        <v>8</v>
      </c>
      <c r="N192">
        <v>0</v>
      </c>
      <c r="O192" t="s">
        <v>9</v>
      </c>
      <c r="P192" t="s">
        <v>10</v>
      </c>
      <c r="Q192">
        <v>0</v>
      </c>
      <c r="R192" t="s">
        <v>11</v>
      </c>
      <c r="S192">
        <v>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7"/>
  <sheetViews>
    <sheetView topLeftCell="B1" workbookViewId="0">
      <selection activeCell="L12" sqref="L12"/>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4">
      <c r="A1" t="s">
        <v>17</v>
      </c>
    </row>
    <row r="2" spans="1:24">
      <c r="B2" t="s">
        <v>69</v>
      </c>
      <c r="C2" t="s">
        <v>132</v>
      </c>
      <c r="J2" t="s">
        <v>112</v>
      </c>
      <c r="K2" t="s">
        <v>155</v>
      </c>
    </row>
    <row r="3" spans="1:24">
      <c r="C3" t="s">
        <v>120</v>
      </c>
      <c r="K3" t="s">
        <v>157</v>
      </c>
    </row>
    <row r="4" spans="1:24">
      <c r="C4" t="s">
        <v>134</v>
      </c>
    </row>
    <row r="5" spans="1:24">
      <c r="K5" t="s">
        <v>183</v>
      </c>
    </row>
    <row r="6" spans="1:24">
      <c r="K6" t="s">
        <v>184</v>
      </c>
    </row>
    <row r="7" spans="1:24">
      <c r="B7" t="s">
        <v>72</v>
      </c>
      <c r="C7" t="s">
        <v>119</v>
      </c>
      <c r="K7" t="s">
        <v>185</v>
      </c>
    </row>
    <row r="8" spans="1:24">
      <c r="C8" t="s">
        <v>133</v>
      </c>
      <c r="K8" t="s">
        <v>186</v>
      </c>
    </row>
    <row r="9" spans="1:24">
      <c r="C9" t="s">
        <v>156</v>
      </c>
      <c r="L9" t="s">
        <v>187</v>
      </c>
    </row>
    <row r="10" spans="1:24">
      <c r="C10" t="s">
        <v>131</v>
      </c>
      <c r="L10" t="s">
        <v>188</v>
      </c>
    </row>
    <row r="11" spans="1:24">
      <c r="L11" t="s">
        <v>189</v>
      </c>
    </row>
    <row r="12" spans="1:24">
      <c r="G12" t="s">
        <v>124</v>
      </c>
      <c r="P12" t="s">
        <v>97</v>
      </c>
      <c r="T12" t="s">
        <v>98</v>
      </c>
    </row>
    <row r="13" spans="1:24">
      <c r="G13" t="s">
        <v>121</v>
      </c>
      <c r="H13" t="s">
        <v>122</v>
      </c>
      <c r="I13" t="s">
        <v>123</v>
      </c>
      <c r="J13" t="s">
        <v>60</v>
      </c>
      <c r="P13" t="s">
        <v>125</v>
      </c>
      <c r="Q13" t="s">
        <v>126</v>
      </c>
      <c r="T13" t="s">
        <v>127</v>
      </c>
      <c r="U13" t="s">
        <v>128</v>
      </c>
      <c r="V13" t="s">
        <v>129</v>
      </c>
      <c r="W13" t="s">
        <v>130</v>
      </c>
      <c r="X13" t="s">
        <v>135</v>
      </c>
    </row>
    <row r="14" spans="1:24" s="1" customFormat="1">
      <c r="A14" s="1" t="s">
        <v>0</v>
      </c>
      <c r="G14" s="6">
        <v>58.277777777777779</v>
      </c>
      <c r="H14" s="6">
        <v>61.003048780487802</v>
      </c>
      <c r="I14" s="4">
        <f>G14-'speed 2'!G14</f>
        <v>-6.1145051804215811</v>
      </c>
      <c r="J14" s="5">
        <f>H14-G14</f>
        <v>2.7252710027100235</v>
      </c>
      <c r="P14" s="3">
        <f>T14/G14</f>
        <v>48.910641713913002</v>
      </c>
      <c r="Q14" s="4">
        <f>U14/H14</f>
        <v>49.936678494677402</v>
      </c>
      <c r="R14" s="4"/>
      <c r="S14" s="4"/>
      <c r="T14" s="6">
        <v>2850.4035087719299</v>
      </c>
      <c r="U14" s="6">
        <v>3046.2896341463415</v>
      </c>
      <c r="V14" s="5">
        <f>T14-(G14*50)</f>
        <v>-63.485380116959277</v>
      </c>
      <c r="W14" s="4">
        <f>T14-'speed 2'!U14</f>
        <v>-309.38748801263591</v>
      </c>
      <c r="X14" s="5">
        <f>W14-(I14*P14)</f>
        <v>-10.32311587517097</v>
      </c>
    </row>
    <row r="15" spans="1:24" s="1" customFormat="1">
      <c r="A15" s="1" t="s">
        <v>45</v>
      </c>
      <c r="G15" s="6">
        <v>90.413919413919416</v>
      </c>
      <c r="H15" s="6">
        <v>71.12747875354107</v>
      </c>
      <c r="I15" s="4">
        <f>G15-'speed 2'!G15</f>
        <v>15.069304029304035</v>
      </c>
      <c r="J15" s="5">
        <f t="shared" ref="J15:J24" si="0">H15-G15</f>
        <v>-19.286440660378346</v>
      </c>
      <c r="P15" s="3">
        <f t="shared" ref="P15:P24" si="1">T15/G15</f>
        <v>48.968237248308554</v>
      </c>
      <c r="Q15" s="4">
        <f t="shared" ref="Q15:Q24" si="2">U15/H15</f>
        <v>49.427473315278007</v>
      </c>
      <c r="R15" s="4"/>
      <c r="S15" s="4"/>
      <c r="T15" s="6">
        <v>4427.4102564102568</v>
      </c>
      <c r="U15" s="6">
        <v>3515.6515580736545</v>
      </c>
      <c r="V15" s="5">
        <f t="shared" ref="V15:V24" si="3">T15-(G15*50)</f>
        <v>-93.285714285713766</v>
      </c>
      <c r="W15" s="4">
        <f>T15-'speed 2'!U15</f>
        <v>755.71179487179506</v>
      </c>
      <c r="X15" s="5">
        <f>W15-(I15*P15)</f>
        <v>17.794539997943048</v>
      </c>
    </row>
    <row r="16" spans="1:24" s="1" customFormat="1">
      <c r="A16" s="1" t="s">
        <v>46</v>
      </c>
      <c r="G16" s="6">
        <v>147.90855457227138</v>
      </c>
      <c r="H16" s="6">
        <v>151.23442136498517</v>
      </c>
      <c r="I16" s="4">
        <f>G16-'speed 2'!G16</f>
        <v>37.581120943952797</v>
      </c>
      <c r="J16" s="5">
        <f t="shared" si="0"/>
        <v>3.3258667927137822</v>
      </c>
      <c r="P16" s="3">
        <f t="shared" si="1"/>
        <v>49.358967711054824</v>
      </c>
      <c r="Q16" s="4">
        <f t="shared" si="2"/>
        <v>51.239274378765558</v>
      </c>
      <c r="R16" s="4"/>
      <c r="S16" s="4"/>
      <c r="T16" s="6">
        <v>7300.6135693215338</v>
      </c>
      <c r="U16" s="6">
        <v>7749.1420118343194</v>
      </c>
      <c r="V16" s="5">
        <f t="shared" si="3"/>
        <v>-94.814159292035583</v>
      </c>
      <c r="W16" s="4">
        <f>T16-'speed 2'!U16</f>
        <v>341.42376762181721</v>
      </c>
      <c r="X16" s="5">
        <f>W16-(I16*P16)</f>
        <v>-1513.541567595995</v>
      </c>
    </row>
    <row r="17" spans="1:24" s="1" customFormat="1">
      <c r="A17" s="1" t="s">
        <v>47</v>
      </c>
      <c r="G17" s="6">
        <v>284.01149425287355</v>
      </c>
      <c r="H17" s="6">
        <v>272.3131868131868</v>
      </c>
      <c r="I17" s="4">
        <f>G17-'speed 2'!G17</f>
        <v>34.75901900534879</v>
      </c>
      <c r="J17" s="5">
        <f t="shared" si="0"/>
        <v>-11.698307439686744</v>
      </c>
      <c r="P17" s="3">
        <f t="shared" si="1"/>
        <v>50.372597029422479</v>
      </c>
      <c r="Q17" s="4">
        <f t="shared" si="2"/>
        <v>54.799378543612924</v>
      </c>
      <c r="R17" s="4"/>
      <c r="S17" s="4"/>
      <c r="T17" s="6">
        <v>14306.396551724138</v>
      </c>
      <c r="U17" s="6">
        <v>14922.593406593407</v>
      </c>
      <c r="V17" s="5">
        <f t="shared" si="3"/>
        <v>105.82183908045954</v>
      </c>
      <c r="W17" s="4">
        <f>T17-'speed 2'!U17</f>
        <v>1685.8519972686918</v>
      </c>
      <c r="X17" s="5">
        <f t="shared" ref="X17:X24" si="4">W17-(I17*P17)</f>
        <v>-65.050060225780271</v>
      </c>
    </row>
    <row r="18" spans="1:24" s="1" customFormat="1">
      <c r="A18" s="1" t="s">
        <v>51</v>
      </c>
      <c r="G18" s="6">
        <v>343.29931972789115</v>
      </c>
      <c r="H18" s="6">
        <v>395.5</v>
      </c>
      <c r="I18" s="4">
        <f>G18-'speed 2'!G18</f>
        <v>44.540283583312828</v>
      </c>
      <c r="J18" s="5">
        <f t="shared" si="0"/>
        <v>52.200680272108855</v>
      </c>
      <c r="P18" s="3">
        <f t="shared" si="1"/>
        <v>51.98957693450906</v>
      </c>
      <c r="Q18" s="4">
        <f t="shared" si="2"/>
        <v>56.667055151706698</v>
      </c>
      <c r="R18" s="4"/>
      <c r="S18" s="4"/>
      <c r="T18" s="6">
        <v>17847.986394557822</v>
      </c>
      <c r="U18" s="6">
        <v>22411.8203125</v>
      </c>
      <c r="V18" s="5">
        <f t="shared" si="3"/>
        <v>683.02040816326553</v>
      </c>
      <c r="W18" s="4">
        <f>T18-'speed 2'!U18</f>
        <v>2290.8659126301118</v>
      </c>
      <c r="X18" s="5">
        <f t="shared" si="4"/>
        <v>-24.76458740938142</v>
      </c>
    </row>
    <row r="19" spans="1:24" s="1" customFormat="1">
      <c r="A19" s="1" t="s">
        <v>48</v>
      </c>
      <c r="G19" s="6">
        <v>346.88732394366195</v>
      </c>
      <c r="H19" s="6">
        <v>503.64646464646466</v>
      </c>
      <c r="I19" s="4">
        <f>G19-'speed 2'!G19</f>
        <v>35.717512622907236</v>
      </c>
      <c r="J19" s="5">
        <f t="shared" si="0"/>
        <v>156.75914070280271</v>
      </c>
      <c r="P19" s="3">
        <f t="shared" si="1"/>
        <v>53.265885744447601</v>
      </c>
      <c r="Q19" s="4">
        <f t="shared" si="2"/>
        <v>56.289685325204069</v>
      </c>
      <c r="R19" s="4"/>
      <c r="S19" s="4"/>
      <c r="T19" s="6">
        <v>18477.260563380281</v>
      </c>
      <c r="U19" s="6">
        <v>28350.101010101011</v>
      </c>
      <c r="V19" s="5">
        <f t="shared" si="3"/>
        <v>1132.8943661971825</v>
      </c>
      <c r="W19" s="4">
        <f>T19-'speed 2'!U19</f>
        <v>1916.5043133802828</v>
      </c>
      <c r="X19" s="5">
        <f t="shared" si="4"/>
        <v>13.979366932641142</v>
      </c>
    </row>
    <row r="20" spans="1:24" s="1" customFormat="1">
      <c r="A20" s="1" t="s">
        <v>22</v>
      </c>
      <c r="G20" s="6">
        <v>285.74157303370788</v>
      </c>
      <c r="H20" s="6">
        <v>489.78431372549022</v>
      </c>
      <c r="I20" s="4">
        <f>G20-'speed 2'!G20</f>
        <v>-169.95212065998584</v>
      </c>
      <c r="J20" s="5">
        <f t="shared" si="0"/>
        <v>204.04274069178234</v>
      </c>
      <c r="P20" s="3">
        <f t="shared" si="1"/>
        <v>53.601608273367148</v>
      </c>
      <c r="Q20" s="4">
        <f t="shared" si="2"/>
        <v>56.49467552744305</v>
      </c>
      <c r="R20" s="4"/>
      <c r="S20" s="4"/>
      <c r="T20" s="6">
        <v>15316.207865168539</v>
      </c>
      <c r="U20" s="6">
        <v>27670.205882352941</v>
      </c>
      <c r="V20" s="5">
        <f t="shared" si="3"/>
        <v>1029.1292134831456</v>
      </c>
      <c r="W20" s="4">
        <f>T20-'speed 2'!U20</f>
        <v>-9331.7921348314612</v>
      </c>
      <c r="X20" s="5">
        <f t="shared" si="4"/>
        <v>-222.08513798687272</v>
      </c>
    </row>
    <row r="21" spans="1:24" s="1" customFormat="1">
      <c r="A21" s="1" t="s">
        <v>54</v>
      </c>
      <c r="G21" s="6">
        <v>477.76699029126212</v>
      </c>
      <c r="H21" s="6">
        <v>409.69354838709677</v>
      </c>
      <c r="I21" s="4">
        <f>G21-'speed 2'!G21</f>
        <v>-3.0097087378641163</v>
      </c>
      <c r="J21" s="5">
        <f t="shared" si="0"/>
        <v>-68.07344190416535</v>
      </c>
      <c r="P21" s="3">
        <f t="shared" si="1"/>
        <v>55.2681568786832</v>
      </c>
      <c r="Q21" s="4">
        <f t="shared" si="2"/>
        <v>56.323884886421794</v>
      </c>
      <c r="R21" s="4"/>
      <c r="S21" s="4"/>
      <c r="T21" s="6">
        <v>26405.300970873788</v>
      </c>
      <c r="U21" s="6">
        <v>23075.532258064515</v>
      </c>
      <c r="V21" s="5">
        <f t="shared" si="3"/>
        <v>2516.9514563106823</v>
      </c>
      <c r="W21" s="4">
        <f>T21-'speed 2'!U21</f>
        <v>-371.26213592232671</v>
      </c>
      <c r="X21" s="5">
        <f t="shared" si="4"/>
        <v>-204.92108123890912</v>
      </c>
    </row>
    <row r="22" spans="1:24" s="1" customFormat="1">
      <c r="A22" s="1" t="s">
        <v>56</v>
      </c>
      <c r="G22" s="6">
        <v>481.15686274509807</v>
      </c>
      <c r="H22" s="6">
        <v>389.54615384615386</v>
      </c>
      <c r="I22" s="4">
        <f>G22-'speed 2'!G22</f>
        <v>-139.50980392156856</v>
      </c>
      <c r="J22" s="5">
        <f t="shared" si="0"/>
        <v>-91.61070889894421</v>
      </c>
      <c r="P22" s="3">
        <f t="shared" si="1"/>
        <v>55.36395126125759</v>
      </c>
      <c r="Q22" s="4">
        <f t="shared" si="2"/>
        <v>58.512114689678327</v>
      </c>
      <c r="R22" s="4"/>
      <c r="S22" s="4"/>
      <c r="T22" s="6">
        <v>26638.745098039217</v>
      </c>
      <c r="U22" s="6">
        <v>22793.169230769232</v>
      </c>
      <c r="V22" s="5">
        <f t="shared" si="3"/>
        <v>2580.9019607843147</v>
      </c>
      <c r="W22" s="4">
        <f>T22-'speed 2'!U22</f>
        <v>-8320.4030501089292</v>
      </c>
      <c r="X22" s="5">
        <f t="shared" si="4"/>
        <v>-596.58906532760466</v>
      </c>
    </row>
    <row r="23" spans="1:24" s="1" customFormat="1">
      <c r="A23" s="1" t="s">
        <v>55</v>
      </c>
      <c r="G23" s="6">
        <v>395.25384615384615</v>
      </c>
      <c r="H23" s="6">
        <v>419.42608695652171</v>
      </c>
      <c r="I23" s="4">
        <f>G23-'speed 2'!G23</f>
        <v>7.3153846153846303</v>
      </c>
      <c r="J23" s="5">
        <f t="shared" si="0"/>
        <v>24.17224080267556</v>
      </c>
      <c r="P23" s="3">
        <f t="shared" si="1"/>
        <v>54.421676429947652</v>
      </c>
      <c r="Q23" s="4">
        <f t="shared" si="2"/>
        <v>63.781544138989098</v>
      </c>
      <c r="R23" s="4"/>
      <c r="S23" s="4"/>
      <c r="T23" s="6">
        <v>21510.376923076925</v>
      </c>
      <c r="U23" s="6">
        <v>26751.64347826087</v>
      </c>
      <c r="V23" s="5">
        <f t="shared" si="3"/>
        <v>1747.6846153846163</v>
      </c>
      <c r="W23" s="4">
        <f>T23-'speed 2'!U23</f>
        <v>-536.63846153845952</v>
      </c>
      <c r="X23" s="5">
        <f t="shared" si="4"/>
        <v>-934.75395603753896</v>
      </c>
    </row>
    <row r="24" spans="1:24" s="1" customFormat="1">
      <c r="A24" s="1" t="s">
        <v>49</v>
      </c>
      <c r="G24" s="6">
        <v>572.93103448275861</v>
      </c>
      <c r="H24" s="6">
        <f>AVERAGE(H26:H137)</f>
        <v>445.21428571428572</v>
      </c>
      <c r="I24" s="4">
        <f>G24-'speed 2'!G24</f>
        <v>-45.785014899957446</v>
      </c>
      <c r="J24" s="5">
        <f t="shared" si="0"/>
        <v>-127.71674876847288</v>
      </c>
      <c r="P24" s="3">
        <f t="shared" si="1"/>
        <v>55.868151268933694</v>
      </c>
      <c r="Q24" s="4">
        <f t="shared" si="2"/>
        <v>65.572757901492054</v>
      </c>
      <c r="R24" s="4"/>
      <c r="S24" s="4"/>
      <c r="T24" s="6">
        <v>32008.597701149425</v>
      </c>
      <c r="U24" s="6">
        <f>AVERAGE(T26:T137)</f>
        <v>29193.928571428572</v>
      </c>
      <c r="V24" s="18">
        <f t="shared" si="3"/>
        <v>3362.045977011494</v>
      </c>
      <c r="W24" s="4">
        <f>T24-'speed 2'!U24</f>
        <v>-3190.2911877394654</v>
      </c>
      <c r="X24" s="5">
        <f t="shared" si="4"/>
        <v>-632.36704945825977</v>
      </c>
    </row>
    <row r="25" spans="1:24">
      <c r="T25">
        <f>H25*Q25</f>
        <v>0</v>
      </c>
      <c r="V25" s="19">
        <f>V24/T24</f>
        <v>0.10503571597860918</v>
      </c>
    </row>
    <row r="26" spans="1:24">
      <c r="A26" t="s">
        <v>2</v>
      </c>
      <c r="B26">
        <v>3817</v>
      </c>
      <c r="C26" t="s">
        <v>3</v>
      </c>
      <c r="D26">
        <v>650069</v>
      </c>
      <c r="E26" t="s">
        <v>4</v>
      </c>
      <c r="F26">
        <v>0.1</v>
      </c>
      <c r="G26" t="s">
        <v>5</v>
      </c>
      <c r="H26">
        <v>724</v>
      </c>
      <c r="I26" t="s">
        <v>6</v>
      </c>
      <c r="J26">
        <v>9431</v>
      </c>
      <c r="K26" t="s">
        <v>7</v>
      </c>
      <c r="L26">
        <v>11673</v>
      </c>
      <c r="M26" t="s">
        <v>8</v>
      </c>
      <c r="N26">
        <v>9938</v>
      </c>
      <c r="O26" t="s">
        <v>9</v>
      </c>
      <c r="P26" t="s">
        <v>10</v>
      </c>
      <c r="Q26">
        <v>67</v>
      </c>
      <c r="R26" t="s">
        <v>11</v>
      </c>
      <c r="S26">
        <v>44</v>
      </c>
      <c r="T26">
        <f t="shared" ref="T26:T89" si="5">H26*Q26</f>
        <v>48508</v>
      </c>
    </row>
    <row r="27" spans="1:24">
      <c r="A27" t="s">
        <v>2</v>
      </c>
      <c r="B27">
        <v>3817</v>
      </c>
      <c r="C27" t="s">
        <v>3</v>
      </c>
      <c r="D27">
        <v>651927</v>
      </c>
      <c r="E27" t="s">
        <v>4</v>
      </c>
      <c r="F27">
        <v>0.1</v>
      </c>
      <c r="G27" t="s">
        <v>5</v>
      </c>
      <c r="H27">
        <v>1858</v>
      </c>
      <c r="I27" t="s">
        <v>6</v>
      </c>
      <c r="J27">
        <v>25075</v>
      </c>
      <c r="K27" t="s">
        <v>7</v>
      </c>
      <c r="L27">
        <v>30213</v>
      </c>
      <c r="M27" t="s">
        <v>8</v>
      </c>
      <c r="N27">
        <v>25580</v>
      </c>
      <c r="O27" t="s">
        <v>9</v>
      </c>
      <c r="P27" t="s">
        <v>10</v>
      </c>
      <c r="Q27">
        <v>67</v>
      </c>
      <c r="R27" t="s">
        <v>11</v>
      </c>
      <c r="S27">
        <v>45</v>
      </c>
      <c r="T27">
        <f t="shared" si="5"/>
        <v>124486</v>
      </c>
    </row>
    <row r="28" spans="1:24">
      <c r="A28" t="s">
        <v>2</v>
      </c>
      <c r="B28">
        <v>3817</v>
      </c>
      <c r="C28" t="s">
        <v>3</v>
      </c>
      <c r="D28">
        <v>652650</v>
      </c>
      <c r="E28" t="s">
        <v>4</v>
      </c>
      <c r="F28">
        <v>0.1</v>
      </c>
      <c r="G28" t="s">
        <v>5</v>
      </c>
      <c r="H28">
        <v>723</v>
      </c>
      <c r="I28" t="s">
        <v>6</v>
      </c>
      <c r="J28">
        <v>8487</v>
      </c>
      <c r="K28" t="s">
        <v>7</v>
      </c>
      <c r="L28">
        <v>10519</v>
      </c>
      <c r="M28" t="s">
        <v>8</v>
      </c>
      <c r="N28">
        <v>8990</v>
      </c>
      <c r="O28" t="s">
        <v>9</v>
      </c>
      <c r="P28" t="s">
        <v>10</v>
      </c>
      <c r="Q28">
        <v>66</v>
      </c>
      <c r="R28" t="s">
        <v>11</v>
      </c>
      <c r="S28">
        <v>46</v>
      </c>
      <c r="T28">
        <f t="shared" si="5"/>
        <v>47718</v>
      </c>
    </row>
    <row r="29" spans="1:24">
      <c r="A29" t="s">
        <v>2</v>
      </c>
      <c r="B29">
        <v>3817</v>
      </c>
      <c r="C29" t="s">
        <v>3</v>
      </c>
      <c r="D29">
        <v>652659</v>
      </c>
      <c r="E29" t="s">
        <v>4</v>
      </c>
      <c r="F29">
        <v>0.1</v>
      </c>
      <c r="G29" t="s">
        <v>5</v>
      </c>
      <c r="H29">
        <v>9</v>
      </c>
      <c r="I29" t="s">
        <v>6</v>
      </c>
      <c r="J29">
        <v>-454</v>
      </c>
      <c r="K29" t="s">
        <v>7</v>
      </c>
      <c r="L29">
        <v>41</v>
      </c>
      <c r="M29" t="s">
        <v>8</v>
      </c>
      <c r="N29">
        <v>48</v>
      </c>
      <c r="O29" t="s">
        <v>9</v>
      </c>
      <c r="P29" t="s">
        <v>10</v>
      </c>
      <c r="Q29">
        <v>58</v>
      </c>
      <c r="R29" t="s">
        <v>11</v>
      </c>
      <c r="S29">
        <v>45</v>
      </c>
      <c r="T29">
        <f t="shared" si="5"/>
        <v>522</v>
      </c>
    </row>
    <row r="30" spans="1:24">
      <c r="A30" t="s">
        <v>2</v>
      </c>
      <c r="B30">
        <v>3817</v>
      </c>
      <c r="C30" t="s">
        <v>3</v>
      </c>
      <c r="D30">
        <v>652660</v>
      </c>
      <c r="E30" t="s">
        <v>4</v>
      </c>
      <c r="F30">
        <v>0.1</v>
      </c>
      <c r="G30" t="s">
        <v>5</v>
      </c>
      <c r="H30">
        <v>1</v>
      </c>
      <c r="I30" t="s">
        <v>6</v>
      </c>
      <c r="J30">
        <v>-500</v>
      </c>
      <c r="K30" t="s">
        <v>7</v>
      </c>
      <c r="L30">
        <v>1</v>
      </c>
      <c r="M30" t="s">
        <v>8</v>
      </c>
      <c r="N30">
        <v>3</v>
      </c>
      <c r="O30" t="s">
        <v>9</v>
      </c>
      <c r="P30" t="s">
        <v>10</v>
      </c>
      <c r="Q30">
        <v>60</v>
      </c>
      <c r="R30" t="s">
        <v>11</v>
      </c>
      <c r="S30">
        <v>33</v>
      </c>
      <c r="T30">
        <f t="shared" si="5"/>
        <v>60</v>
      </c>
    </row>
    <row r="31" spans="1:24">
      <c r="A31" t="s">
        <v>2</v>
      </c>
      <c r="B31">
        <v>3817</v>
      </c>
      <c r="C31" t="s">
        <v>3</v>
      </c>
      <c r="D31">
        <v>652985</v>
      </c>
      <c r="E31" t="s">
        <v>4</v>
      </c>
      <c r="F31">
        <v>0.1</v>
      </c>
      <c r="G31" t="s">
        <v>5</v>
      </c>
      <c r="H31">
        <v>325</v>
      </c>
      <c r="I31" t="s">
        <v>6</v>
      </c>
      <c r="J31">
        <v>3828</v>
      </c>
      <c r="K31" t="s">
        <v>7</v>
      </c>
      <c r="L31">
        <v>5125</v>
      </c>
      <c r="M31" t="s">
        <v>8</v>
      </c>
      <c r="N31">
        <v>4331</v>
      </c>
      <c r="O31" t="s">
        <v>9</v>
      </c>
      <c r="P31" t="s">
        <v>10</v>
      </c>
      <c r="Q31">
        <v>67</v>
      </c>
      <c r="R31" t="s">
        <v>11</v>
      </c>
      <c r="S31">
        <v>45</v>
      </c>
      <c r="T31">
        <f t="shared" si="5"/>
        <v>21775</v>
      </c>
    </row>
    <row r="32" spans="1:24">
      <c r="A32" t="s">
        <v>2</v>
      </c>
      <c r="B32">
        <v>3817</v>
      </c>
      <c r="C32" t="s">
        <v>3</v>
      </c>
      <c r="D32">
        <v>653272</v>
      </c>
      <c r="E32" t="s">
        <v>4</v>
      </c>
      <c r="F32">
        <v>0.1</v>
      </c>
      <c r="G32" t="s">
        <v>5</v>
      </c>
      <c r="H32">
        <v>287</v>
      </c>
      <c r="I32" t="s">
        <v>6</v>
      </c>
      <c r="J32">
        <v>3057</v>
      </c>
      <c r="K32" t="s">
        <v>7</v>
      </c>
      <c r="L32">
        <v>4211</v>
      </c>
      <c r="M32" t="s">
        <v>8</v>
      </c>
      <c r="N32">
        <v>3560</v>
      </c>
      <c r="O32" t="s">
        <v>9</v>
      </c>
      <c r="P32" t="s">
        <v>10</v>
      </c>
      <c r="Q32">
        <v>65</v>
      </c>
      <c r="R32" t="s">
        <v>11</v>
      </c>
      <c r="S32">
        <v>45</v>
      </c>
      <c r="T32">
        <f t="shared" si="5"/>
        <v>18655</v>
      </c>
    </row>
    <row r="33" spans="1:20">
      <c r="A33" t="s">
        <v>2</v>
      </c>
      <c r="B33">
        <v>3817</v>
      </c>
      <c r="C33" t="s">
        <v>3</v>
      </c>
      <c r="D33">
        <v>653293</v>
      </c>
      <c r="E33" t="s">
        <v>4</v>
      </c>
      <c r="F33">
        <v>0.1</v>
      </c>
      <c r="G33" t="s">
        <v>5</v>
      </c>
      <c r="H33">
        <v>21</v>
      </c>
      <c r="I33" t="s">
        <v>6</v>
      </c>
      <c r="J33">
        <v>-389</v>
      </c>
      <c r="K33" t="s">
        <v>7</v>
      </c>
      <c r="L33">
        <v>85</v>
      </c>
      <c r="M33" t="s">
        <v>8</v>
      </c>
      <c r="N33">
        <v>113</v>
      </c>
      <c r="O33" t="s">
        <v>9</v>
      </c>
      <c r="P33" t="s">
        <v>10</v>
      </c>
      <c r="Q33">
        <v>56</v>
      </c>
      <c r="R33" t="s">
        <v>11</v>
      </c>
      <c r="S33">
        <v>44</v>
      </c>
      <c r="T33">
        <f t="shared" si="5"/>
        <v>1176</v>
      </c>
    </row>
    <row r="34" spans="1:20">
      <c r="A34" t="s">
        <v>2</v>
      </c>
      <c r="B34">
        <v>3817</v>
      </c>
      <c r="C34" t="s">
        <v>3</v>
      </c>
      <c r="D34">
        <v>653306</v>
      </c>
      <c r="E34" t="s">
        <v>4</v>
      </c>
      <c r="F34">
        <v>0.1</v>
      </c>
      <c r="G34" t="s">
        <v>5</v>
      </c>
      <c r="H34">
        <v>13</v>
      </c>
      <c r="I34" t="s">
        <v>6</v>
      </c>
      <c r="J34">
        <v>-447</v>
      </c>
      <c r="K34" t="s">
        <v>7</v>
      </c>
      <c r="L34">
        <v>39</v>
      </c>
      <c r="M34" t="s">
        <v>8</v>
      </c>
      <c r="N34">
        <v>55</v>
      </c>
      <c r="O34" t="s">
        <v>9</v>
      </c>
      <c r="P34" t="s">
        <v>10</v>
      </c>
      <c r="Q34">
        <v>60</v>
      </c>
      <c r="R34" t="s">
        <v>11</v>
      </c>
      <c r="S34">
        <v>44</v>
      </c>
      <c r="T34">
        <f t="shared" si="5"/>
        <v>780</v>
      </c>
    </row>
    <row r="35" spans="1:20">
      <c r="A35" t="s">
        <v>2</v>
      </c>
      <c r="B35">
        <v>3817</v>
      </c>
      <c r="C35" t="s">
        <v>3</v>
      </c>
      <c r="D35">
        <v>653318</v>
      </c>
      <c r="E35" t="s">
        <v>4</v>
      </c>
      <c r="F35">
        <v>0.1</v>
      </c>
      <c r="G35" t="s">
        <v>5</v>
      </c>
      <c r="H35">
        <v>12</v>
      </c>
      <c r="I35" t="s">
        <v>6</v>
      </c>
      <c r="J35">
        <v>-457</v>
      </c>
      <c r="K35" t="s">
        <v>7</v>
      </c>
      <c r="L35">
        <v>36</v>
      </c>
      <c r="M35" t="s">
        <v>8</v>
      </c>
      <c r="N35">
        <v>45</v>
      </c>
      <c r="O35" t="s">
        <v>9</v>
      </c>
      <c r="P35" t="s">
        <v>10</v>
      </c>
      <c r="Q35">
        <v>62</v>
      </c>
      <c r="R35" t="s">
        <v>11</v>
      </c>
      <c r="S35">
        <v>42</v>
      </c>
      <c r="T35">
        <f t="shared" si="5"/>
        <v>744</v>
      </c>
    </row>
    <row r="36" spans="1:20">
      <c r="A36" t="s">
        <v>2</v>
      </c>
      <c r="B36">
        <v>3817</v>
      </c>
      <c r="C36" t="s">
        <v>3</v>
      </c>
      <c r="D36">
        <v>653496</v>
      </c>
      <c r="E36" t="s">
        <v>4</v>
      </c>
      <c r="F36">
        <v>0.1</v>
      </c>
      <c r="G36" t="s">
        <v>5</v>
      </c>
      <c r="H36">
        <v>178</v>
      </c>
      <c r="I36" t="s">
        <v>6</v>
      </c>
      <c r="J36">
        <v>1481</v>
      </c>
      <c r="K36" t="s">
        <v>7</v>
      </c>
      <c r="L36">
        <v>2294</v>
      </c>
      <c r="M36" t="s">
        <v>8</v>
      </c>
      <c r="N36">
        <v>1986</v>
      </c>
      <c r="O36" t="s">
        <v>9</v>
      </c>
      <c r="P36" t="s">
        <v>10</v>
      </c>
      <c r="Q36">
        <v>66</v>
      </c>
      <c r="R36" t="s">
        <v>11</v>
      </c>
      <c r="S36">
        <v>46</v>
      </c>
      <c r="T36">
        <f t="shared" si="5"/>
        <v>11748</v>
      </c>
    </row>
    <row r="37" spans="1:20">
      <c r="A37" t="s">
        <v>2</v>
      </c>
      <c r="B37">
        <v>3817</v>
      </c>
      <c r="C37" t="s">
        <v>3</v>
      </c>
      <c r="D37">
        <v>653514</v>
      </c>
      <c r="E37" t="s">
        <v>4</v>
      </c>
      <c r="F37">
        <v>0.1</v>
      </c>
      <c r="G37" t="s">
        <v>5</v>
      </c>
      <c r="H37">
        <v>18</v>
      </c>
      <c r="I37" t="s">
        <v>6</v>
      </c>
      <c r="J37">
        <v>-397</v>
      </c>
      <c r="K37" t="s">
        <v>7</v>
      </c>
      <c r="L37">
        <v>92</v>
      </c>
      <c r="M37" t="s">
        <v>8</v>
      </c>
      <c r="N37">
        <v>108</v>
      </c>
      <c r="O37" t="s">
        <v>9</v>
      </c>
      <c r="P37" t="s">
        <v>10</v>
      </c>
      <c r="Q37">
        <v>57</v>
      </c>
      <c r="R37" t="s">
        <v>11</v>
      </c>
      <c r="S37">
        <v>44</v>
      </c>
      <c r="T37">
        <f t="shared" si="5"/>
        <v>1026</v>
      </c>
    </row>
    <row r="38" spans="1:20">
      <c r="A38" t="s">
        <v>2</v>
      </c>
      <c r="B38">
        <v>3817</v>
      </c>
      <c r="C38" t="s">
        <v>3</v>
      </c>
      <c r="D38">
        <v>653539</v>
      </c>
      <c r="E38" t="s">
        <v>4</v>
      </c>
      <c r="F38">
        <v>0.1</v>
      </c>
      <c r="G38" t="s">
        <v>5</v>
      </c>
      <c r="H38">
        <v>25</v>
      </c>
      <c r="I38" t="s">
        <v>6</v>
      </c>
      <c r="J38">
        <v>-377</v>
      </c>
      <c r="K38" t="s">
        <v>7</v>
      </c>
      <c r="L38">
        <v>78</v>
      </c>
      <c r="M38" t="s">
        <v>8</v>
      </c>
      <c r="N38">
        <v>130</v>
      </c>
      <c r="O38" t="s">
        <v>9</v>
      </c>
      <c r="P38" t="s">
        <v>10</v>
      </c>
      <c r="Q38">
        <v>55</v>
      </c>
      <c r="R38" t="s">
        <v>11</v>
      </c>
      <c r="S38">
        <v>45</v>
      </c>
      <c r="T38">
        <f t="shared" si="5"/>
        <v>1375</v>
      </c>
    </row>
    <row r="39" spans="1:20">
      <c r="A39" t="s">
        <v>2</v>
      </c>
      <c r="B39">
        <v>3817</v>
      </c>
      <c r="C39" t="s">
        <v>3</v>
      </c>
      <c r="D39">
        <v>653540</v>
      </c>
      <c r="E39" t="s">
        <v>4</v>
      </c>
      <c r="F39">
        <v>0.1</v>
      </c>
      <c r="G39" t="s">
        <v>5</v>
      </c>
      <c r="H39">
        <v>1</v>
      </c>
      <c r="I39" t="s">
        <v>6</v>
      </c>
      <c r="J39">
        <v>-500</v>
      </c>
      <c r="K39" t="s">
        <v>7</v>
      </c>
      <c r="L39">
        <v>1</v>
      </c>
      <c r="M39" t="s">
        <v>8</v>
      </c>
      <c r="N39">
        <v>7</v>
      </c>
      <c r="O39" t="s">
        <v>9</v>
      </c>
      <c r="P39" t="s">
        <v>10</v>
      </c>
      <c r="Q39">
        <v>40</v>
      </c>
      <c r="R39" t="s">
        <v>11</v>
      </c>
      <c r="S39">
        <v>32</v>
      </c>
      <c r="T39">
        <f t="shared" si="5"/>
        <v>40</v>
      </c>
    </row>
    <row r="40" spans="1:20">
      <c r="A40" t="s">
        <v>2</v>
      </c>
      <c r="B40">
        <v>3817</v>
      </c>
      <c r="C40" t="s">
        <v>3</v>
      </c>
      <c r="D40">
        <v>653554</v>
      </c>
      <c r="E40" t="s">
        <v>4</v>
      </c>
      <c r="F40">
        <v>0.1</v>
      </c>
      <c r="G40" t="s">
        <v>5</v>
      </c>
      <c r="H40">
        <v>14</v>
      </c>
      <c r="I40" t="s">
        <v>6</v>
      </c>
      <c r="J40">
        <v>-415</v>
      </c>
      <c r="K40" t="s">
        <v>7</v>
      </c>
      <c r="L40">
        <v>88</v>
      </c>
      <c r="M40" t="s">
        <v>8</v>
      </c>
      <c r="N40">
        <v>88</v>
      </c>
      <c r="O40" t="s">
        <v>9</v>
      </c>
      <c r="P40" t="s">
        <v>10</v>
      </c>
      <c r="Q40">
        <v>60</v>
      </c>
      <c r="R40" t="s">
        <v>11</v>
      </c>
      <c r="S40">
        <v>43</v>
      </c>
      <c r="T40">
        <f t="shared" si="5"/>
        <v>840</v>
      </c>
    </row>
    <row r="41" spans="1:20">
      <c r="A41" t="s">
        <v>2</v>
      </c>
      <c r="B41">
        <v>3817</v>
      </c>
      <c r="C41" t="s">
        <v>3</v>
      </c>
      <c r="D41">
        <v>655231</v>
      </c>
      <c r="E41" t="s">
        <v>4</v>
      </c>
      <c r="F41">
        <v>0.1</v>
      </c>
      <c r="G41" t="s">
        <v>5</v>
      </c>
      <c r="H41">
        <v>1677</v>
      </c>
      <c r="I41" t="s">
        <v>6</v>
      </c>
      <c r="J41">
        <v>22443</v>
      </c>
      <c r="K41" t="s">
        <v>7</v>
      </c>
      <c r="L41">
        <v>26971</v>
      </c>
      <c r="M41" t="s">
        <v>8</v>
      </c>
      <c r="N41">
        <v>22949</v>
      </c>
      <c r="O41" t="s">
        <v>9</v>
      </c>
      <c r="P41" t="s">
        <v>10</v>
      </c>
      <c r="Q41">
        <v>67</v>
      </c>
      <c r="R41" t="s">
        <v>11</v>
      </c>
      <c r="S41">
        <v>46</v>
      </c>
      <c r="T41">
        <f t="shared" si="5"/>
        <v>112359</v>
      </c>
    </row>
    <row r="42" spans="1:20">
      <c r="A42" t="s">
        <v>2</v>
      </c>
      <c r="B42">
        <v>3817</v>
      </c>
      <c r="C42" t="s">
        <v>3</v>
      </c>
      <c r="D42">
        <v>658112</v>
      </c>
      <c r="E42" t="s">
        <v>4</v>
      </c>
      <c r="F42">
        <v>0.1</v>
      </c>
      <c r="G42" t="s">
        <v>5</v>
      </c>
      <c r="H42">
        <v>2881</v>
      </c>
      <c r="I42" t="s">
        <v>6</v>
      </c>
      <c r="J42">
        <v>40739</v>
      </c>
      <c r="K42" t="s">
        <v>7</v>
      </c>
      <c r="L42">
        <v>48688</v>
      </c>
      <c r="M42" t="s">
        <v>8</v>
      </c>
      <c r="N42">
        <v>41240</v>
      </c>
      <c r="O42" t="s">
        <v>9</v>
      </c>
      <c r="P42" t="s">
        <v>10</v>
      </c>
      <c r="Q42">
        <v>68</v>
      </c>
      <c r="R42" t="s">
        <v>11</v>
      </c>
      <c r="S42">
        <v>46</v>
      </c>
      <c r="T42">
        <f t="shared" si="5"/>
        <v>195908</v>
      </c>
    </row>
    <row r="43" spans="1:20">
      <c r="A43" t="s">
        <v>2</v>
      </c>
      <c r="B43">
        <v>3817</v>
      </c>
      <c r="C43" t="s">
        <v>3</v>
      </c>
      <c r="D43">
        <v>661762</v>
      </c>
      <c r="E43" t="s">
        <v>4</v>
      </c>
      <c r="F43">
        <v>0.1</v>
      </c>
      <c r="G43" t="s">
        <v>5</v>
      </c>
      <c r="H43">
        <v>3650</v>
      </c>
      <c r="I43" t="s">
        <v>6</v>
      </c>
      <c r="J43">
        <v>50748</v>
      </c>
      <c r="K43" t="s">
        <v>7</v>
      </c>
      <c r="L43">
        <v>60299</v>
      </c>
      <c r="M43" t="s">
        <v>8</v>
      </c>
      <c r="N43">
        <v>51249</v>
      </c>
      <c r="O43" t="s">
        <v>9</v>
      </c>
      <c r="P43" t="s">
        <v>10</v>
      </c>
      <c r="Q43">
        <v>67</v>
      </c>
      <c r="R43" t="s">
        <v>11</v>
      </c>
      <c r="S43">
        <v>46</v>
      </c>
      <c r="T43">
        <f t="shared" si="5"/>
        <v>244550</v>
      </c>
    </row>
    <row r="44" spans="1:20">
      <c r="A44" t="s">
        <v>2</v>
      </c>
      <c r="B44">
        <v>3817</v>
      </c>
      <c r="C44" t="s">
        <v>3</v>
      </c>
      <c r="D44">
        <v>661763</v>
      </c>
      <c r="E44" t="s">
        <v>4</v>
      </c>
      <c r="F44">
        <v>0.1</v>
      </c>
      <c r="G44" t="s">
        <v>5</v>
      </c>
      <c r="H44">
        <v>1</v>
      </c>
      <c r="I44" t="s">
        <v>6</v>
      </c>
      <c r="J44">
        <v>-500</v>
      </c>
      <c r="K44" t="s">
        <v>7</v>
      </c>
      <c r="L44">
        <v>1</v>
      </c>
      <c r="M44" t="s">
        <v>8</v>
      </c>
      <c r="N44">
        <v>0</v>
      </c>
      <c r="O44" t="s">
        <v>9</v>
      </c>
      <c r="P44" t="s">
        <v>10</v>
      </c>
      <c r="Q44">
        <v>70</v>
      </c>
      <c r="R44" t="s">
        <v>11</v>
      </c>
      <c r="S44">
        <v>34</v>
      </c>
      <c r="T44">
        <f t="shared" si="5"/>
        <v>70</v>
      </c>
    </row>
    <row r="45" spans="1:20">
      <c r="A45" t="s">
        <v>2</v>
      </c>
      <c r="B45">
        <v>3817</v>
      </c>
      <c r="C45" t="s">
        <v>3</v>
      </c>
      <c r="D45">
        <v>661813</v>
      </c>
      <c r="E45" t="s">
        <v>4</v>
      </c>
      <c r="F45">
        <v>0.1</v>
      </c>
      <c r="G45" t="s">
        <v>5</v>
      </c>
      <c r="H45">
        <v>50</v>
      </c>
      <c r="I45" t="s">
        <v>6</v>
      </c>
      <c r="J45">
        <v>-121</v>
      </c>
      <c r="K45" t="s">
        <v>7</v>
      </c>
      <c r="L45">
        <v>257</v>
      </c>
      <c r="M45" t="s">
        <v>8</v>
      </c>
      <c r="N45">
        <v>381</v>
      </c>
      <c r="O45" t="s">
        <v>9</v>
      </c>
      <c r="P45" t="s">
        <v>10</v>
      </c>
      <c r="Q45">
        <v>46</v>
      </c>
      <c r="R45" t="s">
        <v>11</v>
      </c>
      <c r="S45">
        <v>45</v>
      </c>
      <c r="T45">
        <f t="shared" si="5"/>
        <v>2300</v>
      </c>
    </row>
    <row r="46" spans="1:20">
      <c r="A46" t="s">
        <v>2</v>
      </c>
      <c r="B46">
        <v>3817</v>
      </c>
      <c r="C46" t="s">
        <v>3</v>
      </c>
      <c r="D46">
        <v>661814</v>
      </c>
      <c r="E46" t="s">
        <v>4</v>
      </c>
      <c r="F46">
        <v>0.1</v>
      </c>
      <c r="G46" t="s">
        <v>5</v>
      </c>
      <c r="H46">
        <v>1</v>
      </c>
      <c r="I46" t="s">
        <v>6</v>
      </c>
      <c r="J46">
        <v>-500</v>
      </c>
      <c r="K46" t="s">
        <v>7</v>
      </c>
      <c r="L46">
        <v>1</v>
      </c>
      <c r="M46" t="s">
        <v>8</v>
      </c>
      <c r="N46">
        <v>7</v>
      </c>
      <c r="O46" t="s">
        <v>9</v>
      </c>
      <c r="P46" t="s">
        <v>10</v>
      </c>
      <c r="Q46">
        <v>40</v>
      </c>
      <c r="R46" t="s">
        <v>11</v>
      </c>
      <c r="S46">
        <v>37</v>
      </c>
      <c r="T46">
        <f t="shared" si="5"/>
        <v>40</v>
      </c>
    </row>
    <row r="47" spans="1:20">
      <c r="A47" t="s">
        <v>2</v>
      </c>
      <c r="B47">
        <v>3817</v>
      </c>
      <c r="C47" t="s">
        <v>3</v>
      </c>
      <c r="D47">
        <v>661834</v>
      </c>
      <c r="E47" t="s">
        <v>4</v>
      </c>
      <c r="F47">
        <v>0.1</v>
      </c>
      <c r="G47" t="s">
        <v>5</v>
      </c>
      <c r="H47">
        <v>20</v>
      </c>
      <c r="I47" t="s">
        <v>6</v>
      </c>
      <c r="J47">
        <v>-343</v>
      </c>
      <c r="K47" t="s">
        <v>7</v>
      </c>
      <c r="L47">
        <v>85</v>
      </c>
      <c r="M47" t="s">
        <v>8</v>
      </c>
      <c r="N47">
        <v>159</v>
      </c>
      <c r="O47" t="s">
        <v>9</v>
      </c>
      <c r="P47" t="s">
        <v>10</v>
      </c>
      <c r="Q47">
        <v>40</v>
      </c>
      <c r="R47" t="s">
        <v>11</v>
      </c>
      <c r="S47">
        <v>45</v>
      </c>
      <c r="T47">
        <f t="shared" si="5"/>
        <v>800</v>
      </c>
    </row>
    <row r="48" spans="1:20">
      <c r="A48" t="s">
        <v>2</v>
      </c>
      <c r="B48">
        <v>3817</v>
      </c>
      <c r="C48" t="s">
        <v>3</v>
      </c>
      <c r="D48">
        <v>661836</v>
      </c>
      <c r="E48" t="s">
        <v>4</v>
      </c>
      <c r="F48">
        <v>0.1</v>
      </c>
      <c r="G48" t="s">
        <v>5</v>
      </c>
      <c r="H48">
        <v>2</v>
      </c>
      <c r="I48" t="s">
        <v>6</v>
      </c>
      <c r="J48">
        <v>-496</v>
      </c>
      <c r="K48" t="s">
        <v>7</v>
      </c>
      <c r="L48">
        <v>3</v>
      </c>
      <c r="M48" t="s">
        <v>8</v>
      </c>
      <c r="N48">
        <v>6</v>
      </c>
      <c r="O48" t="s">
        <v>9</v>
      </c>
      <c r="P48" t="s">
        <v>10</v>
      </c>
      <c r="Q48">
        <v>60</v>
      </c>
      <c r="R48" t="s">
        <v>11</v>
      </c>
      <c r="S48">
        <v>38</v>
      </c>
      <c r="T48">
        <f t="shared" si="5"/>
        <v>120</v>
      </c>
    </row>
    <row r="49" spans="1:20">
      <c r="A49" t="s">
        <v>2</v>
      </c>
      <c r="B49">
        <v>3817</v>
      </c>
      <c r="C49" t="s">
        <v>3</v>
      </c>
      <c r="D49">
        <v>662853</v>
      </c>
      <c r="E49" t="s">
        <v>4</v>
      </c>
      <c r="F49">
        <v>0.1</v>
      </c>
      <c r="G49" t="s">
        <v>5</v>
      </c>
      <c r="H49">
        <v>1017</v>
      </c>
      <c r="I49" t="s">
        <v>6</v>
      </c>
      <c r="J49">
        <v>13177</v>
      </c>
      <c r="K49" t="s">
        <v>7</v>
      </c>
      <c r="L49">
        <v>16121</v>
      </c>
      <c r="M49" t="s">
        <v>8</v>
      </c>
      <c r="N49">
        <v>13682</v>
      </c>
      <c r="O49" t="s">
        <v>9</v>
      </c>
      <c r="P49" t="s">
        <v>10</v>
      </c>
      <c r="Q49">
        <v>67</v>
      </c>
      <c r="R49" t="s">
        <v>11</v>
      </c>
      <c r="S49">
        <v>46</v>
      </c>
      <c r="T49">
        <f t="shared" si="5"/>
        <v>68139</v>
      </c>
    </row>
    <row r="50" spans="1:20">
      <c r="A50" t="s">
        <v>2</v>
      </c>
      <c r="B50">
        <v>3817</v>
      </c>
      <c r="C50" t="s">
        <v>3</v>
      </c>
      <c r="D50">
        <v>663015</v>
      </c>
      <c r="E50" t="s">
        <v>4</v>
      </c>
      <c r="F50">
        <v>0.1</v>
      </c>
      <c r="G50" t="s">
        <v>5</v>
      </c>
      <c r="H50">
        <v>162</v>
      </c>
      <c r="I50" t="s">
        <v>6</v>
      </c>
      <c r="J50">
        <v>981</v>
      </c>
      <c r="K50" t="s">
        <v>7</v>
      </c>
      <c r="L50">
        <v>1621</v>
      </c>
      <c r="M50" t="s">
        <v>8</v>
      </c>
      <c r="N50">
        <v>1489</v>
      </c>
      <c r="O50" t="s">
        <v>9</v>
      </c>
      <c r="P50" t="s">
        <v>10</v>
      </c>
      <c r="Q50">
        <v>64</v>
      </c>
      <c r="R50" t="s">
        <v>11</v>
      </c>
      <c r="S50">
        <v>46</v>
      </c>
      <c r="T50">
        <f t="shared" si="5"/>
        <v>10368</v>
      </c>
    </row>
    <row r="51" spans="1:20">
      <c r="A51" t="s">
        <v>2</v>
      </c>
      <c r="B51">
        <v>3817</v>
      </c>
      <c r="C51" t="s">
        <v>3</v>
      </c>
      <c r="D51">
        <v>663142</v>
      </c>
      <c r="E51" t="s">
        <v>4</v>
      </c>
      <c r="F51">
        <v>0.1</v>
      </c>
      <c r="G51" t="s">
        <v>5</v>
      </c>
      <c r="H51">
        <v>127</v>
      </c>
      <c r="I51" t="s">
        <v>6</v>
      </c>
      <c r="J51">
        <v>891</v>
      </c>
      <c r="K51" t="s">
        <v>7</v>
      </c>
      <c r="L51">
        <v>1457</v>
      </c>
      <c r="M51" t="s">
        <v>8</v>
      </c>
      <c r="N51">
        <v>1401</v>
      </c>
      <c r="O51" t="s">
        <v>9</v>
      </c>
      <c r="P51" t="s">
        <v>10</v>
      </c>
      <c r="Q51">
        <v>62</v>
      </c>
      <c r="R51" t="s">
        <v>11</v>
      </c>
      <c r="S51">
        <v>45</v>
      </c>
      <c r="T51">
        <f t="shared" si="5"/>
        <v>7874</v>
      </c>
    </row>
    <row r="52" spans="1:20">
      <c r="A52" t="s">
        <v>2</v>
      </c>
      <c r="B52">
        <v>3817</v>
      </c>
      <c r="C52" t="s">
        <v>3</v>
      </c>
      <c r="D52">
        <v>663159</v>
      </c>
      <c r="E52" t="s">
        <v>4</v>
      </c>
      <c r="F52">
        <v>0.1</v>
      </c>
      <c r="G52" t="s">
        <v>5</v>
      </c>
      <c r="H52">
        <v>17</v>
      </c>
      <c r="I52" t="s">
        <v>6</v>
      </c>
      <c r="J52">
        <v>-387</v>
      </c>
      <c r="K52" t="s">
        <v>7</v>
      </c>
      <c r="L52">
        <v>46</v>
      </c>
      <c r="M52" t="s">
        <v>8</v>
      </c>
      <c r="N52">
        <v>117</v>
      </c>
      <c r="O52" t="s">
        <v>9</v>
      </c>
      <c r="P52" t="s">
        <v>10</v>
      </c>
      <c r="Q52">
        <v>44</v>
      </c>
      <c r="R52" t="s">
        <v>11</v>
      </c>
      <c r="S52">
        <v>44</v>
      </c>
      <c r="T52">
        <f t="shared" si="5"/>
        <v>748</v>
      </c>
    </row>
    <row r="53" spans="1:20">
      <c r="A53" t="s">
        <v>2</v>
      </c>
      <c r="B53">
        <v>3817</v>
      </c>
      <c r="C53" t="s">
        <v>3</v>
      </c>
      <c r="D53">
        <v>663392</v>
      </c>
      <c r="E53" t="s">
        <v>4</v>
      </c>
      <c r="F53">
        <v>0.1</v>
      </c>
      <c r="G53" t="s">
        <v>5</v>
      </c>
      <c r="H53">
        <v>233</v>
      </c>
      <c r="I53" t="s">
        <v>6</v>
      </c>
      <c r="J53">
        <v>2286</v>
      </c>
      <c r="K53" t="s">
        <v>7</v>
      </c>
      <c r="L53">
        <v>3276</v>
      </c>
      <c r="M53" t="s">
        <v>8</v>
      </c>
      <c r="N53">
        <v>2792</v>
      </c>
      <c r="O53" t="s">
        <v>9</v>
      </c>
      <c r="P53" t="s">
        <v>10</v>
      </c>
      <c r="Q53">
        <v>66</v>
      </c>
      <c r="R53" t="s">
        <v>11</v>
      </c>
      <c r="S53">
        <v>45</v>
      </c>
      <c r="T53">
        <f t="shared" si="5"/>
        <v>15378</v>
      </c>
    </row>
    <row r="54" spans="1:20">
      <c r="A54" t="s">
        <v>2</v>
      </c>
      <c r="B54">
        <v>3817</v>
      </c>
      <c r="C54" t="s">
        <v>3</v>
      </c>
      <c r="D54">
        <v>664123</v>
      </c>
      <c r="E54" t="s">
        <v>4</v>
      </c>
      <c r="F54">
        <v>0.1</v>
      </c>
      <c r="G54" t="s">
        <v>5</v>
      </c>
      <c r="H54">
        <v>731</v>
      </c>
      <c r="I54" t="s">
        <v>6</v>
      </c>
      <c r="J54">
        <v>9651</v>
      </c>
      <c r="K54" t="s">
        <v>7</v>
      </c>
      <c r="L54">
        <v>11971</v>
      </c>
      <c r="M54" t="s">
        <v>8</v>
      </c>
      <c r="N54">
        <v>10151</v>
      </c>
      <c r="O54" t="s">
        <v>9</v>
      </c>
      <c r="P54" t="s">
        <v>10</v>
      </c>
      <c r="Q54">
        <v>68</v>
      </c>
      <c r="R54" t="s">
        <v>11</v>
      </c>
      <c r="S54">
        <v>46</v>
      </c>
      <c r="T54">
        <f t="shared" si="5"/>
        <v>49708</v>
      </c>
    </row>
    <row r="55" spans="1:20">
      <c r="A55" t="s">
        <v>2</v>
      </c>
      <c r="B55">
        <v>3817</v>
      </c>
      <c r="C55" t="s">
        <v>3</v>
      </c>
      <c r="D55">
        <v>664352</v>
      </c>
      <c r="E55" t="s">
        <v>4</v>
      </c>
      <c r="F55">
        <v>0.1</v>
      </c>
      <c r="G55" t="s">
        <v>5</v>
      </c>
      <c r="H55">
        <v>229</v>
      </c>
      <c r="I55" t="s">
        <v>6</v>
      </c>
      <c r="J55">
        <v>2283</v>
      </c>
      <c r="K55" t="s">
        <v>7</v>
      </c>
      <c r="L55">
        <v>2924</v>
      </c>
      <c r="M55" t="s">
        <v>8</v>
      </c>
      <c r="N55">
        <v>2790</v>
      </c>
      <c r="O55" t="s">
        <v>9</v>
      </c>
      <c r="P55" t="s">
        <v>10</v>
      </c>
      <c r="Q55">
        <v>58</v>
      </c>
      <c r="R55" t="s">
        <v>11</v>
      </c>
      <c r="S55">
        <v>44</v>
      </c>
      <c r="T55">
        <f t="shared" si="5"/>
        <v>13282</v>
      </c>
    </row>
    <row r="56" spans="1:20">
      <c r="A56" t="s">
        <v>2</v>
      </c>
      <c r="B56">
        <v>3817</v>
      </c>
      <c r="C56" t="s">
        <v>3</v>
      </c>
      <c r="D56">
        <v>664353</v>
      </c>
      <c r="E56" t="s">
        <v>4</v>
      </c>
      <c r="F56">
        <v>0.1</v>
      </c>
      <c r="G56" t="s">
        <v>5</v>
      </c>
      <c r="H56">
        <v>1</v>
      </c>
      <c r="I56" t="s">
        <v>6</v>
      </c>
      <c r="J56">
        <v>-500</v>
      </c>
      <c r="K56" t="s">
        <v>7</v>
      </c>
      <c r="L56">
        <v>1</v>
      </c>
      <c r="M56" t="s">
        <v>8</v>
      </c>
      <c r="N56">
        <v>7</v>
      </c>
      <c r="O56" t="s">
        <v>9</v>
      </c>
      <c r="P56" t="s">
        <v>10</v>
      </c>
      <c r="Q56">
        <v>40</v>
      </c>
      <c r="R56" t="s">
        <v>11</v>
      </c>
      <c r="S56">
        <v>35</v>
      </c>
      <c r="T56">
        <f t="shared" si="5"/>
        <v>40</v>
      </c>
    </row>
    <row r="57" spans="1:20">
      <c r="A57" t="s">
        <v>2</v>
      </c>
      <c r="B57">
        <v>3817</v>
      </c>
      <c r="C57" t="s">
        <v>3</v>
      </c>
      <c r="D57">
        <v>664429</v>
      </c>
      <c r="E57" t="s">
        <v>4</v>
      </c>
      <c r="F57">
        <v>0.1</v>
      </c>
      <c r="G57" t="s">
        <v>5</v>
      </c>
      <c r="H57">
        <v>76</v>
      </c>
      <c r="I57" t="s">
        <v>6</v>
      </c>
      <c r="J57">
        <v>80</v>
      </c>
      <c r="K57" t="s">
        <v>7</v>
      </c>
      <c r="L57">
        <v>294</v>
      </c>
      <c r="M57" t="s">
        <v>8</v>
      </c>
      <c r="N57">
        <v>583</v>
      </c>
      <c r="O57" t="s">
        <v>9</v>
      </c>
      <c r="P57" t="s">
        <v>10</v>
      </c>
      <c r="Q57">
        <v>39</v>
      </c>
      <c r="R57" t="s">
        <v>11</v>
      </c>
      <c r="S57">
        <v>46</v>
      </c>
      <c r="T57">
        <f t="shared" si="5"/>
        <v>2964</v>
      </c>
    </row>
    <row r="58" spans="1:20">
      <c r="A58" t="s">
        <v>2</v>
      </c>
      <c r="B58">
        <v>3817</v>
      </c>
      <c r="C58" t="s">
        <v>3</v>
      </c>
      <c r="D58">
        <v>664430</v>
      </c>
      <c r="E58" t="s">
        <v>4</v>
      </c>
      <c r="F58">
        <v>0.1</v>
      </c>
      <c r="G58" t="s">
        <v>5</v>
      </c>
      <c r="H58">
        <v>1</v>
      </c>
      <c r="I58" t="s">
        <v>6</v>
      </c>
      <c r="J58">
        <v>-500</v>
      </c>
      <c r="K58" t="s">
        <v>7</v>
      </c>
      <c r="L58">
        <v>1</v>
      </c>
      <c r="M58" t="s">
        <v>8</v>
      </c>
      <c r="N58">
        <v>3</v>
      </c>
      <c r="O58" t="s">
        <v>9</v>
      </c>
      <c r="P58" t="s">
        <v>10</v>
      </c>
      <c r="Q58">
        <v>60</v>
      </c>
      <c r="R58" t="s">
        <v>11</v>
      </c>
      <c r="S58">
        <v>30</v>
      </c>
      <c r="T58">
        <f t="shared" si="5"/>
        <v>60</v>
      </c>
    </row>
    <row r="59" spans="1:20">
      <c r="A59" t="s">
        <v>2</v>
      </c>
      <c r="B59">
        <v>3817</v>
      </c>
      <c r="C59" t="s">
        <v>3</v>
      </c>
      <c r="D59">
        <v>664445</v>
      </c>
      <c r="E59" t="s">
        <v>4</v>
      </c>
      <c r="F59">
        <v>0.1</v>
      </c>
      <c r="G59" t="s">
        <v>5</v>
      </c>
      <c r="H59">
        <v>15</v>
      </c>
      <c r="I59" t="s">
        <v>6</v>
      </c>
      <c r="J59">
        <v>-426</v>
      </c>
      <c r="K59" t="s">
        <v>7</v>
      </c>
      <c r="L59">
        <v>41</v>
      </c>
      <c r="M59" t="s">
        <v>8</v>
      </c>
      <c r="N59">
        <v>76</v>
      </c>
      <c r="O59" t="s">
        <v>9</v>
      </c>
      <c r="P59" t="s">
        <v>10</v>
      </c>
      <c r="Q59">
        <v>54</v>
      </c>
      <c r="R59" t="s">
        <v>11</v>
      </c>
      <c r="S59">
        <v>45</v>
      </c>
      <c r="T59">
        <f t="shared" si="5"/>
        <v>810</v>
      </c>
    </row>
    <row r="60" spans="1:20">
      <c r="A60" t="s">
        <v>2</v>
      </c>
      <c r="B60">
        <v>3817</v>
      </c>
      <c r="C60" t="s">
        <v>3</v>
      </c>
      <c r="D60">
        <v>664451</v>
      </c>
      <c r="E60" t="s">
        <v>4</v>
      </c>
      <c r="F60">
        <v>0.1</v>
      </c>
      <c r="G60" t="s">
        <v>5</v>
      </c>
      <c r="H60">
        <v>6</v>
      </c>
      <c r="I60" t="s">
        <v>6</v>
      </c>
      <c r="J60">
        <v>-477</v>
      </c>
      <c r="K60" t="s">
        <v>7</v>
      </c>
      <c r="L60">
        <v>15</v>
      </c>
      <c r="M60" t="s">
        <v>8</v>
      </c>
      <c r="N60">
        <v>25</v>
      </c>
      <c r="O60" t="s">
        <v>9</v>
      </c>
      <c r="P60" t="s">
        <v>10</v>
      </c>
      <c r="Q60">
        <v>58</v>
      </c>
      <c r="R60" t="s">
        <v>11</v>
      </c>
      <c r="S60">
        <v>43</v>
      </c>
      <c r="T60">
        <f t="shared" si="5"/>
        <v>348</v>
      </c>
    </row>
    <row r="61" spans="1:20">
      <c r="A61" t="s">
        <v>2</v>
      </c>
      <c r="B61">
        <v>3817</v>
      </c>
      <c r="C61" t="s">
        <v>3</v>
      </c>
      <c r="D61">
        <v>664452</v>
      </c>
      <c r="E61" t="s">
        <v>4</v>
      </c>
      <c r="F61">
        <v>0.1</v>
      </c>
      <c r="G61" t="s">
        <v>5</v>
      </c>
      <c r="H61">
        <v>1</v>
      </c>
      <c r="I61" t="s">
        <v>6</v>
      </c>
      <c r="J61">
        <v>-500</v>
      </c>
      <c r="K61" t="s">
        <v>7</v>
      </c>
      <c r="L61">
        <v>1</v>
      </c>
      <c r="M61" t="s">
        <v>8</v>
      </c>
      <c r="N61">
        <v>3</v>
      </c>
      <c r="O61" t="s">
        <v>9</v>
      </c>
      <c r="P61" t="s">
        <v>10</v>
      </c>
      <c r="Q61">
        <v>60</v>
      </c>
      <c r="R61" t="s">
        <v>11</v>
      </c>
      <c r="S61">
        <v>33</v>
      </c>
      <c r="T61">
        <f t="shared" si="5"/>
        <v>60</v>
      </c>
    </row>
    <row r="62" spans="1:20">
      <c r="A62" t="s">
        <v>2</v>
      </c>
      <c r="B62">
        <v>3817</v>
      </c>
      <c r="C62" t="s">
        <v>3</v>
      </c>
      <c r="D62">
        <v>664477</v>
      </c>
      <c r="E62" t="s">
        <v>4</v>
      </c>
      <c r="F62">
        <v>0.1</v>
      </c>
      <c r="G62" t="s">
        <v>5</v>
      </c>
      <c r="H62">
        <v>25</v>
      </c>
      <c r="I62" t="s">
        <v>6</v>
      </c>
      <c r="J62">
        <v>-315</v>
      </c>
      <c r="K62" t="s">
        <v>7</v>
      </c>
      <c r="L62">
        <v>102</v>
      </c>
      <c r="M62" t="s">
        <v>8</v>
      </c>
      <c r="N62">
        <v>194</v>
      </c>
      <c r="O62" t="s">
        <v>9</v>
      </c>
      <c r="P62" t="s">
        <v>10</v>
      </c>
      <c r="Q62">
        <v>40</v>
      </c>
      <c r="R62" t="s">
        <v>11</v>
      </c>
      <c r="S62">
        <v>44</v>
      </c>
      <c r="T62">
        <f t="shared" si="5"/>
        <v>1000</v>
      </c>
    </row>
    <row r="63" spans="1:20">
      <c r="A63" t="s">
        <v>2</v>
      </c>
      <c r="B63">
        <v>3817</v>
      </c>
      <c r="C63" t="s">
        <v>3</v>
      </c>
      <c r="D63">
        <v>665206</v>
      </c>
      <c r="E63" t="s">
        <v>4</v>
      </c>
      <c r="F63">
        <v>0.1</v>
      </c>
      <c r="G63" t="s">
        <v>5</v>
      </c>
      <c r="H63">
        <v>729</v>
      </c>
      <c r="I63" t="s">
        <v>6</v>
      </c>
      <c r="J63">
        <v>8865</v>
      </c>
      <c r="K63" t="s">
        <v>7</v>
      </c>
      <c r="L63">
        <v>10759</v>
      </c>
      <c r="M63" t="s">
        <v>8</v>
      </c>
      <c r="N63">
        <v>9365</v>
      </c>
      <c r="O63" t="s">
        <v>9</v>
      </c>
      <c r="P63" t="s">
        <v>10</v>
      </c>
      <c r="Q63">
        <v>66</v>
      </c>
      <c r="R63" t="s">
        <v>11</v>
      </c>
      <c r="S63">
        <v>46</v>
      </c>
      <c r="T63">
        <f t="shared" si="5"/>
        <v>48114</v>
      </c>
    </row>
    <row r="64" spans="1:20">
      <c r="A64" t="s">
        <v>2</v>
      </c>
      <c r="B64">
        <v>3817</v>
      </c>
      <c r="C64" t="s">
        <v>3</v>
      </c>
      <c r="D64">
        <v>665480</v>
      </c>
      <c r="E64" t="s">
        <v>4</v>
      </c>
      <c r="F64">
        <v>0.1</v>
      </c>
      <c r="G64" t="s">
        <v>5</v>
      </c>
      <c r="H64">
        <v>274</v>
      </c>
      <c r="I64" t="s">
        <v>6</v>
      </c>
      <c r="J64">
        <v>3068</v>
      </c>
      <c r="K64" t="s">
        <v>7</v>
      </c>
      <c r="L64">
        <v>4199</v>
      </c>
      <c r="M64" t="s">
        <v>8</v>
      </c>
      <c r="N64">
        <v>3577</v>
      </c>
      <c r="O64" t="s">
        <v>9</v>
      </c>
      <c r="P64" t="s">
        <v>10</v>
      </c>
      <c r="Q64">
        <v>68</v>
      </c>
      <c r="R64" t="s">
        <v>11</v>
      </c>
      <c r="S64">
        <v>45</v>
      </c>
      <c r="T64">
        <f t="shared" si="5"/>
        <v>18632</v>
      </c>
    </row>
    <row r="65" spans="1:20">
      <c r="A65" t="s">
        <v>2</v>
      </c>
      <c r="B65">
        <v>3817</v>
      </c>
      <c r="C65" t="s">
        <v>3</v>
      </c>
      <c r="D65">
        <v>665947</v>
      </c>
      <c r="E65" t="s">
        <v>4</v>
      </c>
      <c r="F65">
        <v>0.1</v>
      </c>
      <c r="G65" t="s">
        <v>5</v>
      </c>
      <c r="H65">
        <v>467</v>
      </c>
      <c r="I65" t="s">
        <v>6</v>
      </c>
      <c r="J65">
        <v>6017</v>
      </c>
      <c r="K65" t="s">
        <v>7</v>
      </c>
      <c r="L65">
        <v>7774</v>
      </c>
      <c r="M65" t="s">
        <v>8</v>
      </c>
      <c r="N65">
        <v>6520</v>
      </c>
      <c r="O65" t="s">
        <v>9</v>
      </c>
      <c r="P65" t="s">
        <v>10</v>
      </c>
      <c r="Q65">
        <v>67</v>
      </c>
      <c r="R65" t="s">
        <v>11</v>
      </c>
      <c r="S65">
        <v>45</v>
      </c>
      <c r="T65">
        <f t="shared" si="5"/>
        <v>31289</v>
      </c>
    </row>
    <row r="66" spans="1:20">
      <c r="A66" t="s">
        <v>2</v>
      </c>
      <c r="B66">
        <v>3817</v>
      </c>
      <c r="C66" t="s">
        <v>3</v>
      </c>
      <c r="D66">
        <v>667774</v>
      </c>
      <c r="E66" t="s">
        <v>4</v>
      </c>
      <c r="F66">
        <v>0.1</v>
      </c>
      <c r="G66" t="s">
        <v>5</v>
      </c>
      <c r="H66">
        <v>1827</v>
      </c>
      <c r="I66" t="s">
        <v>6</v>
      </c>
      <c r="J66">
        <v>24042</v>
      </c>
      <c r="K66" t="s">
        <v>7</v>
      </c>
      <c r="L66">
        <v>28871</v>
      </c>
      <c r="M66" t="s">
        <v>8</v>
      </c>
      <c r="N66">
        <v>24545</v>
      </c>
      <c r="O66" t="s">
        <v>9</v>
      </c>
      <c r="P66" t="s">
        <v>10</v>
      </c>
      <c r="Q66">
        <v>67</v>
      </c>
      <c r="R66" t="s">
        <v>11</v>
      </c>
      <c r="S66">
        <v>46</v>
      </c>
      <c r="T66">
        <f t="shared" si="5"/>
        <v>122409</v>
      </c>
    </row>
    <row r="67" spans="1:20">
      <c r="A67" t="s">
        <v>2</v>
      </c>
      <c r="B67">
        <v>3817</v>
      </c>
      <c r="C67" t="s">
        <v>3</v>
      </c>
      <c r="D67">
        <v>667780</v>
      </c>
      <c r="E67" t="s">
        <v>4</v>
      </c>
      <c r="F67">
        <v>0.1</v>
      </c>
      <c r="G67" t="s">
        <v>5</v>
      </c>
      <c r="H67">
        <v>6</v>
      </c>
      <c r="I67" t="s">
        <v>6</v>
      </c>
      <c r="J67">
        <v>-475</v>
      </c>
      <c r="K67" t="s">
        <v>7</v>
      </c>
      <c r="L67">
        <v>13</v>
      </c>
      <c r="M67" t="s">
        <v>8</v>
      </c>
      <c r="N67">
        <v>34</v>
      </c>
      <c r="O67" t="s">
        <v>9</v>
      </c>
      <c r="P67" t="s">
        <v>10</v>
      </c>
      <c r="Q67">
        <v>50</v>
      </c>
      <c r="R67" t="s">
        <v>11</v>
      </c>
      <c r="S67">
        <v>35</v>
      </c>
      <c r="T67">
        <f t="shared" si="5"/>
        <v>300</v>
      </c>
    </row>
    <row r="68" spans="1:20">
      <c r="A68" t="s">
        <v>2</v>
      </c>
      <c r="B68">
        <v>3817</v>
      </c>
      <c r="C68" t="s">
        <v>3</v>
      </c>
      <c r="D68">
        <v>668493</v>
      </c>
      <c r="E68" t="s">
        <v>4</v>
      </c>
      <c r="F68">
        <v>0.1</v>
      </c>
      <c r="G68" t="s">
        <v>5</v>
      </c>
      <c r="H68">
        <v>713</v>
      </c>
      <c r="I68" t="s">
        <v>6</v>
      </c>
      <c r="J68">
        <v>8318</v>
      </c>
      <c r="K68" t="s">
        <v>7</v>
      </c>
      <c r="L68">
        <v>10398</v>
      </c>
      <c r="M68" t="s">
        <v>8</v>
      </c>
      <c r="N68">
        <v>8826</v>
      </c>
      <c r="O68" t="s">
        <v>9</v>
      </c>
      <c r="P68" t="s">
        <v>10</v>
      </c>
      <c r="Q68">
        <v>67</v>
      </c>
      <c r="R68" t="s">
        <v>11</v>
      </c>
      <c r="S68">
        <v>46</v>
      </c>
      <c r="T68">
        <f t="shared" si="5"/>
        <v>47771</v>
      </c>
    </row>
    <row r="69" spans="1:20">
      <c r="A69" t="s">
        <v>2</v>
      </c>
      <c r="B69">
        <v>3817</v>
      </c>
      <c r="C69" t="s">
        <v>3</v>
      </c>
      <c r="D69">
        <v>668510</v>
      </c>
      <c r="E69" t="s">
        <v>4</v>
      </c>
      <c r="F69">
        <v>0.1</v>
      </c>
      <c r="G69" t="s">
        <v>5</v>
      </c>
      <c r="H69">
        <v>17</v>
      </c>
      <c r="I69" t="s">
        <v>6</v>
      </c>
      <c r="J69">
        <v>-381</v>
      </c>
      <c r="K69" t="s">
        <v>7</v>
      </c>
      <c r="L69">
        <v>41</v>
      </c>
      <c r="M69" t="s">
        <v>8</v>
      </c>
      <c r="N69">
        <v>126</v>
      </c>
      <c r="O69" t="s">
        <v>9</v>
      </c>
      <c r="P69" t="s">
        <v>10</v>
      </c>
      <c r="Q69">
        <v>41</v>
      </c>
      <c r="R69" t="s">
        <v>11</v>
      </c>
      <c r="S69">
        <v>45</v>
      </c>
      <c r="T69">
        <f t="shared" si="5"/>
        <v>697</v>
      </c>
    </row>
    <row r="70" spans="1:20">
      <c r="A70" t="s">
        <v>2</v>
      </c>
      <c r="B70">
        <v>3817</v>
      </c>
      <c r="C70" t="s">
        <v>3</v>
      </c>
      <c r="D70">
        <v>669251</v>
      </c>
      <c r="E70" t="s">
        <v>4</v>
      </c>
      <c r="F70">
        <v>0.1</v>
      </c>
      <c r="G70" t="s">
        <v>5</v>
      </c>
      <c r="H70">
        <v>741</v>
      </c>
      <c r="I70" t="s">
        <v>6</v>
      </c>
      <c r="J70">
        <v>9812</v>
      </c>
      <c r="K70" t="s">
        <v>7</v>
      </c>
      <c r="L70">
        <v>12253</v>
      </c>
      <c r="M70" t="s">
        <v>8</v>
      </c>
      <c r="N70">
        <v>10318</v>
      </c>
      <c r="O70" t="s">
        <v>9</v>
      </c>
      <c r="P70" t="s">
        <v>10</v>
      </c>
      <c r="Q70">
        <v>68</v>
      </c>
      <c r="R70" t="s">
        <v>11</v>
      </c>
      <c r="S70">
        <v>46</v>
      </c>
      <c r="T70">
        <f t="shared" si="5"/>
        <v>50388</v>
      </c>
    </row>
    <row r="71" spans="1:20">
      <c r="A71" t="s">
        <v>2</v>
      </c>
      <c r="B71">
        <v>3817</v>
      </c>
      <c r="C71" t="s">
        <v>3</v>
      </c>
      <c r="D71">
        <v>670027</v>
      </c>
      <c r="E71" t="s">
        <v>4</v>
      </c>
      <c r="F71">
        <v>0.1</v>
      </c>
      <c r="G71" t="s">
        <v>5</v>
      </c>
      <c r="H71">
        <v>776</v>
      </c>
      <c r="I71" t="s">
        <v>6</v>
      </c>
      <c r="J71">
        <v>9957</v>
      </c>
      <c r="K71" t="s">
        <v>7</v>
      </c>
      <c r="L71">
        <v>12387</v>
      </c>
      <c r="M71" t="s">
        <v>8</v>
      </c>
      <c r="N71">
        <v>10458</v>
      </c>
      <c r="O71" t="s">
        <v>9</v>
      </c>
      <c r="P71" t="s">
        <v>10</v>
      </c>
      <c r="Q71">
        <v>68</v>
      </c>
      <c r="R71" t="s">
        <v>11</v>
      </c>
      <c r="S71">
        <v>46</v>
      </c>
      <c r="T71">
        <f t="shared" si="5"/>
        <v>52768</v>
      </c>
    </row>
    <row r="72" spans="1:20">
      <c r="A72" t="s">
        <v>2</v>
      </c>
      <c r="B72">
        <v>3817</v>
      </c>
      <c r="C72" t="s">
        <v>3</v>
      </c>
      <c r="D72">
        <v>670171</v>
      </c>
      <c r="E72" t="s">
        <v>4</v>
      </c>
      <c r="F72">
        <v>0.1</v>
      </c>
      <c r="G72" t="s">
        <v>5</v>
      </c>
      <c r="H72">
        <v>144</v>
      </c>
      <c r="I72" t="s">
        <v>6</v>
      </c>
      <c r="J72">
        <v>1005</v>
      </c>
      <c r="K72" t="s">
        <v>7</v>
      </c>
      <c r="L72">
        <v>1732</v>
      </c>
      <c r="M72" t="s">
        <v>8</v>
      </c>
      <c r="N72">
        <v>1510</v>
      </c>
      <c r="O72" t="s">
        <v>9</v>
      </c>
      <c r="P72" t="s">
        <v>10</v>
      </c>
      <c r="Q72">
        <v>66</v>
      </c>
      <c r="R72" t="s">
        <v>11</v>
      </c>
      <c r="S72">
        <v>45</v>
      </c>
      <c r="T72">
        <f t="shared" si="5"/>
        <v>9504</v>
      </c>
    </row>
    <row r="73" spans="1:20">
      <c r="A73" t="s">
        <v>2</v>
      </c>
      <c r="B73">
        <v>3817</v>
      </c>
      <c r="C73" t="s">
        <v>3</v>
      </c>
      <c r="D73">
        <v>670172</v>
      </c>
      <c r="E73" t="s">
        <v>4</v>
      </c>
      <c r="F73">
        <v>0.1</v>
      </c>
      <c r="G73" t="s">
        <v>5</v>
      </c>
      <c r="H73">
        <v>1</v>
      </c>
      <c r="I73" t="s">
        <v>6</v>
      </c>
      <c r="J73">
        <v>-500</v>
      </c>
      <c r="K73" t="s">
        <v>7</v>
      </c>
      <c r="L73">
        <v>1</v>
      </c>
      <c r="M73" t="s">
        <v>8</v>
      </c>
      <c r="N73">
        <v>5</v>
      </c>
      <c r="O73" t="s">
        <v>9</v>
      </c>
      <c r="P73" t="s">
        <v>10</v>
      </c>
      <c r="Q73">
        <v>50</v>
      </c>
      <c r="R73" t="s">
        <v>11</v>
      </c>
      <c r="S73">
        <v>35</v>
      </c>
      <c r="T73">
        <f t="shared" si="5"/>
        <v>50</v>
      </c>
    </row>
    <row r="74" spans="1:20">
      <c r="A74" t="s">
        <v>2</v>
      </c>
      <c r="B74">
        <v>3817</v>
      </c>
      <c r="C74" t="s">
        <v>3</v>
      </c>
      <c r="D74">
        <v>670173</v>
      </c>
      <c r="E74" t="s">
        <v>4</v>
      </c>
      <c r="F74">
        <v>0.1</v>
      </c>
      <c r="G74" t="s">
        <v>5</v>
      </c>
      <c r="H74">
        <v>1</v>
      </c>
      <c r="I74" t="s">
        <v>6</v>
      </c>
      <c r="J74">
        <v>-500</v>
      </c>
      <c r="K74" t="s">
        <v>7</v>
      </c>
      <c r="L74">
        <v>1</v>
      </c>
      <c r="M74" t="s">
        <v>8</v>
      </c>
      <c r="N74">
        <v>5</v>
      </c>
      <c r="O74" t="s">
        <v>9</v>
      </c>
      <c r="P74" t="s">
        <v>10</v>
      </c>
      <c r="Q74">
        <v>50</v>
      </c>
      <c r="R74" t="s">
        <v>11</v>
      </c>
      <c r="S74">
        <v>34</v>
      </c>
      <c r="T74">
        <f t="shared" si="5"/>
        <v>50</v>
      </c>
    </row>
    <row r="75" spans="1:20">
      <c r="A75" t="s">
        <v>2</v>
      </c>
      <c r="B75">
        <v>3817</v>
      </c>
      <c r="C75" t="s">
        <v>3</v>
      </c>
      <c r="D75">
        <v>670179</v>
      </c>
      <c r="E75" t="s">
        <v>4</v>
      </c>
      <c r="F75">
        <v>0.1</v>
      </c>
      <c r="G75" t="s">
        <v>5</v>
      </c>
      <c r="H75">
        <v>6</v>
      </c>
      <c r="I75" t="s">
        <v>6</v>
      </c>
      <c r="J75">
        <v>-471</v>
      </c>
      <c r="K75" t="s">
        <v>7</v>
      </c>
      <c r="L75">
        <v>13</v>
      </c>
      <c r="M75" t="s">
        <v>8</v>
      </c>
      <c r="N75">
        <v>34</v>
      </c>
      <c r="O75" t="s">
        <v>9</v>
      </c>
      <c r="P75" t="s">
        <v>10</v>
      </c>
      <c r="Q75">
        <v>50</v>
      </c>
      <c r="R75" t="s">
        <v>11</v>
      </c>
      <c r="S75">
        <v>39</v>
      </c>
      <c r="T75">
        <f t="shared" si="5"/>
        <v>300</v>
      </c>
    </row>
    <row r="76" spans="1:20">
      <c r="A76" t="s">
        <v>2</v>
      </c>
      <c r="B76">
        <v>3817</v>
      </c>
      <c r="C76" t="s">
        <v>3</v>
      </c>
      <c r="D76">
        <v>671565</v>
      </c>
      <c r="E76" t="s">
        <v>4</v>
      </c>
      <c r="F76">
        <v>0.1</v>
      </c>
      <c r="G76" t="s">
        <v>5</v>
      </c>
      <c r="H76">
        <v>1386</v>
      </c>
      <c r="I76" t="s">
        <v>6</v>
      </c>
      <c r="J76">
        <v>17696</v>
      </c>
      <c r="K76" t="s">
        <v>7</v>
      </c>
      <c r="L76">
        <v>21543</v>
      </c>
      <c r="M76" t="s">
        <v>8</v>
      </c>
      <c r="N76">
        <v>18197</v>
      </c>
      <c r="O76" t="s">
        <v>9</v>
      </c>
      <c r="P76" t="s">
        <v>10</v>
      </c>
      <c r="Q76">
        <v>68</v>
      </c>
      <c r="R76" t="s">
        <v>11</v>
      </c>
      <c r="S76">
        <v>46</v>
      </c>
      <c r="T76">
        <f t="shared" si="5"/>
        <v>94248</v>
      </c>
    </row>
    <row r="77" spans="1:20">
      <c r="A77" t="s">
        <v>2</v>
      </c>
      <c r="B77">
        <v>3817</v>
      </c>
      <c r="C77" t="s">
        <v>3</v>
      </c>
      <c r="D77">
        <v>671895</v>
      </c>
      <c r="E77" t="s">
        <v>4</v>
      </c>
      <c r="F77">
        <v>0.1</v>
      </c>
      <c r="G77" t="s">
        <v>5</v>
      </c>
      <c r="H77">
        <v>330</v>
      </c>
      <c r="I77" t="s">
        <v>6</v>
      </c>
      <c r="J77">
        <v>3514</v>
      </c>
      <c r="K77" t="s">
        <v>7</v>
      </c>
      <c r="L77">
        <v>4736</v>
      </c>
      <c r="M77" t="s">
        <v>8</v>
      </c>
      <c r="N77">
        <v>4015</v>
      </c>
      <c r="O77" t="s">
        <v>9</v>
      </c>
      <c r="P77" t="s">
        <v>10</v>
      </c>
      <c r="Q77">
        <v>67</v>
      </c>
      <c r="R77" t="s">
        <v>11</v>
      </c>
      <c r="S77">
        <v>45</v>
      </c>
      <c r="T77">
        <f t="shared" si="5"/>
        <v>22110</v>
      </c>
    </row>
    <row r="78" spans="1:20">
      <c r="A78" t="s">
        <v>2</v>
      </c>
      <c r="B78">
        <v>3817</v>
      </c>
      <c r="C78" t="s">
        <v>3</v>
      </c>
      <c r="D78">
        <v>672900</v>
      </c>
      <c r="E78" t="s">
        <v>4</v>
      </c>
      <c r="F78">
        <v>0.1</v>
      </c>
      <c r="G78" t="s">
        <v>5</v>
      </c>
      <c r="H78">
        <v>1005</v>
      </c>
      <c r="I78" t="s">
        <v>6</v>
      </c>
      <c r="J78">
        <v>11977</v>
      </c>
      <c r="K78" t="s">
        <v>7</v>
      </c>
      <c r="L78">
        <v>14661</v>
      </c>
      <c r="M78" t="s">
        <v>8</v>
      </c>
      <c r="N78">
        <v>12478</v>
      </c>
      <c r="O78" t="s">
        <v>9</v>
      </c>
      <c r="P78" t="s">
        <v>10</v>
      </c>
      <c r="Q78">
        <v>67</v>
      </c>
      <c r="R78" t="s">
        <v>11</v>
      </c>
      <c r="S78">
        <v>46</v>
      </c>
      <c r="T78">
        <f t="shared" si="5"/>
        <v>67335</v>
      </c>
    </row>
    <row r="79" spans="1:20">
      <c r="A79" t="s">
        <v>2</v>
      </c>
      <c r="B79">
        <v>3817</v>
      </c>
      <c r="C79" t="s">
        <v>3</v>
      </c>
      <c r="D79">
        <v>673062</v>
      </c>
      <c r="E79" t="s">
        <v>4</v>
      </c>
      <c r="F79">
        <v>0.1</v>
      </c>
      <c r="G79" t="s">
        <v>5</v>
      </c>
      <c r="H79">
        <v>162</v>
      </c>
      <c r="I79" t="s">
        <v>6</v>
      </c>
      <c r="J79">
        <v>945</v>
      </c>
      <c r="K79" t="s">
        <v>7</v>
      </c>
      <c r="L79">
        <v>1617</v>
      </c>
      <c r="M79" t="s">
        <v>8</v>
      </c>
      <c r="N79">
        <v>1454</v>
      </c>
      <c r="O79" t="s">
        <v>9</v>
      </c>
      <c r="P79" t="s">
        <v>10</v>
      </c>
      <c r="Q79">
        <v>65</v>
      </c>
      <c r="R79" t="s">
        <v>11</v>
      </c>
      <c r="S79">
        <v>46</v>
      </c>
      <c r="T79">
        <f t="shared" si="5"/>
        <v>10530</v>
      </c>
    </row>
    <row r="80" spans="1:20">
      <c r="A80" t="s">
        <v>2</v>
      </c>
      <c r="B80">
        <v>3817</v>
      </c>
      <c r="C80" t="s">
        <v>3</v>
      </c>
      <c r="D80">
        <v>673418</v>
      </c>
      <c r="E80" t="s">
        <v>4</v>
      </c>
      <c r="F80">
        <v>0.1</v>
      </c>
      <c r="G80" t="s">
        <v>5</v>
      </c>
      <c r="H80">
        <v>356</v>
      </c>
      <c r="I80" t="s">
        <v>6</v>
      </c>
      <c r="J80">
        <v>3748</v>
      </c>
      <c r="K80" t="s">
        <v>7</v>
      </c>
      <c r="L80">
        <v>4988</v>
      </c>
      <c r="M80" t="s">
        <v>8</v>
      </c>
      <c r="N80">
        <v>4256</v>
      </c>
      <c r="O80" t="s">
        <v>9</v>
      </c>
      <c r="P80" t="s">
        <v>10</v>
      </c>
      <c r="Q80">
        <v>67</v>
      </c>
      <c r="R80" t="s">
        <v>11</v>
      </c>
      <c r="S80">
        <v>45</v>
      </c>
      <c r="T80">
        <f t="shared" si="5"/>
        <v>23852</v>
      </c>
    </row>
    <row r="81" spans="1:20">
      <c r="A81" t="s">
        <v>2</v>
      </c>
      <c r="B81">
        <v>3817</v>
      </c>
      <c r="C81" t="s">
        <v>3</v>
      </c>
      <c r="D81">
        <v>673436</v>
      </c>
      <c r="E81" t="s">
        <v>4</v>
      </c>
      <c r="F81">
        <v>0.1</v>
      </c>
      <c r="G81" t="s">
        <v>5</v>
      </c>
      <c r="H81">
        <v>18</v>
      </c>
      <c r="I81" t="s">
        <v>6</v>
      </c>
      <c r="J81">
        <v>-394</v>
      </c>
      <c r="K81" t="s">
        <v>7</v>
      </c>
      <c r="L81">
        <v>103</v>
      </c>
      <c r="M81" t="s">
        <v>8</v>
      </c>
      <c r="N81">
        <v>115</v>
      </c>
      <c r="O81" t="s">
        <v>9</v>
      </c>
      <c r="P81" t="s">
        <v>10</v>
      </c>
      <c r="Q81">
        <v>61</v>
      </c>
      <c r="R81" t="s">
        <v>11</v>
      </c>
      <c r="S81">
        <v>44</v>
      </c>
      <c r="T81">
        <f t="shared" si="5"/>
        <v>1098</v>
      </c>
    </row>
    <row r="82" spans="1:20">
      <c r="A82" t="s">
        <v>2</v>
      </c>
      <c r="B82">
        <v>3817</v>
      </c>
      <c r="C82" t="s">
        <v>3</v>
      </c>
      <c r="D82">
        <v>673437</v>
      </c>
      <c r="E82" t="s">
        <v>4</v>
      </c>
      <c r="F82">
        <v>0.1</v>
      </c>
      <c r="G82" t="s">
        <v>5</v>
      </c>
      <c r="H82">
        <v>1</v>
      </c>
      <c r="I82" t="s">
        <v>6</v>
      </c>
      <c r="J82">
        <v>-500</v>
      </c>
      <c r="K82" t="s">
        <v>7</v>
      </c>
      <c r="L82">
        <v>1</v>
      </c>
      <c r="M82" t="s">
        <v>8</v>
      </c>
      <c r="N82">
        <v>7</v>
      </c>
      <c r="O82" t="s">
        <v>9</v>
      </c>
      <c r="P82" t="s">
        <v>10</v>
      </c>
      <c r="Q82">
        <v>40</v>
      </c>
      <c r="R82" t="s">
        <v>11</v>
      </c>
      <c r="S82">
        <v>32</v>
      </c>
      <c r="T82">
        <f t="shared" si="5"/>
        <v>40</v>
      </c>
    </row>
    <row r="83" spans="1:20">
      <c r="A83" t="s">
        <v>2</v>
      </c>
      <c r="B83">
        <v>3817</v>
      </c>
      <c r="C83" t="s">
        <v>3</v>
      </c>
      <c r="D83">
        <v>674075</v>
      </c>
      <c r="E83" t="s">
        <v>4</v>
      </c>
      <c r="F83">
        <v>0.1</v>
      </c>
      <c r="G83" t="s">
        <v>5</v>
      </c>
      <c r="H83">
        <v>638</v>
      </c>
      <c r="I83" t="s">
        <v>6</v>
      </c>
      <c r="J83">
        <v>6227</v>
      </c>
      <c r="K83" t="s">
        <v>7</v>
      </c>
      <c r="L83">
        <v>7853</v>
      </c>
      <c r="M83" t="s">
        <v>8</v>
      </c>
      <c r="N83">
        <v>6728</v>
      </c>
      <c r="O83" t="s">
        <v>9</v>
      </c>
      <c r="P83" t="s">
        <v>10</v>
      </c>
      <c r="Q83">
        <v>68</v>
      </c>
      <c r="R83" t="s">
        <v>11</v>
      </c>
      <c r="S83">
        <v>46</v>
      </c>
      <c r="T83">
        <f t="shared" si="5"/>
        <v>43384</v>
      </c>
    </row>
    <row r="84" spans="1:20">
      <c r="A84" t="s">
        <v>2</v>
      </c>
      <c r="B84">
        <v>3817</v>
      </c>
      <c r="C84" t="s">
        <v>3</v>
      </c>
      <c r="D84">
        <v>674435</v>
      </c>
      <c r="E84" t="s">
        <v>4</v>
      </c>
      <c r="F84">
        <v>0.1</v>
      </c>
      <c r="G84" t="s">
        <v>5</v>
      </c>
      <c r="H84">
        <v>360</v>
      </c>
      <c r="I84" t="s">
        <v>6</v>
      </c>
      <c r="J84">
        <v>3783</v>
      </c>
      <c r="K84" t="s">
        <v>7</v>
      </c>
      <c r="L84">
        <v>5026</v>
      </c>
      <c r="M84" t="s">
        <v>8</v>
      </c>
      <c r="N84">
        <v>4284</v>
      </c>
      <c r="O84" t="s">
        <v>9</v>
      </c>
      <c r="P84" t="s">
        <v>10</v>
      </c>
      <c r="Q84">
        <v>67</v>
      </c>
      <c r="R84" t="s">
        <v>11</v>
      </c>
      <c r="S84">
        <v>45</v>
      </c>
      <c r="T84">
        <f t="shared" si="5"/>
        <v>24120</v>
      </c>
    </row>
    <row r="85" spans="1:20">
      <c r="A85" t="s">
        <v>2</v>
      </c>
      <c r="B85">
        <v>3817</v>
      </c>
      <c r="C85" t="s">
        <v>3</v>
      </c>
      <c r="D85">
        <v>674437</v>
      </c>
      <c r="E85" t="s">
        <v>4</v>
      </c>
      <c r="F85">
        <v>0.1</v>
      </c>
      <c r="G85" t="s">
        <v>5</v>
      </c>
      <c r="H85">
        <v>2</v>
      </c>
      <c r="I85" t="s">
        <v>6</v>
      </c>
      <c r="J85">
        <v>-498</v>
      </c>
      <c r="K85" t="s">
        <v>7</v>
      </c>
      <c r="L85">
        <v>3</v>
      </c>
      <c r="M85" t="s">
        <v>8</v>
      </c>
      <c r="N85">
        <v>2</v>
      </c>
      <c r="O85" t="s">
        <v>9</v>
      </c>
      <c r="P85" t="s">
        <v>10</v>
      </c>
      <c r="Q85">
        <v>70</v>
      </c>
      <c r="R85" t="s">
        <v>11</v>
      </c>
      <c r="S85">
        <v>39</v>
      </c>
      <c r="T85">
        <f t="shared" si="5"/>
        <v>140</v>
      </c>
    </row>
    <row r="86" spans="1:20">
      <c r="A86" t="s">
        <v>2</v>
      </c>
      <c r="B86">
        <v>3817</v>
      </c>
      <c r="C86" t="s">
        <v>3</v>
      </c>
      <c r="D86">
        <v>675227</v>
      </c>
      <c r="E86" t="s">
        <v>4</v>
      </c>
      <c r="F86">
        <v>0.1</v>
      </c>
      <c r="G86" t="s">
        <v>5</v>
      </c>
      <c r="H86">
        <v>790</v>
      </c>
      <c r="I86" t="s">
        <v>6</v>
      </c>
      <c r="J86">
        <v>8533</v>
      </c>
      <c r="K86" t="s">
        <v>7</v>
      </c>
      <c r="L86">
        <v>10505</v>
      </c>
      <c r="M86" t="s">
        <v>8</v>
      </c>
      <c r="N86">
        <v>9034</v>
      </c>
      <c r="O86" t="s">
        <v>9</v>
      </c>
      <c r="P86" t="s">
        <v>10</v>
      </c>
      <c r="Q86">
        <v>67</v>
      </c>
      <c r="R86" t="s">
        <v>11</v>
      </c>
      <c r="S86">
        <v>46</v>
      </c>
      <c r="T86">
        <f t="shared" si="5"/>
        <v>52930</v>
      </c>
    </row>
    <row r="87" spans="1:20">
      <c r="A87" t="s">
        <v>2</v>
      </c>
      <c r="B87">
        <v>3817</v>
      </c>
      <c r="C87" t="s">
        <v>3</v>
      </c>
      <c r="D87">
        <v>675347</v>
      </c>
      <c r="E87" t="s">
        <v>4</v>
      </c>
      <c r="F87">
        <v>0.1</v>
      </c>
      <c r="G87" t="s">
        <v>5</v>
      </c>
      <c r="H87">
        <v>120</v>
      </c>
      <c r="I87" t="s">
        <v>6</v>
      </c>
      <c r="J87">
        <v>572</v>
      </c>
      <c r="K87" t="s">
        <v>7</v>
      </c>
      <c r="L87">
        <v>1170</v>
      </c>
      <c r="M87" t="s">
        <v>8</v>
      </c>
      <c r="N87">
        <v>1079</v>
      </c>
      <c r="O87" t="s">
        <v>9</v>
      </c>
      <c r="P87" t="s">
        <v>10</v>
      </c>
      <c r="Q87">
        <v>64</v>
      </c>
      <c r="R87" t="s">
        <v>11</v>
      </c>
      <c r="S87">
        <v>46</v>
      </c>
      <c r="T87">
        <f t="shared" si="5"/>
        <v>7680</v>
      </c>
    </row>
    <row r="88" spans="1:20">
      <c r="A88" t="s">
        <v>2</v>
      </c>
      <c r="B88">
        <v>3817</v>
      </c>
      <c r="C88" t="s">
        <v>3</v>
      </c>
      <c r="D88">
        <v>675482</v>
      </c>
      <c r="E88" t="s">
        <v>4</v>
      </c>
      <c r="F88">
        <v>0.1</v>
      </c>
      <c r="G88" t="s">
        <v>5</v>
      </c>
      <c r="H88">
        <v>135</v>
      </c>
      <c r="I88" t="s">
        <v>6</v>
      </c>
      <c r="J88">
        <v>890</v>
      </c>
      <c r="K88" t="s">
        <v>7</v>
      </c>
      <c r="L88">
        <v>1575</v>
      </c>
      <c r="M88" t="s">
        <v>8</v>
      </c>
      <c r="N88">
        <v>1400</v>
      </c>
      <c r="O88" t="s">
        <v>9</v>
      </c>
      <c r="P88" t="s">
        <v>10</v>
      </c>
      <c r="Q88">
        <v>66</v>
      </c>
      <c r="R88" t="s">
        <v>11</v>
      </c>
      <c r="S88">
        <v>46</v>
      </c>
      <c r="T88">
        <f t="shared" si="5"/>
        <v>8910</v>
      </c>
    </row>
    <row r="89" spans="1:20">
      <c r="A89" t="s">
        <v>2</v>
      </c>
      <c r="B89">
        <v>3817</v>
      </c>
      <c r="C89" t="s">
        <v>3</v>
      </c>
      <c r="D89">
        <v>675742</v>
      </c>
      <c r="E89" t="s">
        <v>4</v>
      </c>
      <c r="F89">
        <v>0.1</v>
      </c>
      <c r="G89" t="s">
        <v>5</v>
      </c>
      <c r="H89">
        <v>260</v>
      </c>
      <c r="I89" t="s">
        <v>6</v>
      </c>
      <c r="J89">
        <v>2778</v>
      </c>
      <c r="K89" t="s">
        <v>7</v>
      </c>
      <c r="L89">
        <v>3784</v>
      </c>
      <c r="M89" t="s">
        <v>8</v>
      </c>
      <c r="N89">
        <v>3288</v>
      </c>
      <c r="O89" t="s">
        <v>9</v>
      </c>
      <c r="P89" t="s">
        <v>10</v>
      </c>
      <c r="Q89">
        <v>66</v>
      </c>
      <c r="R89" t="s">
        <v>11</v>
      </c>
      <c r="S89">
        <v>46</v>
      </c>
      <c r="T89">
        <f t="shared" si="5"/>
        <v>17160</v>
      </c>
    </row>
    <row r="90" spans="1:20">
      <c r="A90" t="s">
        <v>2</v>
      </c>
      <c r="B90">
        <v>3817</v>
      </c>
      <c r="C90" t="s">
        <v>3</v>
      </c>
      <c r="D90">
        <v>675760</v>
      </c>
      <c r="E90" t="s">
        <v>4</v>
      </c>
      <c r="F90">
        <v>0.1</v>
      </c>
      <c r="G90" t="s">
        <v>5</v>
      </c>
      <c r="H90">
        <v>18</v>
      </c>
      <c r="I90" t="s">
        <v>6</v>
      </c>
      <c r="J90">
        <v>-374</v>
      </c>
      <c r="K90" t="s">
        <v>7</v>
      </c>
      <c r="L90">
        <v>45</v>
      </c>
      <c r="M90" t="s">
        <v>8</v>
      </c>
      <c r="N90">
        <v>134</v>
      </c>
      <c r="O90" t="s">
        <v>9</v>
      </c>
      <c r="P90" t="s">
        <v>10</v>
      </c>
      <c r="Q90">
        <v>42</v>
      </c>
      <c r="R90" t="s">
        <v>11</v>
      </c>
      <c r="S90">
        <v>44</v>
      </c>
      <c r="T90">
        <f t="shared" ref="T90:T137" si="6">H90*Q90</f>
        <v>756</v>
      </c>
    </row>
    <row r="91" spans="1:20">
      <c r="A91" t="s">
        <v>2</v>
      </c>
      <c r="B91">
        <v>3817</v>
      </c>
      <c r="C91" t="s">
        <v>3</v>
      </c>
      <c r="D91">
        <v>677421</v>
      </c>
      <c r="E91" t="s">
        <v>4</v>
      </c>
      <c r="F91">
        <v>0.1</v>
      </c>
      <c r="G91" t="s">
        <v>5</v>
      </c>
      <c r="H91">
        <v>1661</v>
      </c>
      <c r="I91" t="s">
        <v>6</v>
      </c>
      <c r="J91">
        <v>23382</v>
      </c>
      <c r="K91" t="s">
        <v>7</v>
      </c>
      <c r="L91">
        <v>28232</v>
      </c>
      <c r="M91" t="s">
        <v>8</v>
      </c>
      <c r="N91">
        <v>23892</v>
      </c>
      <c r="O91" t="s">
        <v>9</v>
      </c>
      <c r="P91" t="s">
        <v>10</v>
      </c>
      <c r="Q91">
        <v>68</v>
      </c>
      <c r="R91" t="s">
        <v>11</v>
      </c>
      <c r="S91">
        <v>46</v>
      </c>
      <c r="T91">
        <f t="shared" si="6"/>
        <v>112948</v>
      </c>
    </row>
    <row r="92" spans="1:20">
      <c r="A92" t="s">
        <v>2</v>
      </c>
      <c r="B92">
        <v>3817</v>
      </c>
      <c r="C92" t="s">
        <v>3</v>
      </c>
      <c r="D92">
        <v>679426</v>
      </c>
      <c r="E92" t="s">
        <v>4</v>
      </c>
      <c r="F92">
        <v>0.1</v>
      </c>
      <c r="G92" t="s">
        <v>5</v>
      </c>
      <c r="H92">
        <v>2005</v>
      </c>
      <c r="I92" t="s">
        <v>6</v>
      </c>
      <c r="J92">
        <v>27070</v>
      </c>
      <c r="K92" t="s">
        <v>7</v>
      </c>
      <c r="L92">
        <v>32594</v>
      </c>
      <c r="M92" t="s">
        <v>8</v>
      </c>
      <c r="N92">
        <v>27571</v>
      </c>
      <c r="O92" t="s">
        <v>9</v>
      </c>
      <c r="P92" t="s">
        <v>10</v>
      </c>
      <c r="Q92">
        <v>67</v>
      </c>
      <c r="R92" t="s">
        <v>11</v>
      </c>
      <c r="S92">
        <v>46</v>
      </c>
      <c r="T92">
        <f t="shared" si="6"/>
        <v>134335</v>
      </c>
    </row>
    <row r="93" spans="1:20">
      <c r="A93" t="s">
        <v>2</v>
      </c>
      <c r="B93">
        <v>3817</v>
      </c>
      <c r="C93" t="s">
        <v>3</v>
      </c>
      <c r="D93">
        <v>679461</v>
      </c>
      <c r="E93" t="s">
        <v>4</v>
      </c>
      <c r="F93">
        <v>0.1</v>
      </c>
      <c r="G93" t="s">
        <v>5</v>
      </c>
      <c r="H93">
        <v>35</v>
      </c>
      <c r="I93" t="s">
        <v>6</v>
      </c>
      <c r="J93">
        <v>-229</v>
      </c>
      <c r="K93" t="s">
        <v>7</v>
      </c>
      <c r="L93">
        <v>179</v>
      </c>
      <c r="M93" t="s">
        <v>8</v>
      </c>
      <c r="N93">
        <v>270</v>
      </c>
      <c r="O93" t="s">
        <v>9</v>
      </c>
      <c r="P93" t="s">
        <v>10</v>
      </c>
      <c r="Q93">
        <v>47</v>
      </c>
      <c r="R93" t="s">
        <v>11</v>
      </c>
      <c r="S93">
        <v>46</v>
      </c>
      <c r="T93">
        <f t="shared" si="6"/>
        <v>1645</v>
      </c>
    </row>
    <row r="94" spans="1:20">
      <c r="A94" t="s">
        <v>2</v>
      </c>
      <c r="B94">
        <v>3817</v>
      </c>
      <c r="C94" t="s">
        <v>3</v>
      </c>
      <c r="D94">
        <v>679510</v>
      </c>
      <c r="E94" t="s">
        <v>4</v>
      </c>
      <c r="F94">
        <v>0.1</v>
      </c>
      <c r="G94" t="s">
        <v>5</v>
      </c>
      <c r="H94">
        <v>49</v>
      </c>
      <c r="I94" t="s">
        <v>6</v>
      </c>
      <c r="J94">
        <v>-157</v>
      </c>
      <c r="K94" t="s">
        <v>7</v>
      </c>
      <c r="L94">
        <v>392</v>
      </c>
      <c r="M94" t="s">
        <v>8</v>
      </c>
      <c r="N94">
        <v>345</v>
      </c>
      <c r="O94" t="s">
        <v>9</v>
      </c>
      <c r="P94" t="s">
        <v>10</v>
      </c>
      <c r="Q94">
        <v>66</v>
      </c>
      <c r="R94" t="s">
        <v>11</v>
      </c>
      <c r="S94">
        <v>45</v>
      </c>
      <c r="T94">
        <f t="shared" si="6"/>
        <v>3234</v>
      </c>
    </row>
    <row r="95" spans="1:20">
      <c r="A95" t="s">
        <v>2</v>
      </c>
      <c r="B95">
        <v>3817</v>
      </c>
      <c r="C95" t="s">
        <v>3</v>
      </c>
      <c r="D95">
        <v>679708</v>
      </c>
      <c r="E95" t="s">
        <v>4</v>
      </c>
      <c r="F95">
        <v>0.1</v>
      </c>
      <c r="G95" t="s">
        <v>5</v>
      </c>
      <c r="H95">
        <v>198</v>
      </c>
      <c r="I95" t="s">
        <v>6</v>
      </c>
      <c r="J95">
        <v>1211</v>
      </c>
      <c r="K95" t="s">
        <v>7</v>
      </c>
      <c r="L95">
        <v>1910</v>
      </c>
      <c r="M95" t="s">
        <v>8</v>
      </c>
      <c r="N95">
        <v>1712</v>
      </c>
      <c r="O95" t="s">
        <v>9</v>
      </c>
      <c r="P95" t="s">
        <v>10</v>
      </c>
      <c r="Q95">
        <v>64</v>
      </c>
      <c r="R95" t="s">
        <v>11</v>
      </c>
      <c r="S95">
        <v>46</v>
      </c>
      <c r="T95">
        <f t="shared" si="6"/>
        <v>12672</v>
      </c>
    </row>
    <row r="96" spans="1:20">
      <c r="A96" t="s">
        <v>2</v>
      </c>
      <c r="B96">
        <v>3817</v>
      </c>
      <c r="C96" t="s">
        <v>3</v>
      </c>
      <c r="D96">
        <v>680094</v>
      </c>
      <c r="E96" t="s">
        <v>4</v>
      </c>
      <c r="F96">
        <v>0.1</v>
      </c>
      <c r="G96" t="s">
        <v>5</v>
      </c>
      <c r="H96">
        <v>386</v>
      </c>
      <c r="I96" t="s">
        <v>6</v>
      </c>
      <c r="J96">
        <v>4197</v>
      </c>
      <c r="K96" t="s">
        <v>7</v>
      </c>
      <c r="L96">
        <v>5472</v>
      </c>
      <c r="M96" t="s">
        <v>8</v>
      </c>
      <c r="N96">
        <v>4706</v>
      </c>
      <c r="O96" t="s">
        <v>9</v>
      </c>
      <c r="P96" t="s">
        <v>10</v>
      </c>
      <c r="Q96">
        <v>67</v>
      </c>
      <c r="R96" t="s">
        <v>11</v>
      </c>
      <c r="S96">
        <v>46</v>
      </c>
      <c r="T96">
        <f t="shared" si="6"/>
        <v>25862</v>
      </c>
    </row>
    <row r="97" spans="1:20">
      <c r="A97" t="s">
        <v>2</v>
      </c>
      <c r="B97">
        <v>3817</v>
      </c>
      <c r="C97" t="s">
        <v>3</v>
      </c>
      <c r="D97">
        <v>680588</v>
      </c>
      <c r="E97" t="s">
        <v>4</v>
      </c>
      <c r="F97">
        <v>0.1</v>
      </c>
      <c r="G97" t="s">
        <v>5</v>
      </c>
      <c r="H97">
        <v>494</v>
      </c>
      <c r="I97" t="s">
        <v>6</v>
      </c>
      <c r="J97">
        <v>5599</v>
      </c>
      <c r="K97" t="s">
        <v>7</v>
      </c>
      <c r="L97">
        <v>6990</v>
      </c>
      <c r="M97" t="s">
        <v>8</v>
      </c>
      <c r="N97">
        <v>6109</v>
      </c>
      <c r="O97" t="s">
        <v>9</v>
      </c>
      <c r="P97" t="s">
        <v>10</v>
      </c>
      <c r="Q97">
        <v>64</v>
      </c>
      <c r="R97" t="s">
        <v>11</v>
      </c>
      <c r="S97">
        <v>46</v>
      </c>
      <c r="T97">
        <f t="shared" si="6"/>
        <v>31616</v>
      </c>
    </row>
    <row r="98" spans="1:20">
      <c r="A98" t="s">
        <v>2</v>
      </c>
      <c r="B98">
        <v>3817</v>
      </c>
      <c r="C98" t="s">
        <v>3</v>
      </c>
      <c r="D98">
        <v>680796</v>
      </c>
      <c r="E98" t="s">
        <v>4</v>
      </c>
      <c r="F98">
        <v>0.1</v>
      </c>
      <c r="G98" t="s">
        <v>5</v>
      </c>
      <c r="H98">
        <v>208</v>
      </c>
      <c r="I98" t="s">
        <v>6</v>
      </c>
      <c r="J98">
        <v>2203</v>
      </c>
      <c r="K98" t="s">
        <v>7</v>
      </c>
      <c r="L98">
        <v>3218</v>
      </c>
      <c r="M98" t="s">
        <v>8</v>
      </c>
      <c r="N98">
        <v>2706</v>
      </c>
      <c r="O98" t="s">
        <v>9</v>
      </c>
      <c r="P98" t="s">
        <v>10</v>
      </c>
      <c r="Q98">
        <v>66</v>
      </c>
      <c r="R98" t="s">
        <v>11</v>
      </c>
      <c r="S98">
        <v>45</v>
      </c>
      <c r="T98">
        <f t="shared" si="6"/>
        <v>13728</v>
      </c>
    </row>
    <row r="99" spans="1:20">
      <c r="A99" t="s">
        <v>2</v>
      </c>
      <c r="B99">
        <v>3817</v>
      </c>
      <c r="C99" t="s">
        <v>3</v>
      </c>
      <c r="D99">
        <v>680816</v>
      </c>
      <c r="E99" t="s">
        <v>4</v>
      </c>
      <c r="F99">
        <v>0.1</v>
      </c>
      <c r="G99" t="s">
        <v>5</v>
      </c>
      <c r="H99">
        <v>20</v>
      </c>
      <c r="I99" t="s">
        <v>6</v>
      </c>
      <c r="J99">
        <v>-342</v>
      </c>
      <c r="K99" t="s">
        <v>7</v>
      </c>
      <c r="L99">
        <v>63</v>
      </c>
      <c r="M99" t="s">
        <v>8</v>
      </c>
      <c r="N99">
        <v>163</v>
      </c>
      <c r="O99" t="s">
        <v>9</v>
      </c>
      <c r="P99" t="s">
        <v>10</v>
      </c>
      <c r="Q99">
        <v>37</v>
      </c>
      <c r="R99" t="s">
        <v>11</v>
      </c>
      <c r="S99">
        <v>43</v>
      </c>
      <c r="T99">
        <f t="shared" si="6"/>
        <v>740</v>
      </c>
    </row>
    <row r="100" spans="1:20">
      <c r="A100" t="s">
        <v>2</v>
      </c>
      <c r="B100">
        <v>3817</v>
      </c>
      <c r="C100" t="s">
        <v>3</v>
      </c>
      <c r="D100">
        <v>680893</v>
      </c>
      <c r="E100" t="s">
        <v>4</v>
      </c>
      <c r="F100">
        <v>0.1</v>
      </c>
      <c r="G100" t="s">
        <v>5</v>
      </c>
      <c r="H100">
        <v>77</v>
      </c>
      <c r="I100" t="s">
        <v>6</v>
      </c>
      <c r="J100">
        <v>287</v>
      </c>
      <c r="K100" t="s">
        <v>7</v>
      </c>
      <c r="L100">
        <v>804</v>
      </c>
      <c r="M100" t="s">
        <v>8</v>
      </c>
      <c r="N100">
        <v>797</v>
      </c>
      <c r="O100" t="s">
        <v>9</v>
      </c>
      <c r="P100" t="s">
        <v>10</v>
      </c>
      <c r="Q100">
        <v>55</v>
      </c>
      <c r="R100" t="s">
        <v>11</v>
      </c>
      <c r="S100">
        <v>45</v>
      </c>
      <c r="T100">
        <f t="shared" si="6"/>
        <v>4235</v>
      </c>
    </row>
    <row r="101" spans="1:20">
      <c r="A101" t="s">
        <v>2</v>
      </c>
      <c r="B101">
        <v>3817</v>
      </c>
      <c r="C101" t="s">
        <v>3</v>
      </c>
      <c r="D101">
        <v>680904</v>
      </c>
      <c r="E101" t="s">
        <v>4</v>
      </c>
      <c r="F101">
        <v>0.1</v>
      </c>
      <c r="G101" t="s">
        <v>5</v>
      </c>
      <c r="H101">
        <v>11</v>
      </c>
      <c r="I101" t="s">
        <v>6</v>
      </c>
      <c r="J101">
        <v>-427</v>
      </c>
      <c r="K101" t="s">
        <v>7</v>
      </c>
      <c r="L101">
        <v>23</v>
      </c>
      <c r="M101" t="s">
        <v>8</v>
      </c>
      <c r="N101">
        <v>82</v>
      </c>
      <c r="O101" t="s">
        <v>9</v>
      </c>
      <c r="P101" t="s">
        <v>10</v>
      </c>
      <c r="Q101">
        <v>40</v>
      </c>
      <c r="R101" t="s">
        <v>11</v>
      </c>
      <c r="S101">
        <v>44</v>
      </c>
      <c r="T101">
        <f t="shared" si="6"/>
        <v>440</v>
      </c>
    </row>
    <row r="102" spans="1:20">
      <c r="A102" t="s">
        <v>2</v>
      </c>
      <c r="B102">
        <v>3817</v>
      </c>
      <c r="C102" t="s">
        <v>3</v>
      </c>
      <c r="D102">
        <v>681383</v>
      </c>
      <c r="E102" t="s">
        <v>4</v>
      </c>
      <c r="F102">
        <v>0.1</v>
      </c>
      <c r="G102" t="s">
        <v>5</v>
      </c>
      <c r="H102">
        <v>479</v>
      </c>
      <c r="I102" t="s">
        <v>6</v>
      </c>
      <c r="J102">
        <v>5065</v>
      </c>
      <c r="K102" t="s">
        <v>7</v>
      </c>
      <c r="L102">
        <v>6298</v>
      </c>
      <c r="M102" t="s">
        <v>8</v>
      </c>
      <c r="N102">
        <v>5566</v>
      </c>
      <c r="O102" t="s">
        <v>9</v>
      </c>
      <c r="P102" t="s">
        <v>10</v>
      </c>
      <c r="Q102">
        <v>63</v>
      </c>
      <c r="R102" t="s">
        <v>11</v>
      </c>
      <c r="S102">
        <v>46</v>
      </c>
      <c r="T102">
        <f t="shared" si="6"/>
        <v>30177</v>
      </c>
    </row>
    <row r="103" spans="1:20">
      <c r="A103" t="s">
        <v>2</v>
      </c>
      <c r="B103">
        <v>3817</v>
      </c>
      <c r="C103" t="s">
        <v>3</v>
      </c>
      <c r="D103">
        <v>682211</v>
      </c>
      <c r="E103" t="s">
        <v>4</v>
      </c>
      <c r="F103">
        <v>0.1</v>
      </c>
      <c r="G103" t="s">
        <v>5</v>
      </c>
      <c r="H103">
        <v>828</v>
      </c>
      <c r="I103" t="s">
        <v>6</v>
      </c>
      <c r="J103">
        <v>10100</v>
      </c>
      <c r="K103" t="s">
        <v>7</v>
      </c>
      <c r="L103">
        <v>12482</v>
      </c>
      <c r="M103" t="s">
        <v>8</v>
      </c>
      <c r="N103">
        <v>10610</v>
      </c>
      <c r="O103" t="s">
        <v>9</v>
      </c>
      <c r="P103" t="s">
        <v>10</v>
      </c>
      <c r="Q103">
        <v>66</v>
      </c>
      <c r="R103" t="s">
        <v>11</v>
      </c>
      <c r="S103">
        <v>45</v>
      </c>
      <c r="T103">
        <f t="shared" si="6"/>
        <v>54648</v>
      </c>
    </row>
    <row r="104" spans="1:20">
      <c r="A104" t="s">
        <v>2</v>
      </c>
      <c r="B104">
        <v>3817</v>
      </c>
      <c r="C104" t="s">
        <v>3</v>
      </c>
      <c r="D104">
        <v>683070</v>
      </c>
      <c r="E104" t="s">
        <v>4</v>
      </c>
      <c r="F104">
        <v>0.1</v>
      </c>
      <c r="G104" t="s">
        <v>5</v>
      </c>
      <c r="H104">
        <v>859</v>
      </c>
      <c r="I104" t="s">
        <v>6</v>
      </c>
      <c r="J104">
        <v>10560</v>
      </c>
      <c r="K104" t="s">
        <v>7</v>
      </c>
      <c r="L104">
        <v>12742</v>
      </c>
      <c r="M104" t="s">
        <v>8</v>
      </c>
      <c r="N104">
        <v>11061</v>
      </c>
      <c r="O104" t="s">
        <v>9</v>
      </c>
      <c r="P104" t="s">
        <v>10</v>
      </c>
      <c r="Q104">
        <v>64</v>
      </c>
      <c r="R104" t="s">
        <v>11</v>
      </c>
      <c r="S104">
        <v>46</v>
      </c>
      <c r="T104">
        <f t="shared" si="6"/>
        <v>54976</v>
      </c>
    </row>
    <row r="105" spans="1:20">
      <c r="A105" t="s">
        <v>2</v>
      </c>
      <c r="B105">
        <v>3817</v>
      </c>
      <c r="C105" t="s">
        <v>3</v>
      </c>
      <c r="D105">
        <v>683714</v>
      </c>
      <c r="E105" t="s">
        <v>4</v>
      </c>
      <c r="F105">
        <v>0.1</v>
      </c>
      <c r="G105" t="s">
        <v>5</v>
      </c>
      <c r="H105">
        <v>644</v>
      </c>
      <c r="I105" t="s">
        <v>6</v>
      </c>
      <c r="J105">
        <v>7242</v>
      </c>
      <c r="K105" t="s">
        <v>7</v>
      </c>
      <c r="L105">
        <v>8778</v>
      </c>
      <c r="M105" t="s">
        <v>8</v>
      </c>
      <c r="N105">
        <v>7752</v>
      </c>
      <c r="O105" t="s">
        <v>9</v>
      </c>
      <c r="P105" t="s">
        <v>10</v>
      </c>
      <c r="Q105">
        <v>63</v>
      </c>
      <c r="R105" t="s">
        <v>11</v>
      </c>
      <c r="S105">
        <v>45</v>
      </c>
      <c r="T105">
        <f t="shared" si="6"/>
        <v>40572</v>
      </c>
    </row>
    <row r="106" spans="1:20">
      <c r="A106" t="s">
        <v>2</v>
      </c>
      <c r="B106">
        <v>3817</v>
      </c>
      <c r="C106" t="s">
        <v>3</v>
      </c>
      <c r="D106">
        <v>685633</v>
      </c>
      <c r="E106" t="s">
        <v>4</v>
      </c>
      <c r="F106">
        <v>0.1</v>
      </c>
      <c r="G106" t="s">
        <v>5</v>
      </c>
      <c r="H106">
        <v>1919</v>
      </c>
      <c r="I106" t="s">
        <v>6</v>
      </c>
      <c r="J106">
        <v>26945</v>
      </c>
      <c r="K106" t="s">
        <v>7</v>
      </c>
      <c r="L106">
        <v>32492</v>
      </c>
      <c r="M106" t="s">
        <v>8</v>
      </c>
      <c r="N106">
        <v>27450</v>
      </c>
      <c r="O106" t="s">
        <v>9</v>
      </c>
      <c r="P106" t="s">
        <v>10</v>
      </c>
      <c r="Q106">
        <v>67</v>
      </c>
      <c r="R106" t="s">
        <v>11</v>
      </c>
      <c r="S106">
        <v>46</v>
      </c>
      <c r="T106">
        <f t="shared" si="6"/>
        <v>128573</v>
      </c>
    </row>
    <row r="107" spans="1:20">
      <c r="A107" t="s">
        <v>2</v>
      </c>
      <c r="B107">
        <v>3817</v>
      </c>
      <c r="C107" t="s">
        <v>3</v>
      </c>
      <c r="D107">
        <v>685824</v>
      </c>
      <c r="E107" t="s">
        <v>4</v>
      </c>
      <c r="F107">
        <v>0.1</v>
      </c>
      <c r="G107" t="s">
        <v>5</v>
      </c>
      <c r="H107">
        <v>191</v>
      </c>
      <c r="I107" t="s">
        <v>6</v>
      </c>
      <c r="J107">
        <v>2050</v>
      </c>
      <c r="K107" t="s">
        <v>7</v>
      </c>
      <c r="L107">
        <v>2946</v>
      </c>
      <c r="M107" t="s">
        <v>8</v>
      </c>
      <c r="N107">
        <v>2557</v>
      </c>
      <c r="O107" t="s">
        <v>9</v>
      </c>
      <c r="P107" t="s">
        <v>10</v>
      </c>
      <c r="Q107">
        <v>65</v>
      </c>
      <c r="R107" t="s">
        <v>11</v>
      </c>
      <c r="S107">
        <v>45</v>
      </c>
      <c r="T107">
        <f t="shared" si="6"/>
        <v>12415</v>
      </c>
    </row>
    <row r="108" spans="1:20">
      <c r="A108" t="s">
        <v>2</v>
      </c>
      <c r="B108">
        <v>3817</v>
      </c>
      <c r="C108" t="s">
        <v>3</v>
      </c>
      <c r="D108">
        <v>685837</v>
      </c>
      <c r="E108" t="s">
        <v>4</v>
      </c>
      <c r="F108">
        <v>0.1</v>
      </c>
      <c r="G108" t="s">
        <v>5</v>
      </c>
      <c r="H108">
        <v>13</v>
      </c>
      <c r="I108" t="s">
        <v>6</v>
      </c>
      <c r="J108">
        <v>-420</v>
      </c>
      <c r="K108" t="s">
        <v>7</v>
      </c>
      <c r="L108">
        <v>48</v>
      </c>
      <c r="M108" t="s">
        <v>8</v>
      </c>
      <c r="N108">
        <v>87</v>
      </c>
      <c r="O108" t="s">
        <v>9</v>
      </c>
      <c r="P108" t="s">
        <v>10</v>
      </c>
      <c r="Q108">
        <v>46</v>
      </c>
      <c r="R108" t="s">
        <v>11</v>
      </c>
      <c r="S108">
        <v>44</v>
      </c>
      <c r="T108">
        <f t="shared" si="6"/>
        <v>598</v>
      </c>
    </row>
    <row r="109" spans="1:20">
      <c r="A109" t="s">
        <v>2</v>
      </c>
      <c r="B109">
        <v>3817</v>
      </c>
      <c r="C109" t="s">
        <v>3</v>
      </c>
      <c r="D109">
        <v>685968</v>
      </c>
      <c r="E109" t="s">
        <v>4</v>
      </c>
      <c r="F109">
        <v>0.1</v>
      </c>
      <c r="G109" t="s">
        <v>5</v>
      </c>
      <c r="H109">
        <v>131</v>
      </c>
      <c r="I109" t="s">
        <v>6</v>
      </c>
      <c r="J109">
        <v>1102</v>
      </c>
      <c r="K109" t="s">
        <v>7</v>
      </c>
      <c r="L109">
        <v>1848</v>
      </c>
      <c r="M109" t="s">
        <v>8</v>
      </c>
      <c r="N109">
        <v>1610</v>
      </c>
      <c r="O109" t="s">
        <v>9</v>
      </c>
      <c r="P109" t="s">
        <v>10</v>
      </c>
      <c r="Q109">
        <v>62</v>
      </c>
      <c r="R109" t="s">
        <v>11</v>
      </c>
      <c r="S109">
        <v>45</v>
      </c>
      <c r="T109">
        <f t="shared" si="6"/>
        <v>8122</v>
      </c>
    </row>
    <row r="110" spans="1:20">
      <c r="A110" t="s">
        <v>2</v>
      </c>
      <c r="B110">
        <v>3817</v>
      </c>
      <c r="C110" t="s">
        <v>3</v>
      </c>
      <c r="D110">
        <v>686120</v>
      </c>
      <c r="E110" t="s">
        <v>4</v>
      </c>
      <c r="F110">
        <v>0.1</v>
      </c>
      <c r="G110" t="s">
        <v>5</v>
      </c>
      <c r="H110">
        <v>152</v>
      </c>
      <c r="I110" t="s">
        <v>6</v>
      </c>
      <c r="J110">
        <v>1469</v>
      </c>
      <c r="K110" t="s">
        <v>7</v>
      </c>
      <c r="L110">
        <v>2293</v>
      </c>
      <c r="M110" t="s">
        <v>8</v>
      </c>
      <c r="N110">
        <v>1970</v>
      </c>
      <c r="O110" t="s">
        <v>9</v>
      </c>
      <c r="P110" t="s">
        <v>10</v>
      </c>
      <c r="Q110">
        <v>67</v>
      </c>
      <c r="R110" t="s">
        <v>11</v>
      </c>
      <c r="S110">
        <v>45</v>
      </c>
      <c r="T110">
        <f t="shared" si="6"/>
        <v>10184</v>
      </c>
    </row>
    <row r="111" spans="1:20">
      <c r="A111" t="s">
        <v>2</v>
      </c>
      <c r="B111">
        <v>3817</v>
      </c>
      <c r="C111" t="s">
        <v>3</v>
      </c>
      <c r="D111">
        <v>686251</v>
      </c>
      <c r="E111" t="s">
        <v>4</v>
      </c>
      <c r="F111">
        <v>0.1</v>
      </c>
      <c r="G111" t="s">
        <v>5</v>
      </c>
      <c r="H111">
        <v>131</v>
      </c>
      <c r="I111" t="s">
        <v>6</v>
      </c>
      <c r="J111">
        <v>1380</v>
      </c>
      <c r="K111" t="s">
        <v>7</v>
      </c>
      <c r="L111">
        <v>2214</v>
      </c>
      <c r="M111" t="s">
        <v>8</v>
      </c>
      <c r="N111">
        <v>1883</v>
      </c>
      <c r="O111" t="s">
        <v>9</v>
      </c>
      <c r="P111" t="s">
        <v>10</v>
      </c>
      <c r="Q111">
        <v>68</v>
      </c>
      <c r="R111" t="s">
        <v>11</v>
      </c>
      <c r="S111">
        <v>46</v>
      </c>
      <c r="T111">
        <f t="shared" si="6"/>
        <v>8908</v>
      </c>
    </row>
    <row r="112" spans="1:20">
      <c r="A112" t="s">
        <v>2</v>
      </c>
      <c r="B112">
        <v>3817</v>
      </c>
      <c r="C112" t="s">
        <v>3</v>
      </c>
      <c r="D112">
        <v>686423</v>
      </c>
      <c r="E112" t="s">
        <v>4</v>
      </c>
      <c r="F112">
        <v>0.1</v>
      </c>
      <c r="G112" t="s">
        <v>5</v>
      </c>
      <c r="H112">
        <v>172</v>
      </c>
      <c r="I112" t="s">
        <v>6</v>
      </c>
      <c r="J112">
        <v>1375</v>
      </c>
      <c r="K112" t="s">
        <v>7</v>
      </c>
      <c r="L112">
        <v>1937</v>
      </c>
      <c r="M112" t="s">
        <v>8</v>
      </c>
      <c r="N112">
        <v>1876</v>
      </c>
      <c r="O112" t="s">
        <v>9</v>
      </c>
      <c r="P112" t="s">
        <v>10</v>
      </c>
      <c r="Q112">
        <v>58</v>
      </c>
      <c r="R112" t="s">
        <v>11</v>
      </c>
      <c r="S112">
        <v>46</v>
      </c>
      <c r="T112">
        <f t="shared" si="6"/>
        <v>9976</v>
      </c>
    </row>
    <row r="113" spans="1:20">
      <c r="A113" t="s">
        <v>2</v>
      </c>
      <c r="B113">
        <v>3817</v>
      </c>
      <c r="C113" t="s">
        <v>3</v>
      </c>
      <c r="D113">
        <v>688129</v>
      </c>
      <c r="E113" t="s">
        <v>4</v>
      </c>
      <c r="F113">
        <v>0.1</v>
      </c>
      <c r="G113" t="s">
        <v>5</v>
      </c>
      <c r="H113">
        <v>1706</v>
      </c>
      <c r="I113" t="s">
        <v>6</v>
      </c>
      <c r="J113">
        <v>21103</v>
      </c>
      <c r="K113" t="s">
        <v>7</v>
      </c>
      <c r="L113">
        <v>25501</v>
      </c>
      <c r="M113" t="s">
        <v>8</v>
      </c>
      <c r="N113">
        <v>21608</v>
      </c>
      <c r="O113" t="s">
        <v>9</v>
      </c>
      <c r="P113" t="s">
        <v>10</v>
      </c>
      <c r="Q113">
        <v>66</v>
      </c>
      <c r="R113" t="s">
        <v>11</v>
      </c>
      <c r="S113">
        <v>46</v>
      </c>
      <c r="T113">
        <f t="shared" si="6"/>
        <v>112596</v>
      </c>
    </row>
    <row r="114" spans="1:20">
      <c r="A114" t="s">
        <v>2</v>
      </c>
      <c r="B114">
        <v>3817</v>
      </c>
      <c r="C114" t="s">
        <v>3</v>
      </c>
      <c r="D114">
        <v>689111</v>
      </c>
      <c r="E114" t="s">
        <v>4</v>
      </c>
      <c r="F114">
        <v>0.1</v>
      </c>
      <c r="G114" t="s">
        <v>5</v>
      </c>
      <c r="H114">
        <v>982</v>
      </c>
      <c r="I114" t="s">
        <v>6</v>
      </c>
      <c r="J114">
        <v>13137</v>
      </c>
      <c r="K114" t="s">
        <v>7</v>
      </c>
      <c r="L114">
        <v>16120</v>
      </c>
      <c r="M114" t="s">
        <v>8</v>
      </c>
      <c r="N114">
        <v>13647</v>
      </c>
      <c r="O114" t="s">
        <v>9</v>
      </c>
      <c r="P114" t="s">
        <v>10</v>
      </c>
      <c r="Q114">
        <v>65</v>
      </c>
      <c r="R114" t="s">
        <v>11</v>
      </c>
      <c r="S114">
        <v>46</v>
      </c>
      <c r="T114">
        <f t="shared" si="6"/>
        <v>63830</v>
      </c>
    </row>
    <row r="115" spans="1:20">
      <c r="A115" t="s">
        <v>2</v>
      </c>
      <c r="B115">
        <v>3817</v>
      </c>
      <c r="C115" t="s">
        <v>3</v>
      </c>
      <c r="D115">
        <v>689162</v>
      </c>
      <c r="E115" t="s">
        <v>4</v>
      </c>
      <c r="F115">
        <v>0.1</v>
      </c>
      <c r="G115" t="s">
        <v>5</v>
      </c>
      <c r="H115">
        <v>51</v>
      </c>
      <c r="I115" t="s">
        <v>6</v>
      </c>
      <c r="J115">
        <v>35</v>
      </c>
      <c r="K115" t="s">
        <v>7</v>
      </c>
      <c r="L115">
        <v>564</v>
      </c>
      <c r="M115" t="s">
        <v>8</v>
      </c>
      <c r="N115">
        <v>542</v>
      </c>
      <c r="O115" t="s">
        <v>9</v>
      </c>
      <c r="P115" t="s">
        <v>10</v>
      </c>
      <c r="Q115">
        <v>57</v>
      </c>
      <c r="R115" t="s">
        <v>11</v>
      </c>
      <c r="S115">
        <v>45</v>
      </c>
      <c r="T115">
        <f t="shared" si="6"/>
        <v>2907</v>
      </c>
    </row>
    <row r="116" spans="1:20">
      <c r="A116" t="s">
        <v>2</v>
      </c>
      <c r="B116">
        <v>3817</v>
      </c>
      <c r="C116" t="s">
        <v>3</v>
      </c>
      <c r="D116">
        <v>689575</v>
      </c>
      <c r="E116" t="s">
        <v>4</v>
      </c>
      <c r="F116">
        <v>0.1</v>
      </c>
      <c r="G116" t="s">
        <v>5</v>
      </c>
      <c r="H116">
        <v>413</v>
      </c>
      <c r="I116" t="s">
        <v>6</v>
      </c>
      <c r="J116">
        <v>5061</v>
      </c>
      <c r="K116" t="s">
        <v>7</v>
      </c>
      <c r="L116">
        <v>6300</v>
      </c>
      <c r="M116" t="s">
        <v>8</v>
      </c>
      <c r="N116">
        <v>5570</v>
      </c>
      <c r="O116" t="s">
        <v>9</v>
      </c>
      <c r="P116" t="s">
        <v>10</v>
      </c>
      <c r="Q116">
        <v>62</v>
      </c>
      <c r="R116" t="s">
        <v>11</v>
      </c>
      <c r="S116">
        <v>46</v>
      </c>
      <c r="T116">
        <f t="shared" si="6"/>
        <v>25606</v>
      </c>
    </row>
    <row r="117" spans="1:20">
      <c r="A117" t="s">
        <v>2</v>
      </c>
      <c r="B117">
        <v>3817</v>
      </c>
      <c r="C117" t="s">
        <v>3</v>
      </c>
      <c r="D117">
        <v>689622</v>
      </c>
      <c r="E117" t="s">
        <v>4</v>
      </c>
      <c r="F117">
        <v>0.1</v>
      </c>
      <c r="G117" t="s">
        <v>5</v>
      </c>
      <c r="H117">
        <v>47</v>
      </c>
      <c r="I117" t="s">
        <v>6</v>
      </c>
      <c r="J117">
        <v>-149</v>
      </c>
      <c r="K117" t="s">
        <v>7</v>
      </c>
      <c r="L117">
        <v>290</v>
      </c>
      <c r="M117" t="s">
        <v>8</v>
      </c>
      <c r="N117">
        <v>351</v>
      </c>
      <c r="O117" t="s">
        <v>9</v>
      </c>
      <c r="P117" t="s">
        <v>10</v>
      </c>
      <c r="Q117">
        <v>47</v>
      </c>
      <c r="R117" t="s">
        <v>11</v>
      </c>
      <c r="S117">
        <v>45</v>
      </c>
      <c r="T117">
        <f t="shared" si="6"/>
        <v>2209</v>
      </c>
    </row>
    <row r="118" spans="1:20">
      <c r="A118" t="s">
        <v>2</v>
      </c>
      <c r="B118">
        <v>3817</v>
      </c>
      <c r="C118" t="s">
        <v>3</v>
      </c>
      <c r="D118">
        <v>689921</v>
      </c>
      <c r="E118" t="s">
        <v>4</v>
      </c>
      <c r="F118">
        <v>0.1</v>
      </c>
      <c r="G118" t="s">
        <v>5</v>
      </c>
      <c r="H118">
        <v>299</v>
      </c>
      <c r="I118" t="s">
        <v>6</v>
      </c>
      <c r="J118">
        <v>3037</v>
      </c>
      <c r="K118" t="s">
        <v>7</v>
      </c>
      <c r="L118">
        <v>3946</v>
      </c>
      <c r="M118" t="s">
        <v>8</v>
      </c>
      <c r="N118">
        <v>3546</v>
      </c>
      <c r="O118" t="s">
        <v>9</v>
      </c>
      <c r="P118" t="s">
        <v>10</v>
      </c>
      <c r="Q118">
        <v>62</v>
      </c>
      <c r="R118" t="s">
        <v>11</v>
      </c>
      <c r="S118">
        <v>46</v>
      </c>
      <c r="T118">
        <f t="shared" si="6"/>
        <v>18538</v>
      </c>
    </row>
    <row r="119" spans="1:20">
      <c r="A119" t="s">
        <v>2</v>
      </c>
      <c r="B119">
        <v>3817</v>
      </c>
      <c r="C119" t="s">
        <v>3</v>
      </c>
      <c r="D119">
        <v>690471</v>
      </c>
      <c r="E119" t="s">
        <v>4</v>
      </c>
      <c r="F119">
        <v>0.1</v>
      </c>
      <c r="G119" t="s">
        <v>5</v>
      </c>
      <c r="H119">
        <v>550</v>
      </c>
      <c r="I119" t="s">
        <v>6</v>
      </c>
      <c r="J119">
        <v>6765</v>
      </c>
      <c r="K119" t="s">
        <v>7</v>
      </c>
      <c r="L119">
        <v>8427</v>
      </c>
      <c r="M119" t="s">
        <v>8</v>
      </c>
      <c r="N119">
        <v>7268</v>
      </c>
      <c r="O119" t="s">
        <v>9</v>
      </c>
      <c r="P119" t="s">
        <v>10</v>
      </c>
      <c r="Q119">
        <v>64</v>
      </c>
      <c r="R119" t="s">
        <v>11</v>
      </c>
      <c r="S119">
        <v>46</v>
      </c>
      <c r="T119">
        <f t="shared" si="6"/>
        <v>35200</v>
      </c>
    </row>
    <row r="120" spans="1:20">
      <c r="A120" t="s">
        <v>2</v>
      </c>
      <c r="B120">
        <v>3817</v>
      </c>
      <c r="C120" t="s">
        <v>3</v>
      </c>
      <c r="D120">
        <v>692088</v>
      </c>
      <c r="E120" t="s">
        <v>4</v>
      </c>
      <c r="F120">
        <v>0.1</v>
      </c>
      <c r="G120" t="s">
        <v>5</v>
      </c>
      <c r="H120">
        <v>1617</v>
      </c>
      <c r="I120" t="s">
        <v>6</v>
      </c>
      <c r="J120">
        <v>21346</v>
      </c>
      <c r="K120" t="s">
        <v>7</v>
      </c>
      <c r="L120">
        <v>25716</v>
      </c>
      <c r="M120" t="s">
        <v>8</v>
      </c>
      <c r="N120">
        <v>21854</v>
      </c>
      <c r="O120" t="s">
        <v>9</v>
      </c>
      <c r="P120" t="s">
        <v>10</v>
      </c>
      <c r="Q120">
        <v>65</v>
      </c>
      <c r="R120" t="s">
        <v>11</v>
      </c>
      <c r="S120">
        <v>44</v>
      </c>
      <c r="T120">
        <f t="shared" si="6"/>
        <v>105105</v>
      </c>
    </row>
    <row r="121" spans="1:20">
      <c r="A121" t="s">
        <v>2</v>
      </c>
      <c r="B121">
        <v>3817</v>
      </c>
      <c r="C121" t="s">
        <v>3</v>
      </c>
      <c r="D121">
        <v>692237</v>
      </c>
      <c r="E121" t="s">
        <v>4</v>
      </c>
      <c r="F121">
        <v>0.1</v>
      </c>
      <c r="G121" t="s">
        <v>5</v>
      </c>
      <c r="H121">
        <v>149</v>
      </c>
      <c r="I121" t="s">
        <v>6</v>
      </c>
      <c r="J121">
        <v>1182</v>
      </c>
      <c r="K121" t="s">
        <v>7</v>
      </c>
      <c r="L121">
        <v>1663</v>
      </c>
      <c r="M121" t="s">
        <v>8</v>
      </c>
      <c r="N121">
        <v>1689</v>
      </c>
      <c r="O121" t="s">
        <v>9</v>
      </c>
      <c r="P121" t="s">
        <v>10</v>
      </c>
      <c r="Q121">
        <v>56</v>
      </c>
      <c r="R121" t="s">
        <v>11</v>
      </c>
      <c r="S121">
        <v>45</v>
      </c>
      <c r="T121">
        <f t="shared" si="6"/>
        <v>8344</v>
      </c>
    </row>
    <row r="122" spans="1:20">
      <c r="A122" t="s">
        <v>2</v>
      </c>
      <c r="B122">
        <v>3817</v>
      </c>
      <c r="C122" t="s">
        <v>3</v>
      </c>
      <c r="D122">
        <v>693525</v>
      </c>
      <c r="E122" t="s">
        <v>4</v>
      </c>
      <c r="F122">
        <v>0.1</v>
      </c>
      <c r="G122" t="s">
        <v>5</v>
      </c>
      <c r="H122">
        <v>1288</v>
      </c>
      <c r="I122" t="s">
        <v>6</v>
      </c>
      <c r="J122">
        <v>15489</v>
      </c>
      <c r="K122" t="s">
        <v>7</v>
      </c>
      <c r="L122">
        <v>18385</v>
      </c>
      <c r="M122" t="s">
        <v>8</v>
      </c>
      <c r="N122">
        <v>15993</v>
      </c>
      <c r="O122" t="s">
        <v>9</v>
      </c>
      <c r="P122" t="s">
        <v>10</v>
      </c>
      <c r="Q122">
        <v>64</v>
      </c>
      <c r="R122" t="s">
        <v>11</v>
      </c>
      <c r="S122">
        <v>45</v>
      </c>
      <c r="T122">
        <f t="shared" si="6"/>
        <v>82432</v>
      </c>
    </row>
    <row r="123" spans="1:20">
      <c r="A123" t="s">
        <v>2</v>
      </c>
      <c r="B123">
        <v>3817</v>
      </c>
      <c r="C123" t="s">
        <v>3</v>
      </c>
      <c r="D123">
        <v>693747</v>
      </c>
      <c r="E123" t="s">
        <v>4</v>
      </c>
      <c r="F123">
        <v>0.1</v>
      </c>
      <c r="G123" t="s">
        <v>5</v>
      </c>
      <c r="H123">
        <v>222</v>
      </c>
      <c r="I123" t="s">
        <v>6</v>
      </c>
      <c r="J123">
        <v>2030</v>
      </c>
      <c r="K123" t="s">
        <v>7</v>
      </c>
      <c r="L123">
        <v>2744</v>
      </c>
      <c r="M123" t="s">
        <v>8</v>
      </c>
      <c r="N123">
        <v>2533</v>
      </c>
      <c r="O123" t="s">
        <v>9</v>
      </c>
      <c r="P123" t="s">
        <v>10</v>
      </c>
      <c r="Q123">
        <v>59</v>
      </c>
      <c r="R123" t="s">
        <v>11</v>
      </c>
      <c r="S123">
        <v>45</v>
      </c>
      <c r="T123">
        <f t="shared" si="6"/>
        <v>13098</v>
      </c>
    </row>
    <row r="124" spans="1:20">
      <c r="A124" t="s">
        <v>2</v>
      </c>
      <c r="B124">
        <v>3817</v>
      </c>
      <c r="C124" t="s">
        <v>3</v>
      </c>
      <c r="D124">
        <v>693748</v>
      </c>
      <c r="E124" t="s">
        <v>4</v>
      </c>
      <c r="F124">
        <v>0.1</v>
      </c>
      <c r="G124" t="s">
        <v>5</v>
      </c>
      <c r="H124">
        <v>1</v>
      </c>
      <c r="I124" t="s">
        <v>6</v>
      </c>
      <c r="J124">
        <v>-500</v>
      </c>
      <c r="K124" t="s">
        <v>7</v>
      </c>
      <c r="L124">
        <v>1</v>
      </c>
      <c r="M124" t="s">
        <v>8</v>
      </c>
      <c r="N124">
        <v>3</v>
      </c>
      <c r="O124" t="s">
        <v>9</v>
      </c>
      <c r="P124" t="s">
        <v>10</v>
      </c>
      <c r="Q124">
        <v>60</v>
      </c>
      <c r="R124" t="s">
        <v>11</v>
      </c>
      <c r="S124">
        <v>34</v>
      </c>
      <c r="T124">
        <f t="shared" si="6"/>
        <v>60</v>
      </c>
    </row>
    <row r="125" spans="1:20">
      <c r="A125" t="s">
        <v>2</v>
      </c>
      <c r="B125">
        <v>3817</v>
      </c>
      <c r="C125" t="s">
        <v>3</v>
      </c>
      <c r="D125">
        <v>694621</v>
      </c>
      <c r="E125" t="s">
        <v>4</v>
      </c>
      <c r="F125">
        <v>0.1</v>
      </c>
      <c r="G125" t="s">
        <v>5</v>
      </c>
      <c r="H125">
        <v>873</v>
      </c>
      <c r="I125" t="s">
        <v>6</v>
      </c>
      <c r="J125">
        <v>10264</v>
      </c>
      <c r="K125" t="s">
        <v>7</v>
      </c>
      <c r="L125">
        <v>12583</v>
      </c>
      <c r="M125" t="s">
        <v>8</v>
      </c>
      <c r="N125">
        <v>10764</v>
      </c>
      <c r="O125" t="s">
        <v>9</v>
      </c>
      <c r="P125" t="s">
        <v>10</v>
      </c>
      <c r="Q125">
        <v>65</v>
      </c>
      <c r="R125" t="s">
        <v>11</v>
      </c>
      <c r="S125">
        <v>45</v>
      </c>
      <c r="T125">
        <f t="shared" si="6"/>
        <v>56745</v>
      </c>
    </row>
    <row r="126" spans="1:20">
      <c r="A126" t="s">
        <v>2</v>
      </c>
      <c r="B126">
        <v>3817</v>
      </c>
      <c r="C126" t="s">
        <v>3</v>
      </c>
      <c r="D126">
        <v>695409</v>
      </c>
      <c r="E126" t="s">
        <v>4</v>
      </c>
      <c r="F126">
        <v>0.1</v>
      </c>
      <c r="G126" t="s">
        <v>5</v>
      </c>
      <c r="H126">
        <v>788</v>
      </c>
      <c r="I126" t="s">
        <v>6</v>
      </c>
      <c r="J126">
        <v>9861</v>
      </c>
      <c r="K126" t="s">
        <v>7</v>
      </c>
      <c r="L126">
        <v>12103</v>
      </c>
      <c r="M126" t="s">
        <v>8</v>
      </c>
      <c r="N126">
        <v>10367</v>
      </c>
      <c r="O126" t="s">
        <v>9</v>
      </c>
      <c r="P126" t="s">
        <v>10</v>
      </c>
      <c r="Q126">
        <v>65</v>
      </c>
      <c r="R126" t="s">
        <v>11</v>
      </c>
      <c r="S126">
        <v>45</v>
      </c>
      <c r="T126">
        <f t="shared" si="6"/>
        <v>51220</v>
      </c>
    </row>
    <row r="127" spans="1:20">
      <c r="A127" t="s">
        <v>2</v>
      </c>
      <c r="B127">
        <v>3817</v>
      </c>
      <c r="C127" t="s">
        <v>3</v>
      </c>
      <c r="D127">
        <v>695911</v>
      </c>
      <c r="E127" t="s">
        <v>4</v>
      </c>
      <c r="F127">
        <v>0.1</v>
      </c>
      <c r="G127" t="s">
        <v>5</v>
      </c>
      <c r="H127">
        <v>502</v>
      </c>
      <c r="I127" t="s">
        <v>6</v>
      </c>
      <c r="J127">
        <v>5341</v>
      </c>
      <c r="K127" t="s">
        <v>7</v>
      </c>
      <c r="L127">
        <v>6718</v>
      </c>
      <c r="M127" t="s">
        <v>8</v>
      </c>
      <c r="N127">
        <v>5842</v>
      </c>
      <c r="O127" t="s">
        <v>9</v>
      </c>
      <c r="P127" t="s">
        <v>10</v>
      </c>
      <c r="Q127">
        <v>63</v>
      </c>
      <c r="R127" t="s">
        <v>11</v>
      </c>
      <c r="S127">
        <v>45</v>
      </c>
      <c r="T127">
        <f t="shared" si="6"/>
        <v>31626</v>
      </c>
    </row>
    <row r="128" spans="1:20">
      <c r="A128" t="s">
        <v>2</v>
      </c>
      <c r="B128">
        <v>3817</v>
      </c>
      <c r="C128" t="s">
        <v>3</v>
      </c>
      <c r="D128">
        <v>696214</v>
      </c>
      <c r="E128" t="s">
        <v>4</v>
      </c>
      <c r="F128">
        <v>0.1</v>
      </c>
      <c r="G128" t="s">
        <v>5</v>
      </c>
      <c r="H128">
        <v>303</v>
      </c>
      <c r="I128" t="s">
        <v>6</v>
      </c>
      <c r="J128">
        <v>3166</v>
      </c>
      <c r="K128" t="s">
        <v>7</v>
      </c>
      <c r="L128">
        <v>4022</v>
      </c>
      <c r="M128" t="s">
        <v>8</v>
      </c>
      <c r="N128">
        <v>3667</v>
      </c>
      <c r="O128" t="s">
        <v>9</v>
      </c>
      <c r="P128" t="s">
        <v>10</v>
      </c>
      <c r="Q128">
        <v>62</v>
      </c>
      <c r="R128" t="s">
        <v>11</v>
      </c>
      <c r="S128">
        <v>45</v>
      </c>
      <c r="T128">
        <f t="shared" si="6"/>
        <v>18786</v>
      </c>
    </row>
    <row r="129" spans="1:20">
      <c r="A129" t="s">
        <v>2</v>
      </c>
      <c r="B129">
        <v>3817</v>
      </c>
      <c r="C129" t="s">
        <v>3</v>
      </c>
      <c r="D129">
        <v>696384</v>
      </c>
      <c r="E129" t="s">
        <v>4</v>
      </c>
      <c r="F129">
        <v>0.1</v>
      </c>
      <c r="G129" t="s">
        <v>5</v>
      </c>
      <c r="H129">
        <v>170</v>
      </c>
      <c r="I129" t="s">
        <v>6</v>
      </c>
      <c r="J129">
        <v>1182</v>
      </c>
      <c r="K129" t="s">
        <v>7</v>
      </c>
      <c r="L129">
        <v>1838</v>
      </c>
      <c r="M129" t="s">
        <v>8</v>
      </c>
      <c r="N129">
        <v>1690</v>
      </c>
      <c r="O129" t="s">
        <v>9</v>
      </c>
      <c r="P129" t="s">
        <v>10</v>
      </c>
      <c r="Q129">
        <v>57</v>
      </c>
      <c r="R129" t="s">
        <v>11</v>
      </c>
      <c r="S129">
        <v>45</v>
      </c>
      <c r="T129">
        <f t="shared" si="6"/>
        <v>9690</v>
      </c>
    </row>
    <row r="130" spans="1:20">
      <c r="A130" t="s">
        <v>2</v>
      </c>
      <c r="B130">
        <v>3817</v>
      </c>
      <c r="C130" t="s">
        <v>3</v>
      </c>
      <c r="D130">
        <v>696534</v>
      </c>
      <c r="E130" t="s">
        <v>4</v>
      </c>
      <c r="F130">
        <v>0.1</v>
      </c>
      <c r="G130" t="s">
        <v>5</v>
      </c>
      <c r="H130">
        <v>150</v>
      </c>
      <c r="I130" t="s">
        <v>6</v>
      </c>
      <c r="J130">
        <v>1425</v>
      </c>
      <c r="K130" t="s">
        <v>7</v>
      </c>
      <c r="L130">
        <v>2264</v>
      </c>
      <c r="M130" t="s">
        <v>8</v>
      </c>
      <c r="N130">
        <v>1933</v>
      </c>
      <c r="O130" t="s">
        <v>9</v>
      </c>
      <c r="P130" t="s">
        <v>10</v>
      </c>
      <c r="Q130">
        <v>64</v>
      </c>
      <c r="R130" t="s">
        <v>11</v>
      </c>
      <c r="S130">
        <v>45</v>
      </c>
      <c r="T130">
        <f t="shared" si="6"/>
        <v>9600</v>
      </c>
    </row>
    <row r="131" spans="1:20">
      <c r="A131" t="s">
        <v>2</v>
      </c>
      <c r="B131">
        <v>3817</v>
      </c>
      <c r="C131" t="s">
        <v>3</v>
      </c>
      <c r="D131">
        <v>697178</v>
      </c>
      <c r="E131" t="s">
        <v>4</v>
      </c>
      <c r="F131">
        <v>0.1</v>
      </c>
      <c r="G131" t="s">
        <v>5</v>
      </c>
      <c r="H131">
        <v>644</v>
      </c>
      <c r="I131" t="s">
        <v>6</v>
      </c>
      <c r="J131">
        <v>6137</v>
      </c>
      <c r="K131" t="s">
        <v>7</v>
      </c>
      <c r="L131">
        <v>7102</v>
      </c>
      <c r="M131" t="s">
        <v>8</v>
      </c>
      <c r="N131">
        <v>6640</v>
      </c>
      <c r="O131" t="s">
        <v>9</v>
      </c>
      <c r="P131" t="s">
        <v>10</v>
      </c>
      <c r="Q131">
        <v>58</v>
      </c>
      <c r="R131" t="s">
        <v>11</v>
      </c>
      <c r="S131">
        <v>45</v>
      </c>
      <c r="T131">
        <f t="shared" si="6"/>
        <v>37352</v>
      </c>
    </row>
    <row r="132" spans="1:20">
      <c r="A132" t="s">
        <v>2</v>
      </c>
      <c r="B132">
        <v>3817</v>
      </c>
      <c r="C132" t="s">
        <v>3</v>
      </c>
      <c r="D132">
        <v>697820</v>
      </c>
      <c r="E132" t="s">
        <v>4</v>
      </c>
      <c r="F132">
        <v>0.1</v>
      </c>
      <c r="G132" t="s">
        <v>5</v>
      </c>
      <c r="H132">
        <v>642</v>
      </c>
      <c r="I132" t="s">
        <v>6</v>
      </c>
      <c r="J132">
        <v>7234</v>
      </c>
      <c r="K132" t="s">
        <v>7</v>
      </c>
      <c r="L132">
        <v>8549</v>
      </c>
      <c r="M132" t="s">
        <v>8</v>
      </c>
      <c r="N132">
        <v>7744</v>
      </c>
      <c r="O132" t="s">
        <v>9</v>
      </c>
      <c r="P132" t="s">
        <v>10</v>
      </c>
      <c r="Q132">
        <v>60</v>
      </c>
      <c r="R132" t="s">
        <v>11</v>
      </c>
      <c r="S132">
        <v>45</v>
      </c>
      <c r="T132">
        <f t="shared" si="6"/>
        <v>38520</v>
      </c>
    </row>
    <row r="133" spans="1:20">
      <c r="A133" t="s">
        <v>2</v>
      </c>
      <c r="B133">
        <v>3817</v>
      </c>
      <c r="C133" t="s">
        <v>3</v>
      </c>
      <c r="D133">
        <v>698201</v>
      </c>
      <c r="E133" t="s">
        <v>4</v>
      </c>
      <c r="F133">
        <v>0.1</v>
      </c>
      <c r="G133" t="s">
        <v>5</v>
      </c>
      <c r="H133">
        <v>381</v>
      </c>
      <c r="I133" t="s">
        <v>6</v>
      </c>
      <c r="J133">
        <v>4050</v>
      </c>
      <c r="K133" t="s">
        <v>7</v>
      </c>
      <c r="L133">
        <v>4998</v>
      </c>
      <c r="M133" t="s">
        <v>8</v>
      </c>
      <c r="N133">
        <v>4558</v>
      </c>
      <c r="O133" t="s">
        <v>9</v>
      </c>
      <c r="P133" t="s">
        <v>10</v>
      </c>
      <c r="Q133">
        <v>60</v>
      </c>
      <c r="R133" t="s">
        <v>11</v>
      </c>
      <c r="S133">
        <v>45</v>
      </c>
      <c r="T133">
        <f t="shared" si="6"/>
        <v>22860</v>
      </c>
    </row>
    <row r="134" spans="1:20">
      <c r="A134" t="s">
        <v>2</v>
      </c>
      <c r="B134">
        <v>3817</v>
      </c>
      <c r="C134" t="s">
        <v>3</v>
      </c>
      <c r="D134">
        <v>698220</v>
      </c>
      <c r="E134" t="s">
        <v>4</v>
      </c>
      <c r="F134">
        <v>0.1</v>
      </c>
      <c r="G134" t="s">
        <v>5</v>
      </c>
      <c r="H134">
        <v>19</v>
      </c>
      <c r="I134" t="s">
        <v>6</v>
      </c>
      <c r="J134">
        <v>-256</v>
      </c>
      <c r="K134" t="s">
        <v>7</v>
      </c>
      <c r="L134">
        <v>283</v>
      </c>
      <c r="M134" t="s">
        <v>8</v>
      </c>
      <c r="N134">
        <v>244</v>
      </c>
      <c r="O134" t="s">
        <v>9</v>
      </c>
      <c r="P134" t="s">
        <v>10</v>
      </c>
      <c r="Q134">
        <v>64</v>
      </c>
      <c r="R134" t="s">
        <v>11</v>
      </c>
      <c r="S134">
        <v>45</v>
      </c>
      <c r="T134">
        <f t="shared" si="6"/>
        <v>1216</v>
      </c>
    </row>
    <row r="135" spans="1:20">
      <c r="A135" t="s">
        <v>2</v>
      </c>
      <c r="B135">
        <v>3817</v>
      </c>
      <c r="C135" t="s">
        <v>3</v>
      </c>
      <c r="D135">
        <v>698849</v>
      </c>
      <c r="E135" t="s">
        <v>4</v>
      </c>
      <c r="F135">
        <v>0.1</v>
      </c>
      <c r="G135" t="s">
        <v>5</v>
      </c>
      <c r="H135">
        <v>629</v>
      </c>
      <c r="I135" t="s">
        <v>6</v>
      </c>
      <c r="J135">
        <v>7018</v>
      </c>
      <c r="K135" t="s">
        <v>7</v>
      </c>
      <c r="L135">
        <v>8173</v>
      </c>
      <c r="M135" t="s">
        <v>8</v>
      </c>
      <c r="N135">
        <v>7518</v>
      </c>
      <c r="O135" t="s">
        <v>9</v>
      </c>
      <c r="P135" t="s">
        <v>10</v>
      </c>
      <c r="Q135">
        <v>60</v>
      </c>
      <c r="R135" t="s">
        <v>11</v>
      </c>
      <c r="S135">
        <v>45</v>
      </c>
      <c r="T135">
        <f t="shared" si="6"/>
        <v>37740</v>
      </c>
    </row>
    <row r="136" spans="1:20">
      <c r="A136" t="s">
        <v>2</v>
      </c>
      <c r="B136">
        <v>3817</v>
      </c>
      <c r="C136" t="s">
        <v>3</v>
      </c>
      <c r="D136">
        <v>698850</v>
      </c>
      <c r="E136" t="s">
        <v>4</v>
      </c>
      <c r="F136">
        <v>0.1</v>
      </c>
      <c r="G136" t="s">
        <v>5</v>
      </c>
      <c r="H136">
        <v>1</v>
      </c>
      <c r="I136" t="s">
        <v>6</v>
      </c>
      <c r="J136">
        <v>-500</v>
      </c>
      <c r="K136" t="s">
        <v>7</v>
      </c>
      <c r="L136">
        <v>1</v>
      </c>
      <c r="M136" t="s">
        <v>8</v>
      </c>
      <c r="N136">
        <v>0</v>
      </c>
      <c r="O136" t="s">
        <v>9</v>
      </c>
      <c r="P136" t="s">
        <v>10</v>
      </c>
      <c r="Q136">
        <v>70</v>
      </c>
      <c r="R136" t="s">
        <v>11</v>
      </c>
      <c r="S136">
        <v>33</v>
      </c>
      <c r="T136">
        <f t="shared" si="6"/>
        <v>70</v>
      </c>
    </row>
    <row r="137" spans="1:20">
      <c r="A137" t="s">
        <v>2</v>
      </c>
      <c r="B137">
        <v>3817</v>
      </c>
      <c r="C137" t="s">
        <v>3</v>
      </c>
      <c r="D137">
        <v>699209</v>
      </c>
      <c r="E137" t="s">
        <v>4</v>
      </c>
      <c r="F137">
        <v>0.1</v>
      </c>
      <c r="G137" t="s">
        <v>5</v>
      </c>
      <c r="H137">
        <v>359</v>
      </c>
      <c r="I137" t="s">
        <v>6</v>
      </c>
      <c r="J137">
        <v>3094</v>
      </c>
      <c r="K137" t="s">
        <v>7</v>
      </c>
      <c r="L137">
        <v>3803</v>
      </c>
      <c r="M137" t="s">
        <v>8</v>
      </c>
      <c r="N137">
        <v>3601</v>
      </c>
      <c r="O137" t="s">
        <v>9</v>
      </c>
      <c r="P137" t="s">
        <v>10</v>
      </c>
      <c r="Q137">
        <v>58</v>
      </c>
      <c r="R137" t="s">
        <v>11</v>
      </c>
      <c r="S137">
        <v>45</v>
      </c>
      <c r="T137">
        <f t="shared" si="6"/>
        <v>20822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topLeftCell="A19" workbookViewId="0">
      <selection activeCell="G39" sqref="G39"/>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0">
      <c r="A1" t="s">
        <v>17</v>
      </c>
    </row>
    <row r="2" spans="1:20">
      <c r="B2" t="s">
        <v>69</v>
      </c>
      <c r="J2" s="20" t="s">
        <v>112</v>
      </c>
      <c r="K2" s="20"/>
      <c r="L2" s="20"/>
      <c r="M2" s="20"/>
      <c r="N2" s="20"/>
      <c r="O2" s="20"/>
      <c r="P2" s="20"/>
      <c r="Q2" s="20"/>
      <c r="R2" s="20"/>
      <c r="S2" s="20"/>
      <c r="T2" s="20"/>
    </row>
    <row r="3" spans="1:20">
      <c r="C3" t="s">
        <v>190</v>
      </c>
      <c r="F3" t="s">
        <v>192</v>
      </c>
      <c r="J3" s="20"/>
      <c r="K3" s="20" t="s">
        <v>194</v>
      </c>
      <c r="L3" s="20"/>
      <c r="M3" s="20"/>
      <c r="N3" s="20"/>
      <c r="O3" s="20"/>
      <c r="P3" s="20"/>
      <c r="Q3" s="20"/>
      <c r="R3" s="20"/>
      <c r="S3" s="20"/>
      <c r="T3" s="20"/>
    </row>
    <row r="4" spans="1:20">
      <c r="C4" t="s">
        <v>191</v>
      </c>
      <c r="F4" t="s">
        <v>193</v>
      </c>
      <c r="J4" s="20"/>
      <c r="K4" s="20"/>
      <c r="L4" s="20" t="s">
        <v>195</v>
      </c>
      <c r="M4" s="20" t="s">
        <v>196</v>
      </c>
      <c r="N4" s="20" t="s">
        <v>197</v>
      </c>
      <c r="O4" s="20" t="s">
        <v>200</v>
      </c>
      <c r="P4" s="20"/>
      <c r="Q4" s="20"/>
      <c r="R4" s="20"/>
      <c r="S4" s="20"/>
      <c r="T4" s="20"/>
    </row>
    <row r="5" spans="1:20">
      <c r="J5" s="20"/>
      <c r="K5" s="20"/>
      <c r="L5" s="20">
        <v>1000</v>
      </c>
      <c r="M5" s="20">
        <v>700</v>
      </c>
      <c r="N5" s="20">
        <f>L5*M5</f>
        <v>700000</v>
      </c>
      <c r="O5" s="20"/>
      <c r="P5" s="20"/>
      <c r="Q5" s="20"/>
      <c r="R5" s="20"/>
      <c r="S5" s="20"/>
      <c r="T5" s="20"/>
    </row>
    <row r="6" spans="1:20">
      <c r="J6" s="20"/>
      <c r="K6" s="20"/>
      <c r="O6" s="20"/>
      <c r="P6" s="20"/>
      <c r="Q6" s="20"/>
      <c r="R6" s="20"/>
      <c r="S6" s="20"/>
      <c r="T6" s="20"/>
    </row>
    <row r="7" spans="1:20">
      <c r="J7" s="20"/>
      <c r="K7" s="20"/>
      <c r="L7" t="s">
        <v>198</v>
      </c>
      <c r="M7">
        <v>35</v>
      </c>
      <c r="O7" s="20"/>
      <c r="P7" s="20"/>
      <c r="Q7" s="20"/>
      <c r="R7" s="20"/>
      <c r="S7" s="20"/>
      <c r="T7" s="20"/>
    </row>
    <row r="8" spans="1:20">
      <c r="J8" s="20"/>
      <c r="K8" s="20"/>
      <c r="L8" t="s">
        <v>199</v>
      </c>
      <c r="M8" s="20">
        <v>100</v>
      </c>
      <c r="N8" s="20"/>
      <c r="O8" s="20"/>
      <c r="P8" s="20"/>
      <c r="Q8" s="20"/>
      <c r="R8" s="20"/>
      <c r="S8" s="20"/>
      <c r="T8" s="20"/>
    </row>
    <row r="9" spans="1:20">
      <c r="J9" s="20"/>
      <c r="K9" s="20"/>
      <c r="L9" s="20"/>
      <c r="M9" s="20"/>
      <c r="N9" s="20"/>
      <c r="P9" s="20" t="s">
        <v>201</v>
      </c>
      <c r="Q9" s="20" t="s">
        <v>202</v>
      </c>
      <c r="R9" s="20"/>
      <c r="S9" s="20"/>
      <c r="T9" s="20"/>
    </row>
    <row r="10" spans="1:20">
      <c r="H10" t="s">
        <v>203</v>
      </c>
      <c r="J10" s="20"/>
      <c r="K10" s="20"/>
      <c r="L10" s="20">
        <f>(L5-2*M8)/M7</f>
        <v>22.857142857142858</v>
      </c>
      <c r="M10" s="20">
        <f>(M5-2*M8)/M7</f>
        <v>14.285714285714286</v>
      </c>
      <c r="N10" s="20">
        <f>L10*M10</f>
        <v>326.53061224489801</v>
      </c>
      <c r="O10">
        <v>1</v>
      </c>
      <c r="P10" s="21">
        <f>N10/N$5</f>
        <v>4.6647230320699716E-4</v>
      </c>
      <c r="Q10" s="21">
        <f>1/2273</f>
        <v>4.399472063352398E-4</v>
      </c>
      <c r="R10" s="20"/>
      <c r="S10" s="20"/>
      <c r="T10" s="20"/>
    </row>
    <row r="11" spans="1:20">
      <c r="J11" s="20"/>
      <c r="K11" s="20"/>
      <c r="L11" s="20"/>
      <c r="M11" s="20"/>
      <c r="N11" s="20">
        <f>N10-10</f>
        <v>316.53061224489801</v>
      </c>
      <c r="O11">
        <f>O10+10</f>
        <v>11</v>
      </c>
      <c r="P11" s="21">
        <f>N11/N$5</f>
        <v>4.5218658892128287E-4</v>
      </c>
      <c r="Q11" s="21">
        <f>O11/9568</f>
        <v>1.149665551839465E-3</v>
      </c>
      <c r="R11" s="20"/>
      <c r="S11" s="20"/>
      <c r="T11" s="20"/>
    </row>
    <row r="12" spans="1:20">
      <c r="J12" s="20"/>
      <c r="K12" s="20"/>
      <c r="L12" s="20"/>
      <c r="M12" s="20"/>
      <c r="N12" s="20">
        <f t="shared" ref="N12:N41" si="0">N11-10</f>
        <v>306.53061224489801</v>
      </c>
      <c r="O12">
        <f t="shared" ref="O12:O42" si="1">O11+10</f>
        <v>21</v>
      </c>
      <c r="P12" s="21">
        <f>N12/N$5</f>
        <v>4.3790087463556858E-4</v>
      </c>
      <c r="Q12" s="21">
        <f>O12/32470</f>
        <v>6.4675084693563293E-4</v>
      </c>
      <c r="R12" s="20"/>
      <c r="S12" s="20"/>
      <c r="T12" s="20"/>
    </row>
    <row r="13" spans="1:20">
      <c r="J13" s="20"/>
      <c r="K13" s="20"/>
      <c r="L13" s="20"/>
      <c r="M13" s="20"/>
      <c r="N13" s="20">
        <f t="shared" si="0"/>
        <v>296.53061224489801</v>
      </c>
      <c r="O13">
        <f t="shared" si="1"/>
        <v>31</v>
      </c>
      <c r="P13" s="21">
        <f>N13/N$5</f>
        <v>4.2361516034985429E-4</v>
      </c>
      <c r="Q13" s="21">
        <f>O13/57776</f>
        <v>5.3655497092218224E-4</v>
      </c>
      <c r="R13" s="20"/>
      <c r="S13" s="20"/>
      <c r="T13" s="20"/>
    </row>
    <row r="14" spans="1:20">
      <c r="J14" s="20"/>
      <c r="K14" s="20"/>
      <c r="L14" s="20"/>
      <c r="M14" s="20"/>
      <c r="N14" s="20">
        <f t="shared" si="0"/>
        <v>286.53061224489801</v>
      </c>
      <c r="O14">
        <f t="shared" si="1"/>
        <v>41</v>
      </c>
      <c r="P14" s="21">
        <f>N14/N$5</f>
        <v>4.0932944606413999E-4</v>
      </c>
      <c r="Q14" s="21">
        <f>O14/77000</f>
        <v>5.3246753246753242E-4</v>
      </c>
      <c r="R14" s="20"/>
      <c r="S14" s="20"/>
      <c r="T14" s="20"/>
    </row>
    <row r="15" spans="1:20">
      <c r="J15" s="20"/>
      <c r="K15" s="20"/>
      <c r="L15" s="20"/>
      <c r="M15" s="20"/>
      <c r="N15" s="20">
        <f t="shared" si="0"/>
        <v>276.53061224489801</v>
      </c>
      <c r="O15">
        <f t="shared" si="1"/>
        <v>51</v>
      </c>
      <c r="P15" s="21">
        <f>N15/N$5</f>
        <v>3.950437317784257E-4</v>
      </c>
      <c r="Q15" s="21">
        <f>O15/105000</f>
        <v>4.8571428571428572E-4</v>
      </c>
      <c r="R15" s="20"/>
      <c r="S15" s="20"/>
      <c r="T15" s="20"/>
    </row>
    <row r="16" spans="1:20">
      <c r="J16" s="20"/>
      <c r="K16" s="20"/>
      <c r="L16" s="20"/>
      <c r="M16" s="20"/>
      <c r="N16" s="20">
        <f t="shared" si="0"/>
        <v>266.53061224489801</v>
      </c>
      <c r="O16">
        <f t="shared" si="1"/>
        <v>61</v>
      </c>
      <c r="P16" s="21">
        <f>N16/N$5</f>
        <v>3.8075801749271146E-4</v>
      </c>
      <c r="Q16" s="21">
        <f>O16/130000</f>
        <v>4.6923076923076926E-4</v>
      </c>
      <c r="R16" s="20"/>
      <c r="S16" s="20"/>
      <c r="T16" s="20"/>
    </row>
    <row r="17" spans="8:20">
      <c r="J17" s="20"/>
      <c r="K17" s="20"/>
      <c r="L17" s="20"/>
      <c r="M17" s="20"/>
      <c r="N17" s="20">
        <f t="shared" si="0"/>
        <v>256.53061224489801</v>
      </c>
      <c r="O17">
        <f t="shared" si="1"/>
        <v>71</v>
      </c>
      <c r="P17" s="21">
        <f>N17/N$5</f>
        <v>3.6647230320699717E-4</v>
      </c>
      <c r="Q17" s="21">
        <f>O17/177000</f>
        <v>4.0112994350282487E-4</v>
      </c>
      <c r="R17" s="20"/>
      <c r="S17" s="20"/>
      <c r="T17" s="20"/>
    </row>
    <row r="18" spans="8:20">
      <c r="J18" s="20"/>
      <c r="K18" s="20"/>
      <c r="L18" s="20"/>
      <c r="M18" s="20"/>
      <c r="N18" s="20">
        <f t="shared" si="0"/>
        <v>246.53061224489801</v>
      </c>
      <c r="O18">
        <f t="shared" si="1"/>
        <v>81</v>
      </c>
      <c r="P18" s="21">
        <f>N18/N$5</f>
        <v>3.5218658892128288E-4</v>
      </c>
      <c r="Q18" s="21">
        <f>74/193000</f>
        <v>3.8341968911917098E-4</v>
      </c>
      <c r="R18" s="20"/>
      <c r="S18" s="20"/>
      <c r="T18" s="20"/>
    </row>
    <row r="19" spans="8:20">
      <c r="J19" s="20"/>
      <c r="K19" s="20"/>
      <c r="L19" s="20"/>
      <c r="M19" s="20"/>
      <c r="N19" s="20">
        <f t="shared" si="0"/>
        <v>236.53061224489801</v>
      </c>
      <c r="O19">
        <f t="shared" si="1"/>
        <v>91</v>
      </c>
      <c r="P19" s="21">
        <f>N19/N$5</f>
        <v>3.3790087463556859E-4</v>
      </c>
      <c r="Q19" s="21"/>
      <c r="R19" s="20"/>
      <c r="S19" s="20"/>
      <c r="T19" s="20"/>
    </row>
    <row r="20" spans="8:20">
      <c r="J20" s="20"/>
      <c r="K20" s="20"/>
      <c r="L20" s="20"/>
      <c r="M20" s="20"/>
      <c r="N20" s="20">
        <f t="shared" si="0"/>
        <v>226.53061224489801</v>
      </c>
      <c r="O20">
        <f t="shared" si="1"/>
        <v>101</v>
      </c>
      <c r="P20" s="21">
        <f>N20/N$5</f>
        <v>3.236151603498543E-4</v>
      </c>
      <c r="Q20" s="21"/>
      <c r="R20" s="20"/>
      <c r="S20" s="20"/>
      <c r="T20" s="20"/>
    </row>
    <row r="21" spans="8:20">
      <c r="J21" s="20"/>
      <c r="K21" s="20"/>
      <c r="L21" s="20"/>
      <c r="M21" s="20"/>
      <c r="N21" s="20">
        <f t="shared" si="0"/>
        <v>216.53061224489801</v>
      </c>
      <c r="O21">
        <f t="shared" si="1"/>
        <v>111</v>
      </c>
      <c r="P21" s="21">
        <f>N21/N$5</f>
        <v>3.0932944606414E-4</v>
      </c>
      <c r="Q21" s="21"/>
      <c r="R21" s="20"/>
      <c r="S21" s="20"/>
      <c r="T21" s="20"/>
    </row>
    <row r="22" spans="8:20">
      <c r="J22" s="20"/>
      <c r="K22" s="20"/>
      <c r="L22" s="20"/>
      <c r="M22" s="20"/>
      <c r="N22" s="20">
        <f t="shared" si="0"/>
        <v>206.53061224489801</v>
      </c>
      <c r="O22">
        <f t="shared" si="1"/>
        <v>121</v>
      </c>
      <c r="P22" s="21">
        <f>N22/N$5</f>
        <v>2.9504373177842571E-4</v>
      </c>
      <c r="Q22" s="21"/>
      <c r="R22" s="20"/>
      <c r="S22" s="20"/>
      <c r="T22" s="20"/>
    </row>
    <row r="23" spans="8:20">
      <c r="J23" s="20"/>
      <c r="K23" s="20"/>
      <c r="L23" s="20"/>
      <c r="M23" s="20"/>
      <c r="N23" s="20">
        <f t="shared" si="0"/>
        <v>196.53061224489801</v>
      </c>
      <c r="O23">
        <f t="shared" si="1"/>
        <v>131</v>
      </c>
      <c r="P23" s="21">
        <f>N23/N$5</f>
        <v>2.8075801749271142E-4</v>
      </c>
      <c r="Q23" s="21"/>
      <c r="R23" s="20"/>
      <c r="S23" s="20"/>
      <c r="T23" s="20"/>
    </row>
    <row r="24" spans="8:20">
      <c r="J24" s="20"/>
      <c r="K24" s="20"/>
      <c r="L24" s="20"/>
      <c r="M24" s="20"/>
      <c r="N24" s="20">
        <f t="shared" si="0"/>
        <v>186.53061224489801</v>
      </c>
      <c r="O24">
        <f t="shared" si="1"/>
        <v>141</v>
      </c>
      <c r="P24" s="21">
        <f>N24/N$5</f>
        <v>2.6647230320699718E-4</v>
      </c>
      <c r="Q24" s="21"/>
      <c r="R24" s="20"/>
      <c r="S24" s="20"/>
      <c r="T24" s="20"/>
    </row>
    <row r="25" spans="8:20">
      <c r="J25" s="20"/>
      <c r="K25" s="20"/>
      <c r="L25" s="20"/>
      <c r="M25" s="20"/>
      <c r="N25" s="20">
        <f t="shared" si="0"/>
        <v>176.53061224489801</v>
      </c>
      <c r="O25">
        <f t="shared" si="1"/>
        <v>151</v>
      </c>
      <c r="P25" s="21">
        <f>N25/N$5</f>
        <v>2.5218658892128289E-4</v>
      </c>
      <c r="Q25" s="21"/>
      <c r="R25" s="20"/>
      <c r="S25" s="20"/>
      <c r="T25" s="20"/>
    </row>
    <row r="26" spans="8:20">
      <c r="J26" s="20"/>
      <c r="K26" s="20"/>
      <c r="L26" s="20"/>
      <c r="M26" s="20"/>
      <c r="N26" s="20"/>
      <c r="O26" s="20"/>
      <c r="P26" s="20"/>
      <c r="Q26" s="21"/>
      <c r="R26" s="20"/>
      <c r="S26" s="20"/>
      <c r="T26" s="20"/>
    </row>
    <row r="27" spans="8:20">
      <c r="J27" s="20"/>
      <c r="K27" s="20"/>
      <c r="L27" s="20"/>
      <c r="M27" s="20"/>
      <c r="N27" s="20"/>
      <c r="O27" s="20"/>
      <c r="P27" s="20"/>
      <c r="Q27" s="21"/>
      <c r="R27" s="20"/>
      <c r="S27" s="20"/>
      <c r="T27" s="20"/>
    </row>
    <row r="28" spans="8:20">
      <c r="J28" s="20"/>
      <c r="K28" s="20"/>
      <c r="L28" s="20"/>
      <c r="M28" s="20"/>
      <c r="N28" s="20"/>
      <c r="O28" s="20"/>
      <c r="P28" s="20"/>
      <c r="Q28" s="21"/>
      <c r="R28" s="20"/>
      <c r="S28" s="20"/>
      <c r="T28" s="20"/>
    </row>
    <row r="29" spans="8:20">
      <c r="N29" s="20"/>
      <c r="O29" s="20"/>
      <c r="P29" s="20"/>
      <c r="Q29" s="22"/>
    </row>
    <row r="30" spans="8:20">
      <c r="H30" s="25">
        <f>N10*2*2</f>
        <v>1306.122448979592</v>
      </c>
      <c r="N30" s="20"/>
      <c r="O30" s="20"/>
      <c r="P30" s="20"/>
      <c r="Q30" s="22"/>
    </row>
    <row r="31" spans="8:20">
      <c r="N31" s="20"/>
      <c r="O31" s="20"/>
      <c r="P31" s="20"/>
      <c r="Q31" s="22"/>
    </row>
    <row r="32" spans="8:20">
      <c r="N32" s="20"/>
      <c r="O32" s="20"/>
      <c r="P32" s="20"/>
      <c r="Q32" s="22"/>
    </row>
    <row r="33" spans="2:17">
      <c r="B33" t="s">
        <v>72</v>
      </c>
      <c r="N33" s="20"/>
      <c r="O33" s="20"/>
      <c r="P33" s="20"/>
      <c r="Q33" s="22"/>
    </row>
    <row r="34" spans="2:17">
      <c r="C34" t="s">
        <v>204</v>
      </c>
      <c r="J34" s="20" t="s">
        <v>112</v>
      </c>
      <c r="K34" s="20"/>
      <c r="L34" s="20"/>
      <c r="M34" s="20"/>
      <c r="N34" s="20"/>
      <c r="O34" s="20"/>
      <c r="P34" s="20"/>
      <c r="Q34" s="20"/>
    </row>
    <row r="35" spans="2:17">
      <c r="C35" t="s">
        <v>205</v>
      </c>
      <c r="J35" s="20"/>
      <c r="K35" s="20" t="s">
        <v>194</v>
      </c>
      <c r="L35" s="20"/>
      <c r="M35" s="20"/>
      <c r="N35" s="20"/>
      <c r="O35" s="20"/>
      <c r="P35" s="20"/>
      <c r="Q35" s="20"/>
    </row>
    <row r="36" spans="2:17">
      <c r="C36" t="s">
        <v>206</v>
      </c>
      <c r="J36" s="20"/>
      <c r="K36" s="20"/>
      <c r="L36" s="20" t="s">
        <v>195</v>
      </c>
      <c r="M36" s="20" t="s">
        <v>196</v>
      </c>
      <c r="N36" s="20" t="s">
        <v>197</v>
      </c>
      <c r="O36" s="20" t="s">
        <v>200</v>
      </c>
      <c r="P36" s="20"/>
      <c r="Q36" s="20"/>
    </row>
    <row r="37" spans="2:17">
      <c r="D37" t="s">
        <v>207</v>
      </c>
      <c r="J37" s="20"/>
      <c r="K37" s="20"/>
      <c r="L37" s="20">
        <v>1000</v>
      </c>
      <c r="M37" s="20">
        <v>700</v>
      </c>
      <c r="N37" s="20">
        <f>L37*M37</f>
        <v>700000</v>
      </c>
      <c r="O37" s="20"/>
      <c r="P37" s="20"/>
      <c r="Q37" s="20"/>
    </row>
    <row r="38" spans="2:17">
      <c r="D38" t="s">
        <v>208</v>
      </c>
      <c r="E38" s="23">
        <f>(50000/(700000/327))/100</f>
        <v>0.23357142857142854</v>
      </c>
      <c r="J38" s="20"/>
      <c r="K38" s="20"/>
      <c r="O38" s="20"/>
      <c r="P38" s="20"/>
      <c r="Q38" s="20"/>
    </row>
    <row r="39" spans="2:17">
      <c r="D39" t="s">
        <v>209</v>
      </c>
      <c r="E39" s="23">
        <f>(327/10000)*100</f>
        <v>3.27</v>
      </c>
      <c r="J39" s="20"/>
      <c r="K39" s="20"/>
      <c r="L39" t="s">
        <v>198</v>
      </c>
      <c r="M39">
        <v>40</v>
      </c>
      <c r="O39" s="20"/>
      <c r="P39" s="20"/>
      <c r="Q39" s="20"/>
    </row>
    <row r="40" spans="2:17">
      <c r="C40" t="s">
        <v>210</v>
      </c>
      <c r="J40" s="20"/>
      <c r="K40" s="20"/>
      <c r="L40" t="s">
        <v>199</v>
      </c>
      <c r="M40" s="20">
        <v>100</v>
      </c>
      <c r="N40" s="20"/>
      <c r="O40" s="20"/>
      <c r="P40" s="20"/>
      <c r="Q40" s="20"/>
    </row>
    <row r="41" spans="2:17">
      <c r="J41" s="20"/>
      <c r="K41" s="20"/>
      <c r="L41" s="20"/>
      <c r="M41" s="20"/>
      <c r="N41" s="20"/>
      <c r="P41" s="20" t="s">
        <v>201</v>
      </c>
      <c r="Q41" s="20" t="s">
        <v>202</v>
      </c>
    </row>
    <row r="42" spans="2:17">
      <c r="C42" t="s">
        <v>221</v>
      </c>
      <c r="J42" s="20"/>
      <c r="K42" s="20"/>
      <c r="L42" s="20">
        <f>(L37-2*M40)/M39</f>
        <v>20</v>
      </c>
      <c r="M42" s="20">
        <f>(M37-2*M40)/M39</f>
        <v>12.5</v>
      </c>
      <c r="N42" s="20">
        <f>L42*M42</f>
        <v>250</v>
      </c>
      <c r="O42">
        <v>1</v>
      </c>
      <c r="P42" s="21">
        <f>N42/N$5</f>
        <v>3.5714285714285714E-4</v>
      </c>
      <c r="Q42" s="21">
        <f>O42/1649</f>
        <v>6.0642813826561554E-4</v>
      </c>
    </row>
    <row r="43" spans="2:17">
      <c r="D43" t="s">
        <v>222</v>
      </c>
      <c r="J43" s="20"/>
      <c r="K43" s="20"/>
      <c r="L43" s="20"/>
      <c r="M43" s="20"/>
      <c r="N43" s="20">
        <f>N42-10</f>
        <v>240</v>
      </c>
      <c r="O43">
        <f>O42+10</f>
        <v>11</v>
      </c>
      <c r="P43" s="21">
        <f>N43/N$5</f>
        <v>3.4285714285714285E-4</v>
      </c>
      <c r="Q43" s="21">
        <f>O43/26600</f>
        <v>4.1353383458646618E-4</v>
      </c>
    </row>
    <row r="44" spans="2:17">
      <c r="D44" t="s">
        <v>223</v>
      </c>
      <c r="J44" s="20"/>
      <c r="K44" s="20"/>
      <c r="L44" s="20"/>
      <c r="M44" s="20"/>
      <c r="N44" s="20">
        <f t="shared" ref="N44:N57" si="2">N43-10</f>
        <v>230</v>
      </c>
      <c r="O44">
        <f t="shared" ref="O44:O57" si="3">O43+10</f>
        <v>21</v>
      </c>
      <c r="P44" s="21">
        <f>N44/N$5</f>
        <v>3.2857142857142856E-4</v>
      </c>
      <c r="Q44" s="21">
        <f>14/35000</f>
        <v>4.0000000000000002E-4</v>
      </c>
    </row>
    <row r="45" spans="2:17">
      <c r="D45" t="s">
        <v>224</v>
      </c>
      <c r="J45" s="20"/>
      <c r="K45" s="20"/>
      <c r="L45" s="20"/>
      <c r="M45" s="20"/>
      <c r="N45" s="20">
        <f t="shared" si="2"/>
        <v>220</v>
      </c>
      <c r="O45">
        <f t="shared" si="3"/>
        <v>31</v>
      </c>
      <c r="P45" s="21">
        <f>N45/N$5</f>
        <v>3.1428571428571427E-4</v>
      </c>
      <c r="Q45" s="21"/>
    </row>
    <row r="46" spans="2:17">
      <c r="J46" s="20"/>
      <c r="K46" s="20"/>
      <c r="L46" s="20"/>
      <c r="M46" s="20"/>
      <c r="N46" s="20">
        <f t="shared" si="2"/>
        <v>210</v>
      </c>
      <c r="O46">
        <f t="shared" si="3"/>
        <v>41</v>
      </c>
      <c r="P46" s="21">
        <f>N46/N$5</f>
        <v>2.9999999999999997E-4</v>
      </c>
      <c r="Q46" s="21"/>
    </row>
    <row r="47" spans="2:17">
      <c r="J47" s="20"/>
      <c r="K47" s="20"/>
      <c r="L47" s="20"/>
      <c r="M47" s="20"/>
      <c r="N47" s="20">
        <f t="shared" si="2"/>
        <v>200</v>
      </c>
      <c r="O47">
        <f t="shared" si="3"/>
        <v>51</v>
      </c>
      <c r="P47" s="21">
        <f>N47/N$5</f>
        <v>2.8571428571428574E-4</v>
      </c>
      <c r="Q47" s="21"/>
    </row>
    <row r="48" spans="2:17">
      <c r="J48" s="20"/>
      <c r="K48" s="20"/>
      <c r="L48" s="20"/>
      <c r="M48" s="20"/>
      <c r="N48" s="20">
        <f t="shared" si="2"/>
        <v>190</v>
      </c>
      <c r="O48">
        <f t="shared" si="3"/>
        <v>61</v>
      </c>
      <c r="P48" s="21">
        <f>N48/N$5</f>
        <v>2.7142857142857144E-4</v>
      </c>
      <c r="Q48" s="21"/>
    </row>
    <row r="49" spans="10:17">
      <c r="J49" s="20"/>
      <c r="K49" s="20"/>
      <c r="L49" s="20"/>
      <c r="M49" s="20"/>
      <c r="N49" s="20">
        <f t="shared" si="2"/>
        <v>180</v>
      </c>
      <c r="O49">
        <f t="shared" si="3"/>
        <v>71</v>
      </c>
      <c r="P49" s="21">
        <f>N49/N$5</f>
        <v>2.5714285714285715E-4</v>
      </c>
      <c r="Q49" s="21"/>
    </row>
    <row r="50" spans="10:17">
      <c r="J50" s="20"/>
      <c r="K50" s="20"/>
      <c r="L50" s="20"/>
      <c r="M50" s="20"/>
      <c r="N50" s="20">
        <f t="shared" si="2"/>
        <v>170</v>
      </c>
      <c r="O50">
        <f t="shared" si="3"/>
        <v>81</v>
      </c>
      <c r="P50" s="21">
        <f>N50/N$5</f>
        <v>2.4285714285714286E-4</v>
      </c>
      <c r="Q50" s="21"/>
    </row>
    <row r="51" spans="10:17">
      <c r="J51" s="20"/>
      <c r="K51" s="20"/>
      <c r="L51" s="20"/>
      <c r="M51" s="20"/>
      <c r="N51" s="20">
        <f t="shared" si="2"/>
        <v>160</v>
      </c>
      <c r="O51">
        <f t="shared" si="3"/>
        <v>91</v>
      </c>
      <c r="P51" s="21">
        <f>N51/N$5</f>
        <v>2.2857142857142857E-4</v>
      </c>
      <c r="Q51" s="21"/>
    </row>
    <row r="52" spans="10:17">
      <c r="J52" s="20"/>
      <c r="K52" s="20"/>
      <c r="L52" s="20"/>
      <c r="M52" s="20"/>
      <c r="N52" s="20">
        <f t="shared" si="2"/>
        <v>150</v>
      </c>
      <c r="O52">
        <f t="shared" si="3"/>
        <v>101</v>
      </c>
      <c r="P52" s="21">
        <f>N52/N$5</f>
        <v>2.1428571428571427E-4</v>
      </c>
      <c r="Q52" s="21"/>
    </row>
    <row r="53" spans="10:17">
      <c r="J53" s="20"/>
      <c r="K53" s="20"/>
      <c r="L53" s="20"/>
      <c r="M53" s="20"/>
      <c r="N53" s="20">
        <f t="shared" si="2"/>
        <v>140</v>
      </c>
      <c r="O53">
        <f t="shared" si="3"/>
        <v>111</v>
      </c>
      <c r="P53" s="21">
        <f>N53/N$5</f>
        <v>2.0000000000000001E-4</v>
      </c>
      <c r="Q53" s="21"/>
    </row>
    <row r="54" spans="10:17">
      <c r="J54" s="20"/>
      <c r="K54" s="20"/>
      <c r="L54" s="20"/>
      <c r="M54" s="20"/>
      <c r="N54" s="20">
        <f t="shared" si="2"/>
        <v>130</v>
      </c>
      <c r="O54">
        <f t="shared" si="3"/>
        <v>121</v>
      </c>
      <c r="P54" s="21">
        <f>N54/N$5</f>
        <v>1.8571428571428572E-4</v>
      </c>
      <c r="Q54" s="21"/>
    </row>
    <row r="55" spans="10:17">
      <c r="J55" s="20"/>
      <c r="K55" s="20"/>
      <c r="L55" s="20"/>
      <c r="M55" s="20"/>
      <c r="N55" s="20">
        <f t="shared" si="2"/>
        <v>120</v>
      </c>
      <c r="O55">
        <f t="shared" si="3"/>
        <v>131</v>
      </c>
      <c r="P55" s="21">
        <f>N55/N$5</f>
        <v>1.7142857142857143E-4</v>
      </c>
      <c r="Q55" s="21"/>
    </row>
    <row r="56" spans="10:17">
      <c r="J56" s="20"/>
      <c r="K56" s="20"/>
      <c r="L56" s="20"/>
      <c r="M56" s="20"/>
      <c r="N56" s="20">
        <f t="shared" si="2"/>
        <v>110</v>
      </c>
      <c r="O56">
        <f t="shared" si="3"/>
        <v>141</v>
      </c>
      <c r="P56" s="21">
        <f>N56/N$5</f>
        <v>1.5714285714285713E-4</v>
      </c>
      <c r="Q56" s="21"/>
    </row>
    <row r="57" spans="10:17">
      <c r="J57" s="20"/>
      <c r="K57" s="20"/>
      <c r="L57" s="20"/>
      <c r="M57" s="20"/>
      <c r="N57" s="20">
        <f t="shared" si="2"/>
        <v>100</v>
      </c>
      <c r="O57">
        <f t="shared" si="3"/>
        <v>151</v>
      </c>
      <c r="P57" s="21">
        <f>N57/N$5</f>
        <v>1.4285714285714287E-4</v>
      </c>
      <c r="Q57" s="21"/>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6"/>
  <sheetViews>
    <sheetView tabSelected="1" topLeftCell="B81" workbookViewId="0">
      <selection activeCell="N101" sqref="N101"/>
    </sheetView>
  </sheetViews>
  <sheetFormatPr baseColWidth="10" defaultRowHeight="15" x14ac:dyDescent="0"/>
  <cols>
    <col min="3" max="8" width="11.83203125" bestFit="1" customWidth="1"/>
    <col min="9" max="10" width="12.5" bestFit="1" customWidth="1"/>
    <col min="11" max="17" width="10.83203125" customWidth="1"/>
    <col min="18" max="19" width="10.83203125" hidden="1" customWidth="1"/>
    <col min="21" max="21" width="11.83203125" bestFit="1" customWidth="1"/>
    <col min="22" max="22" width="14.1640625" bestFit="1" customWidth="1"/>
  </cols>
  <sheetData>
    <row r="1" spans="1:20">
      <c r="A1" t="s">
        <v>17</v>
      </c>
    </row>
    <row r="2" spans="1:20">
      <c r="B2" t="s">
        <v>69</v>
      </c>
      <c r="T2" s="20"/>
    </row>
    <row r="3" spans="1:20">
      <c r="C3" t="s">
        <v>218</v>
      </c>
      <c r="T3" s="20"/>
    </row>
    <row r="4" spans="1:20">
      <c r="C4" t="s">
        <v>220</v>
      </c>
      <c r="T4" s="20"/>
    </row>
    <row r="5" spans="1:20">
      <c r="C5" t="s">
        <v>225</v>
      </c>
      <c r="T5" s="20"/>
    </row>
    <row r="6" spans="1:20">
      <c r="D6" t="s">
        <v>226</v>
      </c>
      <c r="T6" s="20"/>
    </row>
    <row r="7" spans="1:20">
      <c r="D7" t="s">
        <v>227</v>
      </c>
      <c r="T7" s="20"/>
    </row>
    <row r="8" spans="1:20">
      <c r="C8" t="s">
        <v>228</v>
      </c>
      <c r="T8" s="20"/>
    </row>
    <row r="9" spans="1:20">
      <c r="D9" t="s">
        <v>229</v>
      </c>
      <c r="T9" s="20"/>
    </row>
    <row r="10" spans="1:20">
      <c r="E10" t="s">
        <v>241</v>
      </c>
      <c r="T10" s="20"/>
    </row>
    <row r="11" spans="1:20">
      <c r="E11" t="s">
        <v>242</v>
      </c>
      <c r="T11" s="20"/>
    </row>
    <row r="12" spans="1:20">
      <c r="T12" s="20"/>
    </row>
    <row r="13" spans="1:20">
      <c r="D13" t="s">
        <v>230</v>
      </c>
      <c r="H13" t="s">
        <v>203</v>
      </c>
      <c r="T13" s="20"/>
    </row>
    <row r="14" spans="1:20">
      <c r="T14" s="20"/>
    </row>
    <row r="15" spans="1:20">
      <c r="T15" s="20"/>
    </row>
    <row r="16" spans="1:20">
      <c r="T16" s="20"/>
    </row>
    <row r="17" spans="10:20">
      <c r="T17" s="20"/>
    </row>
    <row r="18" spans="10:20">
      <c r="T18" s="20"/>
    </row>
    <row r="19" spans="10:20">
      <c r="T19" s="20"/>
    </row>
    <row r="20" spans="10:20">
      <c r="T20" s="20"/>
    </row>
    <row r="21" spans="10:20">
      <c r="T21" s="20"/>
    </row>
    <row r="22" spans="10:20">
      <c r="T22" s="20"/>
    </row>
    <row r="23" spans="10:20">
      <c r="T23" s="20"/>
    </row>
    <row r="24" spans="10:20">
      <c r="T24" s="20"/>
    </row>
    <row r="25" spans="10:20">
      <c r="T25" s="20"/>
    </row>
    <row r="26" spans="10:20">
      <c r="T26" s="20"/>
    </row>
    <row r="27" spans="10:20">
      <c r="T27" s="20"/>
    </row>
    <row r="28" spans="10:20">
      <c r="T28" s="20"/>
    </row>
    <row r="29" spans="10:20">
      <c r="J29" s="20"/>
      <c r="K29" s="20"/>
      <c r="L29" s="20"/>
      <c r="M29" s="20"/>
      <c r="N29" s="20"/>
      <c r="O29" s="20"/>
      <c r="P29" s="20"/>
      <c r="Q29" s="21"/>
      <c r="R29" s="20"/>
      <c r="S29" s="20"/>
      <c r="T29" s="20"/>
    </row>
    <row r="30" spans="10:20">
      <c r="J30" s="20"/>
      <c r="K30" s="20"/>
      <c r="L30" s="20"/>
      <c r="M30" s="20"/>
      <c r="N30" s="20"/>
      <c r="O30" s="20"/>
      <c r="P30" s="20"/>
      <c r="Q30" s="21"/>
      <c r="R30" s="20"/>
      <c r="S30" s="20"/>
      <c r="T30" s="20"/>
    </row>
    <row r="31" spans="10:20">
      <c r="J31" s="20"/>
      <c r="K31" s="20"/>
      <c r="L31" s="20"/>
      <c r="M31" s="20"/>
      <c r="N31" s="20"/>
      <c r="O31" s="20"/>
      <c r="P31" s="20"/>
      <c r="Q31" s="21"/>
      <c r="R31" s="20"/>
      <c r="S31" s="20"/>
      <c r="T31" s="20"/>
    </row>
    <row r="32" spans="10:20">
      <c r="N32" s="20"/>
      <c r="O32" s="20"/>
      <c r="P32" s="20"/>
      <c r="Q32" s="22"/>
    </row>
    <row r="33" spans="2:17">
      <c r="H33" s="25"/>
      <c r="N33" s="20"/>
      <c r="O33" s="20"/>
      <c r="P33" s="20"/>
      <c r="Q33" s="22"/>
    </row>
    <row r="34" spans="2:17">
      <c r="N34" s="20"/>
      <c r="O34" s="20"/>
      <c r="P34" s="20"/>
      <c r="Q34" s="22"/>
    </row>
    <row r="35" spans="2:17">
      <c r="N35" s="20"/>
      <c r="O35" s="20"/>
      <c r="P35" s="20"/>
      <c r="Q35" s="22"/>
    </row>
    <row r="36" spans="2:17">
      <c r="B36" t="s">
        <v>72</v>
      </c>
      <c r="N36" s="20"/>
      <c r="O36" s="20"/>
      <c r="P36" s="20"/>
      <c r="Q36" s="22"/>
    </row>
    <row r="37" spans="2:17">
      <c r="C37" t="s">
        <v>238</v>
      </c>
      <c r="N37" s="20"/>
      <c r="O37" s="20"/>
      <c r="P37" s="20"/>
      <c r="Q37" s="22"/>
    </row>
    <row r="38" spans="2:17">
      <c r="C38" t="s">
        <v>211</v>
      </c>
      <c r="J38" s="20" t="s">
        <v>112</v>
      </c>
      <c r="K38" s="20"/>
      <c r="L38" s="20"/>
      <c r="M38" s="20"/>
      <c r="N38" s="20"/>
      <c r="O38" s="20"/>
      <c r="P38" s="20"/>
      <c r="Q38" s="20"/>
    </row>
    <row r="39" spans="2:17">
      <c r="D39" t="s">
        <v>212</v>
      </c>
      <c r="J39" s="20"/>
      <c r="K39" s="20" t="s">
        <v>194</v>
      </c>
      <c r="L39" s="20"/>
      <c r="M39" s="20"/>
      <c r="N39" s="20"/>
      <c r="O39" s="20"/>
      <c r="P39" s="20"/>
      <c r="Q39" s="20"/>
    </row>
    <row r="40" spans="2:17">
      <c r="C40" t="s">
        <v>217</v>
      </c>
      <c r="J40" s="20"/>
      <c r="K40" s="20"/>
      <c r="L40" s="20" t="s">
        <v>195</v>
      </c>
      <c r="M40" s="20" t="s">
        <v>196</v>
      </c>
      <c r="N40" s="20" t="s">
        <v>197</v>
      </c>
      <c r="O40" s="20" t="s">
        <v>200</v>
      </c>
      <c r="P40" s="20"/>
      <c r="Q40" s="20"/>
    </row>
    <row r="41" spans="2:17">
      <c r="C41" t="s">
        <v>219</v>
      </c>
      <c r="J41" s="20"/>
      <c r="K41" s="20"/>
      <c r="L41" s="20">
        <v>1000</v>
      </c>
      <c r="M41" s="20">
        <v>700</v>
      </c>
      <c r="N41" s="20">
        <f>L41*M41</f>
        <v>700000</v>
      </c>
      <c r="O41" s="20"/>
      <c r="P41" s="20"/>
      <c r="Q41" s="20"/>
    </row>
    <row r="42" spans="2:17">
      <c r="C42" t="s">
        <v>231</v>
      </c>
      <c r="J42" s="20"/>
      <c r="K42" s="20"/>
      <c r="O42" s="20"/>
      <c r="P42" s="20"/>
      <c r="Q42" s="20"/>
    </row>
    <row r="43" spans="2:17">
      <c r="C43" t="s">
        <v>232</v>
      </c>
      <c r="J43" s="20"/>
      <c r="K43" s="20"/>
      <c r="L43" t="s">
        <v>198</v>
      </c>
      <c r="M43">
        <v>40</v>
      </c>
      <c r="O43" s="20"/>
      <c r="P43" s="20"/>
      <c r="Q43" s="20"/>
    </row>
    <row r="44" spans="2:17">
      <c r="J44" s="20"/>
      <c r="K44" s="20"/>
      <c r="L44" t="s">
        <v>199</v>
      </c>
      <c r="M44" s="20">
        <v>100</v>
      </c>
      <c r="N44" s="20"/>
      <c r="O44" s="20"/>
      <c r="P44" s="20"/>
      <c r="Q44" s="20"/>
    </row>
    <row r="45" spans="2:17">
      <c r="J45" s="20"/>
      <c r="K45" s="20"/>
      <c r="L45" s="20"/>
      <c r="M45" s="20"/>
      <c r="N45" s="20"/>
      <c r="P45" s="20" t="s">
        <v>201</v>
      </c>
      <c r="Q45" s="20" t="s">
        <v>202</v>
      </c>
    </row>
    <row r="46" spans="2:17">
      <c r="J46" s="20"/>
      <c r="K46" s="20"/>
      <c r="L46" s="20">
        <f>(L41-2*M44)/M43</f>
        <v>20</v>
      </c>
      <c r="M46" s="20">
        <f>(M41-2*M44)/M43</f>
        <v>12.5</v>
      </c>
      <c r="N46" s="20">
        <f>L46*M46</f>
        <v>250</v>
      </c>
      <c r="O46">
        <v>1</v>
      </c>
      <c r="P46" s="21" t="e">
        <f>N46/N$5</f>
        <v>#DIV/0!</v>
      </c>
      <c r="Q46" s="21">
        <f>O46/1649</f>
        <v>6.0642813826561554E-4</v>
      </c>
    </row>
    <row r="47" spans="2:17">
      <c r="C47" t="s">
        <v>237</v>
      </c>
      <c r="J47" s="20"/>
      <c r="K47" s="20"/>
      <c r="L47" s="20"/>
      <c r="M47" s="20"/>
      <c r="N47" s="20">
        <f>N46-10</f>
        <v>240</v>
      </c>
      <c r="O47">
        <f>O46+10</f>
        <v>11</v>
      </c>
      <c r="P47" s="21" t="e">
        <f>N47/N$5</f>
        <v>#DIV/0!</v>
      </c>
      <c r="Q47" s="21">
        <f>O47/26600</f>
        <v>4.1353383458646618E-4</v>
      </c>
    </row>
    <row r="48" spans="2:17">
      <c r="J48" s="20"/>
      <c r="K48" s="20"/>
      <c r="L48" s="20"/>
      <c r="M48" s="20"/>
      <c r="N48" s="20">
        <f t="shared" ref="N48:N61" si="0">N47-10</f>
        <v>230</v>
      </c>
      <c r="O48">
        <f t="shared" ref="O48:O61" si="1">O47+10</f>
        <v>21</v>
      </c>
      <c r="P48" s="21" t="e">
        <f>N48/N$5</f>
        <v>#DIV/0!</v>
      </c>
      <c r="Q48" s="21">
        <f>14/35000</f>
        <v>4.0000000000000002E-4</v>
      </c>
    </row>
    <row r="49" spans="2:17">
      <c r="J49" s="20"/>
      <c r="K49" s="20"/>
      <c r="L49" s="20"/>
      <c r="M49" s="20"/>
      <c r="N49" s="20">
        <f t="shared" si="0"/>
        <v>220</v>
      </c>
      <c r="O49">
        <f t="shared" si="1"/>
        <v>31</v>
      </c>
      <c r="P49" s="21" t="e">
        <f>N49/N$5</f>
        <v>#DIV/0!</v>
      </c>
      <c r="Q49" s="21"/>
    </row>
    <row r="50" spans="2:17">
      <c r="J50" s="20"/>
      <c r="K50" s="20"/>
      <c r="L50" s="20"/>
      <c r="M50" s="20"/>
      <c r="N50" s="20">
        <f t="shared" si="0"/>
        <v>210</v>
      </c>
      <c r="O50">
        <f t="shared" si="1"/>
        <v>41</v>
      </c>
      <c r="P50" s="21" t="e">
        <f>N50/N$5</f>
        <v>#DIV/0!</v>
      </c>
      <c r="Q50" s="21"/>
    </row>
    <row r="51" spans="2:17">
      <c r="J51" s="20"/>
      <c r="K51" s="20"/>
      <c r="L51" s="20"/>
      <c r="M51" s="20"/>
      <c r="N51" s="20">
        <f t="shared" si="0"/>
        <v>200</v>
      </c>
      <c r="O51">
        <f t="shared" si="1"/>
        <v>51</v>
      </c>
      <c r="P51" s="21" t="e">
        <f>N51/N$5</f>
        <v>#DIV/0!</v>
      </c>
      <c r="Q51" s="21"/>
    </row>
    <row r="52" spans="2:17">
      <c r="C52" t="s">
        <v>213</v>
      </c>
      <c r="J52" s="20"/>
      <c r="K52" s="20"/>
      <c r="L52" s="20"/>
      <c r="M52" s="20"/>
      <c r="N52" s="20">
        <f t="shared" si="0"/>
        <v>190</v>
      </c>
      <c r="O52">
        <f t="shared" si="1"/>
        <v>61</v>
      </c>
      <c r="P52" s="21" t="e">
        <f>N52/N$5</f>
        <v>#DIV/0!</v>
      </c>
      <c r="Q52" s="21"/>
    </row>
    <row r="53" spans="2:17">
      <c r="D53" t="s">
        <v>214</v>
      </c>
      <c r="J53" s="20"/>
      <c r="K53" s="20"/>
      <c r="L53" s="20"/>
      <c r="M53" s="20"/>
      <c r="N53" s="20">
        <f t="shared" si="0"/>
        <v>180</v>
      </c>
      <c r="O53">
        <f t="shared" si="1"/>
        <v>71</v>
      </c>
      <c r="P53" s="21" t="e">
        <f>N53/N$5</f>
        <v>#DIV/0!</v>
      </c>
      <c r="Q53" s="21"/>
    </row>
    <row r="54" spans="2:17">
      <c r="D54" t="s">
        <v>215</v>
      </c>
      <c r="J54" s="20"/>
      <c r="K54" s="20"/>
      <c r="L54" s="20"/>
      <c r="M54" s="20"/>
      <c r="N54" s="20">
        <f t="shared" si="0"/>
        <v>170</v>
      </c>
      <c r="O54">
        <f t="shared" si="1"/>
        <v>81</v>
      </c>
      <c r="P54" s="21" t="e">
        <f>N54/N$5</f>
        <v>#DIV/0!</v>
      </c>
      <c r="Q54" s="21"/>
    </row>
    <row r="55" spans="2:17">
      <c r="D55" t="s">
        <v>216</v>
      </c>
      <c r="J55" s="20"/>
      <c r="K55" s="20"/>
      <c r="L55" s="20"/>
      <c r="M55" s="20"/>
      <c r="N55" s="20">
        <f t="shared" si="0"/>
        <v>160</v>
      </c>
      <c r="O55">
        <f t="shared" si="1"/>
        <v>91</v>
      </c>
      <c r="P55" s="21" t="e">
        <f>N55/N$5</f>
        <v>#DIV/0!</v>
      </c>
      <c r="Q55" s="21"/>
    </row>
    <row r="56" spans="2:17">
      <c r="D56" t="s">
        <v>233</v>
      </c>
      <c r="J56" s="20"/>
      <c r="K56" s="20"/>
      <c r="L56" s="20"/>
      <c r="M56" s="20"/>
      <c r="N56" s="20">
        <f t="shared" si="0"/>
        <v>150</v>
      </c>
      <c r="O56">
        <f t="shared" si="1"/>
        <v>101</v>
      </c>
      <c r="P56" s="21" t="e">
        <f>N56/N$5</f>
        <v>#DIV/0!</v>
      </c>
      <c r="Q56" s="21"/>
    </row>
    <row r="57" spans="2:17">
      <c r="E57" t="s">
        <v>234</v>
      </c>
      <c r="J57" s="20"/>
      <c r="K57" s="20"/>
      <c r="L57" s="20"/>
      <c r="M57" s="20"/>
      <c r="N57" s="20">
        <f t="shared" si="0"/>
        <v>140</v>
      </c>
      <c r="O57">
        <f t="shared" si="1"/>
        <v>111</v>
      </c>
      <c r="P57" s="21" t="e">
        <f>N57/N$5</f>
        <v>#DIV/0!</v>
      </c>
      <c r="Q57" s="21"/>
    </row>
    <row r="58" spans="2:17">
      <c r="E58" t="s">
        <v>235</v>
      </c>
      <c r="J58" s="20"/>
      <c r="K58" s="20"/>
      <c r="L58" s="20"/>
      <c r="M58" s="20"/>
      <c r="N58" s="20">
        <f t="shared" si="0"/>
        <v>130</v>
      </c>
      <c r="O58">
        <f t="shared" si="1"/>
        <v>121</v>
      </c>
      <c r="P58" s="21" t="e">
        <f>N58/N$5</f>
        <v>#DIV/0!</v>
      </c>
      <c r="Q58" s="21"/>
    </row>
    <row r="59" spans="2:17">
      <c r="E59" t="s">
        <v>236</v>
      </c>
      <c r="J59" s="20"/>
      <c r="K59" s="20"/>
      <c r="L59" s="20"/>
      <c r="M59" s="20"/>
      <c r="N59" s="20">
        <f t="shared" si="0"/>
        <v>120</v>
      </c>
      <c r="O59">
        <f t="shared" si="1"/>
        <v>131</v>
      </c>
      <c r="P59" s="21" t="e">
        <f>N59/N$5</f>
        <v>#DIV/0!</v>
      </c>
      <c r="Q59" s="21"/>
    </row>
    <row r="60" spans="2:17">
      <c r="J60" s="20"/>
      <c r="K60" s="20"/>
      <c r="L60" s="20"/>
      <c r="M60" s="20"/>
      <c r="N60" s="20">
        <f t="shared" si="0"/>
        <v>110</v>
      </c>
      <c r="O60">
        <f t="shared" si="1"/>
        <v>141</v>
      </c>
      <c r="P60" s="21" t="e">
        <f>N60/N$5</f>
        <v>#DIV/0!</v>
      </c>
      <c r="Q60" s="21"/>
    </row>
    <row r="61" spans="2:17">
      <c r="J61" s="20"/>
      <c r="K61" s="20"/>
      <c r="L61" s="20"/>
      <c r="M61" s="20"/>
      <c r="N61" s="20">
        <f t="shared" si="0"/>
        <v>100</v>
      </c>
      <c r="O61">
        <f t="shared" si="1"/>
        <v>151</v>
      </c>
      <c r="P61" s="21" t="e">
        <f>N61/N$5</f>
        <v>#DIV/0!</v>
      </c>
      <c r="Q61" s="21"/>
    </row>
    <row r="64" spans="2:17">
      <c r="B64" t="s">
        <v>243</v>
      </c>
      <c r="C64" t="s">
        <v>244</v>
      </c>
    </row>
    <row r="65" spans="2:13">
      <c r="C65" t="s">
        <v>245</v>
      </c>
    </row>
    <row r="66" spans="2:13">
      <c r="C66" t="s">
        <v>246</v>
      </c>
    </row>
    <row r="67" spans="2:13">
      <c r="C67" t="s">
        <v>247</v>
      </c>
    </row>
    <row r="68" spans="2:13">
      <c r="C68" t="s">
        <v>248</v>
      </c>
    </row>
    <row r="70" spans="2:13">
      <c r="B70" t="s">
        <v>239</v>
      </c>
      <c r="C70">
        <v>5</v>
      </c>
      <c r="D70">
        <v>5</v>
      </c>
      <c r="E70">
        <v>5</v>
      </c>
      <c r="F70">
        <v>5</v>
      </c>
      <c r="G70">
        <v>5</v>
      </c>
      <c r="H70">
        <v>5</v>
      </c>
      <c r="I70">
        <v>5</v>
      </c>
      <c r="J70">
        <v>5</v>
      </c>
      <c r="K70">
        <v>5</v>
      </c>
      <c r="L70">
        <v>5</v>
      </c>
      <c r="M70">
        <v>5</v>
      </c>
    </row>
    <row r="71" spans="2:13">
      <c r="B71" t="s">
        <v>240</v>
      </c>
      <c r="C71">
        <v>0</v>
      </c>
      <c r="D71">
        <v>1</v>
      </c>
      <c r="E71">
        <v>2</v>
      </c>
      <c r="F71">
        <v>3</v>
      </c>
      <c r="G71">
        <v>4</v>
      </c>
      <c r="H71">
        <v>5</v>
      </c>
      <c r="I71">
        <v>6</v>
      </c>
      <c r="J71">
        <v>7</v>
      </c>
      <c r="K71">
        <v>8</v>
      </c>
      <c r="L71">
        <v>9</v>
      </c>
      <c r="M71">
        <v>10</v>
      </c>
    </row>
    <row r="72" spans="2:13">
      <c r="C72" s="26" t="e">
        <f>(C70-C71)/SQRT(C71)</f>
        <v>#DIV/0!</v>
      </c>
      <c r="D72" s="26">
        <f t="shared" ref="D72:M72" si="2">(D70-D71)/SQRT(D71)</f>
        <v>4</v>
      </c>
      <c r="E72" s="26">
        <f t="shared" si="2"/>
        <v>2.1213203435596424</v>
      </c>
      <c r="F72" s="26">
        <f t="shared" si="2"/>
        <v>1.1547005383792517</v>
      </c>
      <c r="G72" s="26">
        <f t="shared" si="2"/>
        <v>0.5</v>
      </c>
      <c r="H72" s="26">
        <f t="shared" si="2"/>
        <v>0</v>
      </c>
      <c r="I72" s="26">
        <f t="shared" si="2"/>
        <v>-0.40824829046386307</v>
      </c>
      <c r="J72" s="26">
        <f t="shared" si="2"/>
        <v>-0.7559289460184544</v>
      </c>
      <c r="K72" s="26">
        <f t="shared" si="2"/>
        <v>-1.0606601717798212</v>
      </c>
      <c r="L72" s="26">
        <f t="shared" si="2"/>
        <v>-1.3333333333333333</v>
      </c>
      <c r="M72" s="26">
        <f t="shared" si="2"/>
        <v>-1.5811388300841895</v>
      </c>
    </row>
    <row r="73" spans="2:13">
      <c r="B73">
        <v>10</v>
      </c>
      <c r="C73" s="26" t="e">
        <f>C72*$B$73</f>
        <v>#DIV/0!</v>
      </c>
      <c r="D73" s="26">
        <f t="shared" ref="D73:M73" si="3">D72*$B$73</f>
        <v>40</v>
      </c>
      <c r="E73" s="26">
        <f t="shared" si="3"/>
        <v>21.213203435596423</v>
      </c>
      <c r="F73" s="26">
        <f t="shared" si="3"/>
        <v>11.547005383792516</v>
      </c>
      <c r="G73" s="26">
        <f t="shared" si="3"/>
        <v>5</v>
      </c>
      <c r="H73" s="26">
        <f t="shared" si="3"/>
        <v>0</v>
      </c>
      <c r="I73" s="26">
        <f t="shared" si="3"/>
        <v>-4.0824829046386304</v>
      </c>
      <c r="J73" s="26">
        <f t="shared" si="3"/>
        <v>-7.5592894601845444</v>
      </c>
      <c r="K73" s="26">
        <f t="shared" si="3"/>
        <v>-10.606601717798211</v>
      </c>
      <c r="L73" s="26">
        <f t="shared" si="3"/>
        <v>-13.333333333333332</v>
      </c>
      <c r="M73" s="26">
        <f t="shared" si="3"/>
        <v>-15.811388300841895</v>
      </c>
    </row>
    <row r="75" spans="2:13">
      <c r="B75" t="s">
        <v>239</v>
      </c>
      <c r="C75">
        <v>10</v>
      </c>
      <c r="D75">
        <v>10</v>
      </c>
      <c r="E75">
        <v>10</v>
      </c>
      <c r="F75">
        <v>10</v>
      </c>
      <c r="G75">
        <v>10</v>
      </c>
      <c r="H75">
        <v>10</v>
      </c>
      <c r="I75">
        <v>10</v>
      </c>
      <c r="J75">
        <v>10</v>
      </c>
      <c r="K75">
        <v>10</v>
      </c>
      <c r="L75">
        <v>10</v>
      </c>
      <c r="M75">
        <v>10</v>
      </c>
    </row>
    <row r="76" spans="2:13">
      <c r="B76" t="s">
        <v>240</v>
      </c>
      <c r="C76">
        <v>5</v>
      </c>
      <c r="D76">
        <v>6</v>
      </c>
      <c r="E76">
        <v>7</v>
      </c>
      <c r="F76">
        <v>8</v>
      </c>
      <c r="G76">
        <v>9</v>
      </c>
      <c r="H76">
        <v>10</v>
      </c>
      <c r="I76">
        <v>11</v>
      </c>
      <c r="J76">
        <v>12</v>
      </c>
      <c r="K76">
        <v>13</v>
      </c>
      <c r="L76">
        <v>14</v>
      </c>
      <c r="M76">
        <v>15</v>
      </c>
    </row>
    <row r="77" spans="2:13">
      <c r="C77" s="26">
        <f>(C75-C76)/SQRT(C76)</f>
        <v>2.2360679774997898</v>
      </c>
      <c r="D77" s="26">
        <f t="shared" ref="D77:M77" si="4">(D75-D76)/SQRT(D76)</f>
        <v>1.6329931618554523</v>
      </c>
      <c r="E77" s="26">
        <f t="shared" si="4"/>
        <v>1.1338934190276817</v>
      </c>
      <c r="F77" s="26">
        <f t="shared" si="4"/>
        <v>0.70710678118654746</v>
      </c>
      <c r="G77" s="26">
        <f t="shared" si="4"/>
        <v>0.33333333333333331</v>
      </c>
      <c r="H77" s="26">
        <f t="shared" si="4"/>
        <v>0</v>
      </c>
      <c r="I77" s="26">
        <f t="shared" si="4"/>
        <v>-0.30151134457776363</v>
      </c>
      <c r="J77" s="26">
        <f t="shared" si="4"/>
        <v>-0.57735026918962584</v>
      </c>
      <c r="K77" s="26">
        <f t="shared" si="4"/>
        <v>-0.83205029433784372</v>
      </c>
      <c r="L77" s="26">
        <f t="shared" si="4"/>
        <v>-1.0690449676496976</v>
      </c>
      <c r="M77" s="26">
        <f t="shared" si="4"/>
        <v>-1.2909944487358056</v>
      </c>
    </row>
    <row r="78" spans="2:13">
      <c r="B78">
        <v>10</v>
      </c>
      <c r="C78" s="26">
        <f>C77*$B$73</f>
        <v>22.360679774997898</v>
      </c>
      <c r="D78" s="26">
        <f t="shared" ref="D78" si="5">D77*$B$73</f>
        <v>16.329931618554522</v>
      </c>
      <c r="E78" s="26">
        <f t="shared" ref="E78" si="6">E77*$B$73</f>
        <v>11.338934190276817</v>
      </c>
      <c r="F78" s="26">
        <f t="shared" ref="F78" si="7">F77*$B$73</f>
        <v>7.0710678118654746</v>
      </c>
      <c r="G78" s="26">
        <f t="shared" ref="G78" si="8">G77*$B$73</f>
        <v>3.333333333333333</v>
      </c>
      <c r="H78" s="26">
        <f t="shared" ref="H78" si="9">H77*$B$73</f>
        <v>0</v>
      </c>
      <c r="I78" s="26">
        <f t="shared" ref="I78" si="10">I77*$B$73</f>
        <v>-3.0151134457776365</v>
      </c>
      <c r="J78" s="26">
        <f t="shared" ref="J78" si="11">J77*$B$73</f>
        <v>-5.7735026918962582</v>
      </c>
      <c r="K78" s="26">
        <f t="shared" ref="K78" si="12">K77*$B$73</f>
        <v>-8.3205029433784379</v>
      </c>
      <c r="L78" s="26">
        <f t="shared" ref="L78" si="13">L77*$B$73</f>
        <v>-10.690449676496975</v>
      </c>
      <c r="M78" s="26">
        <f t="shared" ref="M78" si="14">M77*$B$73</f>
        <v>-12.909944487358056</v>
      </c>
    </row>
    <row r="80" spans="2:13">
      <c r="B80" t="s">
        <v>239</v>
      </c>
      <c r="C80">
        <v>200</v>
      </c>
      <c r="D80">
        <v>200</v>
      </c>
      <c r="E80">
        <v>200</v>
      </c>
      <c r="F80">
        <v>200</v>
      </c>
      <c r="G80">
        <v>200</v>
      </c>
      <c r="H80">
        <v>200</v>
      </c>
      <c r="I80">
        <v>200</v>
      </c>
      <c r="J80">
        <v>200</v>
      </c>
      <c r="K80">
        <v>200</v>
      </c>
      <c r="L80">
        <v>200</v>
      </c>
      <c r="M80">
        <v>200</v>
      </c>
    </row>
    <row r="81" spans="2:13">
      <c r="B81" t="s">
        <v>240</v>
      </c>
      <c r="C81">
        <v>195</v>
      </c>
      <c r="D81">
        <v>196</v>
      </c>
      <c r="E81">
        <v>197</v>
      </c>
      <c r="F81">
        <v>198</v>
      </c>
      <c r="G81">
        <v>199</v>
      </c>
      <c r="H81">
        <v>200</v>
      </c>
      <c r="I81">
        <v>201</v>
      </c>
      <c r="J81">
        <v>202</v>
      </c>
      <c r="K81">
        <v>203</v>
      </c>
      <c r="L81">
        <v>204</v>
      </c>
      <c r="M81">
        <v>205</v>
      </c>
    </row>
    <row r="82" spans="2:13">
      <c r="C82" s="26">
        <f>(C80-C81)/SQRT(C81)</f>
        <v>0.35805743701971643</v>
      </c>
      <c r="D82" s="26">
        <f t="shared" ref="D82:M82" si="15">(D80-D81)/SQRT(D81)</f>
        <v>0.2857142857142857</v>
      </c>
      <c r="E82" s="26">
        <f t="shared" si="15"/>
        <v>0.21374114996372895</v>
      </c>
      <c r="F82" s="26">
        <f t="shared" si="15"/>
        <v>0.1421338109037403</v>
      </c>
      <c r="G82" s="26">
        <f t="shared" si="15"/>
        <v>7.0888120500833582E-2</v>
      </c>
      <c r="H82" s="26">
        <f t="shared" si="15"/>
        <v>0</v>
      </c>
      <c r="I82" s="26">
        <f t="shared" si="15"/>
        <v>-7.0534561585859828E-2</v>
      </c>
      <c r="J82" s="26">
        <f t="shared" si="15"/>
        <v>-0.14071950894605836</v>
      </c>
      <c r="K82" s="26">
        <f t="shared" si="15"/>
        <v>-0.21055872190307892</v>
      </c>
      <c r="L82" s="26">
        <f t="shared" si="15"/>
        <v>-0.28005601680560194</v>
      </c>
      <c r="M82" s="26">
        <f t="shared" si="15"/>
        <v>-0.34921514788478908</v>
      </c>
    </row>
    <row r="83" spans="2:13">
      <c r="B83">
        <v>10</v>
      </c>
      <c r="C83" s="26">
        <f>C82*$B$73</f>
        <v>3.5805743701971644</v>
      </c>
      <c r="D83" s="26">
        <f t="shared" ref="D83" si="16">D82*$B$73</f>
        <v>2.8571428571428568</v>
      </c>
      <c r="E83" s="26">
        <f t="shared" ref="E83" si="17">E82*$B$73</f>
        <v>2.1374114996372895</v>
      </c>
      <c r="F83" s="26">
        <f t="shared" ref="F83" si="18">F82*$B$73</f>
        <v>1.4213381090374031</v>
      </c>
      <c r="G83" s="26">
        <f t="shared" ref="G83" si="19">G82*$B$73</f>
        <v>0.70888120500833585</v>
      </c>
      <c r="H83" s="26">
        <f t="shared" ref="H83" si="20">H82*$B$73</f>
        <v>0</v>
      </c>
      <c r="I83" s="26">
        <f t="shared" ref="I83" si="21">I82*$B$73</f>
        <v>-0.70534561585859823</v>
      </c>
      <c r="J83" s="26">
        <f t="shared" ref="J83" si="22">J82*$B$73</f>
        <v>-1.4071950894605836</v>
      </c>
      <c r="K83" s="26">
        <f t="shared" ref="K83" si="23">K82*$B$73</f>
        <v>-2.1055872190307894</v>
      </c>
      <c r="L83" s="26">
        <f t="shared" ref="L83" si="24">L82*$B$73</f>
        <v>-2.8005601680560193</v>
      </c>
      <c r="M83" s="26">
        <f t="shared" ref="M83" si="25">M82*$B$73</f>
        <v>-3.4921514788478909</v>
      </c>
    </row>
    <row r="85" spans="2:13">
      <c r="B85" t="s">
        <v>239</v>
      </c>
      <c r="C85">
        <v>400</v>
      </c>
      <c r="D85">
        <v>400</v>
      </c>
      <c r="E85">
        <v>400</v>
      </c>
      <c r="F85">
        <v>400</v>
      </c>
      <c r="G85">
        <v>400</v>
      </c>
      <c r="H85">
        <v>400</v>
      </c>
      <c r="I85">
        <v>400</v>
      </c>
      <c r="J85">
        <v>400</v>
      </c>
      <c r="K85">
        <v>400</v>
      </c>
      <c r="L85">
        <v>400</v>
      </c>
      <c r="M85">
        <v>400</v>
      </c>
    </row>
    <row r="86" spans="2:13">
      <c r="B86" t="s">
        <v>240</v>
      </c>
      <c r="C86">
        <v>395</v>
      </c>
      <c r="D86">
        <v>396</v>
      </c>
      <c r="E86">
        <v>397</v>
      </c>
      <c r="F86">
        <v>398</v>
      </c>
      <c r="G86">
        <v>399</v>
      </c>
      <c r="H86">
        <v>400</v>
      </c>
      <c r="I86">
        <v>401</v>
      </c>
      <c r="J86">
        <v>402</v>
      </c>
      <c r="K86">
        <v>403</v>
      </c>
      <c r="L86">
        <v>404</v>
      </c>
      <c r="M86">
        <v>405</v>
      </c>
    </row>
    <row r="87" spans="2:13">
      <c r="C87" s="26">
        <f>(C85-C86)/SQRT(C86)</f>
        <v>0.2515773027133138</v>
      </c>
      <c r="D87" s="26">
        <f t="shared" ref="D87" si="26">(D85-D86)/SQRT(D86)</f>
        <v>0.20100756305184242</v>
      </c>
      <c r="E87" s="26">
        <f t="shared" ref="E87" si="27">(E85-E86)/SQRT(E86)</f>
        <v>0.15056568396854866</v>
      </c>
      <c r="F87" s="26">
        <f t="shared" ref="F87" si="28">(F85-F86)/SQRT(F86)</f>
        <v>0.1002509414234171</v>
      </c>
      <c r="G87" s="26">
        <f t="shared" ref="G87" si="29">(G85-G86)/SQRT(G86)</f>
        <v>5.0062617432175889E-2</v>
      </c>
      <c r="H87" s="26">
        <f t="shared" ref="H87" si="30">(H85-H86)/SQRT(H86)</f>
        <v>0</v>
      </c>
      <c r="I87" s="26">
        <f t="shared" ref="I87" si="31">(I85-I86)/SQRT(I86)</f>
        <v>-4.9937616943892232E-2</v>
      </c>
      <c r="J87" s="26">
        <f t="shared" ref="J87" si="32">(J85-J86)/SQRT(J86)</f>
        <v>-9.9750933610763287E-2</v>
      </c>
      <c r="K87" s="26">
        <f t="shared" ref="K87" si="33">(K85-K86)/SQRT(K86)</f>
        <v>-0.14944064441601537</v>
      </c>
      <c r="L87" s="26">
        <f t="shared" ref="L87" si="34">(L85-L86)/SQRT(L86)</f>
        <v>-0.19900743804199783</v>
      </c>
      <c r="M87" s="26">
        <f t="shared" ref="M87" si="35">(M85-M86)/SQRT(M86)</f>
        <v>-0.24845199749997662</v>
      </c>
    </row>
    <row r="88" spans="2:13">
      <c r="B88">
        <v>10</v>
      </c>
      <c r="C88" s="26">
        <f>C87*$B$73</f>
        <v>2.5157730271331378</v>
      </c>
      <c r="D88" s="26">
        <f t="shared" ref="D88" si="36">D87*$B$73</f>
        <v>2.0100756305184242</v>
      </c>
      <c r="E88" s="26">
        <f t="shared" ref="E88" si="37">E87*$B$73</f>
        <v>1.5056568396854866</v>
      </c>
      <c r="F88" s="26">
        <f t="shared" ref="F88" si="38">F87*$B$73</f>
        <v>1.0025094142341711</v>
      </c>
      <c r="G88" s="26">
        <f t="shared" ref="G88" si="39">G87*$B$73</f>
        <v>0.50062617432175893</v>
      </c>
      <c r="H88" s="26">
        <f t="shared" ref="H88" si="40">H87*$B$73</f>
        <v>0</v>
      </c>
      <c r="I88" s="26">
        <f t="shared" ref="I88" si="41">I87*$B$73</f>
        <v>-0.49937616943892232</v>
      </c>
      <c r="J88" s="26">
        <f t="shared" ref="J88" si="42">J87*$B$73</f>
        <v>-0.99750933610763282</v>
      </c>
      <c r="K88" s="26">
        <f t="shared" ref="K88" si="43">K87*$B$73</f>
        <v>-1.4944064441601537</v>
      </c>
      <c r="L88" s="26">
        <f t="shared" ref="L88" si="44">L87*$B$73</f>
        <v>-1.9900743804199783</v>
      </c>
      <c r="M88" s="26">
        <f t="shared" ref="M88" si="45">M87*$B$73</f>
        <v>-2.4845199749997664</v>
      </c>
    </row>
    <row r="91" spans="2:13">
      <c r="B91" t="s">
        <v>249</v>
      </c>
    </row>
    <row r="92" spans="2:13">
      <c r="C92" t="s">
        <v>250</v>
      </c>
    </row>
    <row r="93" spans="2:13">
      <c r="C93" t="s">
        <v>251</v>
      </c>
    </row>
    <row r="94" spans="2:13">
      <c r="C94" t="s">
        <v>252</v>
      </c>
    </row>
    <row r="95" spans="2:13">
      <c r="C95" t="s">
        <v>253</v>
      </c>
    </row>
    <row r="97" spans="2:17">
      <c r="B97" t="s">
        <v>254</v>
      </c>
    </row>
    <row r="98" spans="2:17">
      <c r="C98" t="s">
        <v>255</v>
      </c>
    </row>
    <row r="99" spans="2:17">
      <c r="C99" t="s">
        <v>256</v>
      </c>
      <c r="K99">
        <f>9*25</f>
        <v>225</v>
      </c>
      <c r="N99">
        <f>3.14*5^2</f>
        <v>78.5</v>
      </c>
    </row>
    <row r="100" spans="2:17">
      <c r="N100">
        <f>700*1000</f>
        <v>700000</v>
      </c>
    </row>
    <row r="101" spans="2:17">
      <c r="N101">
        <f>N99/N100</f>
        <v>1.1214285714285714E-4</v>
      </c>
    </row>
    <row r="102" spans="2:17">
      <c r="B102" t="s">
        <v>260</v>
      </c>
      <c r="C102" t="s">
        <v>261</v>
      </c>
      <c r="N102" s="20">
        <f>N100/N99</f>
        <v>8917.1974522292985</v>
      </c>
      <c r="O102" t="s">
        <v>258</v>
      </c>
    </row>
    <row r="103" spans="2:17">
      <c r="D103" t="s">
        <v>265</v>
      </c>
      <c r="N103">
        <v>12</v>
      </c>
    </row>
    <row r="104" spans="2:17">
      <c r="D104" t="s">
        <v>266</v>
      </c>
      <c r="N104" s="24">
        <f>N102*N103</f>
        <v>107006.36942675158</v>
      </c>
    </row>
    <row r="105" spans="2:17">
      <c r="D105" t="s">
        <v>267</v>
      </c>
    </row>
    <row r="106" spans="2:17">
      <c r="E106" t="s">
        <v>268</v>
      </c>
    </row>
    <row r="107" spans="2:17">
      <c r="E107" t="s">
        <v>269</v>
      </c>
    </row>
    <row r="108" spans="2:17">
      <c r="C108" t="s">
        <v>272</v>
      </c>
      <c r="G108">
        <v>500</v>
      </c>
      <c r="H108">
        <v>340</v>
      </c>
      <c r="I108">
        <f>(G108-H108)</f>
        <v>160</v>
      </c>
      <c r="J108">
        <f>I108^2</f>
        <v>25600</v>
      </c>
      <c r="K108">
        <f>J108+J109</f>
        <v>37700</v>
      </c>
      <c r="L108">
        <f>SQRT(K108)</f>
        <v>194.164878389476</v>
      </c>
    </row>
    <row r="109" spans="2:17">
      <c r="C109" t="s">
        <v>277</v>
      </c>
      <c r="G109">
        <v>350</v>
      </c>
      <c r="H109">
        <v>460</v>
      </c>
      <c r="I109">
        <f>(G109-H109)</f>
        <v>-110</v>
      </c>
      <c r="J109">
        <f>I109^2</f>
        <v>12100</v>
      </c>
    </row>
    <row r="111" spans="2:17">
      <c r="N111" t="s">
        <v>273</v>
      </c>
      <c r="O111" t="s">
        <v>276</v>
      </c>
    </row>
    <row r="112" spans="2:17">
      <c r="G112" t="s">
        <v>264</v>
      </c>
      <c r="M112" t="s">
        <v>274</v>
      </c>
      <c r="N112">
        <v>497</v>
      </c>
      <c r="O112">
        <v>740</v>
      </c>
      <c r="P112">
        <f>O112-N112</f>
        <v>243</v>
      </c>
      <c r="Q112">
        <f>DEGREES(ATAN(-P113/P112))</f>
        <v>-23.170127634959712</v>
      </c>
    </row>
    <row r="113" spans="2:16">
      <c r="G113">
        <v>500</v>
      </c>
      <c r="H113">
        <v>100</v>
      </c>
      <c r="I113">
        <f>G113-H113</f>
        <v>400</v>
      </c>
      <c r="J113" s="17">
        <f>DEGREES(ATAN(I113/I114))</f>
        <v>-62.300527191945001</v>
      </c>
      <c r="M113" t="s">
        <v>275</v>
      </c>
      <c r="N113">
        <v>396</v>
      </c>
      <c r="O113">
        <v>500</v>
      </c>
      <c r="P113">
        <f>O113-N113</f>
        <v>104</v>
      </c>
    </row>
    <row r="114" spans="2:16">
      <c r="G114">
        <v>350</v>
      </c>
      <c r="H114">
        <v>140</v>
      </c>
      <c r="I114">
        <f>-(G114-H114)</f>
        <v>-210</v>
      </c>
    </row>
    <row r="116" spans="2:16">
      <c r="C116" t="s">
        <v>262</v>
      </c>
    </row>
    <row r="117" spans="2:16">
      <c r="C117" t="s">
        <v>263</v>
      </c>
      <c r="G117">
        <v>501</v>
      </c>
      <c r="H117">
        <v>700</v>
      </c>
      <c r="I117">
        <f>G117-H117</f>
        <v>-199</v>
      </c>
      <c r="J117" s="17">
        <f>DEGREES(ATAN(I117/I118))</f>
        <v>-38.631735850891495</v>
      </c>
    </row>
    <row r="118" spans="2:16">
      <c r="C118" t="s">
        <v>257</v>
      </c>
      <c r="G118">
        <v>349</v>
      </c>
      <c r="H118">
        <v>100</v>
      </c>
      <c r="I118">
        <f>G118-H118</f>
        <v>249</v>
      </c>
    </row>
    <row r="119" spans="2:16">
      <c r="C119" t="s">
        <v>259</v>
      </c>
    </row>
    <row r="120" spans="2:16">
      <c r="C120" t="s">
        <v>136</v>
      </c>
      <c r="G120">
        <v>700</v>
      </c>
      <c r="H120">
        <v>501</v>
      </c>
      <c r="I120">
        <f>G120-H120</f>
        <v>199</v>
      </c>
      <c r="J120" s="17">
        <f>DEGREES(ATAN(I120/I121))</f>
        <v>-38.631735850891495</v>
      </c>
      <c r="O120">
        <f>ATAN(-150/240)</f>
        <v>-0.55859931534356244</v>
      </c>
    </row>
    <row r="121" spans="2:16">
      <c r="E121">
        <f>180-38</f>
        <v>142</v>
      </c>
      <c r="G121">
        <v>100</v>
      </c>
      <c r="H121">
        <v>349</v>
      </c>
      <c r="I121">
        <f>G121-H121</f>
        <v>-249</v>
      </c>
      <c r="O121">
        <f>-55-180</f>
        <v>-235</v>
      </c>
    </row>
    <row r="122" spans="2:16">
      <c r="J122" s="17">
        <f>360-J120</f>
        <v>398.63173585089152</v>
      </c>
      <c r="L122">
        <f>DEGREES(3.3)</f>
        <v>189.07607239317164</v>
      </c>
    </row>
    <row r="123" spans="2:16">
      <c r="L123">
        <f>DEGREES(2*PI())</f>
        <v>360</v>
      </c>
    </row>
    <row r="124" spans="2:16">
      <c r="J124" s="17">
        <f>318+-J120</f>
        <v>356.63173585089152</v>
      </c>
    </row>
    <row r="126" spans="2:16">
      <c r="O126">
        <f>ATAN(230/-111)</f>
        <v>-1.1211583090551975</v>
      </c>
    </row>
    <row r="128" spans="2:16">
      <c r="B128" t="s">
        <v>270</v>
      </c>
      <c r="C128">
        <v>5</v>
      </c>
      <c r="D128">
        <v>5</v>
      </c>
      <c r="E128">
        <v>5</v>
      </c>
      <c r="F128">
        <v>5</v>
      </c>
      <c r="G128">
        <v>5</v>
      </c>
      <c r="H128">
        <v>5</v>
      </c>
      <c r="I128">
        <v>5</v>
      </c>
      <c r="J128">
        <v>5</v>
      </c>
      <c r="K128">
        <v>5</v>
      </c>
      <c r="L128">
        <v>5</v>
      </c>
      <c r="M128">
        <v>5</v>
      </c>
    </row>
    <row r="129" spans="2:21">
      <c r="B129" t="s">
        <v>271</v>
      </c>
      <c r="C129">
        <f>C128-2.5</f>
        <v>2.5</v>
      </c>
      <c r="D129">
        <f>C129+0.5</f>
        <v>3</v>
      </c>
      <c r="E129">
        <f t="shared" ref="E129:M129" si="46">D129+0.5</f>
        <v>3.5</v>
      </c>
      <c r="F129">
        <f t="shared" si="46"/>
        <v>4</v>
      </c>
      <c r="G129">
        <f t="shared" si="46"/>
        <v>4.5</v>
      </c>
      <c r="H129">
        <f t="shared" si="46"/>
        <v>5</v>
      </c>
      <c r="I129">
        <f t="shared" si="46"/>
        <v>5.5</v>
      </c>
      <c r="J129">
        <f t="shared" si="46"/>
        <v>6</v>
      </c>
      <c r="K129">
        <f t="shared" si="46"/>
        <v>6.5</v>
      </c>
      <c r="L129">
        <f t="shared" si="46"/>
        <v>7</v>
      </c>
      <c r="M129">
        <f t="shared" si="46"/>
        <v>7.5</v>
      </c>
      <c r="U129" t="s">
        <v>5</v>
      </c>
    </row>
    <row r="130" spans="2:21">
      <c r="C130" s="26">
        <f>(C128-C129)/SQRT(C129)</f>
        <v>1.5811388300841895</v>
      </c>
      <c r="D130" s="26">
        <f t="shared" ref="D130" si="47">(D128-D129)/SQRT(D129)</f>
        <v>1.1547005383792517</v>
      </c>
      <c r="E130" s="26">
        <f t="shared" ref="E130" si="48">(E128-E129)/SQRT(E129)</f>
        <v>0.80178372573727319</v>
      </c>
      <c r="F130" s="26">
        <f t="shared" ref="F130" si="49">(F128-F129)/SQRT(F129)</f>
        <v>0.5</v>
      </c>
      <c r="G130" s="26">
        <f t="shared" ref="G130" si="50">(G128-G129)/SQRT(G129)</f>
        <v>0.23570226039551587</v>
      </c>
      <c r="H130" s="26">
        <f t="shared" ref="H130" si="51">(H128-H129)/SQRT(H129)</f>
        <v>0</v>
      </c>
      <c r="I130" s="26">
        <f t="shared" ref="I130" si="52">(I128-I129)/SQRT(I129)</f>
        <v>-0.21320071635561041</v>
      </c>
      <c r="J130" s="26">
        <f t="shared" ref="J130" si="53">(J128-J129)/SQRT(J129)</f>
        <v>-0.40824829046386307</v>
      </c>
      <c r="K130" s="26">
        <f t="shared" ref="K130" si="54">(K128-K129)/SQRT(K129)</f>
        <v>-0.58834840541455213</v>
      </c>
      <c r="L130" s="26">
        <f t="shared" ref="L130" si="55">(L128-L129)/SQRT(L129)</f>
        <v>-0.7559289460184544</v>
      </c>
      <c r="M130" s="26">
        <f t="shared" ref="M130" si="56">(M128-M129)/SQRT(M129)</f>
        <v>-0.9128709291752769</v>
      </c>
      <c r="O130">
        <v>660</v>
      </c>
      <c r="P130">
        <v>501.77</v>
      </c>
      <c r="Q130">
        <f>O130-P130</f>
        <v>158.23000000000002</v>
      </c>
      <c r="T130">
        <f>Q130^2</f>
        <v>25036.732900000006</v>
      </c>
      <c r="U130">
        <f>(T130+T131)^0.5</f>
        <v>160.87459525978613</v>
      </c>
    </row>
    <row r="131" spans="2:21">
      <c r="B131">
        <v>100</v>
      </c>
      <c r="C131" s="26">
        <f>C130*$B131</f>
        <v>158.11388300841895</v>
      </c>
      <c r="D131" s="26">
        <f t="shared" ref="D131:M131" si="57">D130*$B131</f>
        <v>115.47005383792516</v>
      </c>
      <c r="E131" s="26">
        <f t="shared" si="57"/>
        <v>80.178372573727316</v>
      </c>
      <c r="F131" s="26">
        <f t="shared" si="57"/>
        <v>50</v>
      </c>
      <c r="G131" s="26">
        <f t="shared" si="57"/>
        <v>23.570226039551585</v>
      </c>
      <c r="H131" s="26">
        <f t="shared" si="57"/>
        <v>0</v>
      </c>
      <c r="I131" s="26">
        <f t="shared" si="57"/>
        <v>-21.320071635561042</v>
      </c>
      <c r="J131" s="26">
        <f t="shared" si="57"/>
        <v>-40.824829046386306</v>
      </c>
      <c r="K131" s="26">
        <f t="shared" si="57"/>
        <v>-58.834840541455215</v>
      </c>
      <c r="L131" s="26">
        <f t="shared" si="57"/>
        <v>-75.592894601845444</v>
      </c>
      <c r="M131" s="26">
        <f t="shared" si="57"/>
        <v>-91.287092917527687</v>
      </c>
      <c r="O131">
        <v>380</v>
      </c>
      <c r="P131">
        <v>350.95</v>
      </c>
      <c r="Q131">
        <f>O131-P131</f>
        <v>29.050000000000011</v>
      </c>
      <c r="T131">
        <f>Q131^2</f>
        <v>843.90250000000071</v>
      </c>
    </row>
    <row r="132" spans="2:21">
      <c r="U132" t="s">
        <v>278</v>
      </c>
    </row>
    <row r="133" spans="2:21">
      <c r="B133" t="s">
        <v>270</v>
      </c>
      <c r="C133">
        <v>100</v>
      </c>
      <c r="D133">
        <v>100</v>
      </c>
      <c r="E133">
        <v>100</v>
      </c>
      <c r="F133">
        <v>100</v>
      </c>
      <c r="G133">
        <v>100</v>
      </c>
      <c r="H133">
        <v>100</v>
      </c>
      <c r="I133">
        <v>100</v>
      </c>
      <c r="J133">
        <v>100</v>
      </c>
      <c r="K133">
        <v>100</v>
      </c>
      <c r="L133">
        <v>100</v>
      </c>
      <c r="M133">
        <v>100</v>
      </c>
      <c r="U133">
        <f>DEGREES(ATAN(Q131/Q130))</f>
        <v>10.403279044958913</v>
      </c>
    </row>
    <row r="134" spans="2:21">
      <c r="B134" t="s">
        <v>271</v>
      </c>
      <c r="C134">
        <f>C133-2.5</f>
        <v>97.5</v>
      </c>
      <c r="D134">
        <f>C134+0.5</f>
        <v>98</v>
      </c>
      <c r="E134">
        <f t="shared" ref="E134:M134" si="58">D134+0.5</f>
        <v>98.5</v>
      </c>
      <c r="F134">
        <f t="shared" si="58"/>
        <v>99</v>
      </c>
      <c r="G134">
        <f t="shared" si="58"/>
        <v>99.5</v>
      </c>
      <c r="H134">
        <f t="shared" si="58"/>
        <v>100</v>
      </c>
      <c r="I134">
        <f t="shared" si="58"/>
        <v>100.5</v>
      </c>
      <c r="J134">
        <f t="shared" si="58"/>
        <v>101</v>
      </c>
      <c r="K134">
        <f t="shared" si="58"/>
        <v>101.5</v>
      </c>
      <c r="L134">
        <f t="shared" si="58"/>
        <v>102</v>
      </c>
      <c r="M134">
        <f t="shared" si="58"/>
        <v>102.5</v>
      </c>
      <c r="U134">
        <f>180-U133</f>
        <v>169.59672095504109</v>
      </c>
    </row>
    <row r="135" spans="2:21">
      <c r="C135" s="26">
        <f>(C133-C134)/SQRT(C134)</f>
        <v>0.25318484177091666</v>
      </c>
      <c r="D135" s="26">
        <f t="shared" ref="D135" si="59">(D133-D134)/SQRT(D134)</f>
        <v>0.20203050891044214</v>
      </c>
      <c r="E135" s="26">
        <f t="shared" ref="E135" si="60">(E133-E134)/SQRT(E134)</f>
        <v>0.15113781655796352</v>
      </c>
      <c r="F135" s="26">
        <f t="shared" ref="F135" si="61">(F133-F134)/SQRT(F134)</f>
        <v>0.10050378152592121</v>
      </c>
      <c r="G135" s="26">
        <f t="shared" ref="G135" si="62">(G133-G134)/SQRT(G134)</f>
        <v>5.0125470711708552E-2</v>
      </c>
      <c r="H135" s="26">
        <f t="shared" ref="H135" si="63">(H133-H134)/SQRT(H134)</f>
        <v>0</v>
      </c>
      <c r="I135" s="26">
        <f t="shared" ref="I135" si="64">(I133-I134)/SQRT(I134)</f>
        <v>-4.9875466805381644E-2</v>
      </c>
      <c r="J135" s="26">
        <f t="shared" ref="J135" si="65">(J133-J134)/SQRT(J134)</f>
        <v>-9.9503719020998915E-2</v>
      </c>
      <c r="K135" s="26">
        <f t="shared" ref="K135" si="66">(K133-K134)/SQRT(K134)</f>
        <v>-0.14888750009563953</v>
      </c>
      <c r="L135" s="26">
        <f t="shared" ref="L135" si="67">(L133-L134)/SQRT(L134)</f>
        <v>-0.19802950859533489</v>
      </c>
      <c r="M135" s="26">
        <f t="shared" ref="M135" si="68">(M133-M134)/SQRT(M134)</f>
        <v>-0.2469323991623974</v>
      </c>
    </row>
    <row r="136" spans="2:21">
      <c r="B136">
        <f>B131</f>
        <v>100</v>
      </c>
      <c r="C136" s="26">
        <f>C135*$B136</f>
        <v>25.318484177091666</v>
      </c>
      <c r="D136" s="26">
        <f t="shared" ref="D136" si="69">D135*$B136</f>
        <v>20.203050891044214</v>
      </c>
      <c r="E136" s="26">
        <f t="shared" ref="E136" si="70">E135*$B136</f>
        <v>15.113781655796352</v>
      </c>
      <c r="F136" s="26">
        <f t="shared" ref="F136" si="71">F135*$B136</f>
        <v>10.050378152592121</v>
      </c>
      <c r="G136" s="26">
        <f t="shared" ref="G136" si="72">G135*$B136</f>
        <v>5.0125470711708555</v>
      </c>
      <c r="H136" s="26">
        <f t="shared" ref="H136" si="73">H135*$B136</f>
        <v>0</v>
      </c>
      <c r="I136" s="26">
        <f t="shared" ref="I136" si="74">I135*$B136</f>
        <v>-4.9875466805381645</v>
      </c>
      <c r="J136" s="26">
        <f t="shared" ref="J136" si="75">J135*$B136</f>
        <v>-9.9503719020998922</v>
      </c>
      <c r="K136" s="26">
        <f t="shared" ref="K136" si="76">K135*$B136</f>
        <v>-14.888750009563953</v>
      </c>
      <c r="L136" s="26">
        <f t="shared" ref="L136" si="77">L135*$B136</f>
        <v>-19.802950859533489</v>
      </c>
      <c r="M136" s="26">
        <f t="shared" ref="M136" si="78">M135*$B136</f>
        <v>-24.69323991623974</v>
      </c>
    </row>
    <row r="138" spans="2:21">
      <c r="B138" t="s">
        <v>270</v>
      </c>
      <c r="C138">
        <v>350</v>
      </c>
      <c r="D138">
        <v>350</v>
      </c>
      <c r="E138">
        <v>350</v>
      </c>
      <c r="F138">
        <v>350</v>
      </c>
      <c r="G138">
        <v>350</v>
      </c>
      <c r="H138">
        <v>350</v>
      </c>
      <c r="I138">
        <v>350</v>
      </c>
      <c r="J138">
        <v>350</v>
      </c>
      <c r="K138">
        <v>350</v>
      </c>
      <c r="L138">
        <v>350</v>
      </c>
      <c r="M138">
        <v>350</v>
      </c>
    </row>
    <row r="139" spans="2:21">
      <c r="B139" t="s">
        <v>271</v>
      </c>
      <c r="C139">
        <f>C138-2.5</f>
        <v>347.5</v>
      </c>
      <c r="D139">
        <f>C139+0.5</f>
        <v>348</v>
      </c>
      <c r="E139">
        <f t="shared" ref="E139:M139" si="79">D139+0.5</f>
        <v>348.5</v>
      </c>
      <c r="F139">
        <f t="shared" si="79"/>
        <v>349</v>
      </c>
      <c r="G139">
        <f t="shared" si="79"/>
        <v>349.5</v>
      </c>
      <c r="H139">
        <f t="shared" si="79"/>
        <v>350</v>
      </c>
      <c r="I139">
        <f t="shared" si="79"/>
        <v>350.5</v>
      </c>
      <c r="J139">
        <f t="shared" si="79"/>
        <v>351</v>
      </c>
      <c r="K139">
        <f t="shared" si="79"/>
        <v>351.5</v>
      </c>
      <c r="L139">
        <f t="shared" si="79"/>
        <v>352</v>
      </c>
      <c r="M139">
        <f t="shared" si="79"/>
        <v>352.5</v>
      </c>
    </row>
    <row r="140" spans="2:21">
      <c r="C140" s="26">
        <f>(C138-C139)/SQRT(C139)</f>
        <v>0.13411044519645504</v>
      </c>
      <c r="D140" s="26">
        <f t="shared" ref="D140" si="80">(D138-D139)/SQRT(D139)</f>
        <v>0.10721125348377948</v>
      </c>
      <c r="E140" s="26">
        <f t="shared" ref="E140" si="81">(E138-E139)/SQRT(E139)</f>
        <v>8.0350737600837024E-2</v>
      </c>
      <c r="F140" s="26">
        <f t="shared" ref="F140" si="82">(F138-F139)/SQRT(F139)</f>
        <v>5.3528772757218922E-2</v>
      </c>
      <c r="G140" s="26">
        <f t="shared" ref="G140" si="83">(G138-G139)/SQRT(G139)</f>
        <v>2.6745234757997019E-2</v>
      </c>
      <c r="H140" s="26">
        <f t="shared" ref="H140" si="84">(H138-H139)/SQRT(H139)</f>
        <v>0</v>
      </c>
      <c r="I140" s="26">
        <f t="shared" ref="I140" si="85">(I138-I139)/SQRT(I139)</f>
        <v>-2.6707054531881675E-2</v>
      </c>
      <c r="J140" s="26">
        <f t="shared" ref="J140" si="86">(J138-J139)/SQRT(J139)</f>
        <v>-5.3376051268362382E-2</v>
      </c>
      <c r="K140" s="26">
        <f t="shared" ref="K140" si="87">(K138-K139)/SQRT(K139)</f>
        <v>-8.000711205939974E-2</v>
      </c>
      <c r="L140" s="26">
        <f t="shared" ref="L140" si="88">(L138-L139)/SQRT(L139)</f>
        <v>-0.10660035817780521</v>
      </c>
      <c r="M140" s="26">
        <f t="shared" ref="M140" si="89">(M138-M139)/SQRT(M139)</f>
        <v>-0.13315591032282686</v>
      </c>
    </row>
    <row r="141" spans="2:21">
      <c r="B141">
        <f>B136</f>
        <v>100</v>
      </c>
      <c r="C141" s="26">
        <f>C140*$B141</f>
        <v>13.411044519645504</v>
      </c>
      <c r="D141" s="26">
        <f t="shared" ref="D141" si="90">D140*$B141</f>
        <v>10.721125348377948</v>
      </c>
      <c r="E141" s="26">
        <f t="shared" ref="E141" si="91">E140*$B141</f>
        <v>8.0350737600837032</v>
      </c>
      <c r="F141" s="26">
        <f t="shared" ref="F141" si="92">F140*$B141</f>
        <v>5.3528772757218919</v>
      </c>
      <c r="G141" s="26">
        <f t="shared" ref="G141" si="93">G140*$B141</f>
        <v>2.6745234757997021</v>
      </c>
      <c r="H141" s="26">
        <f t="shared" ref="H141" si="94">H140*$B141</f>
        <v>0</v>
      </c>
      <c r="I141" s="26">
        <f t="shared" ref="I141" si="95">I140*$B141</f>
        <v>-2.6707054531881673</v>
      </c>
      <c r="J141" s="26">
        <f t="shared" ref="J141" si="96">J140*$B141</f>
        <v>-5.3376051268362383</v>
      </c>
      <c r="K141" s="26">
        <f t="shared" ref="K141" si="97">K140*$B141</f>
        <v>-8.0007112059399734</v>
      </c>
      <c r="L141" s="26">
        <f t="shared" ref="L141" si="98">L140*$B141</f>
        <v>-10.660035817780521</v>
      </c>
      <c r="M141" s="26">
        <f t="shared" ref="M141" si="99">M140*$B141</f>
        <v>-13.315591032282686</v>
      </c>
    </row>
    <row r="143" spans="2:21">
      <c r="B143" t="s">
        <v>270</v>
      </c>
      <c r="C143">
        <v>700</v>
      </c>
      <c r="D143">
        <v>700</v>
      </c>
      <c r="E143">
        <v>700</v>
      </c>
      <c r="F143">
        <v>700</v>
      </c>
      <c r="G143">
        <v>700</v>
      </c>
      <c r="H143">
        <v>700</v>
      </c>
      <c r="I143">
        <v>700</v>
      </c>
      <c r="J143">
        <v>700</v>
      </c>
      <c r="K143">
        <v>700</v>
      </c>
      <c r="L143">
        <v>700</v>
      </c>
      <c r="M143">
        <v>700</v>
      </c>
    </row>
    <row r="144" spans="2:21">
      <c r="B144" t="s">
        <v>271</v>
      </c>
      <c r="C144">
        <f>C143-2.5</f>
        <v>697.5</v>
      </c>
      <c r="D144">
        <f>C144+0.5</f>
        <v>698</v>
      </c>
      <c r="E144">
        <f t="shared" ref="E144:M144" si="100">D144+0.5</f>
        <v>698.5</v>
      </c>
      <c r="F144">
        <f t="shared" si="100"/>
        <v>699</v>
      </c>
      <c r="G144">
        <f t="shared" si="100"/>
        <v>699.5</v>
      </c>
      <c r="H144">
        <f t="shared" si="100"/>
        <v>700</v>
      </c>
      <c r="I144">
        <f t="shared" si="100"/>
        <v>700.5</v>
      </c>
      <c r="J144">
        <f t="shared" si="100"/>
        <v>701</v>
      </c>
      <c r="K144">
        <f t="shared" si="100"/>
        <v>701.5</v>
      </c>
      <c r="L144">
        <f t="shared" si="100"/>
        <v>702</v>
      </c>
      <c r="M144">
        <f t="shared" si="100"/>
        <v>702.5</v>
      </c>
    </row>
    <row r="145" spans="2:13">
      <c r="C145" s="26">
        <f>(C143-C144)/SQRT(C144)</f>
        <v>9.4660305707844145E-2</v>
      </c>
      <c r="D145" s="26">
        <f t="shared" ref="D145" si="101">(D143-D144)/SQRT(D144)</f>
        <v>7.5701116410446453E-2</v>
      </c>
      <c r="E145" s="26">
        <f t="shared" ref="E145" si="102">(E143-E144)/SQRT(E144)</f>
        <v>5.6755513041098833E-2</v>
      </c>
      <c r="F145" s="26">
        <f t="shared" ref="F145" si="103">(F143-F144)/SQRT(F144)</f>
        <v>3.7823473723611688E-2</v>
      </c>
      <c r="G145" s="26">
        <f t="shared" ref="G145" si="104">(G143-G144)/SQRT(G144)</f>
        <v>1.8904976633935942E-2</v>
      </c>
      <c r="H145" s="26">
        <f t="shared" ref="H145" si="105">(H143-H144)/SQRT(H144)</f>
        <v>0</v>
      </c>
      <c r="I145" s="26">
        <f t="shared" ref="I145" si="106">(I143-I144)/SQRT(I144)</f>
        <v>-1.8891477898452601E-2</v>
      </c>
      <c r="J145" s="26">
        <f t="shared" ref="J145" si="107">(J143-J144)/SQRT(J144)</f>
        <v>-3.7769478730024897E-2</v>
      </c>
      <c r="K145" s="26">
        <f t="shared" ref="K145" si="108">(K143-K144)/SQRT(K144)</f>
        <v>-5.6634024111827636E-2</v>
      </c>
      <c r="L145" s="26">
        <f t="shared" ref="L145" si="109">(L143-L144)/SQRT(L144)</f>
        <v>-7.5485135609639722E-2</v>
      </c>
      <c r="M145" s="26">
        <f t="shared" ref="M145" si="110">(M143-M144)/SQRT(M144)</f>
        <v>-9.4322834738068129E-2</v>
      </c>
    </row>
    <row r="146" spans="2:13">
      <c r="B146">
        <f>B141</f>
        <v>100</v>
      </c>
      <c r="C146" s="26">
        <f>C145*$B146</f>
        <v>9.4660305707844152</v>
      </c>
      <c r="D146" s="26">
        <f t="shared" ref="D146" si="111">D145*$B146</f>
        <v>7.5701116410446456</v>
      </c>
      <c r="E146" s="26">
        <f t="shared" ref="E146" si="112">E145*$B146</f>
        <v>5.6755513041098835</v>
      </c>
      <c r="F146" s="26">
        <f t="shared" ref="F146" si="113">F145*$B146</f>
        <v>3.7823473723611687</v>
      </c>
      <c r="G146" s="26">
        <f t="shared" ref="G146" si="114">G145*$B146</f>
        <v>1.8904976633935942</v>
      </c>
      <c r="H146" s="26">
        <f t="shared" ref="H146" si="115">H145*$B146</f>
        <v>0</v>
      </c>
      <c r="I146" s="26">
        <f t="shared" ref="I146" si="116">I145*$B146</f>
        <v>-1.88914778984526</v>
      </c>
      <c r="J146" s="26">
        <f t="shared" ref="J146" si="117">J145*$B146</f>
        <v>-3.7769478730024897</v>
      </c>
      <c r="K146" s="26">
        <f t="shared" ref="K146" si="118">K145*$B146</f>
        <v>-5.6634024111827639</v>
      </c>
      <c r="L146" s="26">
        <f t="shared" ref="L146" si="119">L145*$B146</f>
        <v>-7.548513560963972</v>
      </c>
      <c r="M146" s="26">
        <f t="shared" ref="M146" si="120">M145*$B146</f>
        <v>-9.4322834738068124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6" workbookViewId="0">
      <selection activeCell="J18" sqref="J18"/>
    </sheetView>
  </sheetViews>
  <sheetFormatPr baseColWidth="10" defaultRowHeight="15" x14ac:dyDescent="0"/>
  <cols>
    <col min="14" max="14" width="11.5" bestFit="1" customWidth="1"/>
  </cols>
  <sheetData>
    <row r="1" spans="1:14">
      <c r="A1" t="s">
        <v>147</v>
      </c>
    </row>
    <row r="2" spans="1:14">
      <c r="B2" t="s">
        <v>148</v>
      </c>
    </row>
    <row r="4" spans="1:14">
      <c r="A4" t="s">
        <v>139</v>
      </c>
    </row>
    <row r="5" spans="1:14">
      <c r="B5" t="s">
        <v>136</v>
      </c>
    </row>
    <row r="6" spans="1:14">
      <c r="B6" t="s">
        <v>140</v>
      </c>
    </row>
    <row r="7" spans="1:14">
      <c r="B7" t="s">
        <v>145</v>
      </c>
    </row>
    <row r="9" spans="1:14">
      <c r="A9" t="s">
        <v>175</v>
      </c>
    </row>
    <row r="10" spans="1:14">
      <c r="B10" t="s">
        <v>176</v>
      </c>
    </row>
    <row r="11" spans="1:14">
      <c r="C11" t="s">
        <v>177</v>
      </c>
    </row>
    <row r="12" spans="1:14">
      <c r="C12" t="s">
        <v>178</v>
      </c>
    </row>
    <row r="13" spans="1:14">
      <c r="C13" t="s">
        <v>179</v>
      </c>
    </row>
    <row r="14" spans="1:14">
      <c r="C14" t="s">
        <v>182</v>
      </c>
      <c r="N14" s="20">
        <f>700*1000</f>
        <v>700000</v>
      </c>
    </row>
    <row r="16" spans="1:14">
      <c r="B16" t="s">
        <v>137</v>
      </c>
    </row>
    <row r="17" spans="1:14">
      <c r="C17" t="s">
        <v>169</v>
      </c>
    </row>
    <row r="18" spans="1:14">
      <c r="C18" t="s">
        <v>164</v>
      </c>
      <c r="N18">
        <f>(35^2)*3.14</f>
        <v>3846.5</v>
      </c>
    </row>
    <row r="20" spans="1:14">
      <c r="A20" t="s">
        <v>138</v>
      </c>
    </row>
    <row r="21" spans="1:14">
      <c r="B21" t="s">
        <v>161</v>
      </c>
    </row>
    <row r="22" spans="1:14">
      <c r="C22" t="s">
        <v>162</v>
      </c>
    </row>
    <row r="23" spans="1:14">
      <c r="C23" t="s">
        <v>163</v>
      </c>
    </row>
    <row r="24" spans="1:14">
      <c r="C24" s="1" t="s">
        <v>160</v>
      </c>
    </row>
    <row r="26" spans="1:14">
      <c r="B26" t="s">
        <v>180</v>
      </c>
    </row>
    <row r="27" spans="1:14">
      <c r="C27" t="s">
        <v>165</v>
      </c>
    </row>
    <row r="28" spans="1:14">
      <c r="C28" t="s">
        <v>166</v>
      </c>
    </row>
    <row r="29" spans="1:14">
      <c r="C29" t="s">
        <v>167</v>
      </c>
    </row>
    <row r="30" spans="1:14">
      <c r="C30" t="s">
        <v>168</v>
      </c>
    </row>
    <row r="32" spans="1:14">
      <c r="B32" t="s">
        <v>181</v>
      </c>
    </row>
    <row r="33" spans="3:4">
      <c r="C33" t="s">
        <v>170</v>
      </c>
    </row>
    <row r="34" spans="3:4">
      <c r="C34" t="s">
        <v>171</v>
      </c>
    </row>
    <row r="35" spans="3:4">
      <c r="C35" t="s">
        <v>172</v>
      </c>
    </row>
    <row r="36" spans="3:4">
      <c r="C36" t="s">
        <v>173</v>
      </c>
    </row>
    <row r="37" spans="3:4">
      <c r="C37" t="s">
        <v>174</v>
      </c>
    </row>
    <row r="39" spans="3:4">
      <c r="C39" t="s">
        <v>149</v>
      </c>
    </row>
    <row r="40" spans="3:4">
      <c r="D40" t="s">
        <v>150</v>
      </c>
    </row>
    <row r="41" spans="3:4">
      <c r="D41" t="s">
        <v>151</v>
      </c>
    </row>
    <row r="42" spans="3:4">
      <c r="C42" t="s">
        <v>152</v>
      </c>
    </row>
    <row r="43" spans="3:4">
      <c r="C43" t="s">
        <v>153</v>
      </c>
    </row>
    <row r="44" spans="3:4">
      <c r="C44" t="s">
        <v>154</v>
      </c>
    </row>
    <row r="45" spans="3:4">
      <c r="C45" t="s">
        <v>158</v>
      </c>
    </row>
    <row r="46" spans="3:4">
      <c r="C46" t="s">
        <v>159</v>
      </c>
    </row>
    <row r="50" spans="1:2">
      <c r="A50" t="s">
        <v>141</v>
      </c>
    </row>
    <row r="51" spans="1:2">
      <c r="B51" t="s">
        <v>142</v>
      </c>
    </row>
    <row r="52" spans="1:2">
      <c r="B52" t="s">
        <v>143</v>
      </c>
    </row>
    <row r="53" spans="1:2">
      <c r="B53" t="s">
        <v>144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1"/>
  <sheetViews>
    <sheetView workbookViewId="0">
      <selection activeCell="B3" sqref="B3"/>
    </sheetView>
  </sheetViews>
  <sheetFormatPr baseColWidth="10" defaultRowHeight="15" x14ac:dyDescent="0"/>
  <sheetData>
    <row r="1" spans="1:19">
      <c r="A1" t="s">
        <v>17</v>
      </c>
    </row>
    <row r="2" spans="1:19">
      <c r="B2" t="s">
        <v>29</v>
      </c>
    </row>
    <row r="3" spans="1:19">
      <c r="H3" t="s">
        <v>5</v>
      </c>
      <c r="I3" t="s">
        <v>20</v>
      </c>
      <c r="J3" t="s">
        <v>18</v>
      </c>
      <c r="L3" t="s">
        <v>19</v>
      </c>
    </row>
    <row r="4" spans="1:19" s="1" customFormat="1">
      <c r="A4" s="1" t="s">
        <v>1</v>
      </c>
      <c r="H4" s="3">
        <v>46.243827160493829</v>
      </c>
      <c r="I4" s="3">
        <v>3.2951092117758805</v>
      </c>
      <c r="J4" s="3">
        <v>215.21296296296296</v>
      </c>
      <c r="K4" s="3">
        <v>-273.40811965811963</v>
      </c>
      <c r="L4" s="3">
        <v>725.6141975308642</v>
      </c>
      <c r="S4" s="3">
        <v>46.549382716049379</v>
      </c>
    </row>
    <row r="5" spans="1:19" s="1" customFormat="1">
      <c r="A5" s="1" t="s">
        <v>12</v>
      </c>
      <c r="H5" s="3">
        <v>53.529729729729731</v>
      </c>
      <c r="I5" s="3">
        <v>8.7932027836219433</v>
      </c>
      <c r="J5" s="3">
        <v>305.28108108108108</v>
      </c>
      <c r="K5" s="3">
        <v>-151.71992856392478</v>
      </c>
      <c r="L5" s="3">
        <v>815.00540540540544</v>
      </c>
      <c r="S5" s="3">
        <v>46.135135135135137</v>
      </c>
    </row>
    <row r="6" spans="1:19" s="1" customFormat="1">
      <c r="A6" s="1" t="s">
        <v>13</v>
      </c>
      <c r="H6" s="3">
        <v>53.155477031802121</v>
      </c>
      <c r="I6" s="3">
        <v>1.3638103651354569</v>
      </c>
      <c r="J6" s="3">
        <v>272.65724381625444</v>
      </c>
      <c r="K6" s="3">
        <v>-435.08928396152339</v>
      </c>
      <c r="L6" s="3">
        <v>782.53710247349818</v>
      </c>
      <c r="S6" s="3">
        <v>46.508833922261481</v>
      </c>
    </row>
    <row r="7" spans="1:19" s="1" customFormat="1">
      <c r="A7" s="1" t="s">
        <v>14</v>
      </c>
      <c r="H7" s="3">
        <v>70.592592592592595</v>
      </c>
      <c r="I7" s="3">
        <v>26.454762680569132</v>
      </c>
      <c r="J7" s="3">
        <v>625.03240740740739</v>
      </c>
      <c r="K7" s="3">
        <v>154.08812588248071</v>
      </c>
      <c r="L7" s="3">
        <v>1134.1203703703704</v>
      </c>
      <c r="S7" s="3">
        <v>41.75925925925926</v>
      </c>
    </row>
    <row r="8" spans="1:19" s="1" customFormat="1">
      <c r="A8" s="1" t="s">
        <v>15</v>
      </c>
      <c r="H8" s="3">
        <v>83.183333333333337</v>
      </c>
      <c r="I8" s="3">
        <v>33.070512820512825</v>
      </c>
      <c r="J8" s="3">
        <v>802.25833333333333</v>
      </c>
      <c r="K8" s="3">
        <v>206.70448717948716</v>
      </c>
      <c r="L8" s="3">
        <v>1312.6166666666666</v>
      </c>
      <c r="S8" s="3">
        <v>42.475000000000001</v>
      </c>
    </row>
    <row r="9" spans="1:19" s="1" customFormat="1">
      <c r="A9" s="1" t="s">
        <v>21</v>
      </c>
      <c r="H9" s="3">
        <v>104.74739039665971</v>
      </c>
      <c r="I9" s="3">
        <v>21.942921122916701</v>
      </c>
      <c r="J9" s="3">
        <v>1091.0459290187891</v>
      </c>
      <c r="K9" s="3">
        <v>-60.082562601322707</v>
      </c>
      <c r="L9" s="3">
        <v>1601.5386221294364</v>
      </c>
      <c r="S9" s="3">
        <v>43.227557411273487</v>
      </c>
    </row>
    <row r="10" spans="1:19" s="1" customFormat="1">
      <c r="A10" s="1" t="s">
        <v>22</v>
      </c>
      <c r="H10" s="3">
        <f>AVERAGE(H12:H381)</f>
        <v>134.58378378378379</v>
      </c>
      <c r="I10" s="3">
        <f>H10-'turn 1'!H10</f>
        <v>51.779314510040777</v>
      </c>
      <c r="J10" s="3">
        <f>AVERAGE(J12:J381)</f>
        <v>1516.9027027027028</v>
      </c>
      <c r="L10" s="3">
        <f>AVERAGE(L12:L381)</f>
        <v>2026.4864864864865</v>
      </c>
      <c r="S10" s="3">
        <f>AVERAGE(S12:S381)</f>
        <v>44.11351351351351</v>
      </c>
    </row>
    <row r="12" spans="1:19">
      <c r="A12" t="s">
        <v>2</v>
      </c>
      <c r="B12">
        <v>1338</v>
      </c>
      <c r="C12" t="s">
        <v>3</v>
      </c>
      <c r="D12">
        <v>450328</v>
      </c>
      <c r="E12" t="s">
        <v>4</v>
      </c>
      <c r="F12">
        <v>0.101344</v>
      </c>
      <c r="G12" t="s">
        <v>5</v>
      </c>
      <c r="H12">
        <v>401</v>
      </c>
      <c r="I12" t="s">
        <v>6</v>
      </c>
      <c r="J12">
        <v>5504</v>
      </c>
      <c r="K12" t="s">
        <v>7</v>
      </c>
      <c r="L12">
        <v>6017</v>
      </c>
      <c r="M12" t="s">
        <v>8</v>
      </c>
      <c r="N12">
        <v>0</v>
      </c>
      <c r="O12" t="s">
        <v>9</v>
      </c>
      <c r="P12" t="s">
        <v>10</v>
      </c>
      <c r="Q12">
        <v>0</v>
      </c>
      <c r="R12" t="s">
        <v>11</v>
      </c>
      <c r="S12">
        <v>48</v>
      </c>
    </row>
    <row r="13" spans="1:19">
      <c r="A13" t="s">
        <v>2</v>
      </c>
      <c r="B13">
        <v>1338</v>
      </c>
      <c r="C13" t="s">
        <v>3</v>
      </c>
      <c r="D13">
        <v>450811</v>
      </c>
      <c r="E13" t="s">
        <v>4</v>
      </c>
      <c r="F13">
        <v>0.100378</v>
      </c>
      <c r="G13" t="s">
        <v>5</v>
      </c>
      <c r="H13">
        <v>483</v>
      </c>
      <c r="I13" t="s">
        <v>6</v>
      </c>
      <c r="J13">
        <v>6770</v>
      </c>
      <c r="K13" t="s">
        <v>7</v>
      </c>
      <c r="L13">
        <v>7282</v>
      </c>
      <c r="M13" t="s">
        <v>8</v>
      </c>
      <c r="N13">
        <v>0</v>
      </c>
      <c r="O13" t="s">
        <v>9</v>
      </c>
      <c r="P13" t="s">
        <v>10</v>
      </c>
      <c r="Q13">
        <v>0</v>
      </c>
      <c r="R13" t="s">
        <v>11</v>
      </c>
      <c r="S13">
        <v>49</v>
      </c>
    </row>
    <row r="14" spans="1:19">
      <c r="A14" t="s">
        <v>2</v>
      </c>
      <c r="B14">
        <v>1338</v>
      </c>
      <c r="C14" t="s">
        <v>3</v>
      </c>
      <c r="D14">
        <v>450976</v>
      </c>
      <c r="E14" t="s">
        <v>4</v>
      </c>
      <c r="F14">
        <v>0.100048</v>
      </c>
      <c r="G14" t="s">
        <v>5</v>
      </c>
      <c r="H14">
        <v>165</v>
      </c>
      <c r="I14" t="s">
        <v>6</v>
      </c>
      <c r="J14">
        <v>2168</v>
      </c>
      <c r="K14" t="s">
        <v>7</v>
      </c>
      <c r="L14">
        <v>2673</v>
      </c>
      <c r="M14" t="s">
        <v>8</v>
      </c>
      <c r="N14">
        <v>0</v>
      </c>
      <c r="O14" t="s">
        <v>9</v>
      </c>
      <c r="P14" t="s">
        <v>10</v>
      </c>
      <c r="Q14">
        <v>0</v>
      </c>
      <c r="R14" t="s">
        <v>11</v>
      </c>
      <c r="S14">
        <v>49</v>
      </c>
    </row>
    <row r="15" spans="1:19">
      <c r="A15" t="s">
        <v>2</v>
      </c>
      <c r="B15">
        <v>1338</v>
      </c>
      <c r="C15" t="s">
        <v>3</v>
      </c>
      <c r="D15">
        <v>450979</v>
      </c>
      <c r="E15" t="s">
        <v>4</v>
      </c>
      <c r="F15">
        <v>0.10004200000000001</v>
      </c>
      <c r="G15" t="s">
        <v>5</v>
      </c>
      <c r="H15">
        <v>3</v>
      </c>
      <c r="I15" t="s">
        <v>6</v>
      </c>
      <c r="J15">
        <v>-472</v>
      </c>
      <c r="K15" t="s">
        <v>7</v>
      </c>
      <c r="L15">
        <v>42</v>
      </c>
      <c r="M15" t="s">
        <v>8</v>
      </c>
      <c r="N15">
        <v>0</v>
      </c>
      <c r="O15" t="s">
        <v>9</v>
      </c>
      <c r="P15" t="s">
        <v>10</v>
      </c>
      <c r="Q15">
        <v>0</v>
      </c>
      <c r="R15" t="s">
        <v>11</v>
      </c>
      <c r="S15">
        <v>41</v>
      </c>
    </row>
    <row r="16" spans="1:19">
      <c r="A16" t="s">
        <v>2</v>
      </c>
      <c r="B16">
        <v>1338</v>
      </c>
      <c r="C16" t="s">
        <v>3</v>
      </c>
      <c r="D16">
        <v>451155</v>
      </c>
      <c r="E16" t="s">
        <v>4</v>
      </c>
      <c r="F16">
        <v>9.9998000000000004E-2</v>
      </c>
      <c r="G16" t="s">
        <v>5</v>
      </c>
      <c r="H16">
        <v>176</v>
      </c>
      <c r="I16" t="s">
        <v>6</v>
      </c>
      <c r="J16">
        <v>2154</v>
      </c>
      <c r="K16" t="s">
        <v>7</v>
      </c>
      <c r="L16">
        <v>2660</v>
      </c>
      <c r="M16" t="s">
        <v>8</v>
      </c>
      <c r="N16">
        <v>0</v>
      </c>
      <c r="O16" t="s">
        <v>9</v>
      </c>
      <c r="P16" t="s">
        <v>10</v>
      </c>
      <c r="Q16">
        <v>0</v>
      </c>
      <c r="R16" t="s">
        <v>11</v>
      </c>
      <c r="S16">
        <v>49</v>
      </c>
    </row>
    <row r="17" spans="1:19">
      <c r="A17" t="s">
        <v>2</v>
      </c>
      <c r="B17">
        <v>1338</v>
      </c>
      <c r="C17" t="s">
        <v>3</v>
      </c>
      <c r="D17">
        <v>451156</v>
      </c>
      <c r="E17" t="s">
        <v>4</v>
      </c>
      <c r="F17">
        <v>9.9998000000000004E-2</v>
      </c>
      <c r="G17" t="s">
        <v>5</v>
      </c>
      <c r="H17">
        <v>1</v>
      </c>
      <c r="I17" t="s">
        <v>6</v>
      </c>
      <c r="J17">
        <v>-500</v>
      </c>
      <c r="K17" t="s">
        <v>7</v>
      </c>
      <c r="L17">
        <v>6</v>
      </c>
      <c r="M17" t="s">
        <v>8</v>
      </c>
      <c r="N17">
        <v>0</v>
      </c>
      <c r="O17" t="s">
        <v>9</v>
      </c>
      <c r="P17" t="s">
        <v>10</v>
      </c>
      <c r="Q17">
        <v>0</v>
      </c>
      <c r="R17" t="s">
        <v>11</v>
      </c>
      <c r="S17">
        <v>38</v>
      </c>
    </row>
    <row r="18" spans="1:19">
      <c r="A18" t="s">
        <v>2</v>
      </c>
      <c r="B18">
        <v>1338</v>
      </c>
      <c r="C18" t="s">
        <v>3</v>
      </c>
      <c r="D18">
        <v>451202</v>
      </c>
      <c r="E18" t="s">
        <v>4</v>
      </c>
      <c r="F18">
        <v>9.9998000000000004E-2</v>
      </c>
      <c r="G18" t="s">
        <v>5</v>
      </c>
      <c r="H18">
        <v>46</v>
      </c>
      <c r="I18" t="s">
        <v>6</v>
      </c>
      <c r="J18">
        <v>255</v>
      </c>
      <c r="K18" t="s">
        <v>7</v>
      </c>
      <c r="L18">
        <v>769</v>
      </c>
      <c r="M18" t="s">
        <v>8</v>
      </c>
      <c r="N18">
        <v>0</v>
      </c>
      <c r="O18" t="s">
        <v>9</v>
      </c>
      <c r="P18" t="s">
        <v>10</v>
      </c>
      <c r="Q18">
        <v>0</v>
      </c>
      <c r="R18" t="s">
        <v>11</v>
      </c>
      <c r="S18">
        <v>44</v>
      </c>
    </row>
    <row r="19" spans="1:19">
      <c r="A19" t="s">
        <v>2</v>
      </c>
      <c r="B19">
        <v>1338</v>
      </c>
      <c r="C19" t="s">
        <v>3</v>
      </c>
      <c r="D19">
        <v>451257</v>
      </c>
      <c r="E19" t="s">
        <v>4</v>
      </c>
      <c r="F19">
        <v>9.9998000000000004E-2</v>
      </c>
      <c r="G19" t="s">
        <v>5</v>
      </c>
      <c r="H19">
        <v>55</v>
      </c>
      <c r="I19" t="s">
        <v>6</v>
      </c>
      <c r="J19">
        <v>310</v>
      </c>
      <c r="K19" t="s">
        <v>7</v>
      </c>
      <c r="L19">
        <v>819</v>
      </c>
      <c r="M19" t="s">
        <v>8</v>
      </c>
      <c r="N19">
        <v>0</v>
      </c>
      <c r="O19" t="s">
        <v>9</v>
      </c>
      <c r="P19" t="s">
        <v>10</v>
      </c>
      <c r="Q19">
        <v>0</v>
      </c>
      <c r="R19" t="s">
        <v>11</v>
      </c>
      <c r="S19">
        <v>46</v>
      </c>
    </row>
    <row r="20" spans="1:19">
      <c r="A20" t="s">
        <v>2</v>
      </c>
      <c r="B20">
        <v>1338</v>
      </c>
      <c r="C20" t="s">
        <v>3</v>
      </c>
      <c r="D20">
        <v>451325</v>
      </c>
      <c r="E20" t="s">
        <v>4</v>
      </c>
      <c r="F20">
        <v>9.9998000000000004E-2</v>
      </c>
      <c r="G20" t="s">
        <v>5</v>
      </c>
      <c r="H20">
        <v>68</v>
      </c>
      <c r="I20" t="s">
        <v>6</v>
      </c>
      <c r="J20">
        <v>562</v>
      </c>
      <c r="K20" t="s">
        <v>7</v>
      </c>
      <c r="L20">
        <v>1076</v>
      </c>
      <c r="M20" t="s">
        <v>8</v>
      </c>
      <c r="N20">
        <v>0</v>
      </c>
      <c r="O20" t="s">
        <v>9</v>
      </c>
      <c r="P20" t="s">
        <v>10</v>
      </c>
      <c r="Q20">
        <v>0</v>
      </c>
      <c r="R20" t="s">
        <v>11</v>
      </c>
      <c r="S20">
        <v>47</v>
      </c>
    </row>
    <row r="21" spans="1:19">
      <c r="A21" t="s">
        <v>2</v>
      </c>
      <c r="B21">
        <v>1338</v>
      </c>
      <c r="C21" t="s">
        <v>3</v>
      </c>
      <c r="D21">
        <v>451424</v>
      </c>
      <c r="E21" t="s">
        <v>4</v>
      </c>
      <c r="F21">
        <v>9.9998000000000004E-2</v>
      </c>
      <c r="G21" t="s">
        <v>5</v>
      </c>
      <c r="H21">
        <v>99</v>
      </c>
      <c r="I21" t="s">
        <v>6</v>
      </c>
      <c r="J21">
        <v>870</v>
      </c>
      <c r="K21" t="s">
        <v>7</v>
      </c>
      <c r="L21">
        <v>1374</v>
      </c>
      <c r="M21" t="s">
        <v>8</v>
      </c>
      <c r="N21">
        <v>0</v>
      </c>
      <c r="O21" t="s">
        <v>9</v>
      </c>
      <c r="P21" t="s">
        <v>10</v>
      </c>
      <c r="Q21">
        <v>0</v>
      </c>
      <c r="R21" t="s">
        <v>11</v>
      </c>
      <c r="S21">
        <v>49</v>
      </c>
    </row>
    <row r="22" spans="1:19">
      <c r="A22" t="s">
        <v>2</v>
      </c>
      <c r="B22">
        <v>1338</v>
      </c>
      <c r="C22" t="s">
        <v>3</v>
      </c>
      <c r="D22">
        <v>451466</v>
      </c>
      <c r="E22" t="s">
        <v>4</v>
      </c>
      <c r="F22">
        <v>9.9998000000000004E-2</v>
      </c>
      <c r="G22" t="s">
        <v>5</v>
      </c>
      <c r="H22">
        <v>42</v>
      </c>
      <c r="I22" t="s">
        <v>6</v>
      </c>
      <c r="J22">
        <v>208</v>
      </c>
      <c r="K22" t="s">
        <v>7</v>
      </c>
      <c r="L22">
        <v>720</v>
      </c>
      <c r="M22" t="s">
        <v>8</v>
      </c>
      <c r="N22">
        <v>0</v>
      </c>
      <c r="O22" t="s">
        <v>9</v>
      </c>
      <c r="P22" t="s">
        <v>10</v>
      </c>
      <c r="Q22">
        <v>0</v>
      </c>
      <c r="R22" t="s">
        <v>11</v>
      </c>
      <c r="S22">
        <v>49</v>
      </c>
    </row>
    <row r="23" spans="1:19">
      <c r="A23" t="s">
        <v>2</v>
      </c>
      <c r="B23">
        <v>1338</v>
      </c>
      <c r="C23" t="s">
        <v>3</v>
      </c>
      <c r="D23">
        <v>451545</v>
      </c>
      <c r="E23" t="s">
        <v>4</v>
      </c>
      <c r="F23">
        <v>9.9998000000000004E-2</v>
      </c>
      <c r="G23" t="s">
        <v>5</v>
      </c>
      <c r="H23">
        <v>79</v>
      </c>
      <c r="I23" t="s">
        <v>6</v>
      </c>
      <c r="J23">
        <v>469</v>
      </c>
      <c r="K23" t="s">
        <v>7</v>
      </c>
      <c r="L23">
        <v>973</v>
      </c>
      <c r="M23" t="s">
        <v>8</v>
      </c>
      <c r="N23">
        <v>0</v>
      </c>
      <c r="O23" t="s">
        <v>9</v>
      </c>
      <c r="P23" t="s">
        <v>10</v>
      </c>
      <c r="Q23">
        <v>0</v>
      </c>
      <c r="R23" t="s">
        <v>11</v>
      </c>
      <c r="S23">
        <v>47</v>
      </c>
    </row>
    <row r="24" spans="1:19">
      <c r="A24" t="s">
        <v>2</v>
      </c>
      <c r="B24">
        <v>1338</v>
      </c>
      <c r="C24" t="s">
        <v>3</v>
      </c>
      <c r="D24">
        <v>451553</v>
      </c>
      <c r="E24" t="s">
        <v>4</v>
      </c>
      <c r="F24">
        <v>9.9998000000000004E-2</v>
      </c>
      <c r="G24" t="s">
        <v>5</v>
      </c>
      <c r="H24">
        <v>8</v>
      </c>
      <c r="I24" t="s">
        <v>6</v>
      </c>
      <c r="J24">
        <v>-401</v>
      </c>
      <c r="K24" t="s">
        <v>7</v>
      </c>
      <c r="L24">
        <v>114</v>
      </c>
      <c r="M24" t="s">
        <v>8</v>
      </c>
      <c r="N24">
        <v>0</v>
      </c>
      <c r="O24" t="s">
        <v>9</v>
      </c>
      <c r="P24" t="s">
        <v>10</v>
      </c>
      <c r="Q24">
        <v>0</v>
      </c>
      <c r="R24" t="s">
        <v>11</v>
      </c>
      <c r="S24">
        <v>47</v>
      </c>
    </row>
    <row r="25" spans="1:19">
      <c r="A25" t="s">
        <v>2</v>
      </c>
      <c r="B25">
        <v>1338</v>
      </c>
      <c r="C25" t="s">
        <v>3</v>
      </c>
      <c r="D25">
        <v>451579</v>
      </c>
      <c r="E25" t="s">
        <v>4</v>
      </c>
      <c r="F25">
        <v>9.9998000000000004E-2</v>
      </c>
      <c r="G25" t="s">
        <v>5</v>
      </c>
      <c r="H25">
        <v>26</v>
      </c>
      <c r="I25" t="s">
        <v>6</v>
      </c>
      <c r="J25">
        <v>-177</v>
      </c>
      <c r="K25" t="s">
        <v>7</v>
      </c>
      <c r="L25">
        <v>329</v>
      </c>
      <c r="M25" t="s">
        <v>8</v>
      </c>
      <c r="N25">
        <v>0</v>
      </c>
      <c r="O25" t="s">
        <v>9</v>
      </c>
      <c r="P25" t="s">
        <v>10</v>
      </c>
      <c r="Q25">
        <v>0</v>
      </c>
      <c r="R25" t="s">
        <v>11</v>
      </c>
      <c r="S25">
        <v>47</v>
      </c>
    </row>
    <row r="26" spans="1:19">
      <c r="A26" t="s">
        <v>2</v>
      </c>
      <c r="B26">
        <v>1338</v>
      </c>
      <c r="C26" t="s">
        <v>3</v>
      </c>
      <c r="D26">
        <v>452233</v>
      </c>
      <c r="E26" t="s">
        <v>4</v>
      </c>
      <c r="F26">
        <v>9.9998000000000004E-2</v>
      </c>
      <c r="G26" t="s">
        <v>5</v>
      </c>
      <c r="H26">
        <v>654</v>
      </c>
      <c r="I26" t="s">
        <v>6</v>
      </c>
      <c r="J26">
        <v>9953</v>
      </c>
      <c r="K26" t="s">
        <v>7</v>
      </c>
      <c r="L26">
        <v>10467</v>
      </c>
      <c r="M26" t="s">
        <v>8</v>
      </c>
      <c r="N26">
        <v>0</v>
      </c>
      <c r="O26" t="s">
        <v>9</v>
      </c>
      <c r="P26" t="s">
        <v>10</v>
      </c>
      <c r="Q26">
        <v>0</v>
      </c>
      <c r="R26" t="s">
        <v>11</v>
      </c>
      <c r="S26">
        <v>49</v>
      </c>
    </row>
    <row r="27" spans="1:19">
      <c r="A27" t="s">
        <v>2</v>
      </c>
      <c r="B27">
        <v>1338</v>
      </c>
      <c r="C27" t="s">
        <v>3</v>
      </c>
      <c r="D27">
        <v>452592</v>
      </c>
      <c r="E27" t="s">
        <v>4</v>
      </c>
      <c r="F27">
        <v>9.9998000000000004E-2</v>
      </c>
      <c r="G27" t="s">
        <v>5</v>
      </c>
      <c r="H27">
        <v>359</v>
      </c>
      <c r="I27" t="s">
        <v>6</v>
      </c>
      <c r="J27">
        <v>5278</v>
      </c>
      <c r="K27" t="s">
        <v>7</v>
      </c>
      <c r="L27">
        <v>5791</v>
      </c>
      <c r="M27" t="s">
        <v>8</v>
      </c>
      <c r="N27">
        <v>0</v>
      </c>
      <c r="O27" t="s">
        <v>9</v>
      </c>
      <c r="P27" t="s">
        <v>10</v>
      </c>
      <c r="Q27">
        <v>0</v>
      </c>
      <c r="R27" t="s">
        <v>11</v>
      </c>
      <c r="S27">
        <v>48</v>
      </c>
    </row>
    <row r="28" spans="1:19">
      <c r="A28" t="s">
        <v>2</v>
      </c>
      <c r="B28">
        <v>1338</v>
      </c>
      <c r="C28" t="s">
        <v>3</v>
      </c>
      <c r="D28">
        <v>452932</v>
      </c>
      <c r="E28" t="s">
        <v>4</v>
      </c>
      <c r="F28">
        <v>9.9998000000000004E-2</v>
      </c>
      <c r="G28" t="s">
        <v>5</v>
      </c>
      <c r="H28">
        <v>340</v>
      </c>
      <c r="I28" t="s">
        <v>6</v>
      </c>
      <c r="J28">
        <v>4707</v>
      </c>
      <c r="K28" t="s">
        <v>7</v>
      </c>
      <c r="L28">
        <v>5211</v>
      </c>
      <c r="M28" t="s">
        <v>8</v>
      </c>
      <c r="N28">
        <v>0</v>
      </c>
      <c r="O28" t="s">
        <v>9</v>
      </c>
      <c r="P28" t="s">
        <v>10</v>
      </c>
      <c r="Q28">
        <v>0</v>
      </c>
      <c r="R28" t="s">
        <v>11</v>
      </c>
      <c r="S28">
        <v>47</v>
      </c>
    </row>
    <row r="29" spans="1:19">
      <c r="A29" t="s">
        <v>2</v>
      </c>
      <c r="B29">
        <v>1338</v>
      </c>
      <c r="C29" t="s">
        <v>3</v>
      </c>
      <c r="D29">
        <v>452966</v>
      </c>
      <c r="E29" t="s">
        <v>4</v>
      </c>
      <c r="F29">
        <v>9.9998000000000004E-2</v>
      </c>
      <c r="G29" t="s">
        <v>5</v>
      </c>
      <c r="H29">
        <v>34</v>
      </c>
      <c r="I29" t="s">
        <v>6</v>
      </c>
      <c r="J29">
        <v>186</v>
      </c>
      <c r="K29" t="s">
        <v>7</v>
      </c>
      <c r="L29">
        <v>703</v>
      </c>
      <c r="M29" t="s">
        <v>8</v>
      </c>
      <c r="N29">
        <v>0</v>
      </c>
      <c r="O29" t="s">
        <v>9</v>
      </c>
      <c r="P29" t="s">
        <v>10</v>
      </c>
      <c r="Q29">
        <v>0</v>
      </c>
      <c r="R29" t="s">
        <v>11</v>
      </c>
      <c r="S29">
        <v>45</v>
      </c>
    </row>
    <row r="30" spans="1:19">
      <c r="A30" t="s">
        <v>2</v>
      </c>
      <c r="B30">
        <v>1338</v>
      </c>
      <c r="C30" t="s">
        <v>3</v>
      </c>
      <c r="D30">
        <v>453569</v>
      </c>
      <c r="E30" t="s">
        <v>4</v>
      </c>
      <c r="F30">
        <v>9.9998000000000004E-2</v>
      </c>
      <c r="G30" t="s">
        <v>5</v>
      </c>
      <c r="H30">
        <v>603</v>
      </c>
      <c r="I30" t="s">
        <v>6</v>
      </c>
      <c r="J30">
        <v>8284</v>
      </c>
      <c r="K30" t="s">
        <v>7</v>
      </c>
      <c r="L30">
        <v>8795</v>
      </c>
      <c r="M30" t="s">
        <v>8</v>
      </c>
      <c r="N30">
        <v>0</v>
      </c>
      <c r="O30" t="s">
        <v>9</v>
      </c>
      <c r="P30" t="s">
        <v>10</v>
      </c>
      <c r="Q30">
        <v>0</v>
      </c>
      <c r="R30" t="s">
        <v>11</v>
      </c>
      <c r="S30">
        <v>49</v>
      </c>
    </row>
    <row r="31" spans="1:19">
      <c r="A31" t="s">
        <v>2</v>
      </c>
      <c r="B31">
        <v>1338</v>
      </c>
      <c r="C31" t="s">
        <v>3</v>
      </c>
      <c r="D31">
        <v>453720</v>
      </c>
      <c r="E31" t="s">
        <v>4</v>
      </c>
      <c r="F31">
        <v>9.9998000000000004E-2</v>
      </c>
      <c r="G31" t="s">
        <v>5</v>
      </c>
      <c r="H31">
        <v>151</v>
      </c>
      <c r="I31" t="s">
        <v>6</v>
      </c>
      <c r="J31">
        <v>2102</v>
      </c>
      <c r="K31" t="s">
        <v>7</v>
      </c>
      <c r="L31">
        <v>2611</v>
      </c>
      <c r="M31" t="s">
        <v>8</v>
      </c>
      <c r="N31">
        <v>0</v>
      </c>
      <c r="O31" t="s">
        <v>9</v>
      </c>
      <c r="P31" t="s">
        <v>10</v>
      </c>
      <c r="Q31">
        <v>0</v>
      </c>
      <c r="R31" t="s">
        <v>11</v>
      </c>
      <c r="S31">
        <v>46</v>
      </c>
    </row>
    <row r="32" spans="1:19">
      <c r="A32" t="s">
        <v>2</v>
      </c>
      <c r="B32">
        <v>1338</v>
      </c>
      <c r="C32" t="s">
        <v>3</v>
      </c>
      <c r="D32">
        <v>453750</v>
      </c>
      <c r="E32" t="s">
        <v>4</v>
      </c>
      <c r="F32">
        <v>9.9998000000000004E-2</v>
      </c>
      <c r="G32" t="s">
        <v>5</v>
      </c>
      <c r="H32">
        <v>30</v>
      </c>
      <c r="I32" t="s">
        <v>6</v>
      </c>
      <c r="J32">
        <v>21</v>
      </c>
      <c r="K32" t="s">
        <v>7</v>
      </c>
      <c r="L32">
        <v>534</v>
      </c>
      <c r="M32" t="s">
        <v>8</v>
      </c>
      <c r="N32">
        <v>0</v>
      </c>
      <c r="O32" t="s">
        <v>9</v>
      </c>
      <c r="P32" t="s">
        <v>10</v>
      </c>
      <c r="Q32">
        <v>0</v>
      </c>
      <c r="R32" t="s">
        <v>11</v>
      </c>
      <c r="S32">
        <v>48</v>
      </c>
    </row>
    <row r="33" spans="1:19">
      <c r="A33" t="s">
        <v>2</v>
      </c>
      <c r="B33">
        <v>1338</v>
      </c>
      <c r="C33" t="s">
        <v>3</v>
      </c>
      <c r="D33">
        <v>453768</v>
      </c>
      <c r="E33" t="s">
        <v>4</v>
      </c>
      <c r="F33">
        <v>9.9998000000000004E-2</v>
      </c>
      <c r="G33" t="s">
        <v>5</v>
      </c>
      <c r="H33">
        <v>18</v>
      </c>
      <c r="I33" t="s">
        <v>6</v>
      </c>
      <c r="J33">
        <v>-308</v>
      </c>
      <c r="K33" t="s">
        <v>7</v>
      </c>
      <c r="L33">
        <v>206</v>
      </c>
      <c r="M33" t="s">
        <v>8</v>
      </c>
      <c r="N33">
        <v>0</v>
      </c>
      <c r="O33" t="s">
        <v>9</v>
      </c>
      <c r="P33" t="s">
        <v>10</v>
      </c>
      <c r="Q33">
        <v>0</v>
      </c>
      <c r="R33" t="s">
        <v>11</v>
      </c>
      <c r="S33">
        <v>45</v>
      </c>
    </row>
    <row r="34" spans="1:19">
      <c r="A34" t="s">
        <v>2</v>
      </c>
      <c r="B34">
        <v>1338</v>
      </c>
      <c r="C34" t="s">
        <v>3</v>
      </c>
      <c r="D34">
        <v>453769</v>
      </c>
      <c r="E34" t="s">
        <v>4</v>
      </c>
      <c r="F34">
        <v>9.9998000000000004E-2</v>
      </c>
      <c r="G34" t="s">
        <v>5</v>
      </c>
      <c r="H34">
        <v>1</v>
      </c>
      <c r="I34" t="s">
        <v>6</v>
      </c>
      <c r="J34">
        <v>-500</v>
      </c>
      <c r="K34" t="s">
        <v>7</v>
      </c>
      <c r="L34">
        <v>7</v>
      </c>
      <c r="M34" t="s">
        <v>8</v>
      </c>
      <c r="N34">
        <v>0</v>
      </c>
      <c r="O34" t="s">
        <v>9</v>
      </c>
      <c r="P34" t="s">
        <v>10</v>
      </c>
      <c r="Q34">
        <v>0</v>
      </c>
      <c r="R34" t="s">
        <v>11</v>
      </c>
      <c r="S34">
        <v>37</v>
      </c>
    </row>
    <row r="35" spans="1:19">
      <c r="A35" t="s">
        <v>2</v>
      </c>
      <c r="B35">
        <v>1338</v>
      </c>
      <c r="C35" t="s">
        <v>3</v>
      </c>
      <c r="D35">
        <v>453842</v>
      </c>
      <c r="E35" t="s">
        <v>4</v>
      </c>
      <c r="F35">
        <v>9.9998000000000004E-2</v>
      </c>
      <c r="G35" t="s">
        <v>5</v>
      </c>
      <c r="H35">
        <v>73</v>
      </c>
      <c r="I35" t="s">
        <v>6</v>
      </c>
      <c r="J35">
        <v>350</v>
      </c>
      <c r="K35" t="s">
        <v>7</v>
      </c>
      <c r="L35">
        <v>860</v>
      </c>
      <c r="M35" t="s">
        <v>8</v>
      </c>
      <c r="N35">
        <v>0</v>
      </c>
      <c r="O35" t="s">
        <v>9</v>
      </c>
      <c r="P35" t="s">
        <v>10</v>
      </c>
      <c r="Q35">
        <v>0</v>
      </c>
      <c r="R35" t="s">
        <v>11</v>
      </c>
      <c r="S35">
        <v>49</v>
      </c>
    </row>
    <row r="36" spans="1:19">
      <c r="A36" t="s">
        <v>2</v>
      </c>
      <c r="B36">
        <v>1338</v>
      </c>
      <c r="C36" t="s">
        <v>3</v>
      </c>
      <c r="D36">
        <v>453843</v>
      </c>
      <c r="E36" t="s">
        <v>4</v>
      </c>
      <c r="F36">
        <v>9.9998000000000004E-2</v>
      </c>
      <c r="G36" t="s">
        <v>5</v>
      </c>
      <c r="H36">
        <v>1</v>
      </c>
      <c r="I36" t="s">
        <v>6</v>
      </c>
      <c r="J36">
        <v>-500</v>
      </c>
      <c r="K36" t="s">
        <v>7</v>
      </c>
      <c r="L36">
        <v>9</v>
      </c>
      <c r="M36" t="s">
        <v>8</v>
      </c>
      <c r="N36">
        <v>0</v>
      </c>
      <c r="O36" t="s">
        <v>9</v>
      </c>
      <c r="P36" t="s">
        <v>10</v>
      </c>
      <c r="Q36">
        <v>0</v>
      </c>
      <c r="R36" t="s">
        <v>11</v>
      </c>
      <c r="S36">
        <v>38</v>
      </c>
    </row>
    <row r="37" spans="1:19">
      <c r="A37" t="s">
        <v>2</v>
      </c>
      <c r="B37">
        <v>1338</v>
      </c>
      <c r="C37" t="s">
        <v>3</v>
      </c>
      <c r="D37">
        <v>453844</v>
      </c>
      <c r="E37" t="s">
        <v>4</v>
      </c>
      <c r="F37">
        <v>9.9998000000000004E-2</v>
      </c>
      <c r="G37" t="s">
        <v>5</v>
      </c>
      <c r="H37">
        <v>1</v>
      </c>
      <c r="I37" t="s">
        <v>6</v>
      </c>
      <c r="J37">
        <v>-500</v>
      </c>
      <c r="K37" t="s">
        <v>7</v>
      </c>
      <c r="L37">
        <v>5</v>
      </c>
      <c r="M37" t="s">
        <v>8</v>
      </c>
      <c r="N37">
        <v>0</v>
      </c>
      <c r="O37" t="s">
        <v>9</v>
      </c>
      <c r="P37" t="s">
        <v>10</v>
      </c>
      <c r="Q37">
        <v>0</v>
      </c>
      <c r="R37" t="s">
        <v>11</v>
      </c>
      <c r="S37">
        <v>36</v>
      </c>
    </row>
    <row r="38" spans="1:19">
      <c r="A38" t="s">
        <v>2</v>
      </c>
      <c r="B38">
        <v>1338</v>
      </c>
      <c r="C38" t="s">
        <v>3</v>
      </c>
      <c r="D38">
        <v>454156</v>
      </c>
      <c r="E38" t="s">
        <v>4</v>
      </c>
      <c r="F38">
        <v>9.9998000000000004E-2</v>
      </c>
      <c r="G38" t="s">
        <v>5</v>
      </c>
      <c r="H38">
        <v>312</v>
      </c>
      <c r="I38" t="s">
        <v>6</v>
      </c>
      <c r="J38">
        <v>5285</v>
      </c>
      <c r="K38" t="s">
        <v>7</v>
      </c>
      <c r="L38">
        <v>5800</v>
      </c>
      <c r="M38" t="s">
        <v>8</v>
      </c>
      <c r="N38">
        <v>0</v>
      </c>
      <c r="O38" t="s">
        <v>9</v>
      </c>
      <c r="P38" t="s">
        <v>10</v>
      </c>
      <c r="Q38">
        <v>0</v>
      </c>
      <c r="R38" t="s">
        <v>11</v>
      </c>
      <c r="S38">
        <v>49</v>
      </c>
    </row>
    <row r="39" spans="1:19">
      <c r="A39" t="s">
        <v>2</v>
      </c>
      <c r="B39">
        <v>1338</v>
      </c>
      <c r="C39" t="s">
        <v>3</v>
      </c>
      <c r="D39">
        <v>454255</v>
      </c>
      <c r="E39" t="s">
        <v>4</v>
      </c>
      <c r="F39">
        <v>9.9998000000000004E-2</v>
      </c>
      <c r="G39" t="s">
        <v>5</v>
      </c>
      <c r="H39">
        <v>99</v>
      </c>
      <c r="I39" t="s">
        <v>6</v>
      </c>
      <c r="J39">
        <v>1205</v>
      </c>
      <c r="K39" t="s">
        <v>7</v>
      </c>
      <c r="L39">
        <v>1717</v>
      </c>
      <c r="M39" t="s">
        <v>8</v>
      </c>
      <c r="N39">
        <v>0</v>
      </c>
      <c r="O39" t="s">
        <v>9</v>
      </c>
      <c r="P39" t="s">
        <v>10</v>
      </c>
      <c r="Q39">
        <v>0</v>
      </c>
      <c r="R39" t="s">
        <v>11</v>
      </c>
      <c r="S39">
        <v>49</v>
      </c>
    </row>
    <row r="40" spans="1:19">
      <c r="A40" t="s">
        <v>2</v>
      </c>
      <c r="B40">
        <v>1338</v>
      </c>
      <c r="C40" t="s">
        <v>3</v>
      </c>
      <c r="D40">
        <v>454264</v>
      </c>
      <c r="E40" t="s">
        <v>4</v>
      </c>
      <c r="F40">
        <v>9.9998000000000004E-2</v>
      </c>
      <c r="G40" t="s">
        <v>5</v>
      </c>
      <c r="H40">
        <v>9</v>
      </c>
      <c r="I40" t="s">
        <v>6</v>
      </c>
      <c r="J40">
        <v>-428</v>
      </c>
      <c r="K40" t="s">
        <v>7</v>
      </c>
      <c r="L40">
        <v>78</v>
      </c>
      <c r="M40" t="s">
        <v>8</v>
      </c>
      <c r="N40">
        <v>0</v>
      </c>
      <c r="O40" t="s">
        <v>9</v>
      </c>
      <c r="P40" t="s">
        <v>10</v>
      </c>
      <c r="Q40">
        <v>0</v>
      </c>
      <c r="R40" t="s">
        <v>11</v>
      </c>
      <c r="S40">
        <v>47</v>
      </c>
    </row>
    <row r="41" spans="1:19">
      <c r="A41" t="s">
        <v>2</v>
      </c>
      <c r="B41">
        <v>1338</v>
      </c>
      <c r="C41" t="s">
        <v>3</v>
      </c>
      <c r="D41">
        <v>454415</v>
      </c>
      <c r="E41" t="s">
        <v>4</v>
      </c>
      <c r="F41">
        <v>9.9998000000000004E-2</v>
      </c>
      <c r="G41" t="s">
        <v>5</v>
      </c>
      <c r="H41">
        <v>151</v>
      </c>
      <c r="I41" t="s">
        <v>6</v>
      </c>
      <c r="J41">
        <v>2426</v>
      </c>
      <c r="K41" t="s">
        <v>7</v>
      </c>
      <c r="L41">
        <v>2946</v>
      </c>
      <c r="M41" t="s">
        <v>8</v>
      </c>
      <c r="N41">
        <v>0</v>
      </c>
      <c r="O41" t="s">
        <v>9</v>
      </c>
      <c r="P41" t="s">
        <v>10</v>
      </c>
      <c r="Q41">
        <v>0</v>
      </c>
      <c r="R41" t="s">
        <v>11</v>
      </c>
      <c r="S41">
        <v>49</v>
      </c>
    </row>
    <row r="42" spans="1:19">
      <c r="A42" t="s">
        <v>2</v>
      </c>
      <c r="B42">
        <v>1338</v>
      </c>
      <c r="C42" t="s">
        <v>3</v>
      </c>
      <c r="D42">
        <v>454509</v>
      </c>
      <c r="E42" t="s">
        <v>4</v>
      </c>
      <c r="F42">
        <v>9.9998000000000004E-2</v>
      </c>
      <c r="G42" t="s">
        <v>5</v>
      </c>
      <c r="H42">
        <v>94</v>
      </c>
      <c r="I42" t="s">
        <v>6</v>
      </c>
      <c r="J42">
        <v>859</v>
      </c>
      <c r="K42" t="s">
        <v>7</v>
      </c>
      <c r="L42">
        <v>1373</v>
      </c>
      <c r="M42" t="s">
        <v>8</v>
      </c>
      <c r="N42">
        <v>0</v>
      </c>
      <c r="O42" t="s">
        <v>9</v>
      </c>
      <c r="P42" t="s">
        <v>10</v>
      </c>
      <c r="Q42">
        <v>0</v>
      </c>
      <c r="R42" t="s">
        <v>11</v>
      </c>
      <c r="S42">
        <v>49</v>
      </c>
    </row>
    <row r="43" spans="1:19">
      <c r="A43" t="s">
        <v>2</v>
      </c>
      <c r="B43">
        <v>1338</v>
      </c>
      <c r="C43" t="s">
        <v>3</v>
      </c>
      <c r="D43">
        <v>454510</v>
      </c>
      <c r="E43" t="s">
        <v>4</v>
      </c>
      <c r="F43">
        <v>9.9998000000000004E-2</v>
      </c>
      <c r="G43" t="s">
        <v>5</v>
      </c>
      <c r="H43">
        <v>1</v>
      </c>
      <c r="I43" t="s">
        <v>6</v>
      </c>
      <c r="J43">
        <v>-500</v>
      </c>
      <c r="K43" t="s">
        <v>7</v>
      </c>
      <c r="L43">
        <v>9</v>
      </c>
      <c r="M43" t="s">
        <v>8</v>
      </c>
      <c r="N43">
        <v>0</v>
      </c>
      <c r="O43" t="s">
        <v>9</v>
      </c>
      <c r="P43" t="s">
        <v>10</v>
      </c>
      <c r="Q43">
        <v>0</v>
      </c>
      <c r="R43" t="s">
        <v>11</v>
      </c>
      <c r="S43">
        <v>37</v>
      </c>
    </row>
    <row r="44" spans="1:19">
      <c r="A44" t="s">
        <v>2</v>
      </c>
      <c r="B44">
        <v>1338</v>
      </c>
      <c r="C44" t="s">
        <v>3</v>
      </c>
      <c r="D44">
        <v>454511</v>
      </c>
      <c r="E44" t="s">
        <v>4</v>
      </c>
      <c r="F44">
        <v>9.9998000000000004E-2</v>
      </c>
      <c r="G44" t="s">
        <v>5</v>
      </c>
      <c r="H44">
        <v>1</v>
      </c>
      <c r="I44" t="s">
        <v>6</v>
      </c>
      <c r="J44">
        <v>-500</v>
      </c>
      <c r="K44" t="s">
        <v>7</v>
      </c>
      <c r="L44">
        <v>3</v>
      </c>
      <c r="M44" t="s">
        <v>8</v>
      </c>
      <c r="N44">
        <v>0</v>
      </c>
      <c r="O44" t="s">
        <v>9</v>
      </c>
      <c r="P44" t="s">
        <v>10</v>
      </c>
      <c r="Q44">
        <v>0</v>
      </c>
      <c r="R44" t="s">
        <v>11</v>
      </c>
      <c r="S44">
        <v>36</v>
      </c>
    </row>
    <row r="45" spans="1:19">
      <c r="A45" t="s">
        <v>2</v>
      </c>
      <c r="B45">
        <v>1338</v>
      </c>
      <c r="C45" t="s">
        <v>3</v>
      </c>
      <c r="D45">
        <v>454516</v>
      </c>
      <c r="E45" t="s">
        <v>4</v>
      </c>
      <c r="F45">
        <v>9.9998000000000004E-2</v>
      </c>
      <c r="G45" t="s">
        <v>5</v>
      </c>
      <c r="H45">
        <v>5</v>
      </c>
      <c r="I45" t="s">
        <v>6</v>
      </c>
      <c r="J45">
        <v>-428</v>
      </c>
      <c r="K45" t="s">
        <v>7</v>
      </c>
      <c r="L45">
        <v>90</v>
      </c>
      <c r="M45" t="s">
        <v>8</v>
      </c>
      <c r="N45">
        <v>0</v>
      </c>
      <c r="O45" t="s">
        <v>9</v>
      </c>
      <c r="P45" t="s">
        <v>10</v>
      </c>
      <c r="Q45">
        <v>0</v>
      </c>
      <c r="R45" t="s">
        <v>11</v>
      </c>
      <c r="S45">
        <v>44</v>
      </c>
    </row>
    <row r="46" spans="1:19">
      <c r="A46" t="s">
        <v>2</v>
      </c>
      <c r="B46">
        <v>1338</v>
      </c>
      <c r="C46" t="s">
        <v>3</v>
      </c>
      <c r="D46">
        <v>454565</v>
      </c>
      <c r="E46" t="s">
        <v>4</v>
      </c>
      <c r="F46">
        <v>9.9998000000000004E-2</v>
      </c>
      <c r="G46" t="s">
        <v>5</v>
      </c>
      <c r="H46">
        <v>49</v>
      </c>
      <c r="I46" t="s">
        <v>6</v>
      </c>
      <c r="J46">
        <v>7</v>
      </c>
      <c r="K46" t="s">
        <v>7</v>
      </c>
      <c r="L46">
        <v>515</v>
      </c>
      <c r="M46" t="s">
        <v>8</v>
      </c>
      <c r="N46">
        <v>0</v>
      </c>
      <c r="O46" t="s">
        <v>9</v>
      </c>
      <c r="P46" t="s">
        <v>10</v>
      </c>
      <c r="Q46">
        <v>0</v>
      </c>
      <c r="R46" t="s">
        <v>11</v>
      </c>
      <c r="S46">
        <v>49</v>
      </c>
    </row>
    <row r="47" spans="1:19">
      <c r="A47" t="s">
        <v>2</v>
      </c>
      <c r="B47">
        <v>1338</v>
      </c>
      <c r="C47" t="s">
        <v>3</v>
      </c>
      <c r="D47">
        <v>454566</v>
      </c>
      <c r="E47" t="s">
        <v>4</v>
      </c>
      <c r="F47">
        <v>9.9998000000000004E-2</v>
      </c>
      <c r="G47" t="s">
        <v>5</v>
      </c>
      <c r="H47">
        <v>1</v>
      </c>
      <c r="I47" t="s">
        <v>6</v>
      </c>
      <c r="J47">
        <v>-500</v>
      </c>
      <c r="K47" t="s">
        <v>7</v>
      </c>
      <c r="L47">
        <v>7</v>
      </c>
      <c r="M47" t="s">
        <v>8</v>
      </c>
      <c r="N47">
        <v>0</v>
      </c>
      <c r="O47" t="s">
        <v>9</v>
      </c>
      <c r="P47" t="s">
        <v>10</v>
      </c>
      <c r="Q47">
        <v>0</v>
      </c>
      <c r="R47" t="s">
        <v>11</v>
      </c>
      <c r="S47">
        <v>37</v>
      </c>
    </row>
    <row r="48" spans="1:19">
      <c r="A48" t="s">
        <v>2</v>
      </c>
      <c r="B48">
        <v>1338</v>
      </c>
      <c r="C48" t="s">
        <v>3</v>
      </c>
      <c r="D48">
        <v>454788</v>
      </c>
      <c r="E48" t="s">
        <v>4</v>
      </c>
      <c r="F48">
        <v>9.9998000000000004E-2</v>
      </c>
      <c r="G48" t="s">
        <v>5</v>
      </c>
      <c r="H48">
        <v>222</v>
      </c>
      <c r="I48" t="s">
        <v>6</v>
      </c>
      <c r="J48">
        <v>3049</v>
      </c>
      <c r="K48" t="s">
        <v>7</v>
      </c>
      <c r="L48">
        <v>3554</v>
      </c>
      <c r="M48" t="s">
        <v>8</v>
      </c>
      <c r="N48">
        <v>0</v>
      </c>
      <c r="O48" t="s">
        <v>9</v>
      </c>
      <c r="P48" t="s">
        <v>10</v>
      </c>
      <c r="Q48">
        <v>0</v>
      </c>
      <c r="R48" t="s">
        <v>11</v>
      </c>
      <c r="S48">
        <v>49</v>
      </c>
    </row>
    <row r="49" spans="1:19">
      <c r="A49" t="s">
        <v>2</v>
      </c>
      <c r="B49">
        <v>1338</v>
      </c>
      <c r="C49" t="s">
        <v>3</v>
      </c>
      <c r="D49">
        <v>455075</v>
      </c>
      <c r="E49" t="s">
        <v>4</v>
      </c>
      <c r="F49">
        <v>9.9998000000000004E-2</v>
      </c>
      <c r="G49" t="s">
        <v>5</v>
      </c>
      <c r="H49">
        <v>287</v>
      </c>
      <c r="I49" t="s">
        <v>6</v>
      </c>
      <c r="J49">
        <v>3936</v>
      </c>
      <c r="K49" t="s">
        <v>7</v>
      </c>
      <c r="L49">
        <v>4451</v>
      </c>
      <c r="M49" t="s">
        <v>8</v>
      </c>
      <c r="N49">
        <v>0</v>
      </c>
      <c r="O49" t="s">
        <v>9</v>
      </c>
      <c r="P49" t="s">
        <v>10</v>
      </c>
      <c r="Q49">
        <v>0</v>
      </c>
      <c r="R49" t="s">
        <v>11</v>
      </c>
      <c r="S49">
        <v>48</v>
      </c>
    </row>
    <row r="50" spans="1:19">
      <c r="A50" t="s">
        <v>2</v>
      </c>
      <c r="B50">
        <v>1338</v>
      </c>
      <c r="C50" t="s">
        <v>3</v>
      </c>
      <c r="D50">
        <v>455357</v>
      </c>
      <c r="E50" t="s">
        <v>4</v>
      </c>
      <c r="F50">
        <v>9.9998000000000004E-2</v>
      </c>
      <c r="G50" t="s">
        <v>5</v>
      </c>
      <c r="H50">
        <v>282</v>
      </c>
      <c r="I50" t="s">
        <v>6</v>
      </c>
      <c r="J50">
        <v>3091</v>
      </c>
      <c r="K50" t="s">
        <v>7</v>
      </c>
      <c r="L50">
        <v>3606</v>
      </c>
      <c r="M50" t="s">
        <v>8</v>
      </c>
      <c r="N50">
        <v>0</v>
      </c>
      <c r="O50" t="s">
        <v>9</v>
      </c>
      <c r="P50" t="s">
        <v>10</v>
      </c>
      <c r="Q50">
        <v>0</v>
      </c>
      <c r="R50" t="s">
        <v>11</v>
      </c>
      <c r="S50">
        <v>47</v>
      </c>
    </row>
    <row r="51" spans="1:19">
      <c r="A51" t="s">
        <v>2</v>
      </c>
      <c r="B51">
        <v>1338</v>
      </c>
      <c r="C51" t="s">
        <v>3</v>
      </c>
      <c r="D51">
        <v>455358</v>
      </c>
      <c r="E51" t="s">
        <v>4</v>
      </c>
      <c r="F51">
        <v>9.9998000000000004E-2</v>
      </c>
      <c r="G51" t="s">
        <v>5</v>
      </c>
      <c r="H51">
        <v>1</v>
      </c>
      <c r="I51" t="s">
        <v>6</v>
      </c>
      <c r="J51">
        <v>-500</v>
      </c>
      <c r="K51" t="s">
        <v>7</v>
      </c>
      <c r="L51">
        <v>6</v>
      </c>
      <c r="M51" t="s">
        <v>8</v>
      </c>
      <c r="N51">
        <v>0</v>
      </c>
      <c r="O51" t="s">
        <v>9</v>
      </c>
      <c r="P51" t="s">
        <v>10</v>
      </c>
      <c r="Q51">
        <v>0</v>
      </c>
      <c r="R51" t="s">
        <v>11</v>
      </c>
      <c r="S51">
        <v>37</v>
      </c>
    </row>
    <row r="52" spans="1:19">
      <c r="A52" t="s">
        <v>2</v>
      </c>
      <c r="B52">
        <v>1338</v>
      </c>
      <c r="C52" t="s">
        <v>3</v>
      </c>
      <c r="D52">
        <v>455364</v>
      </c>
      <c r="E52" t="s">
        <v>4</v>
      </c>
      <c r="F52">
        <v>9.9998000000000004E-2</v>
      </c>
      <c r="G52" t="s">
        <v>5</v>
      </c>
      <c r="H52">
        <v>6</v>
      </c>
      <c r="I52" t="s">
        <v>6</v>
      </c>
      <c r="J52">
        <v>-469</v>
      </c>
      <c r="K52" t="s">
        <v>7</v>
      </c>
      <c r="L52">
        <v>43</v>
      </c>
      <c r="M52" t="s">
        <v>8</v>
      </c>
      <c r="N52">
        <v>0</v>
      </c>
      <c r="O52" t="s">
        <v>9</v>
      </c>
      <c r="P52" t="s">
        <v>10</v>
      </c>
      <c r="Q52">
        <v>0</v>
      </c>
      <c r="R52" t="s">
        <v>11</v>
      </c>
      <c r="S52">
        <v>45</v>
      </c>
    </row>
    <row r="53" spans="1:19">
      <c r="A53" t="s">
        <v>2</v>
      </c>
      <c r="B53">
        <v>1338</v>
      </c>
      <c r="C53" t="s">
        <v>3</v>
      </c>
      <c r="D53">
        <v>455365</v>
      </c>
      <c r="E53" t="s">
        <v>4</v>
      </c>
      <c r="F53">
        <v>9.9998000000000004E-2</v>
      </c>
      <c r="G53" t="s">
        <v>5</v>
      </c>
      <c r="H53">
        <v>1</v>
      </c>
      <c r="I53" t="s">
        <v>6</v>
      </c>
      <c r="J53">
        <v>-500</v>
      </c>
      <c r="K53" t="s">
        <v>7</v>
      </c>
      <c r="L53">
        <v>10</v>
      </c>
      <c r="M53" t="s">
        <v>8</v>
      </c>
      <c r="N53">
        <v>0</v>
      </c>
      <c r="O53" t="s">
        <v>9</v>
      </c>
      <c r="P53" t="s">
        <v>10</v>
      </c>
      <c r="Q53">
        <v>0</v>
      </c>
      <c r="R53" t="s">
        <v>11</v>
      </c>
      <c r="S53">
        <v>39</v>
      </c>
    </row>
    <row r="54" spans="1:19">
      <c r="A54" t="s">
        <v>2</v>
      </c>
      <c r="B54">
        <v>1338</v>
      </c>
      <c r="C54" t="s">
        <v>3</v>
      </c>
      <c r="D54">
        <v>455366</v>
      </c>
      <c r="E54" t="s">
        <v>4</v>
      </c>
      <c r="F54">
        <v>9.9998000000000004E-2</v>
      </c>
      <c r="G54" t="s">
        <v>5</v>
      </c>
      <c r="H54">
        <v>1</v>
      </c>
      <c r="I54" t="s">
        <v>6</v>
      </c>
      <c r="J54">
        <v>-500</v>
      </c>
      <c r="K54" t="s">
        <v>7</v>
      </c>
      <c r="L54">
        <v>4</v>
      </c>
      <c r="M54" t="s">
        <v>8</v>
      </c>
      <c r="N54">
        <v>0</v>
      </c>
      <c r="O54" t="s">
        <v>9</v>
      </c>
      <c r="P54" t="s">
        <v>10</v>
      </c>
      <c r="Q54">
        <v>0</v>
      </c>
      <c r="R54" t="s">
        <v>11</v>
      </c>
      <c r="S54">
        <v>28</v>
      </c>
    </row>
    <row r="55" spans="1:19">
      <c r="A55" t="s">
        <v>2</v>
      </c>
      <c r="B55">
        <v>1338</v>
      </c>
      <c r="C55" t="s">
        <v>3</v>
      </c>
      <c r="D55">
        <v>455386</v>
      </c>
      <c r="E55" t="s">
        <v>4</v>
      </c>
      <c r="F55">
        <v>9.9998000000000004E-2</v>
      </c>
      <c r="G55" t="s">
        <v>5</v>
      </c>
      <c r="H55">
        <v>20</v>
      </c>
      <c r="I55" t="s">
        <v>6</v>
      </c>
      <c r="J55">
        <v>-281</v>
      </c>
      <c r="K55" t="s">
        <v>7</v>
      </c>
      <c r="L55">
        <v>226</v>
      </c>
      <c r="M55" t="s">
        <v>8</v>
      </c>
      <c r="N55">
        <v>0</v>
      </c>
      <c r="O55" t="s">
        <v>9</v>
      </c>
      <c r="P55" t="s">
        <v>10</v>
      </c>
      <c r="Q55">
        <v>0</v>
      </c>
      <c r="R55" t="s">
        <v>11</v>
      </c>
      <c r="S55">
        <v>44</v>
      </c>
    </row>
    <row r="56" spans="1:19">
      <c r="A56" t="s">
        <v>2</v>
      </c>
      <c r="B56">
        <v>1338</v>
      </c>
      <c r="C56" t="s">
        <v>3</v>
      </c>
      <c r="D56">
        <v>455581</v>
      </c>
      <c r="E56" t="s">
        <v>4</v>
      </c>
      <c r="F56">
        <v>9.9998000000000004E-2</v>
      </c>
      <c r="G56" t="s">
        <v>5</v>
      </c>
      <c r="H56">
        <v>195</v>
      </c>
      <c r="I56" t="s">
        <v>6</v>
      </c>
      <c r="J56">
        <v>3293</v>
      </c>
      <c r="K56" t="s">
        <v>7</v>
      </c>
      <c r="L56">
        <v>3805</v>
      </c>
      <c r="M56" t="s">
        <v>8</v>
      </c>
      <c r="N56">
        <v>0</v>
      </c>
      <c r="O56" t="s">
        <v>9</v>
      </c>
      <c r="P56" t="s">
        <v>10</v>
      </c>
      <c r="Q56">
        <v>0</v>
      </c>
      <c r="R56" t="s">
        <v>11</v>
      </c>
      <c r="S56">
        <v>47</v>
      </c>
    </row>
    <row r="57" spans="1:19">
      <c r="A57" t="s">
        <v>2</v>
      </c>
      <c r="B57">
        <v>1338</v>
      </c>
      <c r="C57" t="s">
        <v>3</v>
      </c>
      <c r="D57">
        <v>455806</v>
      </c>
      <c r="E57" t="s">
        <v>4</v>
      </c>
      <c r="F57">
        <v>9.9998000000000004E-2</v>
      </c>
      <c r="G57" t="s">
        <v>5</v>
      </c>
      <c r="H57">
        <v>225</v>
      </c>
      <c r="I57" t="s">
        <v>6</v>
      </c>
      <c r="J57">
        <v>2725</v>
      </c>
      <c r="K57" t="s">
        <v>7</v>
      </c>
      <c r="L57">
        <v>3228</v>
      </c>
      <c r="M57" t="s">
        <v>8</v>
      </c>
      <c r="N57">
        <v>0</v>
      </c>
      <c r="O57" t="s">
        <v>9</v>
      </c>
      <c r="P57" t="s">
        <v>10</v>
      </c>
      <c r="Q57">
        <v>0</v>
      </c>
      <c r="R57" t="s">
        <v>11</v>
      </c>
      <c r="S57">
        <v>49</v>
      </c>
    </row>
    <row r="58" spans="1:19">
      <c r="A58" t="s">
        <v>2</v>
      </c>
      <c r="B58">
        <v>1338</v>
      </c>
      <c r="C58" t="s">
        <v>3</v>
      </c>
      <c r="D58">
        <v>455915</v>
      </c>
      <c r="E58" t="s">
        <v>4</v>
      </c>
      <c r="F58">
        <v>9.9998000000000004E-2</v>
      </c>
      <c r="G58" t="s">
        <v>5</v>
      </c>
      <c r="H58">
        <v>109</v>
      </c>
      <c r="I58" t="s">
        <v>6</v>
      </c>
      <c r="J58">
        <v>1104</v>
      </c>
      <c r="K58" t="s">
        <v>7</v>
      </c>
      <c r="L58">
        <v>1623</v>
      </c>
      <c r="M58" t="s">
        <v>8</v>
      </c>
      <c r="N58">
        <v>0</v>
      </c>
      <c r="O58" t="s">
        <v>9</v>
      </c>
      <c r="P58" t="s">
        <v>10</v>
      </c>
      <c r="Q58">
        <v>0</v>
      </c>
      <c r="R58" t="s">
        <v>11</v>
      </c>
      <c r="S58">
        <v>49</v>
      </c>
    </row>
    <row r="59" spans="1:19">
      <c r="A59" t="s">
        <v>2</v>
      </c>
      <c r="B59">
        <v>1338</v>
      </c>
      <c r="C59" t="s">
        <v>3</v>
      </c>
      <c r="D59">
        <v>456039</v>
      </c>
      <c r="E59" t="s">
        <v>4</v>
      </c>
      <c r="F59">
        <v>9.9998000000000004E-2</v>
      </c>
      <c r="G59" t="s">
        <v>5</v>
      </c>
      <c r="H59">
        <v>124</v>
      </c>
      <c r="I59" t="s">
        <v>6</v>
      </c>
      <c r="J59">
        <v>1132</v>
      </c>
      <c r="K59" t="s">
        <v>7</v>
      </c>
      <c r="L59">
        <v>1646</v>
      </c>
      <c r="M59" t="s">
        <v>8</v>
      </c>
      <c r="N59">
        <v>0</v>
      </c>
      <c r="O59" t="s">
        <v>9</v>
      </c>
      <c r="P59" t="s">
        <v>10</v>
      </c>
      <c r="Q59">
        <v>0</v>
      </c>
      <c r="R59" t="s">
        <v>11</v>
      </c>
      <c r="S59">
        <v>49</v>
      </c>
    </row>
    <row r="60" spans="1:19">
      <c r="A60" t="s">
        <v>2</v>
      </c>
      <c r="B60">
        <v>1338</v>
      </c>
      <c r="C60" t="s">
        <v>3</v>
      </c>
      <c r="D60">
        <v>456040</v>
      </c>
      <c r="E60" t="s">
        <v>4</v>
      </c>
      <c r="F60">
        <v>9.9998000000000004E-2</v>
      </c>
      <c r="G60" t="s">
        <v>5</v>
      </c>
      <c r="H60">
        <v>1</v>
      </c>
      <c r="I60" t="s">
        <v>6</v>
      </c>
      <c r="J60">
        <v>-500</v>
      </c>
      <c r="K60" t="s">
        <v>7</v>
      </c>
      <c r="L60">
        <v>13</v>
      </c>
      <c r="M60" t="s">
        <v>8</v>
      </c>
      <c r="N60">
        <v>0</v>
      </c>
      <c r="O60" t="s">
        <v>9</v>
      </c>
      <c r="P60" t="s">
        <v>10</v>
      </c>
      <c r="Q60">
        <v>0</v>
      </c>
      <c r="R60" t="s">
        <v>11</v>
      </c>
      <c r="S60">
        <v>39</v>
      </c>
    </row>
    <row r="61" spans="1:19">
      <c r="A61" t="s">
        <v>2</v>
      </c>
      <c r="B61">
        <v>1338</v>
      </c>
      <c r="C61" t="s">
        <v>3</v>
      </c>
      <c r="D61">
        <v>456041</v>
      </c>
      <c r="E61" t="s">
        <v>4</v>
      </c>
      <c r="F61">
        <v>9.9998000000000004E-2</v>
      </c>
      <c r="G61" t="s">
        <v>5</v>
      </c>
      <c r="H61">
        <v>1</v>
      </c>
      <c r="I61" t="s">
        <v>6</v>
      </c>
      <c r="J61">
        <v>-500</v>
      </c>
      <c r="K61" t="s">
        <v>7</v>
      </c>
      <c r="L61">
        <v>6</v>
      </c>
      <c r="M61" t="s">
        <v>8</v>
      </c>
      <c r="N61">
        <v>0</v>
      </c>
      <c r="O61" t="s">
        <v>9</v>
      </c>
      <c r="P61" t="s">
        <v>10</v>
      </c>
      <c r="Q61">
        <v>0</v>
      </c>
      <c r="R61" t="s">
        <v>11</v>
      </c>
      <c r="S61">
        <v>37</v>
      </c>
    </row>
    <row r="62" spans="1:19">
      <c r="A62" t="s">
        <v>2</v>
      </c>
      <c r="B62">
        <v>1338</v>
      </c>
      <c r="C62" t="s">
        <v>3</v>
      </c>
      <c r="D62">
        <v>456074</v>
      </c>
      <c r="E62" t="s">
        <v>4</v>
      </c>
      <c r="F62">
        <v>9.9998000000000004E-2</v>
      </c>
      <c r="G62" t="s">
        <v>5</v>
      </c>
      <c r="H62">
        <v>33</v>
      </c>
      <c r="I62" t="s">
        <v>6</v>
      </c>
      <c r="J62">
        <v>-360</v>
      </c>
      <c r="K62" t="s">
        <v>7</v>
      </c>
      <c r="L62">
        <v>142</v>
      </c>
      <c r="M62" t="s">
        <v>8</v>
      </c>
      <c r="N62">
        <v>0</v>
      </c>
      <c r="O62" t="s">
        <v>9</v>
      </c>
      <c r="P62" t="s">
        <v>10</v>
      </c>
      <c r="Q62">
        <v>0</v>
      </c>
      <c r="R62" t="s">
        <v>11</v>
      </c>
      <c r="S62">
        <v>49</v>
      </c>
    </row>
    <row r="63" spans="1:19">
      <c r="A63" t="s">
        <v>2</v>
      </c>
      <c r="B63">
        <v>1338</v>
      </c>
      <c r="C63" t="s">
        <v>3</v>
      </c>
      <c r="D63">
        <v>456075</v>
      </c>
      <c r="E63" t="s">
        <v>4</v>
      </c>
      <c r="F63">
        <v>9.9998000000000004E-2</v>
      </c>
      <c r="G63" t="s">
        <v>5</v>
      </c>
      <c r="H63">
        <v>1</v>
      </c>
      <c r="I63" t="s">
        <v>6</v>
      </c>
      <c r="J63">
        <v>-500</v>
      </c>
      <c r="K63" t="s">
        <v>7</v>
      </c>
      <c r="L63">
        <v>9</v>
      </c>
      <c r="M63" t="s">
        <v>8</v>
      </c>
      <c r="N63">
        <v>0</v>
      </c>
      <c r="O63" t="s">
        <v>9</v>
      </c>
      <c r="P63" t="s">
        <v>10</v>
      </c>
      <c r="Q63">
        <v>0</v>
      </c>
      <c r="R63" t="s">
        <v>11</v>
      </c>
      <c r="S63">
        <v>36</v>
      </c>
    </row>
    <row r="64" spans="1:19">
      <c r="A64" t="s">
        <v>2</v>
      </c>
      <c r="B64">
        <v>1338</v>
      </c>
      <c r="C64" t="s">
        <v>3</v>
      </c>
      <c r="D64">
        <v>456076</v>
      </c>
      <c r="E64" t="s">
        <v>4</v>
      </c>
      <c r="F64">
        <v>9.9998000000000004E-2</v>
      </c>
      <c r="G64" t="s">
        <v>5</v>
      </c>
      <c r="H64">
        <v>1</v>
      </c>
      <c r="I64" t="s">
        <v>6</v>
      </c>
      <c r="J64">
        <v>-500</v>
      </c>
      <c r="K64" t="s">
        <v>7</v>
      </c>
      <c r="L64">
        <v>6</v>
      </c>
      <c r="M64" t="s">
        <v>8</v>
      </c>
      <c r="N64">
        <v>0</v>
      </c>
      <c r="O64" t="s">
        <v>9</v>
      </c>
      <c r="P64" t="s">
        <v>10</v>
      </c>
      <c r="Q64">
        <v>0</v>
      </c>
      <c r="R64" t="s">
        <v>11</v>
      </c>
      <c r="S64">
        <v>38</v>
      </c>
    </row>
    <row r="65" spans="1:19">
      <c r="A65" t="s">
        <v>2</v>
      </c>
      <c r="B65">
        <v>1338</v>
      </c>
      <c r="C65" t="s">
        <v>3</v>
      </c>
      <c r="D65">
        <v>456077</v>
      </c>
      <c r="E65" t="s">
        <v>4</v>
      </c>
      <c r="F65">
        <v>9.9998000000000004E-2</v>
      </c>
      <c r="G65" t="s">
        <v>5</v>
      </c>
      <c r="H65">
        <v>1</v>
      </c>
      <c r="I65" t="s">
        <v>6</v>
      </c>
      <c r="J65">
        <v>-500</v>
      </c>
      <c r="K65" t="s">
        <v>7</v>
      </c>
      <c r="L65">
        <v>1</v>
      </c>
      <c r="M65" t="s">
        <v>8</v>
      </c>
      <c r="N65">
        <v>0</v>
      </c>
      <c r="O65" t="s">
        <v>9</v>
      </c>
      <c r="P65" t="s">
        <v>10</v>
      </c>
      <c r="Q65">
        <v>0</v>
      </c>
      <c r="R65" t="s">
        <v>11</v>
      </c>
      <c r="S65">
        <v>35</v>
      </c>
    </row>
    <row r="66" spans="1:19">
      <c r="A66" t="s">
        <v>2</v>
      </c>
      <c r="B66">
        <v>1338</v>
      </c>
      <c r="C66" t="s">
        <v>3</v>
      </c>
      <c r="D66">
        <v>456078</v>
      </c>
      <c r="E66" t="s">
        <v>4</v>
      </c>
      <c r="F66">
        <v>9.9998000000000004E-2</v>
      </c>
      <c r="G66" t="s">
        <v>5</v>
      </c>
      <c r="H66">
        <v>1</v>
      </c>
      <c r="I66" t="s">
        <v>6</v>
      </c>
      <c r="J66">
        <v>-500</v>
      </c>
      <c r="K66" t="s">
        <v>7</v>
      </c>
      <c r="L66">
        <v>7</v>
      </c>
      <c r="M66" t="s">
        <v>8</v>
      </c>
      <c r="N66">
        <v>0</v>
      </c>
      <c r="O66" t="s">
        <v>9</v>
      </c>
      <c r="P66" t="s">
        <v>10</v>
      </c>
      <c r="Q66">
        <v>0</v>
      </c>
      <c r="R66" t="s">
        <v>11</v>
      </c>
      <c r="S66">
        <v>35</v>
      </c>
    </row>
    <row r="67" spans="1:19">
      <c r="A67" t="s">
        <v>2</v>
      </c>
      <c r="B67">
        <v>1338</v>
      </c>
      <c r="C67" t="s">
        <v>3</v>
      </c>
      <c r="D67">
        <v>456079</v>
      </c>
      <c r="E67" t="s">
        <v>4</v>
      </c>
      <c r="F67">
        <v>9.9998000000000004E-2</v>
      </c>
      <c r="G67" t="s">
        <v>5</v>
      </c>
      <c r="H67">
        <v>1</v>
      </c>
      <c r="I67" t="s">
        <v>6</v>
      </c>
      <c r="J67">
        <v>-500</v>
      </c>
      <c r="K67" t="s">
        <v>7</v>
      </c>
      <c r="L67">
        <v>3</v>
      </c>
      <c r="M67" t="s">
        <v>8</v>
      </c>
      <c r="N67">
        <v>0</v>
      </c>
      <c r="O67" t="s">
        <v>9</v>
      </c>
      <c r="P67" t="s">
        <v>10</v>
      </c>
      <c r="Q67">
        <v>0</v>
      </c>
      <c r="R67" t="s">
        <v>11</v>
      </c>
      <c r="S67">
        <v>34</v>
      </c>
    </row>
    <row r="68" spans="1:19">
      <c r="A68" t="s">
        <v>2</v>
      </c>
      <c r="B68">
        <v>1338</v>
      </c>
      <c r="C68" t="s">
        <v>3</v>
      </c>
      <c r="D68">
        <v>456080</v>
      </c>
      <c r="E68" t="s">
        <v>4</v>
      </c>
      <c r="F68">
        <v>9.9998000000000004E-2</v>
      </c>
      <c r="G68" t="s">
        <v>5</v>
      </c>
      <c r="H68">
        <v>1</v>
      </c>
      <c r="I68" t="s">
        <v>6</v>
      </c>
      <c r="J68">
        <v>-500</v>
      </c>
      <c r="K68" t="s">
        <v>7</v>
      </c>
      <c r="L68">
        <v>2</v>
      </c>
      <c r="M68" t="s">
        <v>8</v>
      </c>
      <c r="N68">
        <v>0</v>
      </c>
      <c r="O68" t="s">
        <v>9</v>
      </c>
      <c r="P68" t="s">
        <v>10</v>
      </c>
      <c r="Q68">
        <v>0</v>
      </c>
      <c r="R68" t="s">
        <v>11</v>
      </c>
      <c r="S68">
        <v>37</v>
      </c>
    </row>
    <row r="69" spans="1:19">
      <c r="A69" t="s">
        <v>2</v>
      </c>
      <c r="B69">
        <v>1338</v>
      </c>
      <c r="C69" t="s">
        <v>3</v>
      </c>
      <c r="D69">
        <v>456081</v>
      </c>
      <c r="E69" t="s">
        <v>4</v>
      </c>
      <c r="F69">
        <v>9.9998000000000004E-2</v>
      </c>
      <c r="G69" t="s">
        <v>5</v>
      </c>
      <c r="H69">
        <v>1</v>
      </c>
      <c r="I69" t="s">
        <v>6</v>
      </c>
      <c r="J69">
        <v>-500</v>
      </c>
      <c r="K69" t="s">
        <v>7</v>
      </c>
      <c r="L69">
        <v>7</v>
      </c>
      <c r="M69" t="s">
        <v>8</v>
      </c>
      <c r="N69">
        <v>0</v>
      </c>
      <c r="O69" t="s">
        <v>9</v>
      </c>
      <c r="P69" t="s">
        <v>10</v>
      </c>
      <c r="Q69">
        <v>0</v>
      </c>
      <c r="R69" t="s">
        <v>11</v>
      </c>
      <c r="S69">
        <v>34</v>
      </c>
    </row>
    <row r="70" spans="1:19">
      <c r="A70" t="s">
        <v>2</v>
      </c>
      <c r="B70">
        <v>1338</v>
      </c>
      <c r="C70" t="s">
        <v>3</v>
      </c>
      <c r="D70">
        <v>456082</v>
      </c>
      <c r="E70" t="s">
        <v>4</v>
      </c>
      <c r="F70">
        <v>9.9998000000000004E-2</v>
      </c>
      <c r="G70" t="s">
        <v>5</v>
      </c>
      <c r="H70">
        <v>1</v>
      </c>
      <c r="I70" t="s">
        <v>6</v>
      </c>
      <c r="J70">
        <v>-500</v>
      </c>
      <c r="K70" t="s">
        <v>7</v>
      </c>
      <c r="L70">
        <v>6</v>
      </c>
      <c r="M70" t="s">
        <v>8</v>
      </c>
      <c r="N70">
        <v>0</v>
      </c>
      <c r="O70" t="s">
        <v>9</v>
      </c>
      <c r="P70" t="s">
        <v>10</v>
      </c>
      <c r="Q70">
        <v>0</v>
      </c>
      <c r="R70" t="s">
        <v>11</v>
      </c>
      <c r="S70">
        <v>36</v>
      </c>
    </row>
    <row r="71" spans="1:19">
      <c r="A71" t="s">
        <v>2</v>
      </c>
      <c r="B71">
        <v>1338</v>
      </c>
      <c r="C71" t="s">
        <v>3</v>
      </c>
      <c r="D71">
        <v>456083</v>
      </c>
      <c r="E71" t="s">
        <v>4</v>
      </c>
      <c r="F71">
        <v>9.9998000000000004E-2</v>
      </c>
      <c r="G71" t="s">
        <v>5</v>
      </c>
      <c r="H71">
        <v>1</v>
      </c>
      <c r="I71" t="s">
        <v>6</v>
      </c>
      <c r="J71">
        <v>-500</v>
      </c>
      <c r="K71" t="s">
        <v>7</v>
      </c>
      <c r="L71">
        <v>1</v>
      </c>
      <c r="M71" t="s">
        <v>8</v>
      </c>
      <c r="N71">
        <v>0</v>
      </c>
      <c r="O71" t="s">
        <v>9</v>
      </c>
      <c r="P71" t="s">
        <v>10</v>
      </c>
      <c r="Q71">
        <v>0</v>
      </c>
      <c r="R71" t="s">
        <v>11</v>
      </c>
      <c r="S71">
        <v>35</v>
      </c>
    </row>
    <row r="72" spans="1:19">
      <c r="A72" t="s">
        <v>2</v>
      </c>
      <c r="B72">
        <v>1338</v>
      </c>
      <c r="C72" t="s">
        <v>3</v>
      </c>
      <c r="D72">
        <v>456084</v>
      </c>
      <c r="E72" t="s">
        <v>4</v>
      </c>
      <c r="F72">
        <v>9.9998000000000004E-2</v>
      </c>
      <c r="G72" t="s">
        <v>5</v>
      </c>
      <c r="H72">
        <v>1</v>
      </c>
      <c r="I72" t="s">
        <v>6</v>
      </c>
      <c r="J72">
        <v>-500</v>
      </c>
      <c r="K72" t="s">
        <v>7</v>
      </c>
      <c r="L72">
        <v>9</v>
      </c>
      <c r="M72" t="s">
        <v>8</v>
      </c>
      <c r="N72">
        <v>0</v>
      </c>
      <c r="O72" t="s">
        <v>9</v>
      </c>
      <c r="P72" t="s">
        <v>10</v>
      </c>
      <c r="Q72">
        <v>0</v>
      </c>
      <c r="R72" t="s">
        <v>11</v>
      </c>
      <c r="S72">
        <v>35</v>
      </c>
    </row>
    <row r="73" spans="1:19">
      <c r="A73" t="s">
        <v>2</v>
      </c>
      <c r="B73">
        <v>1338</v>
      </c>
      <c r="C73" t="s">
        <v>3</v>
      </c>
      <c r="D73">
        <v>456085</v>
      </c>
      <c r="E73" t="s">
        <v>4</v>
      </c>
      <c r="F73">
        <v>9.9998000000000004E-2</v>
      </c>
      <c r="G73" t="s">
        <v>5</v>
      </c>
      <c r="H73">
        <v>1</v>
      </c>
      <c r="I73" t="s">
        <v>6</v>
      </c>
      <c r="J73">
        <v>-500</v>
      </c>
      <c r="K73" t="s">
        <v>7</v>
      </c>
      <c r="L73">
        <v>2</v>
      </c>
      <c r="M73" t="s">
        <v>8</v>
      </c>
      <c r="N73">
        <v>0</v>
      </c>
      <c r="O73" t="s">
        <v>9</v>
      </c>
      <c r="P73" t="s">
        <v>10</v>
      </c>
      <c r="Q73">
        <v>0</v>
      </c>
      <c r="R73" t="s">
        <v>11</v>
      </c>
      <c r="S73">
        <v>35</v>
      </c>
    </row>
    <row r="74" spans="1:19">
      <c r="A74" t="s">
        <v>2</v>
      </c>
      <c r="B74">
        <v>1338</v>
      </c>
      <c r="C74" t="s">
        <v>3</v>
      </c>
      <c r="D74">
        <v>456087</v>
      </c>
      <c r="E74" t="s">
        <v>4</v>
      </c>
      <c r="F74">
        <v>9.9998000000000004E-2</v>
      </c>
      <c r="G74" t="s">
        <v>5</v>
      </c>
      <c r="H74">
        <v>2</v>
      </c>
      <c r="I74" t="s">
        <v>6</v>
      </c>
      <c r="J74">
        <v>-498</v>
      </c>
      <c r="K74" t="s">
        <v>7</v>
      </c>
      <c r="L74">
        <v>4</v>
      </c>
      <c r="M74" t="s">
        <v>8</v>
      </c>
      <c r="N74">
        <v>0</v>
      </c>
      <c r="O74" t="s">
        <v>9</v>
      </c>
      <c r="P74" t="s">
        <v>10</v>
      </c>
      <c r="Q74">
        <v>0</v>
      </c>
      <c r="R74" t="s">
        <v>11</v>
      </c>
      <c r="S74">
        <v>41</v>
      </c>
    </row>
    <row r="75" spans="1:19">
      <c r="A75" t="s">
        <v>2</v>
      </c>
      <c r="B75">
        <v>1338</v>
      </c>
      <c r="C75" t="s">
        <v>3</v>
      </c>
      <c r="D75">
        <v>456088</v>
      </c>
      <c r="E75" t="s">
        <v>4</v>
      </c>
      <c r="F75">
        <v>9.9998000000000004E-2</v>
      </c>
      <c r="G75" t="s">
        <v>5</v>
      </c>
      <c r="H75">
        <v>1</v>
      </c>
      <c r="I75" t="s">
        <v>6</v>
      </c>
      <c r="J75">
        <v>-500</v>
      </c>
      <c r="K75" t="s">
        <v>7</v>
      </c>
      <c r="L75">
        <v>7</v>
      </c>
      <c r="M75" t="s">
        <v>8</v>
      </c>
      <c r="N75">
        <v>0</v>
      </c>
      <c r="O75" t="s">
        <v>9</v>
      </c>
      <c r="P75" t="s">
        <v>10</v>
      </c>
      <c r="Q75">
        <v>0</v>
      </c>
      <c r="R75" t="s">
        <v>11</v>
      </c>
      <c r="S75">
        <v>37</v>
      </c>
    </row>
    <row r="76" spans="1:19">
      <c r="A76" t="s">
        <v>2</v>
      </c>
      <c r="B76">
        <v>1338</v>
      </c>
      <c r="C76" t="s">
        <v>3</v>
      </c>
      <c r="D76">
        <v>456089</v>
      </c>
      <c r="E76" t="s">
        <v>4</v>
      </c>
      <c r="F76">
        <v>9.9998000000000004E-2</v>
      </c>
      <c r="G76" t="s">
        <v>5</v>
      </c>
      <c r="H76">
        <v>1</v>
      </c>
      <c r="I76" t="s">
        <v>6</v>
      </c>
      <c r="J76">
        <v>-500</v>
      </c>
      <c r="K76" t="s">
        <v>7</v>
      </c>
      <c r="L76">
        <v>1</v>
      </c>
      <c r="M76" t="s">
        <v>8</v>
      </c>
      <c r="N76">
        <v>0</v>
      </c>
      <c r="O76" t="s">
        <v>9</v>
      </c>
      <c r="P76" t="s">
        <v>10</v>
      </c>
      <c r="Q76">
        <v>0</v>
      </c>
      <c r="R76" t="s">
        <v>11</v>
      </c>
      <c r="S76">
        <v>36</v>
      </c>
    </row>
    <row r="77" spans="1:19">
      <c r="A77" t="s">
        <v>2</v>
      </c>
      <c r="B77">
        <v>1338</v>
      </c>
      <c r="C77" t="s">
        <v>3</v>
      </c>
      <c r="D77">
        <v>456103</v>
      </c>
      <c r="E77" t="s">
        <v>4</v>
      </c>
      <c r="F77">
        <v>9.9998000000000004E-2</v>
      </c>
      <c r="G77" t="s">
        <v>5</v>
      </c>
      <c r="H77">
        <v>14</v>
      </c>
      <c r="I77" t="s">
        <v>6</v>
      </c>
      <c r="J77">
        <v>-456</v>
      </c>
      <c r="K77" t="s">
        <v>7</v>
      </c>
      <c r="L77">
        <v>47</v>
      </c>
      <c r="M77" t="s">
        <v>8</v>
      </c>
      <c r="N77">
        <v>0</v>
      </c>
      <c r="O77" t="s">
        <v>9</v>
      </c>
      <c r="P77" t="s">
        <v>10</v>
      </c>
      <c r="Q77">
        <v>0</v>
      </c>
      <c r="R77" t="s">
        <v>11</v>
      </c>
      <c r="S77">
        <v>48</v>
      </c>
    </row>
    <row r="78" spans="1:19">
      <c r="A78" t="s">
        <v>2</v>
      </c>
      <c r="B78">
        <v>1338</v>
      </c>
      <c r="C78" t="s">
        <v>3</v>
      </c>
      <c r="D78">
        <v>456135</v>
      </c>
      <c r="E78" t="s">
        <v>4</v>
      </c>
      <c r="F78">
        <v>9.9998000000000004E-2</v>
      </c>
      <c r="G78" t="s">
        <v>5</v>
      </c>
      <c r="H78">
        <v>32</v>
      </c>
      <c r="I78" t="s">
        <v>6</v>
      </c>
      <c r="J78">
        <v>-270</v>
      </c>
      <c r="K78" t="s">
        <v>7</v>
      </c>
      <c r="L78">
        <v>237</v>
      </c>
      <c r="M78" t="s">
        <v>8</v>
      </c>
      <c r="N78">
        <v>0</v>
      </c>
      <c r="O78" t="s">
        <v>9</v>
      </c>
      <c r="P78" t="s">
        <v>10</v>
      </c>
      <c r="Q78">
        <v>0</v>
      </c>
      <c r="R78" t="s">
        <v>11</v>
      </c>
      <c r="S78">
        <v>49</v>
      </c>
    </row>
    <row r="79" spans="1:19">
      <c r="A79" t="s">
        <v>2</v>
      </c>
      <c r="B79">
        <v>1338</v>
      </c>
      <c r="C79" t="s">
        <v>3</v>
      </c>
      <c r="D79">
        <v>456136</v>
      </c>
      <c r="E79" t="s">
        <v>4</v>
      </c>
      <c r="F79">
        <v>9.9998000000000004E-2</v>
      </c>
      <c r="G79" t="s">
        <v>5</v>
      </c>
      <c r="H79">
        <v>1</v>
      </c>
      <c r="I79" t="s">
        <v>6</v>
      </c>
      <c r="J79">
        <v>-500</v>
      </c>
      <c r="K79" t="s">
        <v>7</v>
      </c>
      <c r="L79">
        <v>7</v>
      </c>
      <c r="M79" t="s">
        <v>8</v>
      </c>
      <c r="N79">
        <v>0</v>
      </c>
      <c r="O79" t="s">
        <v>9</v>
      </c>
      <c r="P79" t="s">
        <v>10</v>
      </c>
      <c r="Q79">
        <v>0</v>
      </c>
      <c r="R79" t="s">
        <v>11</v>
      </c>
      <c r="S79">
        <v>39</v>
      </c>
    </row>
    <row r="80" spans="1:19">
      <c r="A80" t="s">
        <v>2</v>
      </c>
      <c r="B80">
        <v>1338</v>
      </c>
      <c r="C80" t="s">
        <v>3</v>
      </c>
      <c r="D80">
        <v>456147</v>
      </c>
      <c r="E80" t="s">
        <v>4</v>
      </c>
      <c r="F80">
        <v>9.9998000000000004E-2</v>
      </c>
      <c r="G80" t="s">
        <v>5</v>
      </c>
      <c r="H80">
        <v>11</v>
      </c>
      <c r="I80" t="s">
        <v>6</v>
      </c>
      <c r="J80">
        <v>-457</v>
      </c>
      <c r="K80" t="s">
        <v>7</v>
      </c>
      <c r="L80">
        <v>46</v>
      </c>
      <c r="M80" t="s">
        <v>8</v>
      </c>
      <c r="N80">
        <v>0</v>
      </c>
      <c r="O80" t="s">
        <v>9</v>
      </c>
      <c r="P80" t="s">
        <v>10</v>
      </c>
      <c r="Q80">
        <v>0</v>
      </c>
      <c r="R80" t="s">
        <v>11</v>
      </c>
      <c r="S80">
        <v>46</v>
      </c>
    </row>
    <row r="81" spans="1:19">
      <c r="A81" t="s">
        <v>2</v>
      </c>
      <c r="B81">
        <v>1338</v>
      </c>
      <c r="C81" t="s">
        <v>3</v>
      </c>
      <c r="D81">
        <v>456148</v>
      </c>
      <c r="E81" t="s">
        <v>4</v>
      </c>
      <c r="F81">
        <v>9.9998000000000004E-2</v>
      </c>
      <c r="G81" t="s">
        <v>5</v>
      </c>
      <c r="H81">
        <v>1</v>
      </c>
      <c r="I81" t="s">
        <v>6</v>
      </c>
      <c r="J81">
        <v>-500</v>
      </c>
      <c r="K81" t="s">
        <v>7</v>
      </c>
      <c r="L81">
        <v>7</v>
      </c>
      <c r="M81" t="s">
        <v>8</v>
      </c>
      <c r="N81">
        <v>0</v>
      </c>
      <c r="O81" t="s">
        <v>9</v>
      </c>
      <c r="P81" t="s">
        <v>10</v>
      </c>
      <c r="Q81">
        <v>0</v>
      </c>
      <c r="R81" t="s">
        <v>11</v>
      </c>
      <c r="S81">
        <v>37</v>
      </c>
    </row>
    <row r="82" spans="1:19">
      <c r="A82" t="s">
        <v>2</v>
      </c>
      <c r="B82">
        <v>1338</v>
      </c>
      <c r="C82" t="s">
        <v>3</v>
      </c>
      <c r="D82">
        <v>456152</v>
      </c>
      <c r="E82" t="s">
        <v>4</v>
      </c>
      <c r="F82">
        <v>9.9998000000000004E-2</v>
      </c>
      <c r="G82" t="s">
        <v>5</v>
      </c>
      <c r="H82">
        <v>4</v>
      </c>
      <c r="I82" t="s">
        <v>6</v>
      </c>
      <c r="J82">
        <v>-488</v>
      </c>
      <c r="K82" t="s">
        <v>7</v>
      </c>
      <c r="L82">
        <v>13</v>
      </c>
      <c r="M82" t="s">
        <v>8</v>
      </c>
      <c r="N82">
        <v>0</v>
      </c>
      <c r="O82" t="s">
        <v>9</v>
      </c>
      <c r="P82" t="s">
        <v>10</v>
      </c>
      <c r="Q82">
        <v>0</v>
      </c>
      <c r="R82" t="s">
        <v>11</v>
      </c>
      <c r="S82">
        <v>43</v>
      </c>
    </row>
    <row r="83" spans="1:19">
      <c r="A83" t="s">
        <v>2</v>
      </c>
      <c r="B83">
        <v>1338</v>
      </c>
      <c r="C83" t="s">
        <v>3</v>
      </c>
      <c r="D83">
        <v>456153</v>
      </c>
      <c r="E83" t="s">
        <v>4</v>
      </c>
      <c r="F83">
        <v>9.9998000000000004E-2</v>
      </c>
      <c r="G83" t="s">
        <v>5</v>
      </c>
      <c r="H83">
        <v>1</v>
      </c>
      <c r="I83" t="s">
        <v>6</v>
      </c>
      <c r="J83">
        <v>-500</v>
      </c>
      <c r="K83" t="s">
        <v>7</v>
      </c>
      <c r="L83">
        <v>3</v>
      </c>
      <c r="M83" t="s">
        <v>8</v>
      </c>
      <c r="N83">
        <v>0</v>
      </c>
      <c r="O83" t="s">
        <v>9</v>
      </c>
      <c r="P83" t="s">
        <v>10</v>
      </c>
      <c r="Q83">
        <v>0</v>
      </c>
      <c r="R83" t="s">
        <v>11</v>
      </c>
      <c r="S83">
        <v>39</v>
      </c>
    </row>
    <row r="84" spans="1:19">
      <c r="A84" t="s">
        <v>2</v>
      </c>
      <c r="B84">
        <v>1338</v>
      </c>
      <c r="C84" t="s">
        <v>3</v>
      </c>
      <c r="D84">
        <v>456154</v>
      </c>
      <c r="E84" t="s">
        <v>4</v>
      </c>
      <c r="F84">
        <v>9.9998000000000004E-2</v>
      </c>
      <c r="G84" t="s">
        <v>5</v>
      </c>
      <c r="H84">
        <v>1</v>
      </c>
      <c r="I84" t="s">
        <v>6</v>
      </c>
      <c r="J84">
        <v>-500</v>
      </c>
      <c r="K84" t="s">
        <v>7</v>
      </c>
      <c r="L84">
        <v>9</v>
      </c>
      <c r="M84" t="s">
        <v>8</v>
      </c>
      <c r="N84">
        <v>0</v>
      </c>
      <c r="O84" t="s">
        <v>9</v>
      </c>
      <c r="P84" t="s">
        <v>10</v>
      </c>
      <c r="Q84">
        <v>0</v>
      </c>
      <c r="R84" t="s">
        <v>11</v>
      </c>
      <c r="S84">
        <v>36</v>
      </c>
    </row>
    <row r="85" spans="1:19">
      <c r="A85" t="s">
        <v>2</v>
      </c>
      <c r="B85">
        <v>1338</v>
      </c>
      <c r="C85" t="s">
        <v>3</v>
      </c>
      <c r="D85">
        <v>456155</v>
      </c>
      <c r="E85" t="s">
        <v>4</v>
      </c>
      <c r="F85">
        <v>9.9998000000000004E-2</v>
      </c>
      <c r="G85" t="s">
        <v>5</v>
      </c>
      <c r="H85">
        <v>1</v>
      </c>
      <c r="I85" t="s">
        <v>6</v>
      </c>
      <c r="J85">
        <v>-500</v>
      </c>
      <c r="K85" t="s">
        <v>7</v>
      </c>
      <c r="L85">
        <v>6</v>
      </c>
      <c r="M85" t="s">
        <v>8</v>
      </c>
      <c r="N85">
        <v>0</v>
      </c>
      <c r="O85" t="s">
        <v>9</v>
      </c>
      <c r="P85" t="s">
        <v>10</v>
      </c>
      <c r="Q85">
        <v>0</v>
      </c>
      <c r="R85" t="s">
        <v>11</v>
      </c>
      <c r="S85">
        <v>36</v>
      </c>
    </row>
    <row r="86" spans="1:19">
      <c r="A86" t="s">
        <v>2</v>
      </c>
      <c r="B86">
        <v>1338</v>
      </c>
      <c r="C86" t="s">
        <v>3</v>
      </c>
      <c r="D86">
        <v>456157</v>
      </c>
      <c r="E86" t="s">
        <v>4</v>
      </c>
      <c r="F86">
        <v>9.9998000000000004E-2</v>
      </c>
      <c r="G86" t="s">
        <v>5</v>
      </c>
      <c r="H86">
        <v>2</v>
      </c>
      <c r="I86" t="s">
        <v>6</v>
      </c>
      <c r="J86">
        <v>-496</v>
      </c>
      <c r="K86" t="s">
        <v>7</v>
      </c>
      <c r="L86">
        <v>7</v>
      </c>
      <c r="M86" t="s">
        <v>8</v>
      </c>
      <c r="N86">
        <v>0</v>
      </c>
      <c r="O86" t="s">
        <v>9</v>
      </c>
      <c r="P86" t="s">
        <v>10</v>
      </c>
      <c r="Q86">
        <v>0</v>
      </c>
      <c r="R86" t="s">
        <v>11</v>
      </c>
      <c r="S86">
        <v>41</v>
      </c>
    </row>
    <row r="87" spans="1:19">
      <c r="A87" t="s">
        <v>2</v>
      </c>
      <c r="B87">
        <v>1338</v>
      </c>
      <c r="C87" t="s">
        <v>3</v>
      </c>
      <c r="D87">
        <v>456169</v>
      </c>
      <c r="E87" t="s">
        <v>4</v>
      </c>
      <c r="F87">
        <v>9.9998000000000004E-2</v>
      </c>
      <c r="G87" t="s">
        <v>5</v>
      </c>
      <c r="H87">
        <v>12</v>
      </c>
      <c r="I87" t="s">
        <v>6</v>
      </c>
      <c r="J87">
        <v>-429</v>
      </c>
      <c r="K87" t="s">
        <v>7</v>
      </c>
      <c r="L87">
        <v>75</v>
      </c>
      <c r="M87" t="s">
        <v>8</v>
      </c>
      <c r="N87">
        <v>0</v>
      </c>
      <c r="O87" t="s">
        <v>9</v>
      </c>
      <c r="P87" t="s">
        <v>10</v>
      </c>
      <c r="Q87">
        <v>0</v>
      </c>
      <c r="R87" t="s">
        <v>11</v>
      </c>
      <c r="S87">
        <v>44</v>
      </c>
    </row>
    <row r="88" spans="1:19">
      <c r="A88" t="s">
        <v>2</v>
      </c>
      <c r="B88">
        <v>1338</v>
      </c>
      <c r="C88" t="s">
        <v>3</v>
      </c>
      <c r="D88">
        <v>456170</v>
      </c>
      <c r="E88" t="s">
        <v>4</v>
      </c>
      <c r="F88">
        <v>9.9998000000000004E-2</v>
      </c>
      <c r="G88" t="s">
        <v>5</v>
      </c>
      <c r="H88">
        <v>1</v>
      </c>
      <c r="I88" t="s">
        <v>6</v>
      </c>
      <c r="J88">
        <v>-500</v>
      </c>
      <c r="K88" t="s">
        <v>7</v>
      </c>
      <c r="L88">
        <v>8</v>
      </c>
      <c r="M88" t="s">
        <v>8</v>
      </c>
      <c r="N88">
        <v>0</v>
      </c>
      <c r="O88" t="s">
        <v>9</v>
      </c>
      <c r="P88" t="s">
        <v>10</v>
      </c>
      <c r="Q88">
        <v>0</v>
      </c>
      <c r="R88" t="s">
        <v>11</v>
      </c>
      <c r="S88">
        <v>32</v>
      </c>
    </row>
    <row r="89" spans="1:19">
      <c r="A89" t="s">
        <v>2</v>
      </c>
      <c r="B89">
        <v>1338</v>
      </c>
      <c r="C89" t="s">
        <v>3</v>
      </c>
      <c r="D89">
        <v>456171</v>
      </c>
      <c r="E89" t="s">
        <v>4</v>
      </c>
      <c r="F89">
        <v>9.9998000000000004E-2</v>
      </c>
      <c r="G89" t="s">
        <v>5</v>
      </c>
      <c r="H89">
        <v>1</v>
      </c>
      <c r="I89" t="s">
        <v>6</v>
      </c>
      <c r="J89">
        <v>-500</v>
      </c>
      <c r="K89" t="s">
        <v>7</v>
      </c>
      <c r="L89">
        <v>7</v>
      </c>
      <c r="M89" t="s">
        <v>8</v>
      </c>
      <c r="N89">
        <v>0</v>
      </c>
      <c r="O89" t="s">
        <v>9</v>
      </c>
      <c r="P89" t="s">
        <v>10</v>
      </c>
      <c r="Q89">
        <v>0</v>
      </c>
      <c r="R89" t="s">
        <v>11</v>
      </c>
      <c r="S89">
        <v>30</v>
      </c>
    </row>
    <row r="90" spans="1:19">
      <c r="A90" t="s">
        <v>2</v>
      </c>
      <c r="B90">
        <v>1338</v>
      </c>
      <c r="C90" t="s">
        <v>3</v>
      </c>
      <c r="D90">
        <v>456172</v>
      </c>
      <c r="E90" t="s">
        <v>4</v>
      </c>
      <c r="F90">
        <v>9.9998000000000004E-2</v>
      </c>
      <c r="G90" t="s">
        <v>5</v>
      </c>
      <c r="H90">
        <v>1</v>
      </c>
      <c r="I90" t="s">
        <v>6</v>
      </c>
      <c r="J90">
        <v>-500</v>
      </c>
      <c r="K90" t="s">
        <v>7</v>
      </c>
      <c r="L90">
        <v>2</v>
      </c>
      <c r="M90" t="s">
        <v>8</v>
      </c>
      <c r="N90">
        <v>0</v>
      </c>
      <c r="O90" t="s">
        <v>9</v>
      </c>
      <c r="P90" t="s">
        <v>10</v>
      </c>
      <c r="Q90">
        <v>0</v>
      </c>
      <c r="R90" t="s">
        <v>11</v>
      </c>
      <c r="S90">
        <v>31</v>
      </c>
    </row>
    <row r="91" spans="1:19">
      <c r="A91" t="s">
        <v>2</v>
      </c>
      <c r="B91">
        <v>1338</v>
      </c>
      <c r="C91" t="s">
        <v>3</v>
      </c>
      <c r="D91">
        <v>456395</v>
      </c>
      <c r="E91" t="s">
        <v>4</v>
      </c>
      <c r="F91">
        <v>9.9998000000000004E-2</v>
      </c>
      <c r="G91" t="s">
        <v>5</v>
      </c>
      <c r="H91">
        <v>223</v>
      </c>
      <c r="I91" t="s">
        <v>6</v>
      </c>
      <c r="J91">
        <v>2211</v>
      </c>
      <c r="K91" t="s">
        <v>7</v>
      </c>
      <c r="L91">
        <v>2713</v>
      </c>
      <c r="M91" t="s">
        <v>8</v>
      </c>
      <c r="N91">
        <v>0</v>
      </c>
      <c r="O91" t="s">
        <v>9</v>
      </c>
      <c r="P91" t="s">
        <v>10</v>
      </c>
      <c r="Q91">
        <v>0</v>
      </c>
      <c r="R91" t="s">
        <v>11</v>
      </c>
      <c r="S91">
        <v>45</v>
      </c>
    </row>
    <row r="92" spans="1:19">
      <c r="A92" t="s">
        <v>2</v>
      </c>
      <c r="B92">
        <v>1338</v>
      </c>
      <c r="C92" t="s">
        <v>3</v>
      </c>
      <c r="D92">
        <v>456404</v>
      </c>
      <c r="E92" t="s">
        <v>4</v>
      </c>
      <c r="F92">
        <v>9.9998000000000004E-2</v>
      </c>
      <c r="G92" t="s">
        <v>5</v>
      </c>
      <c r="H92">
        <v>9</v>
      </c>
      <c r="I92" t="s">
        <v>6</v>
      </c>
      <c r="J92">
        <v>-405</v>
      </c>
      <c r="K92" t="s">
        <v>7</v>
      </c>
      <c r="L92">
        <v>100</v>
      </c>
      <c r="M92" t="s">
        <v>8</v>
      </c>
      <c r="N92">
        <v>0</v>
      </c>
      <c r="O92" t="s">
        <v>9</v>
      </c>
      <c r="P92" t="s">
        <v>10</v>
      </c>
      <c r="Q92">
        <v>0</v>
      </c>
      <c r="R92" t="s">
        <v>11</v>
      </c>
      <c r="S92">
        <v>46</v>
      </c>
    </row>
    <row r="93" spans="1:19">
      <c r="A93" t="s">
        <v>2</v>
      </c>
      <c r="B93">
        <v>1338</v>
      </c>
      <c r="C93" t="s">
        <v>3</v>
      </c>
      <c r="D93">
        <v>456407</v>
      </c>
      <c r="E93" t="s">
        <v>4</v>
      </c>
      <c r="F93">
        <v>9.9998000000000004E-2</v>
      </c>
      <c r="G93" t="s">
        <v>5</v>
      </c>
      <c r="H93">
        <v>3</v>
      </c>
      <c r="I93" t="s">
        <v>6</v>
      </c>
      <c r="J93">
        <v>-476</v>
      </c>
      <c r="K93" t="s">
        <v>7</v>
      </c>
      <c r="L93">
        <v>35</v>
      </c>
      <c r="M93" t="s">
        <v>8</v>
      </c>
      <c r="N93">
        <v>0</v>
      </c>
      <c r="O93" t="s">
        <v>9</v>
      </c>
      <c r="P93" t="s">
        <v>10</v>
      </c>
      <c r="Q93">
        <v>0</v>
      </c>
      <c r="R93" t="s">
        <v>11</v>
      </c>
      <c r="S93">
        <v>42</v>
      </c>
    </row>
    <row r="94" spans="1:19">
      <c r="A94" t="s">
        <v>2</v>
      </c>
      <c r="B94">
        <v>1338</v>
      </c>
      <c r="C94" t="s">
        <v>3</v>
      </c>
      <c r="D94">
        <v>456702</v>
      </c>
      <c r="E94" t="s">
        <v>4</v>
      </c>
      <c r="F94">
        <v>9.9998000000000004E-2</v>
      </c>
      <c r="G94" t="s">
        <v>5</v>
      </c>
      <c r="H94">
        <v>295</v>
      </c>
      <c r="I94" t="s">
        <v>6</v>
      </c>
      <c r="J94">
        <v>4353</v>
      </c>
      <c r="K94" t="s">
        <v>7</v>
      </c>
      <c r="L94">
        <v>4860</v>
      </c>
      <c r="M94" t="s">
        <v>8</v>
      </c>
      <c r="N94">
        <v>0</v>
      </c>
      <c r="O94" t="s">
        <v>9</v>
      </c>
      <c r="P94" t="s">
        <v>10</v>
      </c>
      <c r="Q94">
        <v>0</v>
      </c>
      <c r="R94" t="s">
        <v>11</v>
      </c>
      <c r="S94">
        <v>46</v>
      </c>
    </row>
    <row r="95" spans="1:19">
      <c r="A95" t="s">
        <v>2</v>
      </c>
      <c r="B95">
        <v>1338</v>
      </c>
      <c r="C95" t="s">
        <v>3</v>
      </c>
      <c r="D95">
        <v>456703</v>
      </c>
      <c r="E95" t="s">
        <v>4</v>
      </c>
      <c r="F95">
        <v>9.9998000000000004E-2</v>
      </c>
      <c r="G95" t="s">
        <v>5</v>
      </c>
      <c r="H95">
        <v>1</v>
      </c>
      <c r="I95" t="s">
        <v>6</v>
      </c>
      <c r="J95">
        <v>-500</v>
      </c>
      <c r="K95" t="s">
        <v>7</v>
      </c>
      <c r="L95">
        <v>8</v>
      </c>
      <c r="M95" t="s">
        <v>8</v>
      </c>
      <c r="N95">
        <v>0</v>
      </c>
      <c r="O95" t="s">
        <v>9</v>
      </c>
      <c r="P95" t="s">
        <v>10</v>
      </c>
      <c r="Q95">
        <v>0</v>
      </c>
      <c r="R95" t="s">
        <v>11</v>
      </c>
      <c r="S95">
        <v>39</v>
      </c>
    </row>
    <row r="96" spans="1:19">
      <c r="A96" t="s">
        <v>2</v>
      </c>
      <c r="B96">
        <v>1338</v>
      </c>
      <c r="C96" t="s">
        <v>3</v>
      </c>
      <c r="D96">
        <v>456704</v>
      </c>
      <c r="E96" t="s">
        <v>4</v>
      </c>
      <c r="F96">
        <v>9.9998000000000004E-2</v>
      </c>
      <c r="G96" t="s">
        <v>5</v>
      </c>
      <c r="H96">
        <v>1</v>
      </c>
      <c r="I96" t="s">
        <v>6</v>
      </c>
      <c r="J96">
        <v>-500</v>
      </c>
      <c r="K96" t="s">
        <v>7</v>
      </c>
      <c r="L96">
        <v>2</v>
      </c>
      <c r="M96" t="s">
        <v>8</v>
      </c>
      <c r="N96">
        <v>0</v>
      </c>
      <c r="O96" t="s">
        <v>9</v>
      </c>
      <c r="P96" t="s">
        <v>10</v>
      </c>
      <c r="Q96">
        <v>0</v>
      </c>
      <c r="R96" t="s">
        <v>11</v>
      </c>
      <c r="S96">
        <v>36</v>
      </c>
    </row>
    <row r="97" spans="1:19">
      <c r="A97" t="s">
        <v>2</v>
      </c>
      <c r="B97">
        <v>1338</v>
      </c>
      <c r="C97" t="s">
        <v>3</v>
      </c>
      <c r="D97">
        <v>456708</v>
      </c>
      <c r="E97" t="s">
        <v>4</v>
      </c>
      <c r="F97">
        <v>9.9998000000000004E-2</v>
      </c>
      <c r="G97" t="s">
        <v>5</v>
      </c>
      <c r="H97">
        <v>4</v>
      </c>
      <c r="I97" t="s">
        <v>6</v>
      </c>
      <c r="J97">
        <v>-468</v>
      </c>
      <c r="K97" t="s">
        <v>7</v>
      </c>
      <c r="L97">
        <v>41</v>
      </c>
      <c r="M97" t="s">
        <v>8</v>
      </c>
      <c r="N97">
        <v>0</v>
      </c>
      <c r="O97" t="s">
        <v>9</v>
      </c>
      <c r="P97" t="s">
        <v>10</v>
      </c>
      <c r="Q97">
        <v>0</v>
      </c>
      <c r="R97" t="s">
        <v>11</v>
      </c>
      <c r="S97">
        <v>42</v>
      </c>
    </row>
    <row r="98" spans="1:19">
      <c r="A98" t="s">
        <v>2</v>
      </c>
      <c r="B98">
        <v>1338</v>
      </c>
      <c r="C98" t="s">
        <v>3</v>
      </c>
      <c r="D98">
        <v>457008</v>
      </c>
      <c r="E98" t="s">
        <v>4</v>
      </c>
      <c r="F98">
        <v>9.9998000000000004E-2</v>
      </c>
      <c r="G98" t="s">
        <v>5</v>
      </c>
      <c r="H98">
        <v>300</v>
      </c>
      <c r="I98" t="s">
        <v>6</v>
      </c>
      <c r="J98">
        <v>4471</v>
      </c>
      <c r="K98" t="s">
        <v>7</v>
      </c>
      <c r="L98">
        <v>4986</v>
      </c>
      <c r="M98" t="s">
        <v>8</v>
      </c>
      <c r="N98">
        <v>0</v>
      </c>
      <c r="O98" t="s">
        <v>9</v>
      </c>
      <c r="P98" t="s">
        <v>10</v>
      </c>
      <c r="Q98">
        <v>0</v>
      </c>
      <c r="R98" t="s">
        <v>11</v>
      </c>
      <c r="S98">
        <v>47</v>
      </c>
    </row>
    <row r="99" spans="1:19">
      <c r="A99" t="s">
        <v>2</v>
      </c>
      <c r="B99">
        <v>1338</v>
      </c>
      <c r="C99" t="s">
        <v>3</v>
      </c>
      <c r="D99">
        <v>457266</v>
      </c>
      <c r="E99" t="s">
        <v>4</v>
      </c>
      <c r="F99">
        <v>9.9998000000000004E-2</v>
      </c>
      <c r="G99" t="s">
        <v>5</v>
      </c>
      <c r="H99">
        <v>258</v>
      </c>
      <c r="I99" t="s">
        <v>6</v>
      </c>
      <c r="J99">
        <v>3487</v>
      </c>
      <c r="K99" t="s">
        <v>7</v>
      </c>
      <c r="L99">
        <v>4002</v>
      </c>
      <c r="M99" t="s">
        <v>8</v>
      </c>
      <c r="N99">
        <v>0</v>
      </c>
      <c r="O99" t="s">
        <v>9</v>
      </c>
      <c r="P99" t="s">
        <v>10</v>
      </c>
      <c r="Q99">
        <v>0</v>
      </c>
      <c r="R99" t="s">
        <v>11</v>
      </c>
      <c r="S99">
        <v>48</v>
      </c>
    </row>
    <row r="100" spans="1:19">
      <c r="A100" t="s">
        <v>2</v>
      </c>
      <c r="B100">
        <v>1338</v>
      </c>
      <c r="C100" t="s">
        <v>3</v>
      </c>
      <c r="D100">
        <v>457318</v>
      </c>
      <c r="E100" t="s">
        <v>4</v>
      </c>
      <c r="F100">
        <v>9.9998000000000004E-2</v>
      </c>
      <c r="G100" t="s">
        <v>5</v>
      </c>
      <c r="H100">
        <v>52</v>
      </c>
      <c r="I100" t="s">
        <v>6</v>
      </c>
      <c r="J100">
        <v>143</v>
      </c>
      <c r="K100" t="s">
        <v>7</v>
      </c>
      <c r="L100">
        <v>657</v>
      </c>
      <c r="M100" t="s">
        <v>8</v>
      </c>
      <c r="N100">
        <v>0</v>
      </c>
      <c r="O100" t="s">
        <v>9</v>
      </c>
      <c r="P100" t="s">
        <v>10</v>
      </c>
      <c r="Q100">
        <v>0</v>
      </c>
      <c r="R100" t="s">
        <v>11</v>
      </c>
      <c r="S100">
        <v>49</v>
      </c>
    </row>
    <row r="101" spans="1:19">
      <c r="A101" t="s">
        <v>2</v>
      </c>
      <c r="B101">
        <v>1338</v>
      </c>
      <c r="C101" t="s">
        <v>3</v>
      </c>
      <c r="D101">
        <v>457319</v>
      </c>
      <c r="E101" t="s">
        <v>4</v>
      </c>
      <c r="F101">
        <v>9.9998000000000004E-2</v>
      </c>
      <c r="G101" t="s">
        <v>5</v>
      </c>
      <c r="H101">
        <v>1</v>
      </c>
      <c r="I101" t="s">
        <v>6</v>
      </c>
      <c r="J101">
        <v>-500</v>
      </c>
      <c r="K101" t="s">
        <v>7</v>
      </c>
      <c r="L101">
        <v>10</v>
      </c>
      <c r="M101" t="s">
        <v>8</v>
      </c>
      <c r="N101">
        <v>0</v>
      </c>
      <c r="O101" t="s">
        <v>9</v>
      </c>
      <c r="P101" t="s">
        <v>10</v>
      </c>
      <c r="Q101">
        <v>0</v>
      </c>
      <c r="R101" t="s">
        <v>11</v>
      </c>
      <c r="S101">
        <v>37</v>
      </c>
    </row>
    <row r="102" spans="1:19">
      <c r="A102" t="s">
        <v>2</v>
      </c>
      <c r="B102">
        <v>1338</v>
      </c>
      <c r="C102" t="s">
        <v>3</v>
      </c>
      <c r="D102">
        <v>457320</v>
      </c>
      <c r="E102" t="s">
        <v>4</v>
      </c>
      <c r="F102">
        <v>9.9998000000000004E-2</v>
      </c>
      <c r="G102" t="s">
        <v>5</v>
      </c>
      <c r="H102">
        <v>1</v>
      </c>
      <c r="I102" t="s">
        <v>6</v>
      </c>
      <c r="J102">
        <v>-500</v>
      </c>
      <c r="K102" t="s">
        <v>7</v>
      </c>
      <c r="L102">
        <v>5</v>
      </c>
      <c r="M102" t="s">
        <v>8</v>
      </c>
      <c r="N102">
        <v>0</v>
      </c>
      <c r="O102" t="s">
        <v>9</v>
      </c>
      <c r="P102" t="s">
        <v>10</v>
      </c>
      <c r="Q102">
        <v>0</v>
      </c>
      <c r="R102" t="s">
        <v>11</v>
      </c>
      <c r="S102">
        <v>35</v>
      </c>
    </row>
    <row r="103" spans="1:19">
      <c r="A103" t="s">
        <v>2</v>
      </c>
      <c r="B103">
        <v>1338</v>
      </c>
      <c r="C103" t="s">
        <v>3</v>
      </c>
      <c r="D103">
        <v>458089</v>
      </c>
      <c r="E103" t="s">
        <v>4</v>
      </c>
      <c r="F103">
        <v>9.9998000000000004E-2</v>
      </c>
      <c r="G103" t="s">
        <v>5</v>
      </c>
      <c r="H103">
        <v>769</v>
      </c>
      <c r="I103" t="s">
        <v>6</v>
      </c>
      <c r="J103">
        <v>11303</v>
      </c>
      <c r="K103" t="s">
        <v>7</v>
      </c>
      <c r="L103">
        <v>11813</v>
      </c>
      <c r="M103" t="s">
        <v>8</v>
      </c>
      <c r="N103">
        <v>0</v>
      </c>
      <c r="O103" t="s">
        <v>9</v>
      </c>
      <c r="P103" t="s">
        <v>10</v>
      </c>
      <c r="Q103">
        <v>0</v>
      </c>
      <c r="R103" t="s">
        <v>11</v>
      </c>
      <c r="S103">
        <v>49</v>
      </c>
    </row>
    <row r="104" spans="1:19">
      <c r="A104" t="s">
        <v>2</v>
      </c>
      <c r="B104">
        <v>1338</v>
      </c>
      <c r="C104" t="s">
        <v>3</v>
      </c>
      <c r="D104">
        <v>458090</v>
      </c>
      <c r="E104" t="s">
        <v>4</v>
      </c>
      <c r="F104">
        <v>9.9998000000000004E-2</v>
      </c>
      <c r="G104" t="s">
        <v>5</v>
      </c>
      <c r="H104">
        <v>1</v>
      </c>
      <c r="I104" t="s">
        <v>6</v>
      </c>
      <c r="J104">
        <v>-500</v>
      </c>
      <c r="K104" t="s">
        <v>7</v>
      </c>
      <c r="L104">
        <v>10</v>
      </c>
      <c r="M104" t="s">
        <v>8</v>
      </c>
      <c r="N104">
        <v>0</v>
      </c>
      <c r="O104" t="s">
        <v>9</v>
      </c>
      <c r="P104" t="s">
        <v>10</v>
      </c>
      <c r="Q104">
        <v>0</v>
      </c>
      <c r="R104" t="s">
        <v>11</v>
      </c>
      <c r="S104">
        <v>37</v>
      </c>
    </row>
    <row r="105" spans="1:19">
      <c r="A105" t="s">
        <v>2</v>
      </c>
      <c r="B105">
        <v>1338</v>
      </c>
      <c r="C105" t="s">
        <v>3</v>
      </c>
      <c r="D105">
        <v>458104</v>
      </c>
      <c r="E105" t="s">
        <v>4</v>
      </c>
      <c r="F105">
        <v>9.9998000000000004E-2</v>
      </c>
      <c r="G105" t="s">
        <v>5</v>
      </c>
      <c r="H105">
        <v>14</v>
      </c>
      <c r="I105" t="s">
        <v>6</v>
      </c>
      <c r="J105">
        <v>-364</v>
      </c>
      <c r="K105" t="s">
        <v>7</v>
      </c>
      <c r="L105">
        <v>146</v>
      </c>
      <c r="M105" t="s">
        <v>8</v>
      </c>
      <c r="N105">
        <v>0</v>
      </c>
      <c r="O105" t="s">
        <v>9</v>
      </c>
      <c r="P105" t="s">
        <v>10</v>
      </c>
      <c r="Q105">
        <v>0</v>
      </c>
      <c r="R105" t="s">
        <v>11</v>
      </c>
      <c r="S105">
        <v>47</v>
      </c>
    </row>
    <row r="106" spans="1:19">
      <c r="A106" t="s">
        <v>2</v>
      </c>
      <c r="B106">
        <v>1338</v>
      </c>
      <c r="C106" t="s">
        <v>3</v>
      </c>
      <c r="D106">
        <v>458105</v>
      </c>
      <c r="E106" t="s">
        <v>4</v>
      </c>
      <c r="F106">
        <v>9.9998000000000004E-2</v>
      </c>
      <c r="G106" t="s">
        <v>5</v>
      </c>
      <c r="H106">
        <v>1</v>
      </c>
      <c r="I106" t="s">
        <v>6</v>
      </c>
      <c r="J106">
        <v>-500</v>
      </c>
      <c r="K106" t="s">
        <v>7</v>
      </c>
      <c r="L106">
        <v>13</v>
      </c>
      <c r="M106" t="s">
        <v>8</v>
      </c>
      <c r="N106">
        <v>0</v>
      </c>
      <c r="O106" t="s">
        <v>9</v>
      </c>
      <c r="P106" t="s">
        <v>10</v>
      </c>
      <c r="Q106">
        <v>0</v>
      </c>
      <c r="R106" t="s">
        <v>11</v>
      </c>
      <c r="S106">
        <v>37</v>
      </c>
    </row>
    <row r="107" spans="1:19">
      <c r="A107" t="s">
        <v>2</v>
      </c>
      <c r="B107">
        <v>1338</v>
      </c>
      <c r="C107" t="s">
        <v>3</v>
      </c>
      <c r="D107">
        <v>458107</v>
      </c>
      <c r="E107" t="s">
        <v>4</v>
      </c>
      <c r="F107">
        <v>9.9998000000000004E-2</v>
      </c>
      <c r="G107" t="s">
        <v>5</v>
      </c>
      <c r="H107">
        <v>2</v>
      </c>
      <c r="I107" t="s">
        <v>6</v>
      </c>
      <c r="J107">
        <v>-495</v>
      </c>
      <c r="K107" t="s">
        <v>7</v>
      </c>
      <c r="L107">
        <v>8</v>
      </c>
      <c r="M107" t="s">
        <v>8</v>
      </c>
      <c r="N107">
        <v>0</v>
      </c>
      <c r="O107" t="s">
        <v>9</v>
      </c>
      <c r="P107" t="s">
        <v>10</v>
      </c>
      <c r="Q107">
        <v>0</v>
      </c>
      <c r="R107" t="s">
        <v>11</v>
      </c>
      <c r="S107">
        <v>40</v>
      </c>
    </row>
    <row r="108" spans="1:19">
      <c r="A108" t="s">
        <v>2</v>
      </c>
      <c r="B108">
        <v>1338</v>
      </c>
      <c r="C108" t="s">
        <v>3</v>
      </c>
      <c r="D108">
        <v>458616</v>
      </c>
      <c r="E108" t="s">
        <v>4</v>
      </c>
      <c r="F108">
        <v>9.9998000000000004E-2</v>
      </c>
      <c r="G108" t="s">
        <v>5</v>
      </c>
      <c r="H108">
        <v>509</v>
      </c>
      <c r="I108" t="s">
        <v>6</v>
      </c>
      <c r="J108">
        <v>6835</v>
      </c>
      <c r="K108" t="s">
        <v>7</v>
      </c>
      <c r="L108">
        <v>7345</v>
      </c>
      <c r="M108" t="s">
        <v>8</v>
      </c>
      <c r="N108">
        <v>0</v>
      </c>
      <c r="O108" t="s">
        <v>9</v>
      </c>
      <c r="P108" t="s">
        <v>10</v>
      </c>
      <c r="Q108">
        <v>0</v>
      </c>
      <c r="R108" t="s">
        <v>11</v>
      </c>
      <c r="S108">
        <v>49</v>
      </c>
    </row>
    <row r="109" spans="1:19">
      <c r="A109" t="s">
        <v>2</v>
      </c>
      <c r="B109">
        <v>1338</v>
      </c>
      <c r="C109" t="s">
        <v>3</v>
      </c>
      <c r="D109">
        <v>458617</v>
      </c>
      <c r="E109" t="s">
        <v>4</v>
      </c>
      <c r="F109">
        <v>9.9998000000000004E-2</v>
      </c>
      <c r="G109" t="s">
        <v>5</v>
      </c>
      <c r="H109">
        <v>1</v>
      </c>
      <c r="I109" t="s">
        <v>6</v>
      </c>
      <c r="J109">
        <v>-500</v>
      </c>
      <c r="K109" t="s">
        <v>7</v>
      </c>
      <c r="L109">
        <v>13</v>
      </c>
      <c r="M109" t="s">
        <v>8</v>
      </c>
      <c r="N109">
        <v>0</v>
      </c>
      <c r="O109" t="s">
        <v>9</v>
      </c>
      <c r="P109" t="s">
        <v>10</v>
      </c>
      <c r="Q109">
        <v>0</v>
      </c>
      <c r="R109" t="s">
        <v>11</v>
      </c>
      <c r="S109">
        <v>38</v>
      </c>
    </row>
    <row r="110" spans="1:19">
      <c r="A110" t="s">
        <v>2</v>
      </c>
      <c r="B110">
        <v>1338</v>
      </c>
      <c r="C110" t="s">
        <v>3</v>
      </c>
      <c r="D110">
        <v>458618</v>
      </c>
      <c r="E110" t="s">
        <v>4</v>
      </c>
      <c r="F110">
        <v>9.9998000000000004E-2</v>
      </c>
      <c r="G110" t="s">
        <v>5</v>
      </c>
      <c r="H110">
        <v>1</v>
      </c>
      <c r="I110" t="s">
        <v>6</v>
      </c>
      <c r="J110">
        <v>-500</v>
      </c>
      <c r="K110" t="s">
        <v>7</v>
      </c>
      <c r="L110">
        <v>10</v>
      </c>
      <c r="M110" t="s">
        <v>8</v>
      </c>
      <c r="N110">
        <v>0</v>
      </c>
      <c r="O110" t="s">
        <v>9</v>
      </c>
      <c r="P110" t="s">
        <v>10</v>
      </c>
      <c r="Q110">
        <v>0</v>
      </c>
      <c r="R110" t="s">
        <v>11</v>
      </c>
      <c r="S110">
        <v>35</v>
      </c>
    </row>
    <row r="111" spans="1:19">
      <c r="A111" t="s">
        <v>2</v>
      </c>
      <c r="B111">
        <v>1338</v>
      </c>
      <c r="C111" t="s">
        <v>3</v>
      </c>
      <c r="D111">
        <v>458660</v>
      </c>
      <c r="E111" t="s">
        <v>4</v>
      </c>
      <c r="F111">
        <v>9.9998000000000004E-2</v>
      </c>
      <c r="G111" t="s">
        <v>5</v>
      </c>
      <c r="H111">
        <v>42</v>
      </c>
      <c r="I111" t="s">
        <v>6</v>
      </c>
      <c r="J111">
        <v>-31</v>
      </c>
      <c r="K111" t="s">
        <v>7</v>
      </c>
      <c r="L111">
        <v>479</v>
      </c>
      <c r="M111" t="s">
        <v>8</v>
      </c>
      <c r="N111">
        <v>0</v>
      </c>
      <c r="O111" t="s">
        <v>9</v>
      </c>
      <c r="P111" t="s">
        <v>10</v>
      </c>
      <c r="Q111">
        <v>0</v>
      </c>
      <c r="R111" t="s">
        <v>11</v>
      </c>
      <c r="S111">
        <v>49</v>
      </c>
    </row>
    <row r="112" spans="1:19">
      <c r="A112" t="s">
        <v>2</v>
      </c>
      <c r="B112">
        <v>1338</v>
      </c>
      <c r="C112" t="s">
        <v>3</v>
      </c>
      <c r="D112">
        <v>458664</v>
      </c>
      <c r="E112" t="s">
        <v>4</v>
      </c>
      <c r="F112">
        <v>9.9998000000000004E-2</v>
      </c>
      <c r="G112" t="s">
        <v>5</v>
      </c>
      <c r="H112">
        <v>4</v>
      </c>
      <c r="I112" t="s">
        <v>6</v>
      </c>
      <c r="J112">
        <v>-467</v>
      </c>
      <c r="K112" t="s">
        <v>7</v>
      </c>
      <c r="L112">
        <v>37</v>
      </c>
      <c r="M112" t="s">
        <v>8</v>
      </c>
      <c r="N112">
        <v>0</v>
      </c>
      <c r="O112" t="s">
        <v>9</v>
      </c>
      <c r="P112" t="s">
        <v>10</v>
      </c>
      <c r="Q112">
        <v>0</v>
      </c>
      <c r="R112" t="s">
        <v>11</v>
      </c>
      <c r="S112">
        <v>44</v>
      </c>
    </row>
    <row r="113" spans="1:19">
      <c r="A113" t="s">
        <v>2</v>
      </c>
      <c r="B113">
        <v>1338</v>
      </c>
      <c r="C113" t="s">
        <v>3</v>
      </c>
      <c r="D113">
        <v>458665</v>
      </c>
      <c r="E113" t="s">
        <v>4</v>
      </c>
      <c r="F113">
        <v>9.9998000000000004E-2</v>
      </c>
      <c r="G113" t="s">
        <v>5</v>
      </c>
      <c r="H113">
        <v>1</v>
      </c>
      <c r="I113" t="s">
        <v>6</v>
      </c>
      <c r="J113">
        <v>-500</v>
      </c>
      <c r="K113" t="s">
        <v>7</v>
      </c>
      <c r="L113">
        <v>5</v>
      </c>
      <c r="M113" t="s">
        <v>8</v>
      </c>
      <c r="N113">
        <v>0</v>
      </c>
      <c r="O113" t="s">
        <v>9</v>
      </c>
      <c r="P113" t="s">
        <v>10</v>
      </c>
      <c r="Q113">
        <v>0</v>
      </c>
      <c r="R113" t="s">
        <v>11</v>
      </c>
      <c r="S113">
        <v>37</v>
      </c>
    </row>
    <row r="114" spans="1:19">
      <c r="A114" t="s">
        <v>2</v>
      </c>
      <c r="B114">
        <v>1338</v>
      </c>
      <c r="C114" t="s">
        <v>3</v>
      </c>
      <c r="D114">
        <v>458686</v>
      </c>
      <c r="E114" t="s">
        <v>4</v>
      </c>
      <c r="F114">
        <v>9.9998000000000004E-2</v>
      </c>
      <c r="G114" t="s">
        <v>5</v>
      </c>
      <c r="H114">
        <v>21</v>
      </c>
      <c r="I114" t="s">
        <v>6</v>
      </c>
      <c r="J114">
        <v>-343</v>
      </c>
      <c r="K114" t="s">
        <v>7</v>
      </c>
      <c r="L114">
        <v>160</v>
      </c>
      <c r="M114" t="s">
        <v>8</v>
      </c>
      <c r="N114">
        <v>0</v>
      </c>
      <c r="O114" t="s">
        <v>9</v>
      </c>
      <c r="P114" t="s">
        <v>10</v>
      </c>
      <c r="Q114">
        <v>0</v>
      </c>
      <c r="R114" t="s">
        <v>11</v>
      </c>
      <c r="S114">
        <v>48</v>
      </c>
    </row>
    <row r="115" spans="1:19">
      <c r="A115" t="s">
        <v>2</v>
      </c>
      <c r="B115">
        <v>1338</v>
      </c>
      <c r="C115" t="s">
        <v>3</v>
      </c>
      <c r="D115">
        <v>458687</v>
      </c>
      <c r="E115" t="s">
        <v>4</v>
      </c>
      <c r="F115">
        <v>9.9998000000000004E-2</v>
      </c>
      <c r="G115" t="s">
        <v>5</v>
      </c>
      <c r="H115">
        <v>1</v>
      </c>
      <c r="I115" t="s">
        <v>6</v>
      </c>
      <c r="J115">
        <v>-500</v>
      </c>
      <c r="K115" t="s">
        <v>7</v>
      </c>
      <c r="L115">
        <v>6</v>
      </c>
      <c r="M115" t="s">
        <v>8</v>
      </c>
      <c r="N115">
        <v>0</v>
      </c>
      <c r="O115" t="s">
        <v>9</v>
      </c>
      <c r="P115" t="s">
        <v>10</v>
      </c>
      <c r="Q115">
        <v>0</v>
      </c>
      <c r="R115" t="s">
        <v>11</v>
      </c>
      <c r="S115">
        <v>38</v>
      </c>
    </row>
    <row r="116" spans="1:19">
      <c r="A116" t="s">
        <v>2</v>
      </c>
      <c r="B116">
        <v>1338</v>
      </c>
      <c r="C116" t="s">
        <v>3</v>
      </c>
      <c r="D116">
        <v>458705</v>
      </c>
      <c r="E116" t="s">
        <v>4</v>
      </c>
      <c r="F116">
        <v>9.9998000000000004E-2</v>
      </c>
      <c r="G116" t="s">
        <v>5</v>
      </c>
      <c r="H116">
        <v>18</v>
      </c>
      <c r="I116" t="s">
        <v>6</v>
      </c>
      <c r="J116">
        <v>-340</v>
      </c>
      <c r="K116" t="s">
        <v>7</v>
      </c>
      <c r="L116">
        <v>167</v>
      </c>
      <c r="M116" t="s">
        <v>8</v>
      </c>
      <c r="N116">
        <v>0</v>
      </c>
      <c r="O116" t="s">
        <v>9</v>
      </c>
      <c r="P116" t="s">
        <v>10</v>
      </c>
      <c r="Q116">
        <v>0</v>
      </c>
      <c r="R116" t="s">
        <v>11</v>
      </c>
      <c r="S116">
        <v>46</v>
      </c>
    </row>
    <row r="117" spans="1:19">
      <c r="A117" t="s">
        <v>2</v>
      </c>
      <c r="B117">
        <v>1338</v>
      </c>
      <c r="C117" t="s">
        <v>3</v>
      </c>
      <c r="D117">
        <v>458716</v>
      </c>
      <c r="E117" t="s">
        <v>4</v>
      </c>
      <c r="F117">
        <v>9.9998000000000004E-2</v>
      </c>
      <c r="G117" t="s">
        <v>5</v>
      </c>
      <c r="H117">
        <v>11</v>
      </c>
      <c r="I117" t="s">
        <v>6</v>
      </c>
      <c r="J117">
        <v>-376</v>
      </c>
      <c r="K117" t="s">
        <v>7</v>
      </c>
      <c r="L117">
        <v>135</v>
      </c>
      <c r="M117" t="s">
        <v>8</v>
      </c>
      <c r="N117">
        <v>0</v>
      </c>
      <c r="O117" t="s">
        <v>9</v>
      </c>
      <c r="P117" t="s">
        <v>10</v>
      </c>
      <c r="Q117">
        <v>0</v>
      </c>
      <c r="R117" t="s">
        <v>11</v>
      </c>
      <c r="S117">
        <v>48</v>
      </c>
    </row>
    <row r="118" spans="1:19">
      <c r="A118" t="s">
        <v>2</v>
      </c>
      <c r="B118">
        <v>1338</v>
      </c>
      <c r="C118" t="s">
        <v>3</v>
      </c>
      <c r="D118">
        <v>458784</v>
      </c>
      <c r="E118" t="s">
        <v>4</v>
      </c>
      <c r="F118">
        <v>9.9998000000000004E-2</v>
      </c>
      <c r="G118" t="s">
        <v>5</v>
      </c>
      <c r="H118">
        <v>68</v>
      </c>
      <c r="I118" t="s">
        <v>6</v>
      </c>
      <c r="J118">
        <v>465</v>
      </c>
      <c r="K118" t="s">
        <v>7</v>
      </c>
      <c r="L118">
        <v>982</v>
      </c>
      <c r="M118" t="s">
        <v>8</v>
      </c>
      <c r="N118">
        <v>0</v>
      </c>
      <c r="O118" t="s">
        <v>9</v>
      </c>
      <c r="P118" t="s">
        <v>10</v>
      </c>
      <c r="Q118">
        <v>0</v>
      </c>
      <c r="R118" t="s">
        <v>11</v>
      </c>
      <c r="S118">
        <v>49</v>
      </c>
    </row>
    <row r="119" spans="1:19">
      <c r="A119" t="s">
        <v>2</v>
      </c>
      <c r="B119">
        <v>1338</v>
      </c>
      <c r="C119" t="s">
        <v>3</v>
      </c>
      <c r="D119">
        <v>458882</v>
      </c>
      <c r="E119" t="s">
        <v>4</v>
      </c>
      <c r="F119">
        <v>9.9998000000000004E-2</v>
      </c>
      <c r="G119" t="s">
        <v>5</v>
      </c>
      <c r="H119">
        <v>98</v>
      </c>
      <c r="I119" t="s">
        <v>6</v>
      </c>
      <c r="J119">
        <v>954</v>
      </c>
      <c r="K119" t="s">
        <v>7</v>
      </c>
      <c r="L119">
        <v>1465</v>
      </c>
      <c r="M119" t="s">
        <v>8</v>
      </c>
      <c r="N119">
        <v>0</v>
      </c>
      <c r="O119" t="s">
        <v>9</v>
      </c>
      <c r="P119" t="s">
        <v>10</v>
      </c>
      <c r="Q119">
        <v>0</v>
      </c>
      <c r="R119" t="s">
        <v>11</v>
      </c>
      <c r="S119">
        <v>48</v>
      </c>
    </row>
    <row r="120" spans="1:19">
      <c r="A120" t="s">
        <v>2</v>
      </c>
      <c r="B120">
        <v>1338</v>
      </c>
      <c r="C120" t="s">
        <v>3</v>
      </c>
      <c r="D120">
        <v>459150</v>
      </c>
      <c r="E120" t="s">
        <v>4</v>
      </c>
      <c r="F120">
        <v>9.9998000000000004E-2</v>
      </c>
      <c r="G120" t="s">
        <v>5</v>
      </c>
      <c r="H120">
        <v>268</v>
      </c>
      <c r="I120" t="s">
        <v>6</v>
      </c>
      <c r="J120">
        <v>3661</v>
      </c>
      <c r="K120" t="s">
        <v>7</v>
      </c>
      <c r="L120">
        <v>4176</v>
      </c>
      <c r="M120" t="s">
        <v>8</v>
      </c>
      <c r="N120">
        <v>0</v>
      </c>
      <c r="O120" t="s">
        <v>9</v>
      </c>
      <c r="P120" t="s">
        <v>10</v>
      </c>
      <c r="Q120">
        <v>0</v>
      </c>
      <c r="R120" t="s">
        <v>11</v>
      </c>
      <c r="S120">
        <v>46</v>
      </c>
    </row>
    <row r="121" spans="1:19">
      <c r="A121" t="s">
        <v>2</v>
      </c>
      <c r="B121">
        <v>1338</v>
      </c>
      <c r="C121" t="s">
        <v>3</v>
      </c>
      <c r="D121">
        <v>459151</v>
      </c>
      <c r="E121" t="s">
        <v>4</v>
      </c>
      <c r="F121">
        <v>9.9998000000000004E-2</v>
      </c>
      <c r="G121" t="s">
        <v>5</v>
      </c>
      <c r="H121">
        <v>1</v>
      </c>
      <c r="I121" t="s">
        <v>6</v>
      </c>
      <c r="J121">
        <v>-500</v>
      </c>
      <c r="K121" t="s">
        <v>7</v>
      </c>
      <c r="L121">
        <v>14</v>
      </c>
      <c r="M121" t="s">
        <v>8</v>
      </c>
      <c r="N121">
        <v>0</v>
      </c>
      <c r="O121" t="s">
        <v>9</v>
      </c>
      <c r="P121" t="s">
        <v>10</v>
      </c>
      <c r="Q121">
        <v>0</v>
      </c>
      <c r="R121" t="s">
        <v>11</v>
      </c>
      <c r="S121">
        <v>35</v>
      </c>
    </row>
    <row r="122" spans="1:19">
      <c r="A122" t="s">
        <v>2</v>
      </c>
      <c r="B122">
        <v>1338</v>
      </c>
      <c r="C122" t="s">
        <v>3</v>
      </c>
      <c r="D122">
        <v>459152</v>
      </c>
      <c r="E122" t="s">
        <v>4</v>
      </c>
      <c r="F122">
        <v>9.9998000000000004E-2</v>
      </c>
      <c r="G122" t="s">
        <v>5</v>
      </c>
      <c r="H122">
        <v>1</v>
      </c>
      <c r="I122" t="s">
        <v>6</v>
      </c>
      <c r="J122">
        <v>-500</v>
      </c>
      <c r="K122" t="s">
        <v>7</v>
      </c>
      <c r="L122">
        <v>5</v>
      </c>
      <c r="M122" t="s">
        <v>8</v>
      </c>
      <c r="N122">
        <v>0</v>
      </c>
      <c r="O122" t="s">
        <v>9</v>
      </c>
      <c r="P122" t="s">
        <v>10</v>
      </c>
      <c r="Q122">
        <v>0</v>
      </c>
      <c r="R122" t="s">
        <v>11</v>
      </c>
      <c r="S122">
        <v>26</v>
      </c>
    </row>
    <row r="123" spans="1:19">
      <c r="A123" t="s">
        <v>2</v>
      </c>
      <c r="B123">
        <v>1338</v>
      </c>
      <c r="C123" t="s">
        <v>3</v>
      </c>
      <c r="D123">
        <v>459343</v>
      </c>
      <c r="E123" t="s">
        <v>4</v>
      </c>
      <c r="F123">
        <v>9.9998000000000004E-2</v>
      </c>
      <c r="G123" t="s">
        <v>5</v>
      </c>
      <c r="H123">
        <v>191</v>
      </c>
      <c r="I123" t="s">
        <v>6</v>
      </c>
      <c r="J123">
        <v>2999</v>
      </c>
      <c r="K123" t="s">
        <v>7</v>
      </c>
      <c r="L123">
        <v>3510</v>
      </c>
      <c r="M123" t="s">
        <v>8</v>
      </c>
      <c r="N123">
        <v>0</v>
      </c>
      <c r="O123" t="s">
        <v>9</v>
      </c>
      <c r="P123" t="s">
        <v>10</v>
      </c>
      <c r="Q123">
        <v>0</v>
      </c>
      <c r="R123" t="s">
        <v>11</v>
      </c>
      <c r="S123">
        <v>48</v>
      </c>
    </row>
    <row r="124" spans="1:19">
      <c r="A124" t="s">
        <v>2</v>
      </c>
      <c r="B124">
        <v>1338</v>
      </c>
      <c r="C124" t="s">
        <v>3</v>
      </c>
      <c r="D124">
        <v>459408</v>
      </c>
      <c r="E124" t="s">
        <v>4</v>
      </c>
      <c r="F124">
        <v>9.9998000000000004E-2</v>
      </c>
      <c r="G124" t="s">
        <v>5</v>
      </c>
      <c r="H124">
        <v>65</v>
      </c>
      <c r="I124" t="s">
        <v>6</v>
      </c>
      <c r="J124">
        <v>451</v>
      </c>
      <c r="K124" t="s">
        <v>7</v>
      </c>
      <c r="L124">
        <v>965</v>
      </c>
      <c r="M124" t="s">
        <v>8</v>
      </c>
      <c r="N124">
        <v>0</v>
      </c>
      <c r="O124" t="s">
        <v>9</v>
      </c>
      <c r="P124" t="s">
        <v>10</v>
      </c>
      <c r="Q124">
        <v>0</v>
      </c>
      <c r="R124" t="s">
        <v>11</v>
      </c>
      <c r="S124">
        <v>48</v>
      </c>
    </row>
    <row r="125" spans="1:19">
      <c r="A125" t="s">
        <v>2</v>
      </c>
      <c r="B125">
        <v>1338</v>
      </c>
      <c r="C125" t="s">
        <v>3</v>
      </c>
      <c r="D125">
        <v>459409</v>
      </c>
      <c r="E125" t="s">
        <v>4</v>
      </c>
      <c r="F125">
        <v>9.9998000000000004E-2</v>
      </c>
      <c r="G125" t="s">
        <v>5</v>
      </c>
      <c r="H125">
        <v>1</v>
      </c>
      <c r="I125" t="s">
        <v>6</v>
      </c>
      <c r="J125">
        <v>-500</v>
      </c>
      <c r="K125" t="s">
        <v>7</v>
      </c>
      <c r="L125">
        <v>8</v>
      </c>
      <c r="M125" t="s">
        <v>8</v>
      </c>
      <c r="N125">
        <v>0</v>
      </c>
      <c r="O125" t="s">
        <v>9</v>
      </c>
      <c r="P125" t="s">
        <v>10</v>
      </c>
      <c r="Q125">
        <v>0</v>
      </c>
      <c r="R125" t="s">
        <v>11</v>
      </c>
      <c r="S125">
        <v>39</v>
      </c>
    </row>
    <row r="126" spans="1:19">
      <c r="A126" t="s">
        <v>2</v>
      </c>
      <c r="B126">
        <v>1338</v>
      </c>
      <c r="C126" t="s">
        <v>3</v>
      </c>
      <c r="D126">
        <v>459530</v>
      </c>
      <c r="E126" t="s">
        <v>4</v>
      </c>
      <c r="F126">
        <v>9.9998000000000004E-2</v>
      </c>
      <c r="G126" t="s">
        <v>5</v>
      </c>
      <c r="H126">
        <v>121</v>
      </c>
      <c r="I126" t="s">
        <v>6</v>
      </c>
      <c r="J126">
        <v>861</v>
      </c>
      <c r="K126" t="s">
        <v>7</v>
      </c>
      <c r="L126">
        <v>1364</v>
      </c>
      <c r="M126" t="s">
        <v>8</v>
      </c>
      <c r="N126">
        <v>0</v>
      </c>
      <c r="O126" t="s">
        <v>9</v>
      </c>
      <c r="P126" t="s">
        <v>10</v>
      </c>
      <c r="Q126">
        <v>0</v>
      </c>
      <c r="R126" t="s">
        <v>11</v>
      </c>
      <c r="S126">
        <v>48</v>
      </c>
    </row>
    <row r="127" spans="1:19">
      <c r="A127" t="s">
        <v>2</v>
      </c>
      <c r="B127">
        <v>1338</v>
      </c>
      <c r="C127" t="s">
        <v>3</v>
      </c>
      <c r="D127">
        <v>459653</v>
      </c>
      <c r="E127" t="s">
        <v>4</v>
      </c>
      <c r="F127">
        <v>9.9998000000000004E-2</v>
      </c>
      <c r="G127" t="s">
        <v>5</v>
      </c>
      <c r="H127">
        <v>123</v>
      </c>
      <c r="I127" t="s">
        <v>6</v>
      </c>
      <c r="J127">
        <v>1453</v>
      </c>
      <c r="K127" t="s">
        <v>7</v>
      </c>
      <c r="L127">
        <v>1968</v>
      </c>
      <c r="M127" t="s">
        <v>8</v>
      </c>
      <c r="N127">
        <v>0</v>
      </c>
      <c r="O127" t="s">
        <v>9</v>
      </c>
      <c r="P127" t="s">
        <v>10</v>
      </c>
      <c r="Q127">
        <v>0</v>
      </c>
      <c r="R127" t="s">
        <v>11</v>
      </c>
      <c r="S127">
        <v>46</v>
      </c>
    </row>
    <row r="128" spans="1:19">
      <c r="A128" t="s">
        <v>2</v>
      </c>
      <c r="B128">
        <v>1338</v>
      </c>
      <c r="C128" t="s">
        <v>3</v>
      </c>
      <c r="D128">
        <v>459654</v>
      </c>
      <c r="E128" t="s">
        <v>4</v>
      </c>
      <c r="F128">
        <v>9.9998000000000004E-2</v>
      </c>
      <c r="G128" t="s">
        <v>5</v>
      </c>
      <c r="H128">
        <v>1</v>
      </c>
      <c r="I128" t="s">
        <v>6</v>
      </c>
      <c r="J128">
        <v>-500</v>
      </c>
      <c r="K128" t="s">
        <v>7</v>
      </c>
      <c r="L128">
        <v>4</v>
      </c>
      <c r="M128" t="s">
        <v>8</v>
      </c>
      <c r="N128">
        <v>0</v>
      </c>
      <c r="O128" t="s">
        <v>9</v>
      </c>
      <c r="P128" t="s">
        <v>10</v>
      </c>
      <c r="Q128">
        <v>0</v>
      </c>
      <c r="R128" t="s">
        <v>11</v>
      </c>
      <c r="S128">
        <v>28</v>
      </c>
    </row>
    <row r="129" spans="1:19">
      <c r="A129" t="s">
        <v>2</v>
      </c>
      <c r="B129">
        <v>1338</v>
      </c>
      <c r="C129" t="s">
        <v>3</v>
      </c>
      <c r="D129">
        <v>459795</v>
      </c>
      <c r="E129" t="s">
        <v>4</v>
      </c>
      <c r="F129">
        <v>9.9998000000000004E-2</v>
      </c>
      <c r="G129" t="s">
        <v>5</v>
      </c>
      <c r="H129">
        <v>141</v>
      </c>
      <c r="I129" t="s">
        <v>6</v>
      </c>
      <c r="J129">
        <v>1171</v>
      </c>
      <c r="K129" t="s">
        <v>7</v>
      </c>
      <c r="L129">
        <v>1678</v>
      </c>
      <c r="M129" t="s">
        <v>8</v>
      </c>
      <c r="N129">
        <v>0</v>
      </c>
      <c r="O129" t="s">
        <v>9</v>
      </c>
      <c r="P129" t="s">
        <v>10</v>
      </c>
      <c r="Q129">
        <v>0</v>
      </c>
      <c r="R129" t="s">
        <v>11</v>
      </c>
      <c r="S129">
        <v>46</v>
      </c>
    </row>
    <row r="130" spans="1:19">
      <c r="A130" t="s">
        <v>2</v>
      </c>
      <c r="B130">
        <v>1338</v>
      </c>
      <c r="C130" t="s">
        <v>3</v>
      </c>
      <c r="D130">
        <v>459855</v>
      </c>
      <c r="E130" t="s">
        <v>4</v>
      </c>
      <c r="F130">
        <v>9.9998000000000004E-2</v>
      </c>
      <c r="G130" t="s">
        <v>5</v>
      </c>
      <c r="H130">
        <v>60</v>
      </c>
      <c r="I130" t="s">
        <v>6</v>
      </c>
      <c r="J130">
        <v>343</v>
      </c>
      <c r="K130" t="s">
        <v>7</v>
      </c>
      <c r="L130">
        <v>852</v>
      </c>
      <c r="M130" t="s">
        <v>8</v>
      </c>
      <c r="N130">
        <v>0</v>
      </c>
      <c r="O130" t="s">
        <v>9</v>
      </c>
      <c r="P130" t="s">
        <v>10</v>
      </c>
      <c r="Q130">
        <v>0</v>
      </c>
      <c r="R130" t="s">
        <v>11</v>
      </c>
      <c r="S130">
        <v>48</v>
      </c>
    </row>
    <row r="131" spans="1:19">
      <c r="A131" t="s">
        <v>2</v>
      </c>
      <c r="B131">
        <v>1338</v>
      </c>
      <c r="C131" t="s">
        <v>3</v>
      </c>
      <c r="D131">
        <v>459996</v>
      </c>
      <c r="E131" t="s">
        <v>4</v>
      </c>
      <c r="F131">
        <v>9.9998000000000004E-2</v>
      </c>
      <c r="G131" t="s">
        <v>5</v>
      </c>
      <c r="H131">
        <v>141</v>
      </c>
      <c r="I131" t="s">
        <v>6</v>
      </c>
      <c r="J131">
        <v>1515</v>
      </c>
      <c r="K131" t="s">
        <v>7</v>
      </c>
      <c r="L131">
        <v>2032</v>
      </c>
      <c r="M131" t="s">
        <v>8</v>
      </c>
      <c r="N131">
        <v>0</v>
      </c>
      <c r="O131" t="s">
        <v>9</v>
      </c>
      <c r="P131" t="s">
        <v>10</v>
      </c>
      <c r="Q131">
        <v>0</v>
      </c>
      <c r="R131" t="s">
        <v>11</v>
      </c>
      <c r="S131">
        <v>48</v>
      </c>
    </row>
    <row r="132" spans="1:19">
      <c r="A132" t="s">
        <v>2</v>
      </c>
      <c r="B132">
        <v>1338</v>
      </c>
      <c r="C132" t="s">
        <v>3</v>
      </c>
      <c r="D132">
        <v>460253</v>
      </c>
      <c r="E132" t="s">
        <v>4</v>
      </c>
      <c r="F132">
        <v>9.9998000000000004E-2</v>
      </c>
      <c r="G132" t="s">
        <v>5</v>
      </c>
      <c r="H132">
        <v>257</v>
      </c>
      <c r="I132" t="s">
        <v>6</v>
      </c>
      <c r="J132">
        <v>3344</v>
      </c>
      <c r="K132" t="s">
        <v>7</v>
      </c>
      <c r="L132">
        <v>3847</v>
      </c>
      <c r="M132" t="s">
        <v>8</v>
      </c>
      <c r="N132">
        <v>0</v>
      </c>
      <c r="O132" t="s">
        <v>9</v>
      </c>
      <c r="P132" t="s">
        <v>10</v>
      </c>
      <c r="Q132">
        <v>0</v>
      </c>
      <c r="R132" t="s">
        <v>11</v>
      </c>
      <c r="S132">
        <v>46</v>
      </c>
    </row>
    <row r="133" spans="1:19">
      <c r="A133" t="s">
        <v>2</v>
      </c>
      <c r="B133">
        <v>1338</v>
      </c>
      <c r="C133" t="s">
        <v>3</v>
      </c>
      <c r="D133">
        <v>460523</v>
      </c>
      <c r="E133" t="s">
        <v>4</v>
      </c>
      <c r="F133">
        <v>9.9998000000000004E-2</v>
      </c>
      <c r="G133" t="s">
        <v>5</v>
      </c>
      <c r="H133">
        <v>270</v>
      </c>
      <c r="I133" t="s">
        <v>6</v>
      </c>
      <c r="J133">
        <v>3792</v>
      </c>
      <c r="K133" t="s">
        <v>7</v>
      </c>
      <c r="L133">
        <v>4298</v>
      </c>
      <c r="M133" t="s">
        <v>8</v>
      </c>
      <c r="N133">
        <v>0</v>
      </c>
      <c r="O133" t="s">
        <v>9</v>
      </c>
      <c r="P133" t="s">
        <v>10</v>
      </c>
      <c r="Q133">
        <v>0</v>
      </c>
      <c r="R133" t="s">
        <v>11</v>
      </c>
      <c r="S133">
        <v>49</v>
      </c>
    </row>
    <row r="134" spans="1:19">
      <c r="A134" t="s">
        <v>2</v>
      </c>
      <c r="B134">
        <v>1338</v>
      </c>
      <c r="C134" t="s">
        <v>3</v>
      </c>
      <c r="D134">
        <v>460633</v>
      </c>
      <c r="E134" t="s">
        <v>4</v>
      </c>
      <c r="F134">
        <v>9.9998000000000004E-2</v>
      </c>
      <c r="G134" t="s">
        <v>5</v>
      </c>
      <c r="H134">
        <v>110</v>
      </c>
      <c r="I134" t="s">
        <v>6</v>
      </c>
      <c r="J134">
        <v>1374</v>
      </c>
      <c r="K134" t="s">
        <v>7</v>
      </c>
      <c r="L134">
        <v>1888</v>
      </c>
      <c r="M134" t="s">
        <v>8</v>
      </c>
      <c r="N134">
        <v>0</v>
      </c>
      <c r="O134" t="s">
        <v>9</v>
      </c>
      <c r="P134" t="s">
        <v>10</v>
      </c>
      <c r="Q134">
        <v>0</v>
      </c>
      <c r="R134" t="s">
        <v>11</v>
      </c>
      <c r="S134">
        <v>49</v>
      </c>
    </row>
    <row r="135" spans="1:19">
      <c r="A135" t="s">
        <v>2</v>
      </c>
      <c r="B135">
        <v>1338</v>
      </c>
      <c r="C135" t="s">
        <v>3</v>
      </c>
      <c r="D135">
        <v>460803</v>
      </c>
      <c r="E135" t="s">
        <v>4</v>
      </c>
      <c r="F135">
        <v>9.9998000000000004E-2</v>
      </c>
      <c r="G135" t="s">
        <v>5</v>
      </c>
      <c r="H135">
        <v>170</v>
      </c>
      <c r="I135" t="s">
        <v>6</v>
      </c>
      <c r="J135">
        <v>2165</v>
      </c>
      <c r="K135" t="s">
        <v>7</v>
      </c>
      <c r="L135">
        <v>2682</v>
      </c>
      <c r="M135" t="s">
        <v>8</v>
      </c>
      <c r="N135">
        <v>0</v>
      </c>
      <c r="O135" t="s">
        <v>9</v>
      </c>
      <c r="P135" t="s">
        <v>10</v>
      </c>
      <c r="Q135">
        <v>0</v>
      </c>
      <c r="R135" t="s">
        <v>11</v>
      </c>
      <c r="S135">
        <v>48</v>
      </c>
    </row>
    <row r="136" spans="1:19">
      <c r="A136" t="s">
        <v>2</v>
      </c>
      <c r="B136">
        <v>1338</v>
      </c>
      <c r="C136" t="s">
        <v>3</v>
      </c>
      <c r="D136">
        <v>460891</v>
      </c>
      <c r="E136" t="s">
        <v>4</v>
      </c>
      <c r="F136">
        <v>9.9998000000000004E-2</v>
      </c>
      <c r="G136" t="s">
        <v>5</v>
      </c>
      <c r="H136">
        <v>88</v>
      </c>
      <c r="I136" t="s">
        <v>6</v>
      </c>
      <c r="J136">
        <v>690</v>
      </c>
      <c r="K136" t="s">
        <v>7</v>
      </c>
      <c r="L136">
        <v>1192</v>
      </c>
      <c r="M136" t="s">
        <v>8</v>
      </c>
      <c r="N136">
        <v>0</v>
      </c>
      <c r="O136" t="s">
        <v>9</v>
      </c>
      <c r="P136" t="s">
        <v>10</v>
      </c>
      <c r="Q136">
        <v>0</v>
      </c>
      <c r="R136" t="s">
        <v>11</v>
      </c>
      <c r="S136">
        <v>49</v>
      </c>
    </row>
    <row r="137" spans="1:19">
      <c r="A137" t="s">
        <v>2</v>
      </c>
      <c r="B137">
        <v>1338</v>
      </c>
      <c r="C137" t="s">
        <v>3</v>
      </c>
      <c r="D137">
        <v>460892</v>
      </c>
      <c r="E137" t="s">
        <v>4</v>
      </c>
      <c r="F137">
        <v>9.9998000000000004E-2</v>
      </c>
      <c r="G137" t="s">
        <v>5</v>
      </c>
      <c r="H137">
        <v>1</v>
      </c>
      <c r="I137" t="s">
        <v>6</v>
      </c>
      <c r="J137">
        <v>-500</v>
      </c>
      <c r="K137" t="s">
        <v>7</v>
      </c>
      <c r="L137">
        <v>2</v>
      </c>
      <c r="M137" t="s">
        <v>8</v>
      </c>
      <c r="N137">
        <v>0</v>
      </c>
      <c r="O137" t="s">
        <v>9</v>
      </c>
      <c r="P137" t="s">
        <v>10</v>
      </c>
      <c r="Q137">
        <v>0</v>
      </c>
      <c r="R137" t="s">
        <v>11</v>
      </c>
      <c r="S137">
        <v>39</v>
      </c>
    </row>
    <row r="138" spans="1:19">
      <c r="A138" t="s">
        <v>2</v>
      </c>
      <c r="B138">
        <v>1338</v>
      </c>
      <c r="C138" t="s">
        <v>3</v>
      </c>
      <c r="D138">
        <v>460893</v>
      </c>
      <c r="E138" t="s">
        <v>4</v>
      </c>
      <c r="F138">
        <v>9.9998000000000004E-2</v>
      </c>
      <c r="G138" t="s">
        <v>5</v>
      </c>
      <c r="H138">
        <v>1</v>
      </c>
      <c r="I138" t="s">
        <v>6</v>
      </c>
      <c r="J138">
        <v>-500</v>
      </c>
      <c r="K138" t="s">
        <v>7</v>
      </c>
      <c r="L138">
        <v>8</v>
      </c>
      <c r="M138" t="s">
        <v>8</v>
      </c>
      <c r="N138">
        <v>0</v>
      </c>
      <c r="O138" t="s">
        <v>9</v>
      </c>
      <c r="P138" t="s">
        <v>10</v>
      </c>
      <c r="Q138">
        <v>0</v>
      </c>
      <c r="R138" t="s">
        <v>11</v>
      </c>
      <c r="S138">
        <v>35</v>
      </c>
    </row>
    <row r="139" spans="1:19">
      <c r="A139" t="s">
        <v>2</v>
      </c>
      <c r="B139">
        <v>1338</v>
      </c>
      <c r="C139" t="s">
        <v>3</v>
      </c>
      <c r="D139">
        <v>460894</v>
      </c>
      <c r="E139" t="s">
        <v>4</v>
      </c>
      <c r="F139">
        <v>9.9998000000000004E-2</v>
      </c>
      <c r="G139" t="s">
        <v>5</v>
      </c>
      <c r="H139">
        <v>1</v>
      </c>
      <c r="I139" t="s">
        <v>6</v>
      </c>
      <c r="J139">
        <v>-500</v>
      </c>
      <c r="K139" t="s">
        <v>7</v>
      </c>
      <c r="L139">
        <v>10</v>
      </c>
      <c r="M139" t="s">
        <v>8</v>
      </c>
      <c r="N139">
        <v>0</v>
      </c>
      <c r="O139" t="s">
        <v>9</v>
      </c>
      <c r="P139" t="s">
        <v>10</v>
      </c>
      <c r="Q139">
        <v>0</v>
      </c>
      <c r="R139" t="s">
        <v>11</v>
      </c>
      <c r="S139">
        <v>34</v>
      </c>
    </row>
    <row r="140" spans="1:19">
      <c r="A140" t="s">
        <v>2</v>
      </c>
      <c r="B140">
        <v>1338</v>
      </c>
      <c r="C140" t="s">
        <v>3</v>
      </c>
      <c r="D140">
        <v>460895</v>
      </c>
      <c r="E140" t="s">
        <v>4</v>
      </c>
      <c r="F140">
        <v>9.9998000000000004E-2</v>
      </c>
      <c r="G140" t="s">
        <v>5</v>
      </c>
      <c r="H140">
        <v>1</v>
      </c>
      <c r="I140" t="s">
        <v>6</v>
      </c>
      <c r="J140">
        <v>-500</v>
      </c>
      <c r="K140" t="s">
        <v>7</v>
      </c>
      <c r="L140">
        <v>4</v>
      </c>
      <c r="M140" t="s">
        <v>8</v>
      </c>
      <c r="N140">
        <v>0</v>
      </c>
      <c r="O140" t="s">
        <v>9</v>
      </c>
      <c r="P140" t="s">
        <v>10</v>
      </c>
      <c r="Q140">
        <v>0</v>
      </c>
      <c r="R140" t="s">
        <v>11</v>
      </c>
      <c r="S140">
        <v>37</v>
      </c>
    </row>
    <row r="141" spans="1:19">
      <c r="A141" t="s">
        <v>2</v>
      </c>
      <c r="B141">
        <v>1338</v>
      </c>
      <c r="C141" t="s">
        <v>3</v>
      </c>
      <c r="D141">
        <v>461015</v>
      </c>
      <c r="E141" t="s">
        <v>4</v>
      </c>
      <c r="F141">
        <v>9.9998000000000004E-2</v>
      </c>
      <c r="G141" t="s">
        <v>5</v>
      </c>
      <c r="H141">
        <v>120</v>
      </c>
      <c r="I141" t="s">
        <v>6</v>
      </c>
      <c r="J141">
        <v>793</v>
      </c>
      <c r="K141" t="s">
        <v>7</v>
      </c>
      <c r="L141">
        <v>1295</v>
      </c>
      <c r="M141" t="s">
        <v>8</v>
      </c>
      <c r="N141">
        <v>0</v>
      </c>
      <c r="O141" t="s">
        <v>9</v>
      </c>
      <c r="P141" t="s">
        <v>10</v>
      </c>
      <c r="Q141">
        <v>0</v>
      </c>
      <c r="R141" t="s">
        <v>11</v>
      </c>
      <c r="S141">
        <v>48</v>
      </c>
    </row>
    <row r="142" spans="1:19">
      <c r="A142" t="s">
        <v>2</v>
      </c>
      <c r="B142">
        <v>1338</v>
      </c>
      <c r="C142" t="s">
        <v>3</v>
      </c>
      <c r="D142">
        <v>461029</v>
      </c>
      <c r="E142" t="s">
        <v>4</v>
      </c>
      <c r="F142">
        <v>9.9998000000000004E-2</v>
      </c>
      <c r="G142" t="s">
        <v>5</v>
      </c>
      <c r="H142">
        <v>14</v>
      </c>
      <c r="I142" t="s">
        <v>6</v>
      </c>
      <c r="J142">
        <v>-320</v>
      </c>
      <c r="K142" t="s">
        <v>7</v>
      </c>
      <c r="L142">
        <v>194</v>
      </c>
      <c r="M142" t="s">
        <v>8</v>
      </c>
      <c r="N142">
        <v>0</v>
      </c>
      <c r="O142" t="s">
        <v>9</v>
      </c>
      <c r="P142" t="s">
        <v>10</v>
      </c>
      <c r="Q142">
        <v>0</v>
      </c>
      <c r="R142" t="s">
        <v>11</v>
      </c>
      <c r="S142">
        <v>46</v>
      </c>
    </row>
    <row r="143" spans="1:19">
      <c r="A143" t="s">
        <v>2</v>
      </c>
      <c r="B143">
        <v>1338</v>
      </c>
      <c r="C143" t="s">
        <v>3</v>
      </c>
      <c r="D143">
        <v>461225</v>
      </c>
      <c r="E143" t="s">
        <v>4</v>
      </c>
      <c r="F143">
        <v>9.9998000000000004E-2</v>
      </c>
      <c r="G143" t="s">
        <v>5</v>
      </c>
      <c r="H143">
        <v>196</v>
      </c>
      <c r="I143" t="s">
        <v>6</v>
      </c>
      <c r="J143">
        <v>3055</v>
      </c>
      <c r="K143" t="s">
        <v>7</v>
      </c>
      <c r="L143">
        <v>3564</v>
      </c>
      <c r="M143" t="s">
        <v>8</v>
      </c>
      <c r="N143">
        <v>0</v>
      </c>
      <c r="O143" t="s">
        <v>9</v>
      </c>
      <c r="P143" t="s">
        <v>10</v>
      </c>
      <c r="Q143">
        <v>0</v>
      </c>
      <c r="R143" t="s">
        <v>11</v>
      </c>
      <c r="S143">
        <v>46</v>
      </c>
    </row>
    <row r="144" spans="1:19">
      <c r="A144" t="s">
        <v>2</v>
      </c>
      <c r="B144">
        <v>1338</v>
      </c>
      <c r="C144" t="s">
        <v>3</v>
      </c>
      <c r="D144">
        <v>461445</v>
      </c>
      <c r="E144" t="s">
        <v>4</v>
      </c>
      <c r="F144">
        <v>9.9998000000000004E-2</v>
      </c>
      <c r="G144" t="s">
        <v>5</v>
      </c>
      <c r="H144">
        <v>220</v>
      </c>
      <c r="I144" t="s">
        <v>6</v>
      </c>
      <c r="J144">
        <v>3258</v>
      </c>
      <c r="K144" t="s">
        <v>7</v>
      </c>
      <c r="L144">
        <v>3776</v>
      </c>
      <c r="M144" t="s">
        <v>8</v>
      </c>
      <c r="N144">
        <v>0</v>
      </c>
      <c r="O144" t="s">
        <v>9</v>
      </c>
      <c r="P144" t="s">
        <v>10</v>
      </c>
      <c r="Q144">
        <v>0</v>
      </c>
      <c r="R144" t="s">
        <v>11</v>
      </c>
      <c r="S144">
        <v>47</v>
      </c>
    </row>
    <row r="145" spans="1:19">
      <c r="A145" t="s">
        <v>2</v>
      </c>
      <c r="B145">
        <v>1338</v>
      </c>
      <c r="C145" t="s">
        <v>3</v>
      </c>
      <c r="D145">
        <v>461579</v>
      </c>
      <c r="E145" t="s">
        <v>4</v>
      </c>
      <c r="F145">
        <v>9.9998000000000004E-2</v>
      </c>
      <c r="G145" t="s">
        <v>5</v>
      </c>
      <c r="H145">
        <v>134</v>
      </c>
      <c r="I145" t="s">
        <v>6</v>
      </c>
      <c r="J145">
        <v>1295</v>
      </c>
      <c r="K145" t="s">
        <v>7</v>
      </c>
      <c r="L145">
        <v>1804</v>
      </c>
      <c r="M145" t="s">
        <v>8</v>
      </c>
      <c r="N145">
        <v>0</v>
      </c>
      <c r="O145" t="s">
        <v>9</v>
      </c>
      <c r="P145" t="s">
        <v>10</v>
      </c>
      <c r="Q145">
        <v>0</v>
      </c>
      <c r="R145" t="s">
        <v>11</v>
      </c>
      <c r="S145">
        <v>48</v>
      </c>
    </row>
    <row r="146" spans="1:19">
      <c r="A146" t="s">
        <v>2</v>
      </c>
      <c r="B146">
        <v>1338</v>
      </c>
      <c r="C146" t="s">
        <v>3</v>
      </c>
      <c r="D146">
        <v>461751</v>
      </c>
      <c r="E146" t="s">
        <v>4</v>
      </c>
      <c r="F146">
        <v>9.9998000000000004E-2</v>
      </c>
      <c r="G146" t="s">
        <v>5</v>
      </c>
      <c r="H146">
        <v>172</v>
      </c>
      <c r="I146" t="s">
        <v>6</v>
      </c>
      <c r="J146">
        <v>2553</v>
      </c>
      <c r="K146" t="s">
        <v>7</v>
      </c>
      <c r="L146">
        <v>3063</v>
      </c>
      <c r="M146" t="s">
        <v>8</v>
      </c>
      <c r="N146">
        <v>0</v>
      </c>
      <c r="O146" t="s">
        <v>9</v>
      </c>
      <c r="P146" t="s">
        <v>10</v>
      </c>
      <c r="Q146">
        <v>0</v>
      </c>
      <c r="R146" t="s">
        <v>11</v>
      </c>
      <c r="S146">
        <v>49</v>
      </c>
    </row>
    <row r="147" spans="1:19">
      <c r="A147" t="s">
        <v>2</v>
      </c>
      <c r="B147">
        <v>1338</v>
      </c>
      <c r="C147" t="s">
        <v>3</v>
      </c>
      <c r="D147">
        <v>461982</v>
      </c>
      <c r="E147" t="s">
        <v>4</v>
      </c>
      <c r="F147">
        <v>9.9998000000000004E-2</v>
      </c>
      <c r="G147" t="s">
        <v>5</v>
      </c>
      <c r="H147">
        <v>231</v>
      </c>
      <c r="I147" t="s">
        <v>6</v>
      </c>
      <c r="J147">
        <v>3549</v>
      </c>
      <c r="K147" t="s">
        <v>7</v>
      </c>
      <c r="L147">
        <v>4064</v>
      </c>
      <c r="M147" t="s">
        <v>8</v>
      </c>
      <c r="N147">
        <v>0</v>
      </c>
      <c r="O147" t="s">
        <v>9</v>
      </c>
      <c r="P147" t="s">
        <v>10</v>
      </c>
      <c r="Q147">
        <v>0</v>
      </c>
      <c r="R147" t="s">
        <v>11</v>
      </c>
      <c r="S147">
        <v>46</v>
      </c>
    </row>
    <row r="148" spans="1:19">
      <c r="A148" t="s">
        <v>2</v>
      </c>
      <c r="B148">
        <v>1338</v>
      </c>
      <c r="C148" t="s">
        <v>3</v>
      </c>
      <c r="D148">
        <v>462069</v>
      </c>
      <c r="E148" t="s">
        <v>4</v>
      </c>
      <c r="F148">
        <v>9.9998000000000004E-2</v>
      </c>
      <c r="G148" t="s">
        <v>5</v>
      </c>
      <c r="H148">
        <v>87</v>
      </c>
      <c r="I148" t="s">
        <v>6</v>
      </c>
      <c r="J148">
        <v>972</v>
      </c>
      <c r="K148" t="s">
        <v>7</v>
      </c>
      <c r="L148">
        <v>1487</v>
      </c>
      <c r="M148" t="s">
        <v>8</v>
      </c>
      <c r="N148">
        <v>0</v>
      </c>
      <c r="O148" t="s">
        <v>9</v>
      </c>
      <c r="P148" t="s">
        <v>10</v>
      </c>
      <c r="Q148">
        <v>0</v>
      </c>
      <c r="R148" t="s">
        <v>11</v>
      </c>
      <c r="S148">
        <v>48</v>
      </c>
    </row>
    <row r="149" spans="1:19">
      <c r="A149" t="s">
        <v>2</v>
      </c>
      <c r="B149">
        <v>1338</v>
      </c>
      <c r="C149" t="s">
        <v>3</v>
      </c>
      <c r="D149">
        <v>462074</v>
      </c>
      <c r="E149" t="s">
        <v>4</v>
      </c>
      <c r="F149">
        <v>9.9998000000000004E-2</v>
      </c>
      <c r="G149" t="s">
        <v>5</v>
      </c>
      <c r="H149">
        <v>5</v>
      </c>
      <c r="I149" t="s">
        <v>6</v>
      </c>
      <c r="J149">
        <v>-465</v>
      </c>
      <c r="K149" t="s">
        <v>7</v>
      </c>
      <c r="L149">
        <v>44</v>
      </c>
      <c r="M149" t="s">
        <v>8</v>
      </c>
      <c r="N149">
        <v>0</v>
      </c>
      <c r="O149" t="s">
        <v>9</v>
      </c>
      <c r="P149" t="s">
        <v>10</v>
      </c>
      <c r="Q149">
        <v>0</v>
      </c>
      <c r="R149" t="s">
        <v>11</v>
      </c>
      <c r="S149">
        <v>44</v>
      </c>
    </row>
    <row r="150" spans="1:19">
      <c r="A150" t="s">
        <v>2</v>
      </c>
      <c r="B150">
        <v>1338</v>
      </c>
      <c r="C150" t="s">
        <v>3</v>
      </c>
      <c r="D150">
        <v>462163</v>
      </c>
      <c r="E150" t="s">
        <v>4</v>
      </c>
      <c r="F150">
        <v>9.9998000000000004E-2</v>
      </c>
      <c r="G150" t="s">
        <v>5</v>
      </c>
      <c r="H150">
        <v>89</v>
      </c>
      <c r="I150" t="s">
        <v>6</v>
      </c>
      <c r="J150">
        <v>605</v>
      </c>
      <c r="K150" t="s">
        <v>7</v>
      </c>
      <c r="L150">
        <v>1116</v>
      </c>
      <c r="M150" t="s">
        <v>8</v>
      </c>
      <c r="N150">
        <v>0</v>
      </c>
      <c r="O150" t="s">
        <v>9</v>
      </c>
      <c r="P150" t="s">
        <v>10</v>
      </c>
      <c r="Q150">
        <v>0</v>
      </c>
      <c r="R150" t="s">
        <v>11</v>
      </c>
      <c r="S150">
        <v>49</v>
      </c>
    </row>
    <row r="151" spans="1:19">
      <c r="A151" t="s">
        <v>2</v>
      </c>
      <c r="B151">
        <v>1338</v>
      </c>
      <c r="C151" t="s">
        <v>3</v>
      </c>
      <c r="D151">
        <v>462164</v>
      </c>
      <c r="E151" t="s">
        <v>4</v>
      </c>
      <c r="F151">
        <v>9.9998000000000004E-2</v>
      </c>
      <c r="G151" t="s">
        <v>5</v>
      </c>
      <c r="H151">
        <v>1</v>
      </c>
      <c r="I151" t="s">
        <v>6</v>
      </c>
      <c r="J151">
        <v>-500</v>
      </c>
      <c r="K151" t="s">
        <v>7</v>
      </c>
      <c r="L151">
        <v>7</v>
      </c>
      <c r="M151" t="s">
        <v>8</v>
      </c>
      <c r="N151">
        <v>0</v>
      </c>
      <c r="O151" t="s">
        <v>9</v>
      </c>
      <c r="P151" t="s">
        <v>10</v>
      </c>
      <c r="Q151">
        <v>0</v>
      </c>
      <c r="R151" t="s">
        <v>11</v>
      </c>
      <c r="S151">
        <v>37</v>
      </c>
    </row>
    <row r="152" spans="1:19">
      <c r="A152" t="s">
        <v>2</v>
      </c>
      <c r="B152">
        <v>1338</v>
      </c>
      <c r="C152" t="s">
        <v>3</v>
      </c>
      <c r="D152">
        <v>462165</v>
      </c>
      <c r="E152" t="s">
        <v>4</v>
      </c>
      <c r="F152">
        <v>9.9998000000000004E-2</v>
      </c>
      <c r="G152" t="s">
        <v>5</v>
      </c>
      <c r="H152">
        <v>1</v>
      </c>
      <c r="I152" t="s">
        <v>6</v>
      </c>
      <c r="J152">
        <v>-500</v>
      </c>
      <c r="K152" t="s">
        <v>7</v>
      </c>
      <c r="L152">
        <v>4</v>
      </c>
      <c r="M152" t="s">
        <v>8</v>
      </c>
      <c r="N152">
        <v>0</v>
      </c>
      <c r="O152" t="s">
        <v>9</v>
      </c>
      <c r="P152" t="s">
        <v>10</v>
      </c>
      <c r="Q152">
        <v>0</v>
      </c>
      <c r="R152" t="s">
        <v>11</v>
      </c>
      <c r="S152">
        <v>37</v>
      </c>
    </row>
    <row r="153" spans="1:19">
      <c r="A153" t="s">
        <v>2</v>
      </c>
      <c r="B153">
        <v>1338</v>
      </c>
      <c r="C153" t="s">
        <v>3</v>
      </c>
      <c r="D153">
        <v>462166</v>
      </c>
      <c r="E153" t="s">
        <v>4</v>
      </c>
      <c r="F153">
        <v>9.9998000000000004E-2</v>
      </c>
      <c r="G153" t="s">
        <v>5</v>
      </c>
      <c r="H153">
        <v>1</v>
      </c>
      <c r="I153" t="s">
        <v>6</v>
      </c>
      <c r="J153">
        <v>-500</v>
      </c>
      <c r="K153" t="s">
        <v>7</v>
      </c>
      <c r="L153">
        <v>11</v>
      </c>
      <c r="M153" t="s">
        <v>8</v>
      </c>
      <c r="N153">
        <v>0</v>
      </c>
      <c r="O153" t="s">
        <v>9</v>
      </c>
      <c r="P153" t="s">
        <v>10</v>
      </c>
      <c r="Q153">
        <v>0</v>
      </c>
      <c r="R153" t="s">
        <v>11</v>
      </c>
      <c r="S153">
        <v>33</v>
      </c>
    </row>
    <row r="154" spans="1:19">
      <c r="A154" t="s">
        <v>2</v>
      </c>
      <c r="B154">
        <v>1338</v>
      </c>
      <c r="C154" t="s">
        <v>3</v>
      </c>
      <c r="D154">
        <v>462234</v>
      </c>
      <c r="E154" t="s">
        <v>4</v>
      </c>
      <c r="F154">
        <v>9.9998000000000004E-2</v>
      </c>
      <c r="G154" t="s">
        <v>5</v>
      </c>
      <c r="H154">
        <v>68</v>
      </c>
      <c r="I154" t="s">
        <v>6</v>
      </c>
      <c r="J154">
        <v>236</v>
      </c>
      <c r="K154" t="s">
        <v>7</v>
      </c>
      <c r="L154">
        <v>738</v>
      </c>
      <c r="M154" t="s">
        <v>8</v>
      </c>
      <c r="N154">
        <v>0</v>
      </c>
      <c r="O154" t="s">
        <v>9</v>
      </c>
      <c r="P154" t="s">
        <v>10</v>
      </c>
      <c r="Q154">
        <v>0</v>
      </c>
      <c r="R154" t="s">
        <v>11</v>
      </c>
      <c r="S154">
        <v>49</v>
      </c>
    </row>
    <row r="155" spans="1:19">
      <c r="A155" t="s">
        <v>2</v>
      </c>
      <c r="B155">
        <v>1338</v>
      </c>
      <c r="C155" t="s">
        <v>3</v>
      </c>
      <c r="D155">
        <v>462476</v>
      </c>
      <c r="E155" t="s">
        <v>4</v>
      </c>
      <c r="F155">
        <v>9.9998000000000004E-2</v>
      </c>
      <c r="G155" t="s">
        <v>5</v>
      </c>
      <c r="H155">
        <v>242</v>
      </c>
      <c r="I155" t="s">
        <v>6</v>
      </c>
      <c r="J155">
        <v>3548</v>
      </c>
      <c r="K155" t="s">
        <v>7</v>
      </c>
      <c r="L155">
        <v>4061</v>
      </c>
      <c r="M155" t="s">
        <v>8</v>
      </c>
      <c r="N155">
        <v>0</v>
      </c>
      <c r="O155" t="s">
        <v>9</v>
      </c>
      <c r="P155" t="s">
        <v>10</v>
      </c>
      <c r="Q155">
        <v>0</v>
      </c>
      <c r="R155" t="s">
        <v>11</v>
      </c>
      <c r="S155">
        <v>49</v>
      </c>
    </row>
    <row r="156" spans="1:19">
      <c r="A156" t="s">
        <v>2</v>
      </c>
      <c r="B156">
        <v>1338</v>
      </c>
      <c r="C156" t="s">
        <v>3</v>
      </c>
      <c r="D156">
        <v>462477</v>
      </c>
      <c r="E156" t="s">
        <v>4</v>
      </c>
      <c r="F156">
        <v>9.9998000000000004E-2</v>
      </c>
      <c r="G156" t="s">
        <v>5</v>
      </c>
      <c r="H156">
        <v>1</v>
      </c>
      <c r="I156" t="s">
        <v>6</v>
      </c>
      <c r="J156">
        <v>-500</v>
      </c>
      <c r="K156" t="s">
        <v>7</v>
      </c>
      <c r="L156">
        <v>6</v>
      </c>
      <c r="M156" t="s">
        <v>8</v>
      </c>
      <c r="N156">
        <v>0</v>
      </c>
      <c r="O156" t="s">
        <v>9</v>
      </c>
      <c r="P156" t="s">
        <v>10</v>
      </c>
      <c r="Q156">
        <v>0</v>
      </c>
      <c r="R156" t="s">
        <v>11</v>
      </c>
      <c r="S156">
        <v>38</v>
      </c>
    </row>
    <row r="157" spans="1:19">
      <c r="A157" t="s">
        <v>2</v>
      </c>
      <c r="B157">
        <v>1338</v>
      </c>
      <c r="C157" t="s">
        <v>3</v>
      </c>
      <c r="D157">
        <v>462478</v>
      </c>
      <c r="E157" t="s">
        <v>4</v>
      </c>
      <c r="F157">
        <v>9.9998000000000004E-2</v>
      </c>
      <c r="G157" t="s">
        <v>5</v>
      </c>
      <c r="H157">
        <v>1</v>
      </c>
      <c r="I157" t="s">
        <v>6</v>
      </c>
      <c r="J157">
        <v>-500</v>
      </c>
      <c r="K157" t="s">
        <v>7</v>
      </c>
      <c r="L157">
        <v>2</v>
      </c>
      <c r="M157" t="s">
        <v>8</v>
      </c>
      <c r="N157">
        <v>0</v>
      </c>
      <c r="O157" t="s">
        <v>9</v>
      </c>
      <c r="P157" t="s">
        <v>10</v>
      </c>
      <c r="Q157">
        <v>0</v>
      </c>
      <c r="R157" t="s">
        <v>11</v>
      </c>
      <c r="S157">
        <v>39</v>
      </c>
    </row>
    <row r="158" spans="1:19">
      <c r="A158" t="s">
        <v>2</v>
      </c>
      <c r="B158">
        <v>1338</v>
      </c>
      <c r="C158" t="s">
        <v>3</v>
      </c>
      <c r="D158">
        <v>462488</v>
      </c>
      <c r="E158" t="s">
        <v>4</v>
      </c>
      <c r="F158">
        <v>9.9998000000000004E-2</v>
      </c>
      <c r="G158" t="s">
        <v>5</v>
      </c>
      <c r="H158">
        <v>10</v>
      </c>
      <c r="I158" t="s">
        <v>6</v>
      </c>
      <c r="J158">
        <v>-347</v>
      </c>
      <c r="K158" t="s">
        <v>7</v>
      </c>
      <c r="L158">
        <v>165</v>
      </c>
      <c r="M158" t="s">
        <v>8</v>
      </c>
      <c r="N158">
        <v>0</v>
      </c>
      <c r="O158" t="s">
        <v>9</v>
      </c>
      <c r="P158" t="s">
        <v>10</v>
      </c>
      <c r="Q158">
        <v>0</v>
      </c>
      <c r="R158" t="s">
        <v>11</v>
      </c>
      <c r="S158">
        <v>45</v>
      </c>
    </row>
    <row r="159" spans="1:19">
      <c r="A159" t="s">
        <v>2</v>
      </c>
      <c r="B159">
        <v>1338</v>
      </c>
      <c r="C159" t="s">
        <v>3</v>
      </c>
      <c r="D159">
        <v>463109</v>
      </c>
      <c r="E159" t="s">
        <v>4</v>
      </c>
      <c r="F159">
        <v>9.9998000000000004E-2</v>
      </c>
      <c r="G159" t="s">
        <v>5</v>
      </c>
      <c r="H159">
        <v>621</v>
      </c>
      <c r="I159" t="s">
        <v>6</v>
      </c>
      <c r="J159">
        <v>8073</v>
      </c>
      <c r="K159" t="s">
        <v>7</v>
      </c>
      <c r="L159">
        <v>8579</v>
      </c>
      <c r="M159" t="s">
        <v>8</v>
      </c>
      <c r="N159">
        <v>0</v>
      </c>
      <c r="O159" t="s">
        <v>9</v>
      </c>
      <c r="P159" t="s">
        <v>10</v>
      </c>
      <c r="Q159">
        <v>0</v>
      </c>
      <c r="R159" t="s">
        <v>11</v>
      </c>
      <c r="S159">
        <v>49</v>
      </c>
    </row>
    <row r="160" spans="1:19">
      <c r="A160" t="s">
        <v>2</v>
      </c>
      <c r="B160">
        <v>1338</v>
      </c>
      <c r="C160" t="s">
        <v>3</v>
      </c>
      <c r="D160">
        <v>463120</v>
      </c>
      <c r="E160" t="s">
        <v>4</v>
      </c>
      <c r="F160">
        <v>9.9998000000000004E-2</v>
      </c>
      <c r="G160" t="s">
        <v>5</v>
      </c>
      <c r="H160">
        <v>11</v>
      </c>
      <c r="I160" t="s">
        <v>6</v>
      </c>
      <c r="J160">
        <v>-333</v>
      </c>
      <c r="K160" t="s">
        <v>7</v>
      </c>
      <c r="L160">
        <v>181</v>
      </c>
      <c r="M160" t="s">
        <v>8</v>
      </c>
      <c r="N160">
        <v>0</v>
      </c>
      <c r="O160" t="s">
        <v>9</v>
      </c>
      <c r="P160" t="s">
        <v>10</v>
      </c>
      <c r="Q160">
        <v>0</v>
      </c>
      <c r="R160" t="s">
        <v>11</v>
      </c>
      <c r="S160">
        <v>47</v>
      </c>
    </row>
    <row r="161" spans="1:19">
      <c r="A161" t="s">
        <v>2</v>
      </c>
      <c r="B161">
        <v>1338</v>
      </c>
      <c r="C161" t="s">
        <v>3</v>
      </c>
      <c r="D161">
        <v>463121</v>
      </c>
      <c r="E161" t="s">
        <v>4</v>
      </c>
      <c r="F161">
        <v>9.9998000000000004E-2</v>
      </c>
      <c r="G161" t="s">
        <v>5</v>
      </c>
      <c r="H161">
        <v>1</v>
      </c>
      <c r="I161" t="s">
        <v>6</v>
      </c>
      <c r="J161">
        <v>-500</v>
      </c>
      <c r="K161" t="s">
        <v>7</v>
      </c>
      <c r="L161">
        <v>11</v>
      </c>
      <c r="M161" t="s">
        <v>8</v>
      </c>
      <c r="N161">
        <v>0</v>
      </c>
      <c r="O161" t="s">
        <v>9</v>
      </c>
      <c r="P161" t="s">
        <v>10</v>
      </c>
      <c r="Q161">
        <v>0</v>
      </c>
      <c r="R161" t="s">
        <v>11</v>
      </c>
      <c r="S161">
        <v>38</v>
      </c>
    </row>
    <row r="162" spans="1:19">
      <c r="A162" t="s">
        <v>2</v>
      </c>
      <c r="B162">
        <v>1338</v>
      </c>
      <c r="C162" t="s">
        <v>3</v>
      </c>
      <c r="D162">
        <v>463123</v>
      </c>
      <c r="E162" t="s">
        <v>4</v>
      </c>
      <c r="F162">
        <v>9.9998000000000004E-2</v>
      </c>
      <c r="G162" t="s">
        <v>5</v>
      </c>
      <c r="H162">
        <v>2</v>
      </c>
      <c r="I162" t="s">
        <v>6</v>
      </c>
      <c r="J162">
        <v>-493</v>
      </c>
      <c r="K162" t="s">
        <v>7</v>
      </c>
      <c r="L162">
        <v>16</v>
      </c>
      <c r="M162" t="s">
        <v>8</v>
      </c>
      <c r="N162">
        <v>0</v>
      </c>
      <c r="O162" t="s">
        <v>9</v>
      </c>
      <c r="P162" t="s">
        <v>10</v>
      </c>
      <c r="Q162">
        <v>0</v>
      </c>
      <c r="R162" t="s">
        <v>11</v>
      </c>
      <c r="S162">
        <v>41</v>
      </c>
    </row>
    <row r="163" spans="1:19">
      <c r="A163" t="s">
        <v>2</v>
      </c>
      <c r="B163">
        <v>1338</v>
      </c>
      <c r="C163" t="s">
        <v>3</v>
      </c>
      <c r="D163">
        <v>463179</v>
      </c>
      <c r="E163" t="s">
        <v>4</v>
      </c>
      <c r="F163">
        <v>9.9998000000000004E-2</v>
      </c>
      <c r="G163" t="s">
        <v>5</v>
      </c>
      <c r="H163">
        <v>56</v>
      </c>
      <c r="I163" t="s">
        <v>6</v>
      </c>
      <c r="J163">
        <v>258</v>
      </c>
      <c r="K163" t="s">
        <v>7</v>
      </c>
      <c r="L163">
        <v>773</v>
      </c>
      <c r="M163" t="s">
        <v>8</v>
      </c>
      <c r="N163">
        <v>0</v>
      </c>
      <c r="O163" t="s">
        <v>9</v>
      </c>
      <c r="P163" t="s">
        <v>10</v>
      </c>
      <c r="Q163">
        <v>0</v>
      </c>
      <c r="R163" t="s">
        <v>11</v>
      </c>
      <c r="S163">
        <v>49</v>
      </c>
    </row>
    <row r="164" spans="1:19">
      <c r="A164" t="s">
        <v>2</v>
      </c>
      <c r="B164">
        <v>1338</v>
      </c>
      <c r="C164" t="s">
        <v>3</v>
      </c>
      <c r="D164">
        <v>463180</v>
      </c>
      <c r="E164" t="s">
        <v>4</v>
      </c>
      <c r="F164">
        <v>9.9998000000000004E-2</v>
      </c>
      <c r="G164" t="s">
        <v>5</v>
      </c>
      <c r="H164">
        <v>1</v>
      </c>
      <c r="I164" t="s">
        <v>6</v>
      </c>
      <c r="J164">
        <v>-500</v>
      </c>
      <c r="K164" t="s">
        <v>7</v>
      </c>
      <c r="L164">
        <v>9</v>
      </c>
      <c r="M164" t="s">
        <v>8</v>
      </c>
      <c r="N164">
        <v>0</v>
      </c>
      <c r="O164" t="s">
        <v>9</v>
      </c>
      <c r="P164" t="s">
        <v>10</v>
      </c>
      <c r="Q164">
        <v>0</v>
      </c>
      <c r="R164" t="s">
        <v>11</v>
      </c>
      <c r="S164">
        <v>37</v>
      </c>
    </row>
    <row r="165" spans="1:19">
      <c r="A165" t="s">
        <v>2</v>
      </c>
      <c r="B165">
        <v>1338</v>
      </c>
      <c r="C165" t="s">
        <v>3</v>
      </c>
      <c r="D165">
        <v>463189</v>
      </c>
      <c r="E165" t="s">
        <v>4</v>
      </c>
      <c r="F165">
        <v>9.9998000000000004E-2</v>
      </c>
      <c r="G165" t="s">
        <v>5</v>
      </c>
      <c r="H165">
        <v>9</v>
      </c>
      <c r="I165" t="s">
        <v>6</v>
      </c>
      <c r="J165">
        <v>-417</v>
      </c>
      <c r="K165" t="s">
        <v>7</v>
      </c>
      <c r="L165">
        <v>96</v>
      </c>
      <c r="M165" t="s">
        <v>8</v>
      </c>
      <c r="N165">
        <v>0</v>
      </c>
      <c r="O165" t="s">
        <v>9</v>
      </c>
      <c r="P165" t="s">
        <v>10</v>
      </c>
      <c r="Q165">
        <v>0</v>
      </c>
      <c r="R165" t="s">
        <v>11</v>
      </c>
      <c r="S165">
        <v>45</v>
      </c>
    </row>
    <row r="166" spans="1:19">
      <c r="A166" t="s">
        <v>2</v>
      </c>
      <c r="B166">
        <v>1338</v>
      </c>
      <c r="C166" t="s">
        <v>3</v>
      </c>
      <c r="D166">
        <v>463190</v>
      </c>
      <c r="E166" t="s">
        <v>4</v>
      </c>
      <c r="F166">
        <v>9.9998000000000004E-2</v>
      </c>
      <c r="G166" t="s">
        <v>5</v>
      </c>
      <c r="H166">
        <v>1</v>
      </c>
      <c r="I166" t="s">
        <v>6</v>
      </c>
      <c r="J166">
        <v>-500</v>
      </c>
      <c r="K166" t="s">
        <v>7</v>
      </c>
      <c r="L166">
        <v>6</v>
      </c>
      <c r="M166" t="s">
        <v>8</v>
      </c>
      <c r="N166">
        <v>0</v>
      </c>
      <c r="O166" t="s">
        <v>9</v>
      </c>
      <c r="P166" t="s">
        <v>10</v>
      </c>
      <c r="Q166">
        <v>0</v>
      </c>
      <c r="R166" t="s">
        <v>11</v>
      </c>
      <c r="S166">
        <v>38</v>
      </c>
    </row>
    <row r="167" spans="1:19">
      <c r="A167" t="s">
        <v>2</v>
      </c>
      <c r="B167">
        <v>1338</v>
      </c>
      <c r="C167" t="s">
        <v>3</v>
      </c>
      <c r="D167">
        <v>463194</v>
      </c>
      <c r="E167" t="s">
        <v>4</v>
      </c>
      <c r="F167">
        <v>9.9998000000000004E-2</v>
      </c>
      <c r="G167" t="s">
        <v>5</v>
      </c>
      <c r="H167">
        <v>4</v>
      </c>
      <c r="I167" t="s">
        <v>6</v>
      </c>
      <c r="J167">
        <v>-474</v>
      </c>
      <c r="K167" t="s">
        <v>7</v>
      </c>
      <c r="L167">
        <v>35</v>
      </c>
      <c r="M167" t="s">
        <v>8</v>
      </c>
      <c r="N167">
        <v>0</v>
      </c>
      <c r="O167" t="s">
        <v>9</v>
      </c>
      <c r="P167" t="s">
        <v>10</v>
      </c>
      <c r="Q167">
        <v>0</v>
      </c>
      <c r="R167" t="s">
        <v>11</v>
      </c>
      <c r="S167">
        <v>43</v>
      </c>
    </row>
    <row r="168" spans="1:19">
      <c r="A168" t="s">
        <v>2</v>
      </c>
      <c r="B168">
        <v>1338</v>
      </c>
      <c r="C168" t="s">
        <v>3</v>
      </c>
      <c r="D168">
        <v>463412</v>
      </c>
      <c r="E168" t="s">
        <v>4</v>
      </c>
      <c r="F168">
        <v>9.9998000000000004E-2</v>
      </c>
      <c r="G168" t="s">
        <v>5</v>
      </c>
      <c r="H168">
        <v>218</v>
      </c>
      <c r="I168" t="s">
        <v>6</v>
      </c>
      <c r="J168">
        <v>2534</v>
      </c>
      <c r="K168" t="s">
        <v>7</v>
      </c>
      <c r="L168">
        <v>3049</v>
      </c>
      <c r="M168" t="s">
        <v>8</v>
      </c>
      <c r="N168">
        <v>0</v>
      </c>
      <c r="O168" t="s">
        <v>9</v>
      </c>
      <c r="P168" t="s">
        <v>10</v>
      </c>
      <c r="Q168">
        <v>0</v>
      </c>
      <c r="R168" t="s">
        <v>11</v>
      </c>
      <c r="S168">
        <v>49</v>
      </c>
    </row>
    <row r="169" spans="1:19">
      <c r="A169" t="s">
        <v>2</v>
      </c>
      <c r="B169">
        <v>1338</v>
      </c>
      <c r="C169" t="s">
        <v>3</v>
      </c>
      <c r="D169">
        <v>463725</v>
      </c>
      <c r="E169" t="s">
        <v>4</v>
      </c>
      <c r="F169">
        <v>9.9998000000000004E-2</v>
      </c>
      <c r="G169" t="s">
        <v>5</v>
      </c>
      <c r="H169">
        <v>313</v>
      </c>
      <c r="I169" t="s">
        <v>6</v>
      </c>
      <c r="J169">
        <v>3560</v>
      </c>
      <c r="K169" t="s">
        <v>7</v>
      </c>
      <c r="L169">
        <v>4068</v>
      </c>
      <c r="M169" t="s">
        <v>8</v>
      </c>
      <c r="N169">
        <v>0</v>
      </c>
      <c r="O169" t="s">
        <v>9</v>
      </c>
      <c r="P169" t="s">
        <v>10</v>
      </c>
      <c r="Q169">
        <v>0</v>
      </c>
      <c r="R169" t="s">
        <v>11</v>
      </c>
      <c r="S169">
        <v>50</v>
      </c>
    </row>
    <row r="170" spans="1:19">
      <c r="A170" t="s">
        <v>2</v>
      </c>
      <c r="B170">
        <v>1338</v>
      </c>
      <c r="C170" t="s">
        <v>3</v>
      </c>
      <c r="D170">
        <v>463935</v>
      </c>
      <c r="E170" t="s">
        <v>4</v>
      </c>
      <c r="F170">
        <v>9.9998000000000004E-2</v>
      </c>
      <c r="G170" t="s">
        <v>5</v>
      </c>
      <c r="H170">
        <v>210</v>
      </c>
      <c r="I170" t="s">
        <v>6</v>
      </c>
      <c r="J170">
        <v>3012</v>
      </c>
      <c r="K170" t="s">
        <v>7</v>
      </c>
      <c r="L170">
        <v>3524</v>
      </c>
      <c r="M170" t="s">
        <v>8</v>
      </c>
      <c r="N170">
        <v>0</v>
      </c>
      <c r="O170" t="s">
        <v>9</v>
      </c>
      <c r="P170" t="s">
        <v>10</v>
      </c>
      <c r="Q170">
        <v>0</v>
      </c>
      <c r="R170" t="s">
        <v>11</v>
      </c>
      <c r="S170">
        <v>49</v>
      </c>
    </row>
    <row r="171" spans="1:19">
      <c r="A171" t="s">
        <v>2</v>
      </c>
      <c r="B171">
        <v>1338</v>
      </c>
      <c r="C171" t="s">
        <v>3</v>
      </c>
      <c r="D171">
        <v>464185</v>
      </c>
      <c r="E171" t="s">
        <v>4</v>
      </c>
      <c r="F171">
        <v>9.9998000000000004E-2</v>
      </c>
      <c r="G171" t="s">
        <v>5</v>
      </c>
      <c r="H171">
        <v>250</v>
      </c>
      <c r="I171" t="s">
        <v>6</v>
      </c>
      <c r="J171">
        <v>3114</v>
      </c>
      <c r="K171" t="s">
        <v>7</v>
      </c>
      <c r="L171">
        <v>3626</v>
      </c>
      <c r="M171" t="s">
        <v>8</v>
      </c>
      <c r="N171">
        <v>0</v>
      </c>
      <c r="O171" t="s">
        <v>9</v>
      </c>
      <c r="P171" t="s">
        <v>10</v>
      </c>
      <c r="Q171">
        <v>0</v>
      </c>
      <c r="R171" t="s">
        <v>11</v>
      </c>
      <c r="S171">
        <v>49</v>
      </c>
    </row>
    <row r="172" spans="1:19">
      <c r="A172" t="s">
        <v>2</v>
      </c>
      <c r="B172">
        <v>1385</v>
      </c>
      <c r="C172" t="s">
        <v>3</v>
      </c>
      <c r="D172">
        <v>465570</v>
      </c>
      <c r="E172" t="s">
        <v>4</v>
      </c>
      <c r="F172">
        <v>9.9998000000000004E-2</v>
      </c>
      <c r="G172" t="s">
        <v>5</v>
      </c>
      <c r="H172">
        <v>1385</v>
      </c>
      <c r="I172" t="s">
        <v>6</v>
      </c>
      <c r="J172">
        <v>19538</v>
      </c>
      <c r="K172" t="s">
        <v>7</v>
      </c>
      <c r="L172">
        <v>20046</v>
      </c>
      <c r="M172" t="s">
        <v>8</v>
      </c>
      <c r="N172">
        <v>0</v>
      </c>
      <c r="O172" t="s">
        <v>9</v>
      </c>
      <c r="P172" t="s">
        <v>10</v>
      </c>
      <c r="Q172">
        <v>0</v>
      </c>
      <c r="R172" t="s">
        <v>11</v>
      </c>
      <c r="S172">
        <v>50</v>
      </c>
    </row>
    <row r="173" spans="1:19">
      <c r="A173" t="s">
        <v>2</v>
      </c>
      <c r="B173">
        <v>1385</v>
      </c>
      <c r="C173" t="s">
        <v>3</v>
      </c>
      <c r="D173">
        <v>465571</v>
      </c>
      <c r="E173" t="s">
        <v>4</v>
      </c>
      <c r="F173">
        <v>9.9998000000000004E-2</v>
      </c>
      <c r="G173" t="s">
        <v>5</v>
      </c>
      <c r="H173">
        <v>1</v>
      </c>
      <c r="I173" t="s">
        <v>6</v>
      </c>
      <c r="J173">
        <v>-500</v>
      </c>
      <c r="K173" t="s">
        <v>7</v>
      </c>
      <c r="L173">
        <v>2</v>
      </c>
      <c r="M173" t="s">
        <v>8</v>
      </c>
      <c r="N173">
        <v>0</v>
      </c>
      <c r="O173" t="s">
        <v>9</v>
      </c>
      <c r="P173" t="s">
        <v>10</v>
      </c>
      <c r="Q173">
        <v>0</v>
      </c>
      <c r="R173" t="s">
        <v>11</v>
      </c>
      <c r="S173">
        <v>38</v>
      </c>
    </row>
    <row r="174" spans="1:19">
      <c r="A174" t="s">
        <v>2</v>
      </c>
      <c r="B174">
        <v>1385</v>
      </c>
      <c r="C174" t="s">
        <v>3</v>
      </c>
      <c r="D174">
        <v>465584</v>
      </c>
      <c r="E174" t="s">
        <v>4</v>
      </c>
      <c r="F174">
        <v>9.9998000000000004E-2</v>
      </c>
      <c r="G174" t="s">
        <v>5</v>
      </c>
      <c r="H174">
        <v>13</v>
      </c>
      <c r="I174" t="s">
        <v>6</v>
      </c>
      <c r="J174">
        <v>-348</v>
      </c>
      <c r="K174" t="s">
        <v>7</v>
      </c>
      <c r="L174">
        <v>160</v>
      </c>
      <c r="M174" t="s">
        <v>8</v>
      </c>
      <c r="N174">
        <v>0</v>
      </c>
      <c r="O174" t="s">
        <v>9</v>
      </c>
      <c r="P174" t="s">
        <v>10</v>
      </c>
      <c r="Q174">
        <v>0</v>
      </c>
      <c r="R174" t="s">
        <v>11</v>
      </c>
      <c r="S174">
        <v>48</v>
      </c>
    </row>
    <row r="175" spans="1:19">
      <c r="A175" t="s">
        <v>2</v>
      </c>
      <c r="B175">
        <v>1385</v>
      </c>
      <c r="C175" t="s">
        <v>3</v>
      </c>
      <c r="D175">
        <v>465817</v>
      </c>
      <c r="E175" t="s">
        <v>4</v>
      </c>
      <c r="F175">
        <v>9.9998000000000004E-2</v>
      </c>
      <c r="G175" t="s">
        <v>5</v>
      </c>
      <c r="H175">
        <v>233</v>
      </c>
      <c r="I175" t="s">
        <v>6</v>
      </c>
      <c r="J175">
        <v>3030</v>
      </c>
      <c r="K175" t="s">
        <v>7</v>
      </c>
      <c r="L175">
        <v>3542</v>
      </c>
      <c r="M175" t="s">
        <v>8</v>
      </c>
      <c r="N175">
        <v>0</v>
      </c>
      <c r="O175" t="s">
        <v>9</v>
      </c>
      <c r="P175" t="s">
        <v>10</v>
      </c>
      <c r="Q175">
        <v>0</v>
      </c>
      <c r="R175" t="s">
        <v>11</v>
      </c>
      <c r="S175">
        <v>49</v>
      </c>
    </row>
    <row r="176" spans="1:19">
      <c r="A176" t="s">
        <v>2</v>
      </c>
      <c r="B176">
        <v>1385</v>
      </c>
      <c r="C176" t="s">
        <v>3</v>
      </c>
      <c r="D176">
        <v>466552</v>
      </c>
      <c r="E176" t="s">
        <v>4</v>
      </c>
      <c r="F176">
        <v>9.9998000000000004E-2</v>
      </c>
      <c r="G176" t="s">
        <v>5</v>
      </c>
      <c r="H176">
        <v>735</v>
      </c>
      <c r="I176" t="s">
        <v>6</v>
      </c>
      <c r="J176">
        <v>10590</v>
      </c>
      <c r="K176" t="s">
        <v>7</v>
      </c>
      <c r="L176">
        <v>11102</v>
      </c>
      <c r="M176" t="s">
        <v>8</v>
      </c>
      <c r="N176">
        <v>0</v>
      </c>
      <c r="O176" t="s">
        <v>9</v>
      </c>
      <c r="P176" t="s">
        <v>10</v>
      </c>
      <c r="Q176">
        <v>0</v>
      </c>
      <c r="R176" t="s">
        <v>11</v>
      </c>
      <c r="S176">
        <v>49</v>
      </c>
    </row>
    <row r="177" spans="1:19">
      <c r="A177" t="s">
        <v>2</v>
      </c>
      <c r="B177">
        <v>1385</v>
      </c>
      <c r="C177" t="s">
        <v>3</v>
      </c>
      <c r="D177">
        <v>466564</v>
      </c>
      <c r="E177" t="s">
        <v>4</v>
      </c>
      <c r="F177">
        <v>9.9998000000000004E-2</v>
      </c>
      <c r="G177" t="s">
        <v>5</v>
      </c>
      <c r="H177">
        <v>12</v>
      </c>
      <c r="I177" t="s">
        <v>6</v>
      </c>
      <c r="J177">
        <v>-327</v>
      </c>
      <c r="K177" t="s">
        <v>7</v>
      </c>
      <c r="L177">
        <v>182</v>
      </c>
      <c r="M177" t="s">
        <v>8</v>
      </c>
      <c r="N177">
        <v>0</v>
      </c>
      <c r="O177" t="s">
        <v>9</v>
      </c>
      <c r="P177" t="s">
        <v>10</v>
      </c>
      <c r="Q177">
        <v>0</v>
      </c>
      <c r="R177" t="s">
        <v>11</v>
      </c>
      <c r="S177">
        <v>49</v>
      </c>
    </row>
    <row r="178" spans="1:19">
      <c r="A178" t="s">
        <v>2</v>
      </c>
      <c r="B178">
        <v>1385</v>
      </c>
      <c r="C178" t="s">
        <v>3</v>
      </c>
      <c r="D178">
        <v>466627</v>
      </c>
      <c r="E178" t="s">
        <v>4</v>
      </c>
      <c r="F178">
        <v>9.9998000000000004E-2</v>
      </c>
      <c r="G178" t="s">
        <v>5</v>
      </c>
      <c r="H178">
        <v>63</v>
      </c>
      <c r="I178" t="s">
        <v>6</v>
      </c>
      <c r="J178">
        <v>110</v>
      </c>
      <c r="K178" t="s">
        <v>7</v>
      </c>
      <c r="L178">
        <v>614</v>
      </c>
      <c r="M178" t="s">
        <v>8</v>
      </c>
      <c r="N178">
        <v>0</v>
      </c>
      <c r="O178" t="s">
        <v>9</v>
      </c>
      <c r="P178" t="s">
        <v>10</v>
      </c>
      <c r="Q178">
        <v>0</v>
      </c>
      <c r="R178" t="s">
        <v>11</v>
      </c>
      <c r="S178">
        <v>49</v>
      </c>
    </row>
    <row r="179" spans="1:19">
      <c r="A179" t="s">
        <v>2</v>
      </c>
      <c r="B179">
        <v>1385</v>
      </c>
      <c r="C179" t="s">
        <v>3</v>
      </c>
      <c r="D179">
        <v>466640</v>
      </c>
      <c r="E179" t="s">
        <v>4</v>
      </c>
      <c r="F179">
        <v>9.9998000000000004E-2</v>
      </c>
      <c r="G179" t="s">
        <v>5</v>
      </c>
      <c r="H179">
        <v>13</v>
      </c>
      <c r="I179" t="s">
        <v>6</v>
      </c>
      <c r="J179">
        <v>-327</v>
      </c>
      <c r="K179" t="s">
        <v>7</v>
      </c>
      <c r="L179">
        <v>183</v>
      </c>
      <c r="M179" t="s">
        <v>8</v>
      </c>
      <c r="N179">
        <v>0</v>
      </c>
      <c r="O179" t="s">
        <v>9</v>
      </c>
      <c r="P179" t="s">
        <v>10</v>
      </c>
      <c r="Q179">
        <v>0</v>
      </c>
      <c r="R179" t="s">
        <v>11</v>
      </c>
      <c r="S179">
        <v>48</v>
      </c>
    </row>
    <row r="180" spans="1:19">
      <c r="A180" t="s">
        <v>2</v>
      </c>
      <c r="B180">
        <v>1385</v>
      </c>
      <c r="C180" t="s">
        <v>3</v>
      </c>
      <c r="D180">
        <v>466721</v>
      </c>
      <c r="E180" t="s">
        <v>4</v>
      </c>
      <c r="F180">
        <v>9.9998000000000004E-2</v>
      </c>
      <c r="G180" t="s">
        <v>5</v>
      </c>
      <c r="H180">
        <v>81</v>
      </c>
      <c r="I180" t="s">
        <v>6</v>
      </c>
      <c r="J180">
        <v>779</v>
      </c>
      <c r="K180" t="s">
        <v>7</v>
      </c>
      <c r="L180">
        <v>1293</v>
      </c>
      <c r="M180" t="s">
        <v>8</v>
      </c>
      <c r="N180">
        <v>0</v>
      </c>
      <c r="O180" t="s">
        <v>9</v>
      </c>
      <c r="P180" t="s">
        <v>10</v>
      </c>
      <c r="Q180">
        <v>0</v>
      </c>
      <c r="R180" t="s">
        <v>11</v>
      </c>
      <c r="S180">
        <v>49</v>
      </c>
    </row>
    <row r="181" spans="1:19">
      <c r="A181" t="s">
        <v>2</v>
      </c>
      <c r="B181">
        <v>1385</v>
      </c>
      <c r="C181" t="s">
        <v>3</v>
      </c>
      <c r="D181">
        <v>466765</v>
      </c>
      <c r="E181" t="s">
        <v>4</v>
      </c>
      <c r="F181">
        <v>9.9998000000000004E-2</v>
      </c>
      <c r="G181" t="s">
        <v>5</v>
      </c>
      <c r="H181">
        <v>44</v>
      </c>
      <c r="I181" t="s">
        <v>6</v>
      </c>
      <c r="J181">
        <v>-45</v>
      </c>
      <c r="K181" t="s">
        <v>7</v>
      </c>
      <c r="L181">
        <v>459</v>
      </c>
      <c r="M181" t="s">
        <v>8</v>
      </c>
      <c r="N181">
        <v>0</v>
      </c>
      <c r="O181" t="s">
        <v>9</v>
      </c>
      <c r="P181" t="s">
        <v>10</v>
      </c>
      <c r="Q181">
        <v>0</v>
      </c>
      <c r="R181" t="s">
        <v>11</v>
      </c>
      <c r="S181">
        <v>49</v>
      </c>
    </row>
    <row r="182" spans="1:19">
      <c r="A182" t="s">
        <v>2</v>
      </c>
      <c r="B182">
        <v>1385</v>
      </c>
      <c r="C182" t="s">
        <v>3</v>
      </c>
      <c r="D182">
        <v>466813</v>
      </c>
      <c r="E182" t="s">
        <v>4</v>
      </c>
      <c r="F182">
        <v>9.9998000000000004E-2</v>
      </c>
      <c r="G182" t="s">
        <v>5</v>
      </c>
      <c r="H182">
        <v>48</v>
      </c>
      <c r="I182" t="s">
        <v>6</v>
      </c>
      <c r="J182">
        <v>269</v>
      </c>
      <c r="K182" t="s">
        <v>7</v>
      </c>
      <c r="L182">
        <v>778</v>
      </c>
      <c r="M182" t="s">
        <v>8</v>
      </c>
      <c r="N182">
        <v>0</v>
      </c>
      <c r="O182" t="s">
        <v>9</v>
      </c>
      <c r="P182" t="s">
        <v>10</v>
      </c>
      <c r="Q182">
        <v>0</v>
      </c>
      <c r="R182" t="s">
        <v>11</v>
      </c>
      <c r="S182">
        <v>48</v>
      </c>
    </row>
    <row r="183" spans="1:19">
      <c r="A183" t="s">
        <v>2</v>
      </c>
      <c r="B183">
        <v>1385</v>
      </c>
      <c r="C183" t="s">
        <v>3</v>
      </c>
      <c r="D183">
        <v>466890</v>
      </c>
      <c r="E183" t="s">
        <v>4</v>
      </c>
      <c r="F183">
        <v>9.9998000000000004E-2</v>
      </c>
      <c r="G183" t="s">
        <v>5</v>
      </c>
      <c r="H183">
        <v>77</v>
      </c>
      <c r="I183" t="s">
        <v>6</v>
      </c>
      <c r="J183">
        <v>379</v>
      </c>
      <c r="K183" t="s">
        <v>7</v>
      </c>
      <c r="L183">
        <v>892</v>
      </c>
      <c r="M183" t="s">
        <v>8</v>
      </c>
      <c r="N183">
        <v>0</v>
      </c>
      <c r="O183" t="s">
        <v>9</v>
      </c>
      <c r="P183" t="s">
        <v>10</v>
      </c>
      <c r="Q183">
        <v>0</v>
      </c>
      <c r="R183" t="s">
        <v>11</v>
      </c>
      <c r="S183">
        <v>49</v>
      </c>
    </row>
    <row r="184" spans="1:19">
      <c r="A184" t="s">
        <v>2</v>
      </c>
      <c r="B184">
        <v>1385</v>
      </c>
      <c r="C184" t="s">
        <v>3</v>
      </c>
      <c r="D184">
        <v>466899</v>
      </c>
      <c r="E184" t="s">
        <v>4</v>
      </c>
      <c r="F184">
        <v>9.9998000000000004E-2</v>
      </c>
      <c r="G184" t="s">
        <v>5</v>
      </c>
      <c r="H184">
        <v>9</v>
      </c>
      <c r="I184" t="s">
        <v>6</v>
      </c>
      <c r="J184">
        <v>-408</v>
      </c>
      <c r="K184" t="s">
        <v>7</v>
      </c>
      <c r="L184">
        <v>103</v>
      </c>
      <c r="M184" t="s">
        <v>8</v>
      </c>
      <c r="N184">
        <v>0</v>
      </c>
      <c r="O184" t="s">
        <v>9</v>
      </c>
      <c r="P184" t="s">
        <v>10</v>
      </c>
      <c r="Q184">
        <v>0</v>
      </c>
      <c r="R184" t="s">
        <v>11</v>
      </c>
      <c r="S184">
        <v>47</v>
      </c>
    </row>
    <row r="185" spans="1:19">
      <c r="A185" t="s">
        <v>2</v>
      </c>
      <c r="B185">
        <v>1385</v>
      </c>
      <c r="C185" t="s">
        <v>3</v>
      </c>
      <c r="D185">
        <v>466935</v>
      </c>
      <c r="E185" t="s">
        <v>4</v>
      </c>
      <c r="F185">
        <v>9.9998000000000004E-2</v>
      </c>
      <c r="G185" t="s">
        <v>5</v>
      </c>
      <c r="H185">
        <v>36</v>
      </c>
      <c r="I185" t="s">
        <v>6</v>
      </c>
      <c r="J185">
        <v>126</v>
      </c>
      <c r="K185" t="s">
        <v>7</v>
      </c>
      <c r="L185">
        <v>639</v>
      </c>
      <c r="M185" t="s">
        <v>8</v>
      </c>
      <c r="N185">
        <v>0</v>
      </c>
      <c r="O185" t="s">
        <v>9</v>
      </c>
      <c r="P185" t="s">
        <v>10</v>
      </c>
      <c r="Q185">
        <v>0</v>
      </c>
      <c r="R185" t="s">
        <v>11</v>
      </c>
      <c r="S185">
        <v>48</v>
      </c>
    </row>
    <row r="186" spans="1:19">
      <c r="A186" t="s">
        <v>2</v>
      </c>
      <c r="B186">
        <v>1385</v>
      </c>
      <c r="C186" t="s">
        <v>3</v>
      </c>
      <c r="D186">
        <v>466963</v>
      </c>
      <c r="E186" t="s">
        <v>4</v>
      </c>
      <c r="F186">
        <v>9.9998000000000004E-2</v>
      </c>
      <c r="G186" t="s">
        <v>5</v>
      </c>
      <c r="H186">
        <v>28</v>
      </c>
      <c r="I186" t="s">
        <v>6</v>
      </c>
      <c r="J186">
        <v>-79</v>
      </c>
      <c r="K186" t="s">
        <v>7</v>
      </c>
      <c r="L186">
        <v>435</v>
      </c>
      <c r="M186" t="s">
        <v>8</v>
      </c>
      <c r="N186">
        <v>0</v>
      </c>
      <c r="O186" t="s">
        <v>9</v>
      </c>
      <c r="P186" t="s">
        <v>10</v>
      </c>
      <c r="Q186">
        <v>0</v>
      </c>
      <c r="R186" t="s">
        <v>11</v>
      </c>
      <c r="S186">
        <v>49</v>
      </c>
    </row>
    <row r="187" spans="1:19">
      <c r="A187" t="s">
        <v>2</v>
      </c>
      <c r="B187">
        <v>1385</v>
      </c>
      <c r="C187" t="s">
        <v>3</v>
      </c>
      <c r="D187">
        <v>467205</v>
      </c>
      <c r="E187" t="s">
        <v>4</v>
      </c>
      <c r="F187">
        <v>9.9998000000000004E-2</v>
      </c>
      <c r="G187" t="s">
        <v>5</v>
      </c>
      <c r="H187">
        <v>242</v>
      </c>
      <c r="I187" t="s">
        <v>6</v>
      </c>
      <c r="J187">
        <v>3241</v>
      </c>
      <c r="K187" t="s">
        <v>7</v>
      </c>
      <c r="L187">
        <v>3749</v>
      </c>
      <c r="M187" t="s">
        <v>8</v>
      </c>
      <c r="N187">
        <v>0</v>
      </c>
      <c r="O187" t="s">
        <v>9</v>
      </c>
      <c r="P187" t="s">
        <v>10</v>
      </c>
      <c r="Q187">
        <v>0</v>
      </c>
      <c r="R187" t="s">
        <v>11</v>
      </c>
      <c r="S187">
        <v>49</v>
      </c>
    </row>
    <row r="188" spans="1:19">
      <c r="A188" t="s">
        <v>2</v>
      </c>
      <c r="B188">
        <v>1385</v>
      </c>
      <c r="C188" t="s">
        <v>3</v>
      </c>
      <c r="D188">
        <v>467374</v>
      </c>
      <c r="E188" t="s">
        <v>4</v>
      </c>
      <c r="F188">
        <v>9.9998000000000004E-2</v>
      </c>
      <c r="G188" t="s">
        <v>5</v>
      </c>
      <c r="H188">
        <v>169</v>
      </c>
      <c r="I188" t="s">
        <v>6</v>
      </c>
      <c r="J188">
        <v>1930</v>
      </c>
      <c r="K188" t="s">
        <v>7</v>
      </c>
      <c r="L188">
        <v>2433</v>
      </c>
      <c r="M188" t="s">
        <v>8</v>
      </c>
      <c r="N188">
        <v>0</v>
      </c>
      <c r="O188" t="s">
        <v>9</v>
      </c>
      <c r="P188" t="s">
        <v>10</v>
      </c>
      <c r="Q188">
        <v>0</v>
      </c>
      <c r="R188" t="s">
        <v>11</v>
      </c>
      <c r="S188">
        <v>47</v>
      </c>
    </row>
    <row r="189" spans="1:19">
      <c r="A189" t="s">
        <v>2</v>
      </c>
      <c r="B189">
        <v>1385</v>
      </c>
      <c r="C189" t="s">
        <v>3</v>
      </c>
      <c r="D189">
        <v>467995</v>
      </c>
      <c r="E189" t="s">
        <v>4</v>
      </c>
      <c r="F189">
        <v>9.9998000000000004E-2</v>
      </c>
      <c r="G189" t="s">
        <v>5</v>
      </c>
      <c r="H189">
        <v>621</v>
      </c>
      <c r="I189" t="s">
        <v>6</v>
      </c>
      <c r="J189">
        <v>8589</v>
      </c>
      <c r="K189" t="s">
        <v>7</v>
      </c>
      <c r="L189">
        <v>9108</v>
      </c>
      <c r="M189" t="s">
        <v>8</v>
      </c>
      <c r="N189">
        <v>0</v>
      </c>
      <c r="O189" t="s">
        <v>9</v>
      </c>
      <c r="P189" t="s">
        <v>10</v>
      </c>
      <c r="Q189">
        <v>0</v>
      </c>
      <c r="R189" t="s">
        <v>11</v>
      </c>
      <c r="S189">
        <v>48</v>
      </c>
    </row>
    <row r="190" spans="1:19">
      <c r="A190" t="s">
        <v>2</v>
      </c>
      <c r="B190">
        <v>1385</v>
      </c>
      <c r="C190" t="s">
        <v>3</v>
      </c>
      <c r="D190">
        <v>468010</v>
      </c>
      <c r="E190" t="s">
        <v>4</v>
      </c>
      <c r="F190">
        <v>9.9998000000000004E-2</v>
      </c>
      <c r="G190" t="s">
        <v>5</v>
      </c>
      <c r="H190">
        <v>15</v>
      </c>
      <c r="I190" t="s">
        <v>6</v>
      </c>
      <c r="J190">
        <v>-250</v>
      </c>
      <c r="K190" t="s">
        <v>7</v>
      </c>
      <c r="L190">
        <v>265</v>
      </c>
      <c r="M190" t="s">
        <v>8</v>
      </c>
      <c r="N190">
        <v>0</v>
      </c>
      <c r="O190" t="s">
        <v>9</v>
      </c>
      <c r="P190" t="s">
        <v>10</v>
      </c>
      <c r="Q190">
        <v>0</v>
      </c>
      <c r="R190" t="s">
        <v>11</v>
      </c>
      <c r="S190">
        <v>48</v>
      </c>
    </row>
    <row r="191" spans="1:19">
      <c r="A191" t="s">
        <v>2</v>
      </c>
      <c r="B191">
        <v>1385</v>
      </c>
      <c r="C191" t="s">
        <v>3</v>
      </c>
      <c r="D191">
        <v>468481</v>
      </c>
      <c r="E191" t="s">
        <v>4</v>
      </c>
      <c r="F191">
        <v>9.9998000000000004E-2</v>
      </c>
      <c r="G191" t="s">
        <v>5</v>
      </c>
      <c r="H191">
        <v>471</v>
      </c>
      <c r="I191" t="s">
        <v>6</v>
      </c>
      <c r="J191">
        <v>7163</v>
      </c>
      <c r="K191" t="s">
        <v>7</v>
      </c>
      <c r="L191">
        <v>7679</v>
      </c>
      <c r="M191" t="s">
        <v>8</v>
      </c>
      <c r="N191">
        <v>0</v>
      </c>
      <c r="O191" t="s">
        <v>9</v>
      </c>
      <c r="P191" t="s">
        <v>10</v>
      </c>
      <c r="Q191">
        <v>0</v>
      </c>
      <c r="R191" t="s">
        <v>11</v>
      </c>
      <c r="S191">
        <v>49</v>
      </c>
    </row>
    <row r="192" spans="1:19">
      <c r="A192" t="s">
        <v>2</v>
      </c>
      <c r="B192">
        <v>1385</v>
      </c>
      <c r="C192" t="s">
        <v>3</v>
      </c>
      <c r="D192">
        <v>468829</v>
      </c>
      <c r="E192" t="s">
        <v>4</v>
      </c>
      <c r="F192">
        <v>9.9998000000000004E-2</v>
      </c>
      <c r="G192" t="s">
        <v>5</v>
      </c>
      <c r="H192">
        <v>348</v>
      </c>
      <c r="I192" t="s">
        <v>6</v>
      </c>
      <c r="J192">
        <v>4185</v>
      </c>
      <c r="K192" t="s">
        <v>7</v>
      </c>
      <c r="L192">
        <v>4693</v>
      </c>
      <c r="M192" t="s">
        <v>8</v>
      </c>
      <c r="N192">
        <v>0</v>
      </c>
      <c r="O192" t="s">
        <v>9</v>
      </c>
      <c r="P192" t="s">
        <v>10</v>
      </c>
      <c r="Q192">
        <v>0</v>
      </c>
      <c r="R192" t="s">
        <v>11</v>
      </c>
      <c r="S192">
        <v>49</v>
      </c>
    </row>
    <row r="193" spans="1:19">
      <c r="A193" t="s">
        <v>2</v>
      </c>
      <c r="B193">
        <v>1385</v>
      </c>
      <c r="C193" t="s">
        <v>3</v>
      </c>
      <c r="D193">
        <v>469745</v>
      </c>
      <c r="E193" t="s">
        <v>4</v>
      </c>
      <c r="F193">
        <v>9.9998000000000004E-2</v>
      </c>
      <c r="G193" t="s">
        <v>5</v>
      </c>
      <c r="H193">
        <v>916</v>
      </c>
      <c r="I193" t="s">
        <v>6</v>
      </c>
      <c r="J193">
        <v>11376</v>
      </c>
      <c r="K193" t="s">
        <v>7</v>
      </c>
      <c r="L193">
        <v>11889</v>
      </c>
      <c r="M193" t="s">
        <v>8</v>
      </c>
      <c r="N193">
        <v>0</v>
      </c>
      <c r="O193" t="s">
        <v>9</v>
      </c>
      <c r="P193" t="s">
        <v>10</v>
      </c>
      <c r="Q193">
        <v>0</v>
      </c>
      <c r="R193" t="s">
        <v>11</v>
      </c>
      <c r="S193">
        <v>48</v>
      </c>
    </row>
    <row r="194" spans="1:19">
      <c r="A194" t="s">
        <v>2</v>
      </c>
      <c r="B194">
        <v>1385</v>
      </c>
      <c r="C194" t="s">
        <v>3</v>
      </c>
      <c r="D194">
        <v>469746</v>
      </c>
      <c r="E194" t="s">
        <v>4</v>
      </c>
      <c r="F194">
        <v>9.9998000000000004E-2</v>
      </c>
      <c r="G194" t="s">
        <v>5</v>
      </c>
      <c r="H194">
        <v>1</v>
      </c>
      <c r="I194" t="s">
        <v>6</v>
      </c>
      <c r="J194">
        <v>-500</v>
      </c>
      <c r="K194" t="s">
        <v>7</v>
      </c>
      <c r="L194">
        <v>11</v>
      </c>
      <c r="M194" t="s">
        <v>8</v>
      </c>
      <c r="N194">
        <v>0</v>
      </c>
      <c r="O194" t="s">
        <v>9</v>
      </c>
      <c r="P194" t="s">
        <v>10</v>
      </c>
      <c r="Q194">
        <v>0</v>
      </c>
      <c r="R194" t="s">
        <v>11</v>
      </c>
      <c r="S194">
        <v>32</v>
      </c>
    </row>
    <row r="195" spans="1:19">
      <c r="A195" t="s">
        <v>2</v>
      </c>
      <c r="B195">
        <v>1385</v>
      </c>
      <c r="C195" t="s">
        <v>3</v>
      </c>
      <c r="D195">
        <v>469747</v>
      </c>
      <c r="E195" t="s">
        <v>4</v>
      </c>
      <c r="F195">
        <v>9.9998000000000004E-2</v>
      </c>
      <c r="G195" t="s">
        <v>5</v>
      </c>
      <c r="H195">
        <v>1</v>
      </c>
      <c r="I195" t="s">
        <v>6</v>
      </c>
      <c r="J195">
        <v>-500</v>
      </c>
      <c r="K195" t="s">
        <v>7</v>
      </c>
      <c r="L195">
        <v>1</v>
      </c>
      <c r="M195" t="s">
        <v>8</v>
      </c>
      <c r="N195">
        <v>0</v>
      </c>
      <c r="O195" t="s">
        <v>9</v>
      </c>
      <c r="P195" t="s">
        <v>10</v>
      </c>
      <c r="Q195">
        <v>0</v>
      </c>
      <c r="R195" t="s">
        <v>11</v>
      </c>
      <c r="S195">
        <v>27</v>
      </c>
    </row>
    <row r="196" spans="1:19">
      <c r="A196" t="s">
        <v>2</v>
      </c>
      <c r="B196">
        <v>1385</v>
      </c>
      <c r="C196" t="s">
        <v>3</v>
      </c>
      <c r="D196">
        <v>469912</v>
      </c>
      <c r="E196" t="s">
        <v>4</v>
      </c>
      <c r="F196">
        <v>9.9998000000000004E-2</v>
      </c>
      <c r="G196" t="s">
        <v>5</v>
      </c>
      <c r="H196">
        <v>165</v>
      </c>
      <c r="I196" t="s">
        <v>6</v>
      </c>
      <c r="J196">
        <v>1952</v>
      </c>
      <c r="K196" t="s">
        <v>7</v>
      </c>
      <c r="L196">
        <v>2454</v>
      </c>
      <c r="M196" t="s">
        <v>8</v>
      </c>
      <c r="N196">
        <v>0</v>
      </c>
      <c r="O196" t="s">
        <v>9</v>
      </c>
      <c r="P196" t="s">
        <v>10</v>
      </c>
      <c r="Q196">
        <v>0</v>
      </c>
      <c r="R196" t="s">
        <v>11</v>
      </c>
      <c r="S196">
        <v>46</v>
      </c>
    </row>
    <row r="197" spans="1:19">
      <c r="A197" t="s">
        <v>2</v>
      </c>
      <c r="B197">
        <v>1385</v>
      </c>
      <c r="C197" t="s">
        <v>3</v>
      </c>
      <c r="D197">
        <v>470664</v>
      </c>
      <c r="E197" t="s">
        <v>4</v>
      </c>
      <c r="F197">
        <v>9.9998000000000004E-2</v>
      </c>
      <c r="G197" t="s">
        <v>5</v>
      </c>
      <c r="H197">
        <v>752</v>
      </c>
      <c r="I197" t="s">
        <v>6</v>
      </c>
      <c r="J197">
        <v>9880</v>
      </c>
      <c r="K197" t="s">
        <v>7</v>
      </c>
      <c r="L197">
        <v>10390</v>
      </c>
      <c r="M197" t="s">
        <v>8</v>
      </c>
      <c r="N197">
        <v>0</v>
      </c>
      <c r="O197" t="s">
        <v>9</v>
      </c>
      <c r="P197" t="s">
        <v>10</v>
      </c>
      <c r="Q197">
        <v>0</v>
      </c>
      <c r="R197" t="s">
        <v>11</v>
      </c>
      <c r="S197">
        <v>47</v>
      </c>
    </row>
    <row r="198" spans="1:19">
      <c r="A198" t="s">
        <v>2</v>
      </c>
      <c r="B198">
        <v>1385</v>
      </c>
      <c r="C198" t="s">
        <v>3</v>
      </c>
      <c r="D198">
        <v>471242</v>
      </c>
      <c r="E198" t="s">
        <v>4</v>
      </c>
      <c r="F198">
        <v>9.9998000000000004E-2</v>
      </c>
      <c r="G198" t="s">
        <v>5</v>
      </c>
      <c r="H198">
        <v>578</v>
      </c>
      <c r="I198" t="s">
        <v>6</v>
      </c>
      <c r="J198">
        <v>8052</v>
      </c>
      <c r="K198" t="s">
        <v>7</v>
      </c>
      <c r="L198">
        <v>8568</v>
      </c>
      <c r="M198" t="s">
        <v>8</v>
      </c>
      <c r="N198">
        <v>0</v>
      </c>
      <c r="O198" t="s">
        <v>9</v>
      </c>
      <c r="P198" t="s">
        <v>10</v>
      </c>
      <c r="Q198">
        <v>0</v>
      </c>
      <c r="R198" t="s">
        <v>11</v>
      </c>
      <c r="S198">
        <v>48</v>
      </c>
    </row>
    <row r="199" spans="1:19">
      <c r="A199" t="s">
        <v>2</v>
      </c>
      <c r="B199">
        <v>1385</v>
      </c>
      <c r="C199" t="s">
        <v>3</v>
      </c>
      <c r="D199">
        <v>471530</v>
      </c>
      <c r="E199" t="s">
        <v>4</v>
      </c>
      <c r="F199">
        <v>9.9998000000000004E-2</v>
      </c>
      <c r="G199" t="s">
        <v>5</v>
      </c>
      <c r="H199">
        <v>288</v>
      </c>
      <c r="I199" t="s">
        <v>6</v>
      </c>
      <c r="J199">
        <v>3677</v>
      </c>
      <c r="K199" t="s">
        <v>7</v>
      </c>
      <c r="L199">
        <v>4185</v>
      </c>
      <c r="M199" t="s">
        <v>8</v>
      </c>
      <c r="N199">
        <v>0</v>
      </c>
      <c r="O199" t="s">
        <v>9</v>
      </c>
      <c r="P199" t="s">
        <v>10</v>
      </c>
      <c r="Q199">
        <v>0</v>
      </c>
      <c r="R199" t="s">
        <v>11</v>
      </c>
      <c r="S199">
        <v>48</v>
      </c>
    </row>
    <row r="200" spans="1:19">
      <c r="A200" t="s">
        <v>2</v>
      </c>
      <c r="B200">
        <v>1385</v>
      </c>
      <c r="C200" t="s">
        <v>3</v>
      </c>
      <c r="D200">
        <v>471584</v>
      </c>
      <c r="E200" t="s">
        <v>4</v>
      </c>
      <c r="F200">
        <v>9.9998000000000004E-2</v>
      </c>
      <c r="G200" t="s">
        <v>5</v>
      </c>
      <c r="H200">
        <v>54</v>
      </c>
      <c r="I200" t="s">
        <v>6</v>
      </c>
      <c r="J200">
        <v>156</v>
      </c>
      <c r="K200" t="s">
        <v>7</v>
      </c>
      <c r="L200">
        <v>668</v>
      </c>
      <c r="M200" t="s">
        <v>8</v>
      </c>
      <c r="N200">
        <v>0</v>
      </c>
      <c r="O200" t="s">
        <v>9</v>
      </c>
      <c r="P200" t="s">
        <v>10</v>
      </c>
      <c r="Q200">
        <v>0</v>
      </c>
      <c r="R200" t="s">
        <v>11</v>
      </c>
      <c r="S200">
        <v>47</v>
      </c>
    </row>
    <row r="201" spans="1:19">
      <c r="A201" t="s">
        <v>2</v>
      </c>
      <c r="B201">
        <v>1385</v>
      </c>
      <c r="C201" t="s">
        <v>3</v>
      </c>
      <c r="D201">
        <v>472616</v>
      </c>
      <c r="E201" t="s">
        <v>4</v>
      </c>
      <c r="F201">
        <v>9.9998000000000004E-2</v>
      </c>
      <c r="G201" t="s">
        <v>5</v>
      </c>
      <c r="H201">
        <v>1032</v>
      </c>
      <c r="I201" t="s">
        <v>6</v>
      </c>
      <c r="J201">
        <v>14468</v>
      </c>
      <c r="K201" t="s">
        <v>7</v>
      </c>
      <c r="L201">
        <v>14986</v>
      </c>
      <c r="M201" t="s">
        <v>8</v>
      </c>
      <c r="N201">
        <v>0</v>
      </c>
      <c r="O201" t="s">
        <v>9</v>
      </c>
      <c r="P201" t="s">
        <v>10</v>
      </c>
      <c r="Q201">
        <v>0</v>
      </c>
      <c r="R201" t="s">
        <v>11</v>
      </c>
      <c r="S201">
        <v>49</v>
      </c>
    </row>
    <row r="202" spans="1:19">
      <c r="A202" t="s">
        <v>2</v>
      </c>
      <c r="B202">
        <v>1385</v>
      </c>
      <c r="C202" t="s">
        <v>3</v>
      </c>
      <c r="D202">
        <v>472797</v>
      </c>
      <c r="E202" t="s">
        <v>4</v>
      </c>
      <c r="F202">
        <v>9.9998000000000004E-2</v>
      </c>
      <c r="G202" t="s">
        <v>5</v>
      </c>
      <c r="H202">
        <v>181</v>
      </c>
      <c r="I202" t="s">
        <v>6</v>
      </c>
      <c r="J202">
        <v>1862</v>
      </c>
      <c r="K202" t="s">
        <v>7</v>
      </c>
      <c r="L202">
        <v>2374</v>
      </c>
      <c r="M202" t="s">
        <v>8</v>
      </c>
      <c r="N202">
        <v>0</v>
      </c>
      <c r="O202" t="s">
        <v>9</v>
      </c>
      <c r="P202" t="s">
        <v>10</v>
      </c>
      <c r="Q202">
        <v>0</v>
      </c>
      <c r="R202" t="s">
        <v>11</v>
      </c>
      <c r="S202">
        <v>49</v>
      </c>
    </row>
    <row r="203" spans="1:19">
      <c r="A203" t="s">
        <v>2</v>
      </c>
      <c r="B203">
        <v>1385</v>
      </c>
      <c r="C203" t="s">
        <v>3</v>
      </c>
      <c r="D203">
        <v>472798</v>
      </c>
      <c r="E203" t="s">
        <v>4</v>
      </c>
      <c r="F203">
        <v>9.9998000000000004E-2</v>
      </c>
      <c r="G203" t="s">
        <v>5</v>
      </c>
      <c r="H203">
        <v>1</v>
      </c>
      <c r="I203" t="s">
        <v>6</v>
      </c>
      <c r="J203">
        <v>-500</v>
      </c>
      <c r="K203" t="s">
        <v>7</v>
      </c>
      <c r="L203">
        <v>7</v>
      </c>
      <c r="M203" t="s">
        <v>8</v>
      </c>
      <c r="N203">
        <v>0</v>
      </c>
      <c r="O203" t="s">
        <v>9</v>
      </c>
      <c r="P203" t="s">
        <v>10</v>
      </c>
      <c r="Q203">
        <v>0</v>
      </c>
      <c r="R203" t="s">
        <v>11</v>
      </c>
      <c r="S203">
        <v>37</v>
      </c>
    </row>
    <row r="204" spans="1:19">
      <c r="A204" t="s">
        <v>2</v>
      </c>
      <c r="B204">
        <v>1385</v>
      </c>
      <c r="C204" t="s">
        <v>3</v>
      </c>
      <c r="D204">
        <v>472799</v>
      </c>
      <c r="E204" t="s">
        <v>4</v>
      </c>
      <c r="F204">
        <v>9.9998000000000004E-2</v>
      </c>
      <c r="G204" t="s">
        <v>5</v>
      </c>
      <c r="H204">
        <v>1</v>
      </c>
      <c r="I204" t="s">
        <v>6</v>
      </c>
      <c r="J204">
        <v>-500</v>
      </c>
      <c r="K204" t="s">
        <v>7</v>
      </c>
      <c r="L204">
        <v>9</v>
      </c>
      <c r="M204" t="s">
        <v>8</v>
      </c>
      <c r="N204">
        <v>0</v>
      </c>
      <c r="O204" t="s">
        <v>9</v>
      </c>
      <c r="P204" t="s">
        <v>10</v>
      </c>
      <c r="Q204">
        <v>0</v>
      </c>
      <c r="R204" t="s">
        <v>11</v>
      </c>
      <c r="S204">
        <v>36</v>
      </c>
    </row>
    <row r="205" spans="1:19">
      <c r="A205" t="s">
        <v>2</v>
      </c>
      <c r="B205">
        <v>1385</v>
      </c>
      <c r="C205" t="s">
        <v>3</v>
      </c>
      <c r="D205">
        <v>473380</v>
      </c>
      <c r="E205" t="s">
        <v>4</v>
      </c>
      <c r="F205">
        <v>9.9998000000000004E-2</v>
      </c>
      <c r="G205" t="s">
        <v>5</v>
      </c>
      <c r="H205">
        <v>581</v>
      </c>
      <c r="I205" t="s">
        <v>6</v>
      </c>
      <c r="J205">
        <v>8321</v>
      </c>
      <c r="K205" t="s">
        <v>7</v>
      </c>
      <c r="L205">
        <v>8830</v>
      </c>
      <c r="M205" t="s">
        <v>8</v>
      </c>
      <c r="N205">
        <v>0</v>
      </c>
      <c r="O205" t="s">
        <v>9</v>
      </c>
      <c r="P205" t="s">
        <v>10</v>
      </c>
      <c r="Q205">
        <v>0</v>
      </c>
      <c r="R205" t="s">
        <v>11</v>
      </c>
      <c r="S205">
        <v>48</v>
      </c>
    </row>
    <row r="206" spans="1:19">
      <c r="A206" t="s">
        <v>2</v>
      </c>
      <c r="B206">
        <v>1385</v>
      </c>
      <c r="C206" t="s">
        <v>3</v>
      </c>
      <c r="D206">
        <v>474003</v>
      </c>
      <c r="E206" t="s">
        <v>4</v>
      </c>
      <c r="F206">
        <v>9.9998000000000004E-2</v>
      </c>
      <c r="G206" t="s">
        <v>5</v>
      </c>
      <c r="H206">
        <v>623</v>
      </c>
      <c r="I206" t="s">
        <v>6</v>
      </c>
      <c r="J206">
        <v>7666</v>
      </c>
      <c r="K206" t="s">
        <v>7</v>
      </c>
      <c r="L206">
        <v>8176</v>
      </c>
      <c r="M206" t="s">
        <v>8</v>
      </c>
      <c r="N206">
        <v>0</v>
      </c>
      <c r="O206" t="s">
        <v>9</v>
      </c>
      <c r="P206" t="s">
        <v>10</v>
      </c>
      <c r="Q206">
        <v>0</v>
      </c>
      <c r="R206" t="s">
        <v>11</v>
      </c>
      <c r="S206">
        <v>48</v>
      </c>
    </row>
    <row r="207" spans="1:19">
      <c r="A207" t="s">
        <v>2</v>
      </c>
      <c r="B207">
        <v>1385</v>
      </c>
      <c r="C207" t="s">
        <v>3</v>
      </c>
      <c r="D207">
        <v>474067</v>
      </c>
      <c r="E207" t="s">
        <v>4</v>
      </c>
      <c r="F207">
        <v>9.9998000000000004E-2</v>
      </c>
      <c r="G207" t="s">
        <v>5</v>
      </c>
      <c r="H207">
        <v>64</v>
      </c>
      <c r="I207" t="s">
        <v>6</v>
      </c>
      <c r="J207">
        <v>1</v>
      </c>
      <c r="K207" t="s">
        <v>7</v>
      </c>
      <c r="L207">
        <v>507</v>
      </c>
      <c r="M207" t="s">
        <v>8</v>
      </c>
      <c r="N207">
        <v>0</v>
      </c>
      <c r="O207" t="s">
        <v>9</v>
      </c>
      <c r="P207" t="s">
        <v>10</v>
      </c>
      <c r="Q207">
        <v>0</v>
      </c>
      <c r="R207" t="s">
        <v>11</v>
      </c>
      <c r="S207">
        <v>49</v>
      </c>
    </row>
    <row r="208" spans="1:19">
      <c r="A208" t="s">
        <v>2</v>
      </c>
      <c r="B208">
        <v>1385</v>
      </c>
      <c r="C208" t="s">
        <v>3</v>
      </c>
      <c r="D208">
        <v>474165</v>
      </c>
      <c r="E208" t="s">
        <v>4</v>
      </c>
      <c r="F208">
        <v>9.9998000000000004E-2</v>
      </c>
      <c r="G208" t="s">
        <v>5</v>
      </c>
      <c r="H208">
        <v>98</v>
      </c>
      <c r="I208" t="s">
        <v>6</v>
      </c>
      <c r="J208">
        <v>297</v>
      </c>
      <c r="K208" t="s">
        <v>7</v>
      </c>
      <c r="L208">
        <v>799</v>
      </c>
      <c r="M208" t="s">
        <v>8</v>
      </c>
      <c r="N208">
        <v>0</v>
      </c>
      <c r="O208" t="s">
        <v>9</v>
      </c>
      <c r="P208" t="s">
        <v>10</v>
      </c>
      <c r="Q208">
        <v>0</v>
      </c>
      <c r="R208" t="s">
        <v>11</v>
      </c>
      <c r="S208">
        <v>49</v>
      </c>
    </row>
    <row r="209" spans="1:19">
      <c r="A209" t="s">
        <v>2</v>
      </c>
      <c r="B209">
        <v>1385</v>
      </c>
      <c r="C209" t="s">
        <v>3</v>
      </c>
      <c r="D209">
        <v>474221</v>
      </c>
      <c r="E209" t="s">
        <v>4</v>
      </c>
      <c r="F209">
        <v>9.9998000000000004E-2</v>
      </c>
      <c r="G209" t="s">
        <v>5</v>
      </c>
      <c r="H209">
        <v>56</v>
      </c>
      <c r="I209" t="s">
        <v>6</v>
      </c>
      <c r="J209">
        <v>332</v>
      </c>
      <c r="K209" t="s">
        <v>7</v>
      </c>
      <c r="L209">
        <v>844</v>
      </c>
      <c r="M209" t="s">
        <v>8</v>
      </c>
      <c r="N209">
        <v>0</v>
      </c>
      <c r="O209" t="s">
        <v>9</v>
      </c>
      <c r="P209" t="s">
        <v>10</v>
      </c>
      <c r="Q209">
        <v>0</v>
      </c>
      <c r="R209" t="s">
        <v>11</v>
      </c>
      <c r="S209">
        <v>48</v>
      </c>
    </row>
    <row r="210" spans="1:19">
      <c r="A210" t="s">
        <v>2</v>
      </c>
      <c r="B210">
        <v>1385</v>
      </c>
      <c r="C210" t="s">
        <v>3</v>
      </c>
      <c r="D210">
        <v>474243</v>
      </c>
      <c r="E210" t="s">
        <v>4</v>
      </c>
      <c r="F210">
        <v>9.9998000000000004E-2</v>
      </c>
      <c r="G210" t="s">
        <v>5</v>
      </c>
      <c r="H210">
        <v>22</v>
      </c>
      <c r="I210" t="s">
        <v>6</v>
      </c>
      <c r="J210">
        <v>-238</v>
      </c>
      <c r="K210" t="s">
        <v>7</v>
      </c>
      <c r="L210">
        <v>274</v>
      </c>
      <c r="M210" t="s">
        <v>8</v>
      </c>
      <c r="N210">
        <v>0</v>
      </c>
      <c r="O210" t="s">
        <v>9</v>
      </c>
      <c r="P210" t="s">
        <v>10</v>
      </c>
      <c r="Q210">
        <v>0</v>
      </c>
      <c r="R210" t="s">
        <v>11</v>
      </c>
      <c r="S210">
        <v>46</v>
      </c>
    </row>
    <row r="211" spans="1:19">
      <c r="A211" t="s">
        <v>2</v>
      </c>
      <c r="B211">
        <v>1385</v>
      </c>
      <c r="C211" t="s">
        <v>3</v>
      </c>
      <c r="D211">
        <v>474548</v>
      </c>
      <c r="E211" t="s">
        <v>4</v>
      </c>
      <c r="F211">
        <v>9.9998000000000004E-2</v>
      </c>
      <c r="G211" t="s">
        <v>5</v>
      </c>
      <c r="H211">
        <v>305</v>
      </c>
      <c r="I211" t="s">
        <v>6</v>
      </c>
      <c r="J211">
        <v>4500</v>
      </c>
      <c r="K211" t="s">
        <v>7</v>
      </c>
      <c r="L211">
        <v>5012</v>
      </c>
      <c r="M211" t="s">
        <v>8</v>
      </c>
      <c r="N211">
        <v>0</v>
      </c>
      <c r="O211" t="s">
        <v>9</v>
      </c>
      <c r="P211" t="s">
        <v>10</v>
      </c>
      <c r="Q211">
        <v>0</v>
      </c>
      <c r="R211" t="s">
        <v>11</v>
      </c>
      <c r="S211">
        <v>48</v>
      </c>
    </row>
    <row r="212" spans="1:19">
      <c r="A212" t="s">
        <v>2</v>
      </c>
      <c r="B212">
        <v>1385</v>
      </c>
      <c r="C212" t="s">
        <v>3</v>
      </c>
      <c r="D212">
        <v>474998</v>
      </c>
      <c r="E212" t="s">
        <v>4</v>
      </c>
      <c r="F212">
        <v>9.9998000000000004E-2</v>
      </c>
      <c r="G212" t="s">
        <v>5</v>
      </c>
      <c r="H212">
        <v>450</v>
      </c>
      <c r="I212" t="s">
        <v>6</v>
      </c>
      <c r="J212">
        <v>6464</v>
      </c>
      <c r="K212" t="s">
        <v>7</v>
      </c>
      <c r="L212">
        <v>6968</v>
      </c>
      <c r="M212" t="s">
        <v>8</v>
      </c>
      <c r="N212">
        <v>0</v>
      </c>
      <c r="O212" t="s">
        <v>9</v>
      </c>
      <c r="P212" t="s">
        <v>10</v>
      </c>
      <c r="Q212">
        <v>0</v>
      </c>
      <c r="R212" t="s">
        <v>11</v>
      </c>
      <c r="S212">
        <v>48</v>
      </c>
    </row>
    <row r="213" spans="1:19">
      <c r="A213" t="s">
        <v>2</v>
      </c>
      <c r="B213">
        <v>1385</v>
      </c>
      <c r="C213" t="s">
        <v>3</v>
      </c>
      <c r="D213">
        <v>475035</v>
      </c>
      <c r="E213" t="s">
        <v>4</v>
      </c>
      <c r="F213">
        <v>9.9998000000000004E-2</v>
      </c>
      <c r="G213" t="s">
        <v>5</v>
      </c>
      <c r="H213">
        <v>37</v>
      </c>
      <c r="I213" t="s">
        <v>6</v>
      </c>
      <c r="J213">
        <v>171</v>
      </c>
      <c r="K213" t="s">
        <v>7</v>
      </c>
      <c r="L213">
        <v>685</v>
      </c>
      <c r="M213" t="s">
        <v>8</v>
      </c>
      <c r="N213">
        <v>0</v>
      </c>
      <c r="O213" t="s">
        <v>9</v>
      </c>
      <c r="P213" t="s">
        <v>10</v>
      </c>
      <c r="Q213">
        <v>0</v>
      </c>
      <c r="R213" t="s">
        <v>11</v>
      </c>
      <c r="S213">
        <v>48</v>
      </c>
    </row>
    <row r="214" spans="1:19">
      <c r="A214" t="s">
        <v>2</v>
      </c>
      <c r="B214">
        <v>1385</v>
      </c>
      <c r="C214" t="s">
        <v>3</v>
      </c>
      <c r="D214">
        <v>475239</v>
      </c>
      <c r="E214" t="s">
        <v>4</v>
      </c>
      <c r="F214">
        <v>9.9998000000000004E-2</v>
      </c>
      <c r="G214" t="s">
        <v>5</v>
      </c>
      <c r="H214">
        <v>204</v>
      </c>
      <c r="I214" t="s">
        <v>6</v>
      </c>
      <c r="J214">
        <v>2041</v>
      </c>
      <c r="K214" t="s">
        <v>7</v>
      </c>
      <c r="L214">
        <v>2548</v>
      </c>
      <c r="M214" t="s">
        <v>8</v>
      </c>
      <c r="N214">
        <v>0</v>
      </c>
      <c r="O214" t="s">
        <v>9</v>
      </c>
      <c r="P214" t="s">
        <v>10</v>
      </c>
      <c r="Q214">
        <v>0</v>
      </c>
      <c r="R214" t="s">
        <v>11</v>
      </c>
      <c r="S214">
        <v>48</v>
      </c>
    </row>
    <row r="215" spans="1:19">
      <c r="A215" t="s">
        <v>2</v>
      </c>
      <c r="B215">
        <v>1385</v>
      </c>
      <c r="C215" t="s">
        <v>3</v>
      </c>
      <c r="D215">
        <v>475241</v>
      </c>
      <c r="E215" t="s">
        <v>4</v>
      </c>
      <c r="F215">
        <v>9.9998000000000004E-2</v>
      </c>
      <c r="G215" t="s">
        <v>5</v>
      </c>
      <c r="H215">
        <v>2</v>
      </c>
      <c r="I215" t="s">
        <v>6</v>
      </c>
      <c r="J215">
        <v>-495</v>
      </c>
      <c r="K215" t="s">
        <v>7</v>
      </c>
      <c r="L215">
        <v>9</v>
      </c>
      <c r="M215" t="s">
        <v>8</v>
      </c>
      <c r="N215">
        <v>0</v>
      </c>
      <c r="O215" t="s">
        <v>9</v>
      </c>
      <c r="P215" t="s">
        <v>10</v>
      </c>
      <c r="Q215">
        <v>0</v>
      </c>
      <c r="R215" t="s">
        <v>11</v>
      </c>
      <c r="S215">
        <v>42</v>
      </c>
    </row>
    <row r="216" spans="1:19">
      <c r="A216" t="s">
        <v>2</v>
      </c>
      <c r="B216">
        <v>1385</v>
      </c>
      <c r="C216" t="s">
        <v>3</v>
      </c>
      <c r="D216">
        <v>475527</v>
      </c>
      <c r="E216" t="s">
        <v>4</v>
      </c>
      <c r="F216">
        <v>9.9998000000000004E-2</v>
      </c>
      <c r="G216" t="s">
        <v>5</v>
      </c>
      <c r="H216">
        <v>286</v>
      </c>
      <c r="I216" t="s">
        <v>6</v>
      </c>
      <c r="J216">
        <v>3403</v>
      </c>
      <c r="K216" t="s">
        <v>7</v>
      </c>
      <c r="L216">
        <v>3911</v>
      </c>
      <c r="M216" t="s">
        <v>8</v>
      </c>
      <c r="N216">
        <v>0</v>
      </c>
      <c r="O216" t="s">
        <v>9</v>
      </c>
      <c r="P216" t="s">
        <v>10</v>
      </c>
      <c r="Q216">
        <v>0</v>
      </c>
      <c r="R216" t="s">
        <v>11</v>
      </c>
      <c r="S216">
        <v>49</v>
      </c>
    </row>
    <row r="217" spans="1:19">
      <c r="A217" t="s">
        <v>2</v>
      </c>
      <c r="B217">
        <v>1385</v>
      </c>
      <c r="C217" t="s">
        <v>3</v>
      </c>
      <c r="D217">
        <v>475528</v>
      </c>
      <c r="E217" t="s">
        <v>4</v>
      </c>
      <c r="F217">
        <v>9.9998000000000004E-2</v>
      </c>
      <c r="G217" t="s">
        <v>5</v>
      </c>
      <c r="H217">
        <v>1</v>
      </c>
      <c r="I217" t="s">
        <v>6</v>
      </c>
      <c r="J217">
        <v>-500</v>
      </c>
      <c r="K217" t="s">
        <v>7</v>
      </c>
      <c r="L217">
        <v>7</v>
      </c>
      <c r="M217" t="s">
        <v>8</v>
      </c>
      <c r="N217">
        <v>0</v>
      </c>
      <c r="O217" t="s">
        <v>9</v>
      </c>
      <c r="P217" t="s">
        <v>10</v>
      </c>
      <c r="Q217">
        <v>0</v>
      </c>
      <c r="R217" t="s">
        <v>11</v>
      </c>
      <c r="S217">
        <v>38</v>
      </c>
    </row>
    <row r="218" spans="1:19">
      <c r="A218" t="s">
        <v>2</v>
      </c>
      <c r="B218">
        <v>1385</v>
      </c>
      <c r="C218" t="s">
        <v>3</v>
      </c>
      <c r="D218">
        <v>476289</v>
      </c>
      <c r="E218" t="s">
        <v>4</v>
      </c>
      <c r="F218">
        <v>9.9998000000000004E-2</v>
      </c>
      <c r="G218" t="s">
        <v>5</v>
      </c>
      <c r="H218">
        <v>761</v>
      </c>
      <c r="I218" t="s">
        <v>6</v>
      </c>
      <c r="J218">
        <v>11054</v>
      </c>
      <c r="K218" t="s">
        <v>7</v>
      </c>
      <c r="L218">
        <v>11568</v>
      </c>
      <c r="M218" t="s">
        <v>8</v>
      </c>
      <c r="N218">
        <v>0</v>
      </c>
      <c r="O218" t="s">
        <v>9</v>
      </c>
      <c r="P218" t="s">
        <v>10</v>
      </c>
      <c r="Q218">
        <v>0</v>
      </c>
      <c r="R218" t="s">
        <v>11</v>
      </c>
      <c r="S218">
        <v>49</v>
      </c>
    </row>
    <row r="219" spans="1:19">
      <c r="A219" t="s">
        <v>2</v>
      </c>
      <c r="B219">
        <v>1385</v>
      </c>
      <c r="C219" t="s">
        <v>3</v>
      </c>
      <c r="D219">
        <v>476333</v>
      </c>
      <c r="E219" t="s">
        <v>4</v>
      </c>
      <c r="F219">
        <v>9.9998000000000004E-2</v>
      </c>
      <c r="G219" t="s">
        <v>5</v>
      </c>
      <c r="H219">
        <v>44</v>
      </c>
      <c r="I219" t="s">
        <v>6</v>
      </c>
      <c r="J219">
        <v>88</v>
      </c>
      <c r="K219" t="s">
        <v>7</v>
      </c>
      <c r="L219">
        <v>599</v>
      </c>
      <c r="M219" t="s">
        <v>8</v>
      </c>
      <c r="N219">
        <v>0</v>
      </c>
      <c r="O219" t="s">
        <v>9</v>
      </c>
      <c r="P219" t="s">
        <v>10</v>
      </c>
      <c r="Q219">
        <v>0</v>
      </c>
      <c r="R219" t="s">
        <v>11</v>
      </c>
      <c r="S219">
        <v>49</v>
      </c>
    </row>
    <row r="220" spans="1:19">
      <c r="A220" t="s">
        <v>2</v>
      </c>
      <c r="B220">
        <v>1385</v>
      </c>
      <c r="C220" t="s">
        <v>3</v>
      </c>
      <c r="D220">
        <v>476398</v>
      </c>
      <c r="E220" t="s">
        <v>4</v>
      </c>
      <c r="F220">
        <v>9.9998000000000004E-2</v>
      </c>
      <c r="G220" t="s">
        <v>5</v>
      </c>
      <c r="H220">
        <v>65</v>
      </c>
      <c r="I220" t="s">
        <v>6</v>
      </c>
      <c r="J220">
        <v>291</v>
      </c>
      <c r="K220" t="s">
        <v>7</v>
      </c>
      <c r="L220">
        <v>801</v>
      </c>
      <c r="M220" t="s">
        <v>8</v>
      </c>
      <c r="N220">
        <v>0</v>
      </c>
      <c r="O220" t="s">
        <v>9</v>
      </c>
      <c r="P220" t="s">
        <v>10</v>
      </c>
      <c r="Q220">
        <v>0</v>
      </c>
      <c r="R220" t="s">
        <v>11</v>
      </c>
      <c r="S220">
        <v>49</v>
      </c>
    </row>
    <row r="221" spans="1:19">
      <c r="A221" t="s">
        <v>2</v>
      </c>
      <c r="B221">
        <v>1385</v>
      </c>
      <c r="C221" t="s">
        <v>3</v>
      </c>
      <c r="D221">
        <v>476399</v>
      </c>
      <c r="E221" t="s">
        <v>4</v>
      </c>
      <c r="F221">
        <v>9.9998000000000004E-2</v>
      </c>
      <c r="G221" t="s">
        <v>5</v>
      </c>
      <c r="H221">
        <v>1</v>
      </c>
      <c r="I221" t="s">
        <v>6</v>
      </c>
      <c r="J221">
        <v>-500</v>
      </c>
      <c r="K221" t="s">
        <v>7</v>
      </c>
      <c r="L221">
        <v>6</v>
      </c>
      <c r="M221" t="s">
        <v>8</v>
      </c>
      <c r="N221">
        <v>0</v>
      </c>
      <c r="O221" t="s">
        <v>9</v>
      </c>
      <c r="P221" t="s">
        <v>10</v>
      </c>
      <c r="Q221">
        <v>0</v>
      </c>
      <c r="R221" t="s">
        <v>11</v>
      </c>
      <c r="S221">
        <v>38</v>
      </c>
    </row>
    <row r="222" spans="1:19">
      <c r="A222" t="s">
        <v>2</v>
      </c>
      <c r="B222">
        <v>1385</v>
      </c>
      <c r="C222" t="s">
        <v>3</v>
      </c>
      <c r="D222">
        <v>476402</v>
      </c>
      <c r="E222" t="s">
        <v>4</v>
      </c>
      <c r="F222">
        <v>9.9998000000000004E-2</v>
      </c>
      <c r="G222" t="s">
        <v>5</v>
      </c>
      <c r="H222">
        <v>3</v>
      </c>
      <c r="I222" t="s">
        <v>6</v>
      </c>
      <c r="J222">
        <v>-486</v>
      </c>
      <c r="K222" t="s">
        <v>7</v>
      </c>
      <c r="L222">
        <v>25</v>
      </c>
      <c r="M222" t="s">
        <v>8</v>
      </c>
      <c r="N222">
        <v>0</v>
      </c>
      <c r="O222" t="s">
        <v>9</v>
      </c>
      <c r="P222" t="s">
        <v>10</v>
      </c>
      <c r="Q222">
        <v>0</v>
      </c>
      <c r="R222" t="s">
        <v>11</v>
      </c>
      <c r="S222">
        <v>42</v>
      </c>
    </row>
    <row r="223" spans="1:19">
      <c r="A223" t="s">
        <v>2</v>
      </c>
      <c r="B223">
        <v>1385</v>
      </c>
      <c r="C223" t="s">
        <v>3</v>
      </c>
      <c r="D223">
        <v>476437</v>
      </c>
      <c r="E223" t="s">
        <v>4</v>
      </c>
      <c r="F223">
        <v>9.9998000000000004E-2</v>
      </c>
      <c r="G223" t="s">
        <v>5</v>
      </c>
      <c r="H223">
        <v>35</v>
      </c>
      <c r="I223" t="s">
        <v>6</v>
      </c>
      <c r="J223">
        <v>-125</v>
      </c>
      <c r="K223" t="s">
        <v>7</v>
      </c>
      <c r="L223">
        <v>383</v>
      </c>
      <c r="M223" t="s">
        <v>8</v>
      </c>
      <c r="N223">
        <v>0</v>
      </c>
      <c r="O223" t="s">
        <v>9</v>
      </c>
      <c r="P223" t="s">
        <v>10</v>
      </c>
      <c r="Q223">
        <v>0</v>
      </c>
      <c r="R223" t="s">
        <v>11</v>
      </c>
      <c r="S223">
        <v>49</v>
      </c>
    </row>
    <row r="224" spans="1:19">
      <c r="A224" t="s">
        <v>2</v>
      </c>
      <c r="B224">
        <v>1385</v>
      </c>
      <c r="C224" t="s">
        <v>3</v>
      </c>
      <c r="D224">
        <v>476438</v>
      </c>
      <c r="E224" t="s">
        <v>4</v>
      </c>
      <c r="F224">
        <v>9.9998000000000004E-2</v>
      </c>
      <c r="G224" t="s">
        <v>5</v>
      </c>
      <c r="H224">
        <v>1</v>
      </c>
      <c r="I224" t="s">
        <v>6</v>
      </c>
      <c r="J224">
        <v>-500</v>
      </c>
      <c r="K224" t="s">
        <v>7</v>
      </c>
      <c r="L224">
        <v>3</v>
      </c>
      <c r="M224" t="s">
        <v>8</v>
      </c>
      <c r="N224">
        <v>0</v>
      </c>
      <c r="O224" t="s">
        <v>9</v>
      </c>
      <c r="P224" t="s">
        <v>10</v>
      </c>
      <c r="Q224">
        <v>0</v>
      </c>
      <c r="R224" t="s">
        <v>11</v>
      </c>
      <c r="S224">
        <v>33</v>
      </c>
    </row>
    <row r="225" spans="1:19">
      <c r="A225" t="s">
        <v>2</v>
      </c>
      <c r="B225">
        <v>1385</v>
      </c>
      <c r="C225" t="s">
        <v>3</v>
      </c>
      <c r="D225">
        <v>476470</v>
      </c>
      <c r="E225" t="s">
        <v>4</v>
      </c>
      <c r="F225">
        <v>9.9998000000000004E-2</v>
      </c>
      <c r="G225" t="s">
        <v>5</v>
      </c>
      <c r="H225">
        <v>32</v>
      </c>
      <c r="I225" t="s">
        <v>6</v>
      </c>
      <c r="J225">
        <v>-60</v>
      </c>
      <c r="K225" t="s">
        <v>7</v>
      </c>
      <c r="L225">
        <v>447</v>
      </c>
      <c r="M225" t="s">
        <v>8</v>
      </c>
      <c r="N225">
        <v>0</v>
      </c>
      <c r="O225" t="s">
        <v>9</v>
      </c>
      <c r="P225" t="s">
        <v>10</v>
      </c>
      <c r="Q225">
        <v>0</v>
      </c>
      <c r="R225" t="s">
        <v>11</v>
      </c>
      <c r="S225">
        <v>49</v>
      </c>
    </row>
    <row r="226" spans="1:19">
      <c r="A226" t="s">
        <v>2</v>
      </c>
      <c r="B226">
        <v>1385</v>
      </c>
      <c r="C226" t="s">
        <v>3</v>
      </c>
      <c r="D226">
        <v>476772</v>
      </c>
      <c r="E226" t="s">
        <v>4</v>
      </c>
      <c r="F226">
        <v>9.9998000000000004E-2</v>
      </c>
      <c r="G226" t="s">
        <v>5</v>
      </c>
      <c r="H226">
        <v>302</v>
      </c>
      <c r="I226" t="s">
        <v>6</v>
      </c>
      <c r="J226">
        <v>3811</v>
      </c>
      <c r="K226" t="s">
        <v>7</v>
      </c>
      <c r="L226">
        <v>4314</v>
      </c>
      <c r="M226" t="s">
        <v>8</v>
      </c>
      <c r="N226">
        <v>0</v>
      </c>
      <c r="O226" t="s">
        <v>9</v>
      </c>
      <c r="P226" t="s">
        <v>10</v>
      </c>
      <c r="Q226">
        <v>0</v>
      </c>
      <c r="R226" t="s">
        <v>11</v>
      </c>
      <c r="S226">
        <v>49</v>
      </c>
    </row>
    <row r="227" spans="1:19">
      <c r="A227" t="s">
        <v>2</v>
      </c>
      <c r="B227">
        <v>1385</v>
      </c>
      <c r="C227" t="s">
        <v>3</v>
      </c>
      <c r="D227">
        <v>476777</v>
      </c>
      <c r="E227" t="s">
        <v>4</v>
      </c>
      <c r="F227">
        <v>9.9998000000000004E-2</v>
      </c>
      <c r="G227" t="s">
        <v>5</v>
      </c>
      <c r="H227">
        <v>5</v>
      </c>
      <c r="I227" t="s">
        <v>6</v>
      </c>
      <c r="J227">
        <v>-478</v>
      </c>
      <c r="K227" t="s">
        <v>7</v>
      </c>
      <c r="L227">
        <v>30</v>
      </c>
      <c r="M227" t="s">
        <v>8</v>
      </c>
      <c r="N227">
        <v>0</v>
      </c>
      <c r="O227" t="s">
        <v>9</v>
      </c>
      <c r="P227" t="s">
        <v>10</v>
      </c>
      <c r="Q227">
        <v>0</v>
      </c>
      <c r="R227" t="s">
        <v>11</v>
      </c>
      <c r="S227">
        <v>44</v>
      </c>
    </row>
    <row r="228" spans="1:19">
      <c r="A228" t="s">
        <v>2</v>
      </c>
      <c r="B228">
        <v>1385</v>
      </c>
      <c r="C228" t="s">
        <v>3</v>
      </c>
      <c r="D228">
        <v>476778</v>
      </c>
      <c r="E228" t="s">
        <v>4</v>
      </c>
      <c r="F228">
        <v>9.9998000000000004E-2</v>
      </c>
      <c r="G228" t="s">
        <v>5</v>
      </c>
      <c r="H228">
        <v>1</v>
      </c>
      <c r="I228" t="s">
        <v>6</v>
      </c>
      <c r="J228">
        <v>-500</v>
      </c>
      <c r="K228" t="s">
        <v>7</v>
      </c>
      <c r="L228">
        <v>7</v>
      </c>
      <c r="M228" t="s">
        <v>8</v>
      </c>
      <c r="N228">
        <v>0</v>
      </c>
      <c r="O228" t="s">
        <v>9</v>
      </c>
      <c r="P228" t="s">
        <v>10</v>
      </c>
      <c r="Q228">
        <v>0</v>
      </c>
      <c r="R228" t="s">
        <v>11</v>
      </c>
      <c r="S228">
        <v>36</v>
      </c>
    </row>
    <row r="229" spans="1:19">
      <c r="A229" t="s">
        <v>2</v>
      </c>
      <c r="B229">
        <v>1385</v>
      </c>
      <c r="C229" t="s">
        <v>3</v>
      </c>
      <c r="D229">
        <v>476779</v>
      </c>
      <c r="E229" t="s">
        <v>4</v>
      </c>
      <c r="F229">
        <v>9.9998000000000004E-2</v>
      </c>
      <c r="G229" t="s">
        <v>5</v>
      </c>
      <c r="H229">
        <v>1</v>
      </c>
      <c r="I229" t="s">
        <v>6</v>
      </c>
      <c r="J229">
        <v>-500</v>
      </c>
      <c r="K229" t="s">
        <v>7</v>
      </c>
      <c r="L229">
        <v>2</v>
      </c>
      <c r="M229" t="s">
        <v>8</v>
      </c>
      <c r="N229">
        <v>0</v>
      </c>
      <c r="O229" t="s">
        <v>9</v>
      </c>
      <c r="P229" t="s">
        <v>10</v>
      </c>
      <c r="Q229">
        <v>0</v>
      </c>
      <c r="R229" t="s">
        <v>11</v>
      </c>
      <c r="S229">
        <v>34</v>
      </c>
    </row>
    <row r="230" spans="1:19">
      <c r="A230" t="s">
        <v>2</v>
      </c>
      <c r="B230">
        <v>1385</v>
      </c>
      <c r="C230" t="s">
        <v>3</v>
      </c>
      <c r="D230">
        <v>477048</v>
      </c>
      <c r="E230" t="s">
        <v>4</v>
      </c>
      <c r="F230">
        <v>9.9998000000000004E-2</v>
      </c>
      <c r="G230" t="s">
        <v>5</v>
      </c>
      <c r="H230">
        <v>269</v>
      </c>
      <c r="I230" t="s">
        <v>6</v>
      </c>
      <c r="J230">
        <v>3982</v>
      </c>
      <c r="K230" t="s">
        <v>7</v>
      </c>
      <c r="L230">
        <v>4494</v>
      </c>
      <c r="M230" t="s">
        <v>8</v>
      </c>
      <c r="N230">
        <v>0</v>
      </c>
      <c r="O230" t="s">
        <v>9</v>
      </c>
      <c r="P230" t="s">
        <v>10</v>
      </c>
      <c r="Q230">
        <v>0</v>
      </c>
      <c r="R230" t="s">
        <v>11</v>
      </c>
      <c r="S230">
        <v>49</v>
      </c>
    </row>
    <row r="231" spans="1:19">
      <c r="A231" t="s">
        <v>2</v>
      </c>
      <c r="B231">
        <v>1385</v>
      </c>
      <c r="C231" t="s">
        <v>3</v>
      </c>
      <c r="D231">
        <v>477103</v>
      </c>
      <c r="E231" t="s">
        <v>4</v>
      </c>
      <c r="F231">
        <v>9.9998000000000004E-2</v>
      </c>
      <c r="G231" t="s">
        <v>5</v>
      </c>
      <c r="H231">
        <v>55</v>
      </c>
      <c r="I231" t="s">
        <v>6</v>
      </c>
      <c r="J231">
        <v>254</v>
      </c>
      <c r="K231" t="s">
        <v>7</v>
      </c>
      <c r="L231">
        <v>763</v>
      </c>
      <c r="M231" t="s">
        <v>8</v>
      </c>
      <c r="N231">
        <v>0</v>
      </c>
      <c r="O231" t="s">
        <v>9</v>
      </c>
      <c r="P231" t="s">
        <v>10</v>
      </c>
      <c r="Q231">
        <v>0</v>
      </c>
      <c r="R231" t="s">
        <v>11</v>
      </c>
      <c r="S231">
        <v>49</v>
      </c>
    </row>
    <row r="232" spans="1:19">
      <c r="A232" t="s">
        <v>2</v>
      </c>
      <c r="B232">
        <v>1385</v>
      </c>
      <c r="C232" t="s">
        <v>3</v>
      </c>
      <c r="D232">
        <v>477514</v>
      </c>
      <c r="E232" t="s">
        <v>4</v>
      </c>
      <c r="F232">
        <v>9.9998000000000004E-2</v>
      </c>
      <c r="G232" t="s">
        <v>5</v>
      </c>
      <c r="H232">
        <v>411</v>
      </c>
      <c r="I232" t="s">
        <v>6</v>
      </c>
      <c r="J232">
        <v>6593</v>
      </c>
      <c r="K232" t="s">
        <v>7</v>
      </c>
      <c r="L232">
        <v>7099</v>
      </c>
      <c r="M232" t="s">
        <v>8</v>
      </c>
      <c r="N232">
        <v>0</v>
      </c>
      <c r="O232" t="s">
        <v>9</v>
      </c>
      <c r="P232" t="s">
        <v>10</v>
      </c>
      <c r="Q232">
        <v>0</v>
      </c>
      <c r="R232" t="s">
        <v>11</v>
      </c>
      <c r="S232">
        <v>49</v>
      </c>
    </row>
    <row r="233" spans="1:19">
      <c r="A233" t="s">
        <v>2</v>
      </c>
      <c r="B233">
        <v>1385</v>
      </c>
      <c r="C233" t="s">
        <v>3</v>
      </c>
      <c r="D233">
        <v>477950</v>
      </c>
      <c r="E233" t="s">
        <v>4</v>
      </c>
      <c r="F233">
        <v>9.9998000000000004E-2</v>
      </c>
      <c r="G233" t="s">
        <v>5</v>
      </c>
      <c r="H233">
        <v>436</v>
      </c>
      <c r="I233" t="s">
        <v>6</v>
      </c>
      <c r="J233">
        <v>7164</v>
      </c>
      <c r="K233" t="s">
        <v>7</v>
      </c>
      <c r="L233">
        <v>7676</v>
      </c>
      <c r="M233" t="s">
        <v>8</v>
      </c>
      <c r="N233">
        <v>0</v>
      </c>
      <c r="O233" t="s">
        <v>9</v>
      </c>
      <c r="P233" t="s">
        <v>10</v>
      </c>
      <c r="Q233">
        <v>0</v>
      </c>
      <c r="R233" t="s">
        <v>11</v>
      </c>
      <c r="S233">
        <v>49</v>
      </c>
    </row>
    <row r="234" spans="1:19">
      <c r="A234" t="s">
        <v>2</v>
      </c>
      <c r="B234">
        <v>1385</v>
      </c>
      <c r="C234" t="s">
        <v>3</v>
      </c>
      <c r="D234">
        <v>477995</v>
      </c>
      <c r="E234" t="s">
        <v>4</v>
      </c>
      <c r="F234">
        <v>9.9998000000000004E-2</v>
      </c>
      <c r="G234" t="s">
        <v>5</v>
      </c>
      <c r="H234">
        <v>45</v>
      </c>
      <c r="I234" t="s">
        <v>6</v>
      </c>
      <c r="J234">
        <v>-27</v>
      </c>
      <c r="K234" t="s">
        <v>7</v>
      </c>
      <c r="L234">
        <v>483</v>
      </c>
      <c r="M234" t="s">
        <v>8</v>
      </c>
      <c r="N234">
        <v>0</v>
      </c>
      <c r="O234" t="s">
        <v>9</v>
      </c>
      <c r="P234" t="s">
        <v>10</v>
      </c>
      <c r="Q234">
        <v>0</v>
      </c>
      <c r="R234" t="s">
        <v>11</v>
      </c>
      <c r="S234">
        <v>49</v>
      </c>
    </row>
    <row r="235" spans="1:19">
      <c r="A235" t="s">
        <v>2</v>
      </c>
      <c r="B235">
        <v>1385</v>
      </c>
      <c r="C235" t="s">
        <v>3</v>
      </c>
      <c r="D235">
        <v>477996</v>
      </c>
      <c r="E235" t="s">
        <v>4</v>
      </c>
      <c r="F235">
        <v>9.9998000000000004E-2</v>
      </c>
      <c r="G235" t="s">
        <v>5</v>
      </c>
      <c r="H235">
        <v>1</v>
      </c>
      <c r="I235" t="s">
        <v>6</v>
      </c>
      <c r="J235">
        <v>-500</v>
      </c>
      <c r="K235" t="s">
        <v>7</v>
      </c>
      <c r="L235">
        <v>6</v>
      </c>
      <c r="M235" t="s">
        <v>8</v>
      </c>
      <c r="N235">
        <v>0</v>
      </c>
      <c r="O235" t="s">
        <v>9</v>
      </c>
      <c r="P235" t="s">
        <v>10</v>
      </c>
      <c r="Q235">
        <v>0</v>
      </c>
      <c r="R235" t="s">
        <v>11</v>
      </c>
      <c r="S235">
        <v>38</v>
      </c>
    </row>
    <row r="236" spans="1:19">
      <c r="A236" t="s">
        <v>2</v>
      </c>
      <c r="B236">
        <v>1385</v>
      </c>
      <c r="C236" t="s">
        <v>3</v>
      </c>
      <c r="D236">
        <v>477997</v>
      </c>
      <c r="E236" t="s">
        <v>4</v>
      </c>
      <c r="F236">
        <v>9.9998000000000004E-2</v>
      </c>
      <c r="G236" t="s">
        <v>5</v>
      </c>
      <c r="H236">
        <v>1</v>
      </c>
      <c r="I236" t="s">
        <v>6</v>
      </c>
      <c r="J236">
        <v>-500</v>
      </c>
      <c r="K236" t="s">
        <v>7</v>
      </c>
      <c r="L236">
        <v>5</v>
      </c>
      <c r="M236" t="s">
        <v>8</v>
      </c>
      <c r="N236">
        <v>0</v>
      </c>
      <c r="O236" t="s">
        <v>9</v>
      </c>
      <c r="P236" t="s">
        <v>10</v>
      </c>
      <c r="Q236">
        <v>0</v>
      </c>
      <c r="R236" t="s">
        <v>11</v>
      </c>
      <c r="S236">
        <v>37</v>
      </c>
    </row>
    <row r="237" spans="1:19">
      <c r="A237" t="s">
        <v>2</v>
      </c>
      <c r="B237">
        <v>1385</v>
      </c>
      <c r="C237" t="s">
        <v>3</v>
      </c>
      <c r="D237">
        <v>478164</v>
      </c>
      <c r="E237" t="s">
        <v>4</v>
      </c>
      <c r="F237">
        <v>9.9998000000000004E-2</v>
      </c>
      <c r="G237" t="s">
        <v>5</v>
      </c>
      <c r="H237">
        <v>167</v>
      </c>
      <c r="I237" t="s">
        <v>6</v>
      </c>
      <c r="J237">
        <v>2251</v>
      </c>
      <c r="K237" t="s">
        <v>7</v>
      </c>
      <c r="L237">
        <v>2762</v>
      </c>
      <c r="M237" t="s">
        <v>8</v>
      </c>
      <c r="N237">
        <v>0</v>
      </c>
      <c r="O237" t="s">
        <v>9</v>
      </c>
      <c r="P237" t="s">
        <v>10</v>
      </c>
      <c r="Q237">
        <v>0</v>
      </c>
      <c r="R237" t="s">
        <v>11</v>
      </c>
      <c r="S237">
        <v>49</v>
      </c>
    </row>
    <row r="238" spans="1:19">
      <c r="A238" t="s">
        <v>2</v>
      </c>
      <c r="B238">
        <v>1385</v>
      </c>
      <c r="C238" t="s">
        <v>3</v>
      </c>
      <c r="D238">
        <v>478165</v>
      </c>
      <c r="E238" t="s">
        <v>4</v>
      </c>
      <c r="F238">
        <v>9.9998000000000004E-2</v>
      </c>
      <c r="G238" t="s">
        <v>5</v>
      </c>
      <c r="H238">
        <v>1</v>
      </c>
      <c r="I238" t="s">
        <v>6</v>
      </c>
      <c r="J238">
        <v>-500</v>
      </c>
      <c r="K238" t="s">
        <v>7</v>
      </c>
      <c r="L238">
        <v>17</v>
      </c>
      <c r="M238" t="s">
        <v>8</v>
      </c>
      <c r="N238">
        <v>0</v>
      </c>
      <c r="O238" t="s">
        <v>9</v>
      </c>
      <c r="P238" t="s">
        <v>10</v>
      </c>
      <c r="Q238">
        <v>0</v>
      </c>
      <c r="R238" t="s">
        <v>11</v>
      </c>
      <c r="S238">
        <v>38</v>
      </c>
    </row>
    <row r="239" spans="1:19">
      <c r="A239" t="s">
        <v>2</v>
      </c>
      <c r="B239">
        <v>1385</v>
      </c>
      <c r="C239" t="s">
        <v>3</v>
      </c>
      <c r="D239">
        <v>478166</v>
      </c>
      <c r="E239" t="s">
        <v>4</v>
      </c>
      <c r="F239">
        <v>9.9998000000000004E-2</v>
      </c>
      <c r="G239" t="s">
        <v>5</v>
      </c>
      <c r="H239">
        <v>1</v>
      </c>
      <c r="I239" t="s">
        <v>6</v>
      </c>
      <c r="J239">
        <v>-500</v>
      </c>
      <c r="K239" t="s">
        <v>7</v>
      </c>
      <c r="L239">
        <v>3</v>
      </c>
      <c r="M239" t="s">
        <v>8</v>
      </c>
      <c r="N239">
        <v>0</v>
      </c>
      <c r="O239" t="s">
        <v>9</v>
      </c>
      <c r="P239" t="s">
        <v>10</v>
      </c>
      <c r="Q239">
        <v>0</v>
      </c>
      <c r="R239" t="s">
        <v>11</v>
      </c>
      <c r="S239">
        <v>37</v>
      </c>
    </row>
    <row r="240" spans="1:19">
      <c r="A240" t="s">
        <v>2</v>
      </c>
      <c r="B240">
        <v>1385</v>
      </c>
      <c r="C240" t="s">
        <v>3</v>
      </c>
      <c r="D240">
        <v>478272</v>
      </c>
      <c r="E240" t="s">
        <v>4</v>
      </c>
      <c r="F240">
        <v>9.9998000000000004E-2</v>
      </c>
      <c r="G240" t="s">
        <v>5</v>
      </c>
      <c r="H240">
        <v>106</v>
      </c>
      <c r="I240" t="s">
        <v>6</v>
      </c>
      <c r="J240">
        <v>1721</v>
      </c>
      <c r="K240" t="s">
        <v>7</v>
      </c>
      <c r="L240">
        <v>2237</v>
      </c>
      <c r="M240" t="s">
        <v>8</v>
      </c>
      <c r="N240">
        <v>0</v>
      </c>
      <c r="O240" t="s">
        <v>9</v>
      </c>
      <c r="P240" t="s">
        <v>10</v>
      </c>
      <c r="Q240">
        <v>0</v>
      </c>
      <c r="R240" t="s">
        <v>11</v>
      </c>
      <c r="S240">
        <v>49</v>
      </c>
    </row>
    <row r="241" spans="1:19">
      <c r="A241" t="s">
        <v>2</v>
      </c>
      <c r="B241">
        <v>1385</v>
      </c>
      <c r="C241" t="s">
        <v>3</v>
      </c>
      <c r="D241">
        <v>478454</v>
      </c>
      <c r="E241" t="s">
        <v>4</v>
      </c>
      <c r="F241">
        <v>9.9998000000000004E-2</v>
      </c>
      <c r="G241" t="s">
        <v>5</v>
      </c>
      <c r="H241">
        <v>182</v>
      </c>
      <c r="I241" t="s">
        <v>6</v>
      </c>
      <c r="J241">
        <v>2217</v>
      </c>
      <c r="K241" t="s">
        <v>7</v>
      </c>
      <c r="L241">
        <v>2731</v>
      </c>
      <c r="M241" t="s">
        <v>8</v>
      </c>
      <c r="N241">
        <v>0</v>
      </c>
      <c r="O241" t="s">
        <v>9</v>
      </c>
      <c r="P241" t="s">
        <v>10</v>
      </c>
      <c r="Q241">
        <v>0</v>
      </c>
      <c r="R241" t="s">
        <v>11</v>
      </c>
      <c r="S241">
        <v>49</v>
      </c>
    </row>
    <row r="242" spans="1:19">
      <c r="A242" t="s">
        <v>2</v>
      </c>
      <c r="B242">
        <v>1385</v>
      </c>
      <c r="C242" t="s">
        <v>3</v>
      </c>
      <c r="D242">
        <v>478455</v>
      </c>
      <c r="E242" t="s">
        <v>4</v>
      </c>
      <c r="F242">
        <v>9.9998000000000004E-2</v>
      </c>
      <c r="G242" t="s">
        <v>5</v>
      </c>
      <c r="H242">
        <v>1</v>
      </c>
      <c r="I242" t="s">
        <v>6</v>
      </c>
      <c r="J242">
        <v>-500</v>
      </c>
      <c r="K242" t="s">
        <v>7</v>
      </c>
      <c r="L242">
        <v>8</v>
      </c>
      <c r="M242" t="s">
        <v>8</v>
      </c>
      <c r="N242">
        <v>0</v>
      </c>
      <c r="O242" t="s">
        <v>9</v>
      </c>
      <c r="P242" t="s">
        <v>10</v>
      </c>
      <c r="Q242">
        <v>0</v>
      </c>
      <c r="R242" t="s">
        <v>11</v>
      </c>
      <c r="S242">
        <v>38</v>
      </c>
    </row>
    <row r="243" spans="1:19">
      <c r="A243" t="s">
        <v>2</v>
      </c>
      <c r="B243">
        <v>1385</v>
      </c>
      <c r="C243" t="s">
        <v>3</v>
      </c>
      <c r="D243">
        <v>478522</v>
      </c>
      <c r="E243" t="s">
        <v>4</v>
      </c>
      <c r="F243">
        <v>9.9998000000000004E-2</v>
      </c>
      <c r="G243" t="s">
        <v>5</v>
      </c>
      <c r="H243">
        <v>67</v>
      </c>
      <c r="I243" t="s">
        <v>6</v>
      </c>
      <c r="J243">
        <v>275</v>
      </c>
      <c r="K243" t="s">
        <v>7</v>
      </c>
      <c r="L243">
        <v>789</v>
      </c>
      <c r="M243" t="s">
        <v>8</v>
      </c>
      <c r="N243">
        <v>0</v>
      </c>
      <c r="O243" t="s">
        <v>9</v>
      </c>
      <c r="P243" t="s">
        <v>10</v>
      </c>
      <c r="Q243">
        <v>0</v>
      </c>
      <c r="R243" t="s">
        <v>11</v>
      </c>
      <c r="S243">
        <v>49</v>
      </c>
    </row>
    <row r="244" spans="1:19">
      <c r="A244" t="s">
        <v>2</v>
      </c>
      <c r="B244">
        <v>1385</v>
      </c>
      <c r="C244" t="s">
        <v>3</v>
      </c>
      <c r="D244">
        <v>478912</v>
      </c>
      <c r="E244" t="s">
        <v>4</v>
      </c>
      <c r="F244">
        <v>9.9998000000000004E-2</v>
      </c>
      <c r="G244" t="s">
        <v>5</v>
      </c>
      <c r="H244">
        <v>390</v>
      </c>
      <c r="I244" t="s">
        <v>6</v>
      </c>
      <c r="J244">
        <v>6077</v>
      </c>
      <c r="K244" t="s">
        <v>7</v>
      </c>
      <c r="L244">
        <v>6585</v>
      </c>
      <c r="M244" t="s">
        <v>8</v>
      </c>
      <c r="N244">
        <v>0</v>
      </c>
      <c r="O244" t="s">
        <v>9</v>
      </c>
      <c r="P244" t="s">
        <v>10</v>
      </c>
      <c r="Q244">
        <v>0</v>
      </c>
      <c r="R244" t="s">
        <v>11</v>
      </c>
      <c r="S244">
        <v>49</v>
      </c>
    </row>
    <row r="245" spans="1:19">
      <c r="A245" t="s">
        <v>2</v>
      </c>
      <c r="B245">
        <v>1385</v>
      </c>
      <c r="C245" t="s">
        <v>3</v>
      </c>
      <c r="D245">
        <v>478913</v>
      </c>
      <c r="E245" t="s">
        <v>4</v>
      </c>
      <c r="F245">
        <v>9.9998000000000004E-2</v>
      </c>
      <c r="G245" t="s">
        <v>5</v>
      </c>
      <c r="H245">
        <v>1</v>
      </c>
      <c r="I245" t="s">
        <v>6</v>
      </c>
      <c r="J245">
        <v>-500</v>
      </c>
      <c r="K245" t="s">
        <v>7</v>
      </c>
      <c r="L245">
        <v>8</v>
      </c>
      <c r="M245" t="s">
        <v>8</v>
      </c>
      <c r="N245">
        <v>0</v>
      </c>
      <c r="O245" t="s">
        <v>9</v>
      </c>
      <c r="P245" t="s">
        <v>10</v>
      </c>
      <c r="Q245">
        <v>0</v>
      </c>
      <c r="R245" t="s">
        <v>11</v>
      </c>
      <c r="S245">
        <v>38</v>
      </c>
    </row>
    <row r="246" spans="1:19">
      <c r="A246" t="s">
        <v>2</v>
      </c>
      <c r="B246">
        <v>1385</v>
      </c>
      <c r="C246" t="s">
        <v>3</v>
      </c>
      <c r="D246">
        <v>479039</v>
      </c>
      <c r="E246" t="s">
        <v>4</v>
      </c>
      <c r="F246">
        <v>9.9998000000000004E-2</v>
      </c>
      <c r="G246" t="s">
        <v>5</v>
      </c>
      <c r="H246">
        <v>126</v>
      </c>
      <c r="I246" t="s">
        <v>6</v>
      </c>
      <c r="J246">
        <v>2013</v>
      </c>
      <c r="K246" t="s">
        <v>7</v>
      </c>
      <c r="L246">
        <v>2531</v>
      </c>
      <c r="M246" t="s">
        <v>8</v>
      </c>
      <c r="N246">
        <v>0</v>
      </c>
      <c r="O246" t="s">
        <v>9</v>
      </c>
      <c r="P246" t="s">
        <v>10</v>
      </c>
      <c r="Q246">
        <v>0</v>
      </c>
      <c r="R246" t="s">
        <v>11</v>
      </c>
      <c r="S246">
        <v>49</v>
      </c>
    </row>
    <row r="247" spans="1:19">
      <c r="A247" t="s">
        <v>2</v>
      </c>
      <c r="B247">
        <v>1385</v>
      </c>
      <c r="C247" t="s">
        <v>3</v>
      </c>
      <c r="D247">
        <v>479348</v>
      </c>
      <c r="E247" t="s">
        <v>4</v>
      </c>
      <c r="F247">
        <v>9.9998000000000004E-2</v>
      </c>
      <c r="G247" t="s">
        <v>5</v>
      </c>
      <c r="H247">
        <v>309</v>
      </c>
      <c r="I247" t="s">
        <v>6</v>
      </c>
      <c r="J247">
        <v>4996</v>
      </c>
      <c r="K247" t="s">
        <v>7</v>
      </c>
      <c r="L247">
        <v>5512</v>
      </c>
      <c r="M247" t="s">
        <v>8</v>
      </c>
      <c r="N247">
        <v>0</v>
      </c>
      <c r="O247" t="s">
        <v>9</v>
      </c>
      <c r="P247" t="s">
        <v>10</v>
      </c>
      <c r="Q247">
        <v>0</v>
      </c>
      <c r="R247" t="s">
        <v>11</v>
      </c>
      <c r="S247">
        <v>47</v>
      </c>
    </row>
    <row r="248" spans="1:19">
      <c r="A248" t="s">
        <v>2</v>
      </c>
      <c r="B248">
        <v>1385</v>
      </c>
      <c r="C248" t="s">
        <v>3</v>
      </c>
      <c r="D248">
        <v>479976</v>
      </c>
      <c r="E248" t="s">
        <v>4</v>
      </c>
      <c r="F248">
        <v>9.9998000000000004E-2</v>
      </c>
      <c r="G248" t="s">
        <v>5</v>
      </c>
      <c r="H248">
        <v>628</v>
      </c>
      <c r="I248" t="s">
        <v>6</v>
      </c>
      <c r="J248">
        <v>11523</v>
      </c>
      <c r="K248" t="s">
        <v>7</v>
      </c>
      <c r="L248">
        <v>12036</v>
      </c>
      <c r="M248" t="s">
        <v>8</v>
      </c>
      <c r="N248">
        <v>0</v>
      </c>
      <c r="O248" t="s">
        <v>9</v>
      </c>
      <c r="P248" t="s">
        <v>10</v>
      </c>
      <c r="Q248">
        <v>0</v>
      </c>
      <c r="R248" t="s">
        <v>11</v>
      </c>
      <c r="S248">
        <v>47</v>
      </c>
    </row>
    <row r="249" spans="1:19">
      <c r="A249" t="s">
        <v>2</v>
      </c>
      <c r="B249">
        <v>1385</v>
      </c>
      <c r="C249" t="s">
        <v>3</v>
      </c>
      <c r="D249">
        <v>480416</v>
      </c>
      <c r="E249" t="s">
        <v>4</v>
      </c>
      <c r="F249">
        <v>9.9998000000000004E-2</v>
      </c>
      <c r="G249" t="s">
        <v>5</v>
      </c>
      <c r="H249">
        <v>440</v>
      </c>
      <c r="I249" t="s">
        <v>6</v>
      </c>
      <c r="J249">
        <v>6744</v>
      </c>
      <c r="K249" t="s">
        <v>7</v>
      </c>
      <c r="L249">
        <v>7251</v>
      </c>
      <c r="M249" t="s">
        <v>8</v>
      </c>
      <c r="N249">
        <v>0</v>
      </c>
      <c r="O249" t="s">
        <v>9</v>
      </c>
      <c r="P249" t="s">
        <v>10</v>
      </c>
      <c r="Q249">
        <v>0</v>
      </c>
      <c r="R249" t="s">
        <v>11</v>
      </c>
      <c r="S249">
        <v>47</v>
      </c>
    </row>
    <row r="250" spans="1:19">
      <c r="A250" t="s">
        <v>2</v>
      </c>
      <c r="B250">
        <v>1385</v>
      </c>
      <c r="C250" t="s">
        <v>3</v>
      </c>
      <c r="D250">
        <v>480639</v>
      </c>
      <c r="E250" t="s">
        <v>4</v>
      </c>
      <c r="F250">
        <v>9.9998000000000004E-2</v>
      </c>
      <c r="G250" t="s">
        <v>5</v>
      </c>
      <c r="H250">
        <v>223</v>
      </c>
      <c r="I250" t="s">
        <v>6</v>
      </c>
      <c r="J250">
        <v>3398</v>
      </c>
      <c r="K250" t="s">
        <v>7</v>
      </c>
      <c r="L250">
        <v>3915</v>
      </c>
      <c r="M250" t="s">
        <v>8</v>
      </c>
      <c r="N250">
        <v>0</v>
      </c>
      <c r="O250" t="s">
        <v>9</v>
      </c>
      <c r="P250" t="s">
        <v>10</v>
      </c>
      <c r="Q250">
        <v>0</v>
      </c>
      <c r="R250" t="s">
        <v>11</v>
      </c>
      <c r="S250">
        <v>49</v>
      </c>
    </row>
    <row r="251" spans="1:19">
      <c r="A251" t="s">
        <v>2</v>
      </c>
      <c r="B251">
        <v>1385</v>
      </c>
      <c r="C251" t="s">
        <v>3</v>
      </c>
      <c r="D251">
        <v>480640</v>
      </c>
      <c r="E251" t="s">
        <v>4</v>
      </c>
      <c r="F251">
        <v>9.9998000000000004E-2</v>
      </c>
      <c r="G251" t="s">
        <v>5</v>
      </c>
      <c r="H251">
        <v>1</v>
      </c>
      <c r="I251" t="s">
        <v>6</v>
      </c>
      <c r="J251">
        <v>-500</v>
      </c>
      <c r="K251" t="s">
        <v>7</v>
      </c>
      <c r="L251">
        <v>7</v>
      </c>
      <c r="M251" t="s">
        <v>8</v>
      </c>
      <c r="N251">
        <v>0</v>
      </c>
      <c r="O251" t="s">
        <v>9</v>
      </c>
      <c r="P251" t="s">
        <v>10</v>
      </c>
      <c r="Q251">
        <v>0</v>
      </c>
      <c r="R251" t="s">
        <v>11</v>
      </c>
      <c r="S251">
        <v>39</v>
      </c>
    </row>
    <row r="252" spans="1:19">
      <c r="A252" t="s">
        <v>2</v>
      </c>
      <c r="B252">
        <v>1385</v>
      </c>
      <c r="C252" t="s">
        <v>3</v>
      </c>
      <c r="D252">
        <v>480912</v>
      </c>
      <c r="E252" t="s">
        <v>4</v>
      </c>
      <c r="F252">
        <v>9.9998000000000004E-2</v>
      </c>
      <c r="G252" t="s">
        <v>5</v>
      </c>
      <c r="H252">
        <v>272</v>
      </c>
      <c r="I252" t="s">
        <v>6</v>
      </c>
      <c r="J252">
        <v>4271</v>
      </c>
      <c r="K252" t="s">
        <v>7</v>
      </c>
      <c r="L252">
        <v>4789</v>
      </c>
      <c r="M252" t="s">
        <v>8</v>
      </c>
      <c r="N252">
        <v>0</v>
      </c>
      <c r="O252" t="s">
        <v>9</v>
      </c>
      <c r="P252" t="s">
        <v>10</v>
      </c>
      <c r="Q252">
        <v>0</v>
      </c>
      <c r="R252" t="s">
        <v>11</v>
      </c>
      <c r="S252">
        <v>48</v>
      </c>
    </row>
    <row r="253" spans="1:19">
      <c r="A253" t="s">
        <v>2</v>
      </c>
      <c r="B253">
        <v>1385</v>
      </c>
      <c r="C253" t="s">
        <v>3</v>
      </c>
      <c r="D253">
        <v>481418</v>
      </c>
      <c r="E253" t="s">
        <v>4</v>
      </c>
      <c r="F253">
        <v>9.9998000000000004E-2</v>
      </c>
      <c r="G253" t="s">
        <v>5</v>
      </c>
      <c r="H253">
        <v>506</v>
      </c>
      <c r="I253" t="s">
        <v>6</v>
      </c>
      <c r="J253">
        <v>8458</v>
      </c>
      <c r="K253" t="s">
        <v>7</v>
      </c>
      <c r="L253">
        <v>8966</v>
      </c>
      <c r="M253" t="s">
        <v>8</v>
      </c>
      <c r="N253">
        <v>0</v>
      </c>
      <c r="O253" t="s">
        <v>9</v>
      </c>
      <c r="P253" t="s">
        <v>10</v>
      </c>
      <c r="Q253">
        <v>0</v>
      </c>
      <c r="R253" t="s">
        <v>11</v>
      </c>
      <c r="S253">
        <v>48</v>
      </c>
    </row>
    <row r="254" spans="1:19">
      <c r="A254" t="s">
        <v>2</v>
      </c>
      <c r="B254">
        <v>1385</v>
      </c>
      <c r="C254" t="s">
        <v>3</v>
      </c>
      <c r="D254">
        <v>481476</v>
      </c>
      <c r="E254" t="s">
        <v>4</v>
      </c>
      <c r="F254">
        <v>9.9998000000000004E-2</v>
      </c>
      <c r="G254" t="s">
        <v>5</v>
      </c>
      <c r="H254">
        <v>58</v>
      </c>
      <c r="I254" t="s">
        <v>6</v>
      </c>
      <c r="J254">
        <v>649</v>
      </c>
      <c r="K254" t="s">
        <v>7</v>
      </c>
      <c r="L254">
        <v>1164</v>
      </c>
      <c r="M254" t="s">
        <v>8</v>
      </c>
      <c r="N254">
        <v>0</v>
      </c>
      <c r="O254" t="s">
        <v>9</v>
      </c>
      <c r="P254" t="s">
        <v>10</v>
      </c>
      <c r="Q254">
        <v>0</v>
      </c>
      <c r="R254" t="s">
        <v>11</v>
      </c>
      <c r="S254">
        <v>47</v>
      </c>
    </row>
    <row r="255" spans="1:19">
      <c r="A255" t="s">
        <v>2</v>
      </c>
      <c r="B255">
        <v>1385</v>
      </c>
      <c r="C255" t="s">
        <v>3</v>
      </c>
      <c r="D255">
        <v>481477</v>
      </c>
      <c r="E255" t="s">
        <v>4</v>
      </c>
      <c r="F255">
        <v>9.9998000000000004E-2</v>
      </c>
      <c r="G255" t="s">
        <v>5</v>
      </c>
      <c r="H255">
        <v>1</v>
      </c>
      <c r="I255" t="s">
        <v>6</v>
      </c>
      <c r="J255">
        <v>-500</v>
      </c>
      <c r="K255" t="s">
        <v>7</v>
      </c>
      <c r="L255">
        <v>16</v>
      </c>
      <c r="M255" t="s">
        <v>8</v>
      </c>
      <c r="N255">
        <v>0</v>
      </c>
      <c r="O255" t="s">
        <v>9</v>
      </c>
      <c r="P255" t="s">
        <v>10</v>
      </c>
      <c r="Q255">
        <v>0</v>
      </c>
      <c r="R255" t="s">
        <v>11</v>
      </c>
      <c r="S255">
        <v>37</v>
      </c>
    </row>
    <row r="256" spans="1:19">
      <c r="A256" t="s">
        <v>2</v>
      </c>
      <c r="B256">
        <v>1385</v>
      </c>
      <c r="C256" t="s">
        <v>3</v>
      </c>
      <c r="D256">
        <v>481680</v>
      </c>
      <c r="E256" t="s">
        <v>4</v>
      </c>
      <c r="F256">
        <v>9.9998000000000004E-2</v>
      </c>
      <c r="G256" t="s">
        <v>5</v>
      </c>
      <c r="H256">
        <v>203</v>
      </c>
      <c r="I256" t="s">
        <v>6</v>
      </c>
      <c r="J256">
        <v>2768</v>
      </c>
      <c r="K256" t="s">
        <v>7</v>
      </c>
      <c r="L256">
        <v>3278</v>
      </c>
      <c r="M256" t="s">
        <v>8</v>
      </c>
      <c r="N256">
        <v>0</v>
      </c>
      <c r="O256" t="s">
        <v>9</v>
      </c>
      <c r="P256" t="s">
        <v>10</v>
      </c>
      <c r="Q256">
        <v>0</v>
      </c>
      <c r="R256" t="s">
        <v>11</v>
      </c>
      <c r="S256">
        <v>48</v>
      </c>
    </row>
    <row r="257" spans="1:19">
      <c r="A257" t="s">
        <v>2</v>
      </c>
      <c r="B257">
        <v>1385</v>
      </c>
      <c r="C257" t="s">
        <v>3</v>
      </c>
      <c r="D257">
        <v>481977</v>
      </c>
      <c r="E257" t="s">
        <v>4</v>
      </c>
      <c r="F257">
        <v>9.9998000000000004E-2</v>
      </c>
      <c r="G257" t="s">
        <v>5</v>
      </c>
      <c r="H257">
        <v>297</v>
      </c>
      <c r="I257" t="s">
        <v>6</v>
      </c>
      <c r="J257">
        <v>3177</v>
      </c>
      <c r="K257" t="s">
        <v>7</v>
      </c>
      <c r="L257">
        <v>3699</v>
      </c>
      <c r="M257" t="s">
        <v>8</v>
      </c>
      <c r="N257">
        <v>0</v>
      </c>
      <c r="O257" t="s">
        <v>9</v>
      </c>
      <c r="P257" t="s">
        <v>10</v>
      </c>
      <c r="Q257">
        <v>0</v>
      </c>
      <c r="R257" t="s">
        <v>11</v>
      </c>
      <c r="S257">
        <v>48</v>
      </c>
    </row>
    <row r="258" spans="1:19">
      <c r="A258" t="s">
        <v>2</v>
      </c>
      <c r="B258">
        <v>1385</v>
      </c>
      <c r="C258" t="s">
        <v>3</v>
      </c>
      <c r="D258">
        <v>482071</v>
      </c>
      <c r="E258" t="s">
        <v>4</v>
      </c>
      <c r="F258">
        <v>9.9998000000000004E-2</v>
      </c>
      <c r="G258" t="s">
        <v>5</v>
      </c>
      <c r="H258">
        <v>94</v>
      </c>
      <c r="I258" t="s">
        <v>6</v>
      </c>
      <c r="J258">
        <v>783</v>
      </c>
      <c r="K258" t="s">
        <v>7</v>
      </c>
      <c r="L258">
        <v>1291</v>
      </c>
      <c r="M258" t="s">
        <v>8</v>
      </c>
      <c r="N258">
        <v>0</v>
      </c>
      <c r="O258" t="s">
        <v>9</v>
      </c>
      <c r="P258" t="s">
        <v>10</v>
      </c>
      <c r="Q258">
        <v>0</v>
      </c>
      <c r="R258" t="s">
        <v>11</v>
      </c>
      <c r="S258">
        <v>48</v>
      </c>
    </row>
    <row r="259" spans="1:19">
      <c r="A259" t="s">
        <v>2</v>
      </c>
      <c r="B259">
        <v>1385</v>
      </c>
      <c r="C259" t="s">
        <v>3</v>
      </c>
      <c r="D259">
        <v>482119</v>
      </c>
      <c r="E259" t="s">
        <v>4</v>
      </c>
      <c r="F259">
        <v>9.9998000000000004E-2</v>
      </c>
      <c r="G259" t="s">
        <v>5</v>
      </c>
      <c r="H259">
        <v>48</v>
      </c>
      <c r="I259" t="s">
        <v>6</v>
      </c>
      <c r="J259">
        <v>173</v>
      </c>
      <c r="K259" t="s">
        <v>7</v>
      </c>
      <c r="L259">
        <v>689</v>
      </c>
      <c r="M259" t="s">
        <v>8</v>
      </c>
      <c r="N259">
        <v>0</v>
      </c>
      <c r="O259" t="s">
        <v>9</v>
      </c>
      <c r="P259" t="s">
        <v>10</v>
      </c>
      <c r="Q259">
        <v>0</v>
      </c>
      <c r="R259" t="s">
        <v>11</v>
      </c>
      <c r="S259">
        <v>49</v>
      </c>
    </row>
    <row r="260" spans="1:19">
      <c r="A260" t="s">
        <v>2</v>
      </c>
      <c r="B260">
        <v>1385</v>
      </c>
      <c r="C260" t="s">
        <v>3</v>
      </c>
      <c r="D260">
        <v>482175</v>
      </c>
      <c r="E260" t="s">
        <v>4</v>
      </c>
      <c r="F260">
        <v>9.9998000000000004E-2</v>
      </c>
      <c r="G260" t="s">
        <v>5</v>
      </c>
      <c r="H260">
        <v>56</v>
      </c>
      <c r="I260" t="s">
        <v>6</v>
      </c>
      <c r="J260">
        <v>140</v>
      </c>
      <c r="K260" t="s">
        <v>7</v>
      </c>
      <c r="L260">
        <v>652</v>
      </c>
      <c r="M260" t="s">
        <v>8</v>
      </c>
      <c r="N260">
        <v>0</v>
      </c>
      <c r="O260" t="s">
        <v>9</v>
      </c>
      <c r="P260" t="s">
        <v>10</v>
      </c>
      <c r="Q260">
        <v>0</v>
      </c>
      <c r="R260" t="s">
        <v>11</v>
      </c>
      <c r="S260">
        <v>49</v>
      </c>
    </row>
    <row r="261" spans="1:19">
      <c r="A261" t="s">
        <v>2</v>
      </c>
      <c r="B261">
        <v>1385</v>
      </c>
      <c r="C261" t="s">
        <v>3</v>
      </c>
      <c r="D261">
        <v>482185</v>
      </c>
      <c r="E261" t="s">
        <v>4</v>
      </c>
      <c r="F261">
        <v>9.9998000000000004E-2</v>
      </c>
      <c r="G261" t="s">
        <v>5</v>
      </c>
      <c r="H261">
        <v>10</v>
      </c>
      <c r="I261" t="s">
        <v>6</v>
      </c>
      <c r="J261">
        <v>-444</v>
      </c>
      <c r="K261" t="s">
        <v>7</v>
      </c>
      <c r="L261">
        <v>67</v>
      </c>
      <c r="M261" t="s">
        <v>8</v>
      </c>
      <c r="N261">
        <v>0</v>
      </c>
      <c r="O261" t="s">
        <v>9</v>
      </c>
      <c r="P261" t="s">
        <v>10</v>
      </c>
      <c r="Q261">
        <v>0</v>
      </c>
      <c r="R261" t="s">
        <v>11</v>
      </c>
      <c r="S261">
        <v>47</v>
      </c>
    </row>
    <row r="262" spans="1:19">
      <c r="A262" t="s">
        <v>2</v>
      </c>
      <c r="B262">
        <v>1385</v>
      </c>
      <c r="C262" t="s">
        <v>3</v>
      </c>
      <c r="D262">
        <v>482186</v>
      </c>
      <c r="E262" t="s">
        <v>4</v>
      </c>
      <c r="F262">
        <v>9.9998000000000004E-2</v>
      </c>
      <c r="G262" t="s">
        <v>5</v>
      </c>
      <c r="H262">
        <v>1</v>
      </c>
      <c r="I262" t="s">
        <v>6</v>
      </c>
      <c r="J262">
        <v>-500</v>
      </c>
      <c r="K262" t="s">
        <v>7</v>
      </c>
      <c r="L262">
        <v>14</v>
      </c>
      <c r="M262" t="s">
        <v>8</v>
      </c>
      <c r="N262">
        <v>0</v>
      </c>
      <c r="O262" t="s">
        <v>9</v>
      </c>
      <c r="P262" t="s">
        <v>10</v>
      </c>
      <c r="Q262">
        <v>0</v>
      </c>
      <c r="R262" t="s">
        <v>11</v>
      </c>
      <c r="S262">
        <v>39</v>
      </c>
    </row>
    <row r="263" spans="1:19">
      <c r="A263" t="s">
        <v>2</v>
      </c>
      <c r="B263">
        <v>1385</v>
      </c>
      <c r="C263" t="s">
        <v>3</v>
      </c>
      <c r="D263">
        <v>482187</v>
      </c>
      <c r="E263" t="s">
        <v>4</v>
      </c>
      <c r="F263">
        <v>9.9998000000000004E-2</v>
      </c>
      <c r="G263" t="s">
        <v>5</v>
      </c>
      <c r="H263">
        <v>1</v>
      </c>
      <c r="I263" t="s">
        <v>6</v>
      </c>
      <c r="J263">
        <v>-500</v>
      </c>
      <c r="K263" t="s">
        <v>7</v>
      </c>
      <c r="L263">
        <v>6</v>
      </c>
      <c r="M263" t="s">
        <v>8</v>
      </c>
      <c r="N263">
        <v>0</v>
      </c>
      <c r="O263" t="s">
        <v>9</v>
      </c>
      <c r="P263" t="s">
        <v>10</v>
      </c>
      <c r="Q263">
        <v>0</v>
      </c>
      <c r="R263" t="s">
        <v>11</v>
      </c>
      <c r="S263">
        <v>30</v>
      </c>
    </row>
    <row r="264" spans="1:19">
      <c r="A264" t="s">
        <v>2</v>
      </c>
      <c r="B264">
        <v>1385</v>
      </c>
      <c r="C264" t="s">
        <v>3</v>
      </c>
      <c r="D264">
        <v>482188</v>
      </c>
      <c r="E264" t="s">
        <v>4</v>
      </c>
      <c r="F264">
        <v>9.9998000000000004E-2</v>
      </c>
      <c r="G264" t="s">
        <v>5</v>
      </c>
      <c r="H264">
        <v>1</v>
      </c>
      <c r="I264" t="s">
        <v>6</v>
      </c>
      <c r="J264">
        <v>-500</v>
      </c>
      <c r="K264" t="s">
        <v>7</v>
      </c>
      <c r="L264">
        <v>8</v>
      </c>
      <c r="M264" t="s">
        <v>8</v>
      </c>
      <c r="N264">
        <v>0</v>
      </c>
      <c r="O264" t="s">
        <v>9</v>
      </c>
      <c r="P264" t="s">
        <v>10</v>
      </c>
      <c r="Q264">
        <v>0</v>
      </c>
      <c r="R264" t="s">
        <v>11</v>
      </c>
      <c r="S264">
        <v>32</v>
      </c>
    </row>
    <row r="265" spans="1:19">
      <c r="A265" t="s">
        <v>2</v>
      </c>
      <c r="B265">
        <v>1385</v>
      </c>
      <c r="C265" t="s">
        <v>3</v>
      </c>
      <c r="D265">
        <v>482266</v>
      </c>
      <c r="E265" t="s">
        <v>4</v>
      </c>
      <c r="F265">
        <v>9.9998000000000004E-2</v>
      </c>
      <c r="G265" t="s">
        <v>5</v>
      </c>
      <c r="H265">
        <v>78</v>
      </c>
      <c r="I265" t="s">
        <v>6</v>
      </c>
      <c r="J265">
        <v>1002</v>
      </c>
      <c r="K265" t="s">
        <v>7</v>
      </c>
      <c r="L265">
        <v>1517</v>
      </c>
      <c r="M265" t="s">
        <v>8</v>
      </c>
      <c r="N265">
        <v>0</v>
      </c>
      <c r="O265" t="s">
        <v>9</v>
      </c>
      <c r="P265" t="s">
        <v>10</v>
      </c>
      <c r="Q265">
        <v>0</v>
      </c>
      <c r="R265" t="s">
        <v>11</v>
      </c>
      <c r="S265">
        <v>49</v>
      </c>
    </row>
    <row r="266" spans="1:19">
      <c r="A266" t="s">
        <v>2</v>
      </c>
      <c r="B266">
        <v>1385</v>
      </c>
      <c r="C266" t="s">
        <v>3</v>
      </c>
      <c r="D266">
        <v>482505</v>
      </c>
      <c r="E266" t="s">
        <v>4</v>
      </c>
      <c r="F266">
        <v>9.9998000000000004E-2</v>
      </c>
      <c r="G266" t="s">
        <v>5</v>
      </c>
      <c r="H266">
        <v>239</v>
      </c>
      <c r="I266" t="s">
        <v>6</v>
      </c>
      <c r="J266">
        <v>3351</v>
      </c>
      <c r="K266" t="s">
        <v>7</v>
      </c>
      <c r="L266">
        <v>3868</v>
      </c>
      <c r="M266" t="s">
        <v>8</v>
      </c>
      <c r="N266">
        <v>0</v>
      </c>
      <c r="O266" t="s">
        <v>9</v>
      </c>
      <c r="P266" t="s">
        <v>10</v>
      </c>
      <c r="Q266">
        <v>0</v>
      </c>
      <c r="R266" t="s">
        <v>11</v>
      </c>
      <c r="S266">
        <v>49</v>
      </c>
    </row>
    <row r="267" spans="1:19">
      <c r="A267" t="s">
        <v>2</v>
      </c>
      <c r="B267">
        <v>1385</v>
      </c>
      <c r="C267" t="s">
        <v>3</v>
      </c>
      <c r="D267">
        <v>483397</v>
      </c>
      <c r="E267" t="s">
        <v>4</v>
      </c>
      <c r="F267">
        <v>9.9998000000000004E-2</v>
      </c>
      <c r="G267" t="s">
        <v>5</v>
      </c>
      <c r="H267">
        <v>892</v>
      </c>
      <c r="I267" t="s">
        <v>6</v>
      </c>
      <c r="J267">
        <v>13760</v>
      </c>
      <c r="K267" t="s">
        <v>7</v>
      </c>
      <c r="L267">
        <v>14274</v>
      </c>
      <c r="M267" t="s">
        <v>8</v>
      </c>
      <c r="N267">
        <v>0</v>
      </c>
      <c r="O267" t="s">
        <v>9</v>
      </c>
      <c r="P267" t="s">
        <v>10</v>
      </c>
      <c r="Q267">
        <v>0</v>
      </c>
      <c r="R267" t="s">
        <v>11</v>
      </c>
      <c r="S267">
        <v>49</v>
      </c>
    </row>
    <row r="268" spans="1:19">
      <c r="A268" t="s">
        <v>2</v>
      </c>
      <c r="B268">
        <v>1385</v>
      </c>
      <c r="C268" t="s">
        <v>3</v>
      </c>
      <c r="D268">
        <v>483782</v>
      </c>
      <c r="E268" t="s">
        <v>4</v>
      </c>
      <c r="F268">
        <v>9.9998000000000004E-2</v>
      </c>
      <c r="G268" t="s">
        <v>5</v>
      </c>
      <c r="H268">
        <v>385</v>
      </c>
      <c r="I268" t="s">
        <v>6</v>
      </c>
      <c r="J268">
        <v>5982</v>
      </c>
      <c r="K268" t="s">
        <v>7</v>
      </c>
      <c r="L268">
        <v>6498</v>
      </c>
      <c r="M268" t="s">
        <v>8</v>
      </c>
      <c r="N268">
        <v>0</v>
      </c>
      <c r="O268" t="s">
        <v>9</v>
      </c>
      <c r="P268" t="s">
        <v>10</v>
      </c>
      <c r="Q268">
        <v>0</v>
      </c>
      <c r="R268" t="s">
        <v>11</v>
      </c>
      <c r="S268">
        <v>48</v>
      </c>
    </row>
    <row r="269" spans="1:19">
      <c r="A269" t="s">
        <v>2</v>
      </c>
      <c r="B269">
        <v>1385</v>
      </c>
      <c r="C269" t="s">
        <v>3</v>
      </c>
      <c r="D269">
        <v>484012</v>
      </c>
      <c r="E269" t="s">
        <v>4</v>
      </c>
      <c r="F269">
        <v>9.9998000000000004E-2</v>
      </c>
      <c r="G269" t="s">
        <v>5</v>
      </c>
      <c r="H269">
        <v>230</v>
      </c>
      <c r="I269" t="s">
        <v>6</v>
      </c>
      <c r="J269">
        <v>3398</v>
      </c>
      <c r="K269" t="s">
        <v>7</v>
      </c>
      <c r="L269">
        <v>3917</v>
      </c>
      <c r="M269" t="s">
        <v>8</v>
      </c>
      <c r="N269">
        <v>0</v>
      </c>
      <c r="O269" t="s">
        <v>9</v>
      </c>
      <c r="P269" t="s">
        <v>10</v>
      </c>
      <c r="Q269">
        <v>0</v>
      </c>
      <c r="R269" t="s">
        <v>11</v>
      </c>
      <c r="S269">
        <v>48</v>
      </c>
    </row>
    <row r="270" spans="1:19">
      <c r="A270" t="s">
        <v>2</v>
      </c>
      <c r="B270">
        <v>1385</v>
      </c>
      <c r="C270" t="s">
        <v>3</v>
      </c>
      <c r="D270">
        <v>484013</v>
      </c>
      <c r="E270" t="s">
        <v>4</v>
      </c>
      <c r="F270">
        <v>9.9998000000000004E-2</v>
      </c>
      <c r="G270" t="s">
        <v>5</v>
      </c>
      <c r="H270">
        <v>1</v>
      </c>
      <c r="I270" t="s">
        <v>6</v>
      </c>
      <c r="J270">
        <v>-500</v>
      </c>
      <c r="K270" t="s">
        <v>7</v>
      </c>
      <c r="L270">
        <v>5</v>
      </c>
      <c r="M270" t="s">
        <v>8</v>
      </c>
      <c r="N270">
        <v>0</v>
      </c>
      <c r="O270" t="s">
        <v>9</v>
      </c>
      <c r="P270" t="s">
        <v>10</v>
      </c>
      <c r="Q270">
        <v>0</v>
      </c>
      <c r="R270" t="s">
        <v>11</v>
      </c>
      <c r="S270">
        <v>36</v>
      </c>
    </row>
    <row r="271" spans="1:19">
      <c r="A271" t="s">
        <v>2</v>
      </c>
      <c r="B271">
        <v>1385</v>
      </c>
      <c r="C271" t="s">
        <v>3</v>
      </c>
      <c r="D271">
        <v>484254</v>
      </c>
      <c r="E271" t="s">
        <v>4</v>
      </c>
      <c r="F271">
        <v>9.9998000000000004E-2</v>
      </c>
      <c r="G271" t="s">
        <v>5</v>
      </c>
      <c r="H271">
        <v>241</v>
      </c>
      <c r="I271" t="s">
        <v>6</v>
      </c>
      <c r="J271">
        <v>2604</v>
      </c>
      <c r="K271" t="s">
        <v>7</v>
      </c>
      <c r="L271">
        <v>3107</v>
      </c>
      <c r="M271" t="s">
        <v>8</v>
      </c>
      <c r="N271">
        <v>0</v>
      </c>
      <c r="O271" t="s">
        <v>9</v>
      </c>
      <c r="P271" t="s">
        <v>10</v>
      </c>
      <c r="Q271">
        <v>0</v>
      </c>
      <c r="R271" t="s">
        <v>11</v>
      </c>
      <c r="S271">
        <v>49</v>
      </c>
    </row>
    <row r="272" spans="1:19">
      <c r="A272" t="s">
        <v>2</v>
      </c>
      <c r="B272">
        <v>1385</v>
      </c>
      <c r="C272" t="s">
        <v>3</v>
      </c>
      <c r="D272">
        <v>484256</v>
      </c>
      <c r="E272" t="s">
        <v>4</v>
      </c>
      <c r="F272">
        <v>9.9998000000000004E-2</v>
      </c>
      <c r="G272" t="s">
        <v>5</v>
      </c>
      <c r="H272">
        <v>2</v>
      </c>
      <c r="I272" t="s">
        <v>6</v>
      </c>
      <c r="J272">
        <v>-490</v>
      </c>
      <c r="K272" t="s">
        <v>7</v>
      </c>
      <c r="L272">
        <v>21</v>
      </c>
      <c r="M272" t="s">
        <v>8</v>
      </c>
      <c r="N272">
        <v>0</v>
      </c>
      <c r="O272" t="s">
        <v>9</v>
      </c>
      <c r="P272" t="s">
        <v>10</v>
      </c>
      <c r="Q272">
        <v>0</v>
      </c>
      <c r="R272" t="s">
        <v>11</v>
      </c>
      <c r="S272">
        <v>42</v>
      </c>
    </row>
    <row r="273" spans="1:19">
      <c r="A273" t="s">
        <v>2</v>
      </c>
      <c r="B273">
        <v>1385</v>
      </c>
      <c r="C273" t="s">
        <v>3</v>
      </c>
      <c r="D273">
        <v>484441</v>
      </c>
      <c r="E273" t="s">
        <v>4</v>
      </c>
      <c r="F273">
        <v>9.9998000000000004E-2</v>
      </c>
      <c r="G273" t="s">
        <v>5</v>
      </c>
      <c r="H273">
        <v>185</v>
      </c>
      <c r="I273" t="s">
        <v>6</v>
      </c>
      <c r="J273">
        <v>3131</v>
      </c>
      <c r="K273" t="s">
        <v>7</v>
      </c>
      <c r="L273">
        <v>3643</v>
      </c>
      <c r="M273" t="s">
        <v>8</v>
      </c>
      <c r="N273">
        <v>0</v>
      </c>
      <c r="O273" t="s">
        <v>9</v>
      </c>
      <c r="P273" t="s">
        <v>10</v>
      </c>
      <c r="Q273">
        <v>0</v>
      </c>
      <c r="R273" t="s">
        <v>11</v>
      </c>
      <c r="S273">
        <v>49</v>
      </c>
    </row>
    <row r="274" spans="1:19">
      <c r="A274" t="s">
        <v>2</v>
      </c>
      <c r="B274">
        <v>1385</v>
      </c>
      <c r="C274" t="s">
        <v>3</v>
      </c>
      <c r="D274">
        <v>484450</v>
      </c>
      <c r="E274" t="s">
        <v>4</v>
      </c>
      <c r="F274">
        <v>9.9998000000000004E-2</v>
      </c>
      <c r="G274" t="s">
        <v>5</v>
      </c>
      <c r="H274">
        <v>9</v>
      </c>
      <c r="I274" t="s">
        <v>6</v>
      </c>
      <c r="J274">
        <v>-417</v>
      </c>
      <c r="K274" t="s">
        <v>7</v>
      </c>
      <c r="L274">
        <v>90</v>
      </c>
      <c r="M274" t="s">
        <v>8</v>
      </c>
      <c r="N274">
        <v>0</v>
      </c>
      <c r="O274" t="s">
        <v>9</v>
      </c>
      <c r="P274" t="s">
        <v>10</v>
      </c>
      <c r="Q274">
        <v>0</v>
      </c>
      <c r="R274" t="s">
        <v>11</v>
      </c>
      <c r="S274">
        <v>46</v>
      </c>
    </row>
    <row r="275" spans="1:19">
      <c r="A275" t="s">
        <v>2</v>
      </c>
      <c r="B275">
        <v>1385</v>
      </c>
      <c r="C275" t="s">
        <v>3</v>
      </c>
      <c r="D275">
        <v>484587</v>
      </c>
      <c r="E275" t="s">
        <v>4</v>
      </c>
      <c r="F275">
        <v>9.9998000000000004E-2</v>
      </c>
      <c r="G275" t="s">
        <v>5</v>
      </c>
      <c r="H275">
        <v>137</v>
      </c>
      <c r="I275" t="s">
        <v>6</v>
      </c>
      <c r="J275">
        <v>1821</v>
      </c>
      <c r="K275" t="s">
        <v>7</v>
      </c>
      <c r="L275">
        <v>2333</v>
      </c>
      <c r="M275" t="s">
        <v>8</v>
      </c>
      <c r="N275">
        <v>0</v>
      </c>
      <c r="O275" t="s">
        <v>9</v>
      </c>
      <c r="P275" t="s">
        <v>10</v>
      </c>
      <c r="Q275">
        <v>0</v>
      </c>
      <c r="R275" t="s">
        <v>11</v>
      </c>
      <c r="S275">
        <v>49</v>
      </c>
    </row>
    <row r="276" spans="1:19">
      <c r="A276" t="s">
        <v>2</v>
      </c>
      <c r="B276">
        <v>1385</v>
      </c>
      <c r="C276" t="s">
        <v>3</v>
      </c>
      <c r="D276">
        <v>484588</v>
      </c>
      <c r="E276" t="s">
        <v>4</v>
      </c>
      <c r="F276">
        <v>9.9998000000000004E-2</v>
      </c>
      <c r="G276" t="s">
        <v>5</v>
      </c>
      <c r="H276">
        <v>1</v>
      </c>
      <c r="I276" t="s">
        <v>6</v>
      </c>
      <c r="J276">
        <v>-500</v>
      </c>
      <c r="K276" t="s">
        <v>7</v>
      </c>
      <c r="L276">
        <v>7</v>
      </c>
      <c r="M276" t="s">
        <v>8</v>
      </c>
      <c r="N276">
        <v>0</v>
      </c>
      <c r="O276" t="s">
        <v>9</v>
      </c>
      <c r="P276" t="s">
        <v>10</v>
      </c>
      <c r="Q276">
        <v>0</v>
      </c>
      <c r="R276" t="s">
        <v>11</v>
      </c>
      <c r="S276">
        <v>37</v>
      </c>
    </row>
    <row r="277" spans="1:19">
      <c r="A277" t="s">
        <v>2</v>
      </c>
      <c r="B277">
        <v>1385</v>
      </c>
      <c r="C277" t="s">
        <v>3</v>
      </c>
      <c r="D277">
        <v>484589</v>
      </c>
      <c r="E277" t="s">
        <v>4</v>
      </c>
      <c r="F277">
        <v>9.9998000000000004E-2</v>
      </c>
      <c r="G277" t="s">
        <v>5</v>
      </c>
      <c r="H277">
        <v>1</v>
      </c>
      <c r="I277" t="s">
        <v>6</v>
      </c>
      <c r="J277">
        <v>-500</v>
      </c>
      <c r="K277" t="s">
        <v>7</v>
      </c>
      <c r="L277">
        <v>3</v>
      </c>
      <c r="M277" t="s">
        <v>8</v>
      </c>
      <c r="N277">
        <v>0</v>
      </c>
      <c r="O277" t="s">
        <v>9</v>
      </c>
      <c r="P277" t="s">
        <v>10</v>
      </c>
      <c r="Q277">
        <v>0</v>
      </c>
      <c r="R277" t="s">
        <v>11</v>
      </c>
      <c r="S277">
        <v>36</v>
      </c>
    </row>
    <row r="278" spans="1:19">
      <c r="A278" t="s">
        <v>2</v>
      </c>
      <c r="B278">
        <v>1385</v>
      </c>
      <c r="C278" t="s">
        <v>3</v>
      </c>
      <c r="D278">
        <v>484590</v>
      </c>
      <c r="E278" t="s">
        <v>4</v>
      </c>
      <c r="F278">
        <v>9.9998000000000004E-2</v>
      </c>
      <c r="G278" t="s">
        <v>5</v>
      </c>
      <c r="H278">
        <v>1</v>
      </c>
      <c r="I278" t="s">
        <v>6</v>
      </c>
      <c r="J278">
        <v>-500</v>
      </c>
      <c r="K278" t="s">
        <v>7</v>
      </c>
      <c r="L278">
        <v>9</v>
      </c>
      <c r="M278" t="s">
        <v>8</v>
      </c>
      <c r="N278">
        <v>0</v>
      </c>
      <c r="O278" t="s">
        <v>9</v>
      </c>
      <c r="P278" t="s">
        <v>10</v>
      </c>
      <c r="Q278">
        <v>0</v>
      </c>
      <c r="R278" t="s">
        <v>11</v>
      </c>
      <c r="S278">
        <v>35</v>
      </c>
    </row>
    <row r="279" spans="1:19">
      <c r="A279" t="s">
        <v>2</v>
      </c>
      <c r="B279">
        <v>1385</v>
      </c>
      <c r="C279" t="s">
        <v>3</v>
      </c>
      <c r="D279">
        <v>484960</v>
      </c>
      <c r="E279" t="s">
        <v>4</v>
      </c>
      <c r="F279">
        <v>9.9998000000000004E-2</v>
      </c>
      <c r="G279" t="s">
        <v>5</v>
      </c>
      <c r="H279">
        <v>370</v>
      </c>
      <c r="I279" t="s">
        <v>6</v>
      </c>
      <c r="J279">
        <v>4666</v>
      </c>
      <c r="K279" t="s">
        <v>7</v>
      </c>
      <c r="L279">
        <v>5168</v>
      </c>
      <c r="M279" t="s">
        <v>8</v>
      </c>
      <c r="N279">
        <v>0</v>
      </c>
      <c r="O279" t="s">
        <v>9</v>
      </c>
      <c r="P279" t="s">
        <v>10</v>
      </c>
      <c r="Q279">
        <v>0</v>
      </c>
      <c r="R279" t="s">
        <v>11</v>
      </c>
      <c r="S279">
        <v>49</v>
      </c>
    </row>
    <row r="280" spans="1:19">
      <c r="A280" t="s">
        <v>2</v>
      </c>
      <c r="B280">
        <v>1385</v>
      </c>
      <c r="C280" t="s">
        <v>3</v>
      </c>
      <c r="D280">
        <v>485061</v>
      </c>
      <c r="E280" t="s">
        <v>4</v>
      </c>
      <c r="F280">
        <v>9.9998000000000004E-2</v>
      </c>
      <c r="G280" t="s">
        <v>5</v>
      </c>
      <c r="H280">
        <v>101</v>
      </c>
      <c r="I280" t="s">
        <v>6</v>
      </c>
      <c r="J280">
        <v>802</v>
      </c>
      <c r="K280" t="s">
        <v>7</v>
      </c>
      <c r="L280">
        <v>1314</v>
      </c>
      <c r="M280" t="s">
        <v>8</v>
      </c>
      <c r="N280">
        <v>0</v>
      </c>
      <c r="O280" t="s">
        <v>9</v>
      </c>
      <c r="P280" t="s">
        <v>10</v>
      </c>
      <c r="Q280">
        <v>0</v>
      </c>
      <c r="R280" t="s">
        <v>11</v>
      </c>
      <c r="S280">
        <v>48</v>
      </c>
    </row>
    <row r="281" spans="1:19">
      <c r="A281" t="s">
        <v>2</v>
      </c>
      <c r="B281">
        <v>1385</v>
      </c>
      <c r="C281" t="s">
        <v>3</v>
      </c>
      <c r="D281">
        <v>485209</v>
      </c>
      <c r="E281" t="s">
        <v>4</v>
      </c>
      <c r="F281">
        <v>9.9998000000000004E-2</v>
      </c>
      <c r="G281" t="s">
        <v>5</v>
      </c>
      <c r="H281">
        <v>148</v>
      </c>
      <c r="I281" t="s">
        <v>6</v>
      </c>
      <c r="J281">
        <v>2145</v>
      </c>
      <c r="K281" t="s">
        <v>7</v>
      </c>
      <c r="L281">
        <v>2658</v>
      </c>
      <c r="M281" t="s">
        <v>8</v>
      </c>
      <c r="N281">
        <v>0</v>
      </c>
      <c r="O281" t="s">
        <v>9</v>
      </c>
      <c r="P281" t="s">
        <v>10</v>
      </c>
      <c r="Q281">
        <v>0</v>
      </c>
      <c r="R281" t="s">
        <v>11</v>
      </c>
      <c r="S281">
        <v>49</v>
      </c>
    </row>
    <row r="282" spans="1:19">
      <c r="A282" t="s">
        <v>2</v>
      </c>
      <c r="B282">
        <v>1385</v>
      </c>
      <c r="C282" t="s">
        <v>3</v>
      </c>
      <c r="D282">
        <v>485301</v>
      </c>
      <c r="E282" t="s">
        <v>4</v>
      </c>
      <c r="F282">
        <v>9.9998000000000004E-2</v>
      </c>
      <c r="G282" t="s">
        <v>5</v>
      </c>
      <c r="H282">
        <v>92</v>
      </c>
      <c r="I282" t="s">
        <v>6</v>
      </c>
      <c r="J282">
        <v>1248</v>
      </c>
      <c r="K282" t="s">
        <v>7</v>
      </c>
      <c r="L282">
        <v>1761</v>
      </c>
      <c r="M282" t="s">
        <v>8</v>
      </c>
      <c r="N282">
        <v>0</v>
      </c>
      <c r="O282" t="s">
        <v>9</v>
      </c>
      <c r="P282" t="s">
        <v>10</v>
      </c>
      <c r="Q282">
        <v>0</v>
      </c>
      <c r="R282" t="s">
        <v>11</v>
      </c>
      <c r="S282">
        <v>48</v>
      </c>
    </row>
    <row r="283" spans="1:19">
      <c r="A283" t="s">
        <v>2</v>
      </c>
      <c r="B283">
        <v>1385</v>
      </c>
      <c r="C283" t="s">
        <v>3</v>
      </c>
      <c r="D283">
        <v>485370</v>
      </c>
      <c r="E283" t="s">
        <v>4</v>
      </c>
      <c r="F283">
        <v>9.9998000000000004E-2</v>
      </c>
      <c r="G283" t="s">
        <v>5</v>
      </c>
      <c r="H283">
        <v>69</v>
      </c>
      <c r="I283" t="s">
        <v>6</v>
      </c>
      <c r="J283">
        <v>326</v>
      </c>
      <c r="K283" t="s">
        <v>7</v>
      </c>
      <c r="L283">
        <v>834</v>
      </c>
      <c r="M283" t="s">
        <v>8</v>
      </c>
      <c r="N283">
        <v>0</v>
      </c>
      <c r="O283" t="s">
        <v>9</v>
      </c>
      <c r="P283" t="s">
        <v>10</v>
      </c>
      <c r="Q283">
        <v>0</v>
      </c>
      <c r="R283" t="s">
        <v>11</v>
      </c>
      <c r="S283">
        <v>49</v>
      </c>
    </row>
    <row r="284" spans="1:19">
      <c r="A284" t="s">
        <v>2</v>
      </c>
      <c r="B284">
        <v>1385</v>
      </c>
      <c r="C284" t="s">
        <v>3</v>
      </c>
      <c r="D284">
        <v>485620</v>
      </c>
      <c r="E284" t="s">
        <v>4</v>
      </c>
      <c r="F284">
        <v>9.9998000000000004E-2</v>
      </c>
      <c r="G284" t="s">
        <v>5</v>
      </c>
      <c r="H284">
        <v>250</v>
      </c>
      <c r="I284" t="s">
        <v>6</v>
      </c>
      <c r="J284">
        <v>3683</v>
      </c>
      <c r="K284" t="s">
        <v>7</v>
      </c>
      <c r="L284">
        <v>4196</v>
      </c>
      <c r="M284" t="s">
        <v>8</v>
      </c>
      <c r="N284">
        <v>0</v>
      </c>
      <c r="O284" t="s">
        <v>9</v>
      </c>
      <c r="P284" t="s">
        <v>10</v>
      </c>
      <c r="Q284">
        <v>0</v>
      </c>
      <c r="R284" t="s">
        <v>11</v>
      </c>
      <c r="S284">
        <v>49</v>
      </c>
    </row>
    <row r="285" spans="1:19">
      <c r="A285" t="s">
        <v>2</v>
      </c>
      <c r="B285">
        <v>1385</v>
      </c>
      <c r="C285" t="s">
        <v>3</v>
      </c>
      <c r="D285">
        <v>485622</v>
      </c>
      <c r="E285" t="s">
        <v>4</v>
      </c>
      <c r="F285">
        <v>9.9998000000000004E-2</v>
      </c>
      <c r="G285" t="s">
        <v>5</v>
      </c>
      <c r="H285">
        <v>2</v>
      </c>
      <c r="I285" t="s">
        <v>6</v>
      </c>
      <c r="J285">
        <v>-491</v>
      </c>
      <c r="K285" t="s">
        <v>7</v>
      </c>
      <c r="L285">
        <v>16</v>
      </c>
      <c r="M285" t="s">
        <v>8</v>
      </c>
      <c r="N285">
        <v>0</v>
      </c>
      <c r="O285" t="s">
        <v>9</v>
      </c>
      <c r="P285" t="s">
        <v>10</v>
      </c>
      <c r="Q285">
        <v>0</v>
      </c>
      <c r="R285" t="s">
        <v>11</v>
      </c>
      <c r="S285">
        <v>42</v>
      </c>
    </row>
    <row r="286" spans="1:19">
      <c r="A286" t="s">
        <v>2</v>
      </c>
      <c r="B286">
        <v>1385</v>
      </c>
      <c r="C286" t="s">
        <v>3</v>
      </c>
      <c r="D286">
        <v>485623</v>
      </c>
      <c r="E286" t="s">
        <v>4</v>
      </c>
      <c r="F286">
        <v>9.9998000000000004E-2</v>
      </c>
      <c r="G286" t="s">
        <v>5</v>
      </c>
      <c r="H286">
        <v>1</v>
      </c>
      <c r="I286" t="s">
        <v>6</v>
      </c>
      <c r="J286">
        <v>-500</v>
      </c>
      <c r="K286" t="s">
        <v>7</v>
      </c>
      <c r="L286">
        <v>5</v>
      </c>
      <c r="M286" t="s">
        <v>8</v>
      </c>
      <c r="N286">
        <v>0</v>
      </c>
      <c r="O286" t="s">
        <v>9</v>
      </c>
      <c r="P286" t="s">
        <v>10</v>
      </c>
      <c r="Q286">
        <v>0</v>
      </c>
      <c r="R286" t="s">
        <v>11</v>
      </c>
      <c r="S286">
        <v>31</v>
      </c>
    </row>
    <row r="287" spans="1:19">
      <c r="A287" t="s">
        <v>2</v>
      </c>
      <c r="B287">
        <v>1385</v>
      </c>
      <c r="C287" t="s">
        <v>3</v>
      </c>
      <c r="D287">
        <v>485981</v>
      </c>
      <c r="E287" t="s">
        <v>4</v>
      </c>
      <c r="F287">
        <v>9.9998000000000004E-2</v>
      </c>
      <c r="G287" t="s">
        <v>5</v>
      </c>
      <c r="H287">
        <v>358</v>
      </c>
      <c r="I287" t="s">
        <v>6</v>
      </c>
      <c r="J287">
        <v>5350</v>
      </c>
      <c r="K287" t="s">
        <v>7</v>
      </c>
      <c r="L287">
        <v>5866</v>
      </c>
      <c r="M287" t="s">
        <v>8</v>
      </c>
      <c r="N287">
        <v>0</v>
      </c>
      <c r="O287" t="s">
        <v>9</v>
      </c>
      <c r="P287" t="s">
        <v>10</v>
      </c>
      <c r="Q287">
        <v>0</v>
      </c>
      <c r="R287" t="s">
        <v>11</v>
      </c>
      <c r="S287">
        <v>48</v>
      </c>
    </row>
    <row r="288" spans="1:19">
      <c r="A288" t="s">
        <v>2</v>
      </c>
      <c r="B288">
        <v>1385</v>
      </c>
      <c r="C288" t="s">
        <v>3</v>
      </c>
      <c r="D288">
        <v>486162</v>
      </c>
      <c r="E288" t="s">
        <v>4</v>
      </c>
      <c r="F288">
        <v>9.9998000000000004E-2</v>
      </c>
      <c r="G288" t="s">
        <v>5</v>
      </c>
      <c r="H288">
        <v>181</v>
      </c>
      <c r="I288" t="s">
        <v>6</v>
      </c>
      <c r="J288">
        <v>2247</v>
      </c>
      <c r="K288" t="s">
        <v>7</v>
      </c>
      <c r="L288">
        <v>2762</v>
      </c>
      <c r="M288" t="s">
        <v>8</v>
      </c>
      <c r="N288">
        <v>0</v>
      </c>
      <c r="O288" t="s">
        <v>9</v>
      </c>
      <c r="P288" t="s">
        <v>10</v>
      </c>
      <c r="Q288">
        <v>0</v>
      </c>
      <c r="R288" t="s">
        <v>11</v>
      </c>
      <c r="S288">
        <v>49</v>
      </c>
    </row>
    <row r="289" spans="1:19">
      <c r="A289" t="s">
        <v>2</v>
      </c>
      <c r="B289">
        <v>1385</v>
      </c>
      <c r="C289" t="s">
        <v>3</v>
      </c>
      <c r="D289">
        <v>486284</v>
      </c>
      <c r="E289" t="s">
        <v>4</v>
      </c>
      <c r="F289">
        <v>9.9998000000000004E-2</v>
      </c>
      <c r="G289" t="s">
        <v>5</v>
      </c>
      <c r="H289">
        <v>122</v>
      </c>
      <c r="I289" t="s">
        <v>6</v>
      </c>
      <c r="J289">
        <v>1693</v>
      </c>
      <c r="K289" t="s">
        <v>7</v>
      </c>
      <c r="L289">
        <v>2205</v>
      </c>
      <c r="M289" t="s">
        <v>8</v>
      </c>
      <c r="N289">
        <v>0</v>
      </c>
      <c r="O289" t="s">
        <v>9</v>
      </c>
      <c r="P289" t="s">
        <v>10</v>
      </c>
      <c r="Q289">
        <v>0</v>
      </c>
      <c r="R289" t="s">
        <v>11</v>
      </c>
      <c r="S289">
        <v>49</v>
      </c>
    </row>
    <row r="290" spans="1:19">
      <c r="A290" t="s">
        <v>2</v>
      </c>
      <c r="B290">
        <v>1385</v>
      </c>
      <c r="C290" t="s">
        <v>3</v>
      </c>
      <c r="D290">
        <v>486347</v>
      </c>
      <c r="E290" t="s">
        <v>4</v>
      </c>
      <c r="F290">
        <v>9.9998000000000004E-2</v>
      </c>
      <c r="G290" t="s">
        <v>5</v>
      </c>
      <c r="H290">
        <v>63</v>
      </c>
      <c r="I290" t="s">
        <v>6</v>
      </c>
      <c r="J290">
        <v>548</v>
      </c>
      <c r="K290" t="s">
        <v>7</v>
      </c>
      <c r="L290">
        <v>1066</v>
      </c>
      <c r="M290" t="s">
        <v>8</v>
      </c>
      <c r="N290">
        <v>0</v>
      </c>
      <c r="O290" t="s">
        <v>9</v>
      </c>
      <c r="P290" t="s">
        <v>10</v>
      </c>
      <c r="Q290">
        <v>0</v>
      </c>
      <c r="R290" t="s">
        <v>11</v>
      </c>
      <c r="S290">
        <v>49</v>
      </c>
    </row>
    <row r="291" spans="1:19">
      <c r="A291" t="s">
        <v>2</v>
      </c>
      <c r="B291">
        <v>1385</v>
      </c>
      <c r="C291" t="s">
        <v>3</v>
      </c>
      <c r="D291">
        <v>486386</v>
      </c>
      <c r="E291" t="s">
        <v>4</v>
      </c>
      <c r="F291">
        <v>9.9998000000000004E-2</v>
      </c>
      <c r="G291" t="s">
        <v>5</v>
      </c>
      <c r="H291">
        <v>39</v>
      </c>
      <c r="I291" t="s">
        <v>6</v>
      </c>
      <c r="J291">
        <v>302</v>
      </c>
      <c r="K291" t="s">
        <v>7</v>
      </c>
      <c r="L291">
        <v>815</v>
      </c>
      <c r="M291" t="s">
        <v>8</v>
      </c>
      <c r="N291">
        <v>0</v>
      </c>
      <c r="O291" t="s">
        <v>9</v>
      </c>
      <c r="P291" t="s">
        <v>10</v>
      </c>
      <c r="Q291">
        <v>0</v>
      </c>
      <c r="R291" t="s">
        <v>11</v>
      </c>
      <c r="S291">
        <v>49</v>
      </c>
    </row>
    <row r="292" spans="1:19">
      <c r="A292" t="s">
        <v>2</v>
      </c>
      <c r="B292">
        <v>1385</v>
      </c>
      <c r="C292" t="s">
        <v>3</v>
      </c>
      <c r="D292">
        <v>486387</v>
      </c>
      <c r="E292" t="s">
        <v>4</v>
      </c>
      <c r="F292">
        <v>9.9998000000000004E-2</v>
      </c>
      <c r="G292" t="s">
        <v>5</v>
      </c>
      <c r="H292">
        <v>1</v>
      </c>
      <c r="I292" t="s">
        <v>6</v>
      </c>
      <c r="J292">
        <v>-500</v>
      </c>
      <c r="K292" t="s">
        <v>7</v>
      </c>
      <c r="L292">
        <v>17</v>
      </c>
      <c r="M292" t="s">
        <v>8</v>
      </c>
      <c r="N292">
        <v>0</v>
      </c>
      <c r="O292" t="s">
        <v>9</v>
      </c>
      <c r="P292" t="s">
        <v>10</v>
      </c>
      <c r="Q292">
        <v>0</v>
      </c>
      <c r="R292" t="s">
        <v>11</v>
      </c>
      <c r="S292">
        <v>38</v>
      </c>
    </row>
    <row r="293" spans="1:19">
      <c r="A293" t="s">
        <v>2</v>
      </c>
      <c r="B293">
        <v>1385</v>
      </c>
      <c r="C293" t="s">
        <v>3</v>
      </c>
      <c r="D293">
        <v>486798</v>
      </c>
      <c r="E293" t="s">
        <v>4</v>
      </c>
      <c r="F293">
        <v>9.9998000000000004E-2</v>
      </c>
      <c r="G293" t="s">
        <v>5</v>
      </c>
      <c r="H293">
        <v>411</v>
      </c>
      <c r="I293" t="s">
        <v>6</v>
      </c>
      <c r="J293">
        <v>6458</v>
      </c>
      <c r="K293" t="s">
        <v>7</v>
      </c>
      <c r="L293">
        <v>6969</v>
      </c>
      <c r="M293" t="s">
        <v>8</v>
      </c>
      <c r="N293">
        <v>0</v>
      </c>
      <c r="O293" t="s">
        <v>9</v>
      </c>
      <c r="P293" t="s">
        <v>10</v>
      </c>
      <c r="Q293">
        <v>0</v>
      </c>
      <c r="R293" t="s">
        <v>11</v>
      </c>
      <c r="S293">
        <v>49</v>
      </c>
    </row>
    <row r="294" spans="1:19">
      <c r="A294" t="s">
        <v>2</v>
      </c>
      <c r="B294">
        <v>1385</v>
      </c>
      <c r="C294" t="s">
        <v>3</v>
      </c>
      <c r="D294">
        <v>487029</v>
      </c>
      <c r="E294" t="s">
        <v>4</v>
      </c>
      <c r="F294">
        <v>9.9998000000000004E-2</v>
      </c>
      <c r="G294" t="s">
        <v>5</v>
      </c>
      <c r="H294">
        <v>231</v>
      </c>
      <c r="I294" t="s">
        <v>6</v>
      </c>
      <c r="J294">
        <v>3624</v>
      </c>
      <c r="K294" t="s">
        <v>7</v>
      </c>
      <c r="L294">
        <v>4134</v>
      </c>
      <c r="M294" t="s">
        <v>8</v>
      </c>
      <c r="N294">
        <v>0</v>
      </c>
      <c r="O294" t="s">
        <v>9</v>
      </c>
      <c r="P294" t="s">
        <v>10</v>
      </c>
      <c r="Q294">
        <v>0</v>
      </c>
      <c r="R294" t="s">
        <v>11</v>
      </c>
      <c r="S294">
        <v>49</v>
      </c>
    </row>
    <row r="295" spans="1:19">
      <c r="A295" t="s">
        <v>2</v>
      </c>
      <c r="B295">
        <v>1385</v>
      </c>
      <c r="C295" t="s">
        <v>3</v>
      </c>
      <c r="D295">
        <v>487228</v>
      </c>
      <c r="E295" t="s">
        <v>4</v>
      </c>
      <c r="F295">
        <v>9.9998000000000004E-2</v>
      </c>
      <c r="G295" t="s">
        <v>5</v>
      </c>
      <c r="H295">
        <v>199</v>
      </c>
      <c r="I295" t="s">
        <v>6</v>
      </c>
      <c r="J295">
        <v>3221</v>
      </c>
      <c r="K295" t="s">
        <v>7</v>
      </c>
      <c r="L295">
        <v>3733</v>
      </c>
      <c r="M295" t="s">
        <v>8</v>
      </c>
      <c r="N295">
        <v>0</v>
      </c>
      <c r="O295" t="s">
        <v>9</v>
      </c>
      <c r="P295" t="s">
        <v>10</v>
      </c>
      <c r="Q295">
        <v>0</v>
      </c>
      <c r="R295" t="s">
        <v>11</v>
      </c>
      <c r="S295">
        <v>48</v>
      </c>
    </row>
    <row r="296" spans="1:19">
      <c r="A296" t="s">
        <v>2</v>
      </c>
      <c r="B296">
        <v>1385</v>
      </c>
      <c r="C296" t="s">
        <v>3</v>
      </c>
      <c r="D296">
        <v>487537</v>
      </c>
      <c r="E296" t="s">
        <v>4</v>
      </c>
      <c r="F296">
        <v>9.9998000000000004E-2</v>
      </c>
      <c r="G296" t="s">
        <v>5</v>
      </c>
      <c r="H296">
        <v>309</v>
      </c>
      <c r="I296" t="s">
        <v>6</v>
      </c>
      <c r="J296">
        <v>3672</v>
      </c>
      <c r="K296" t="s">
        <v>7</v>
      </c>
      <c r="L296">
        <v>4179</v>
      </c>
      <c r="M296" t="s">
        <v>8</v>
      </c>
      <c r="N296">
        <v>0</v>
      </c>
      <c r="O296" t="s">
        <v>9</v>
      </c>
      <c r="P296" t="s">
        <v>10</v>
      </c>
      <c r="Q296">
        <v>0</v>
      </c>
      <c r="R296" t="s">
        <v>11</v>
      </c>
      <c r="S296">
        <v>49</v>
      </c>
    </row>
    <row r="297" spans="1:19">
      <c r="A297" t="s">
        <v>2</v>
      </c>
      <c r="B297">
        <v>1817</v>
      </c>
      <c r="C297" t="s">
        <v>3</v>
      </c>
      <c r="D297">
        <v>489354</v>
      </c>
      <c r="E297" t="s">
        <v>4</v>
      </c>
      <c r="F297">
        <v>9.9998000000000004E-2</v>
      </c>
      <c r="G297" t="s">
        <v>5</v>
      </c>
      <c r="H297">
        <v>1817</v>
      </c>
      <c r="I297" t="s">
        <v>6</v>
      </c>
      <c r="J297">
        <v>26942</v>
      </c>
      <c r="K297" t="s">
        <v>7</v>
      </c>
      <c r="L297">
        <v>27460</v>
      </c>
      <c r="M297" t="s">
        <v>8</v>
      </c>
      <c r="N297">
        <v>0</v>
      </c>
      <c r="O297" t="s">
        <v>9</v>
      </c>
      <c r="P297" t="s">
        <v>10</v>
      </c>
      <c r="Q297">
        <v>0</v>
      </c>
      <c r="R297" t="s">
        <v>11</v>
      </c>
      <c r="S297">
        <v>48</v>
      </c>
    </row>
    <row r="298" spans="1:19">
      <c r="A298" t="s">
        <v>2</v>
      </c>
      <c r="B298">
        <v>1817</v>
      </c>
      <c r="C298" t="s">
        <v>3</v>
      </c>
      <c r="D298">
        <v>490066</v>
      </c>
      <c r="E298" t="s">
        <v>4</v>
      </c>
      <c r="F298">
        <v>9.9998000000000004E-2</v>
      </c>
      <c r="G298" t="s">
        <v>5</v>
      </c>
      <c r="H298">
        <v>712</v>
      </c>
      <c r="I298" t="s">
        <v>6</v>
      </c>
      <c r="J298">
        <v>9493</v>
      </c>
      <c r="K298" t="s">
        <v>7</v>
      </c>
      <c r="L298">
        <v>10008</v>
      </c>
      <c r="M298" t="s">
        <v>8</v>
      </c>
      <c r="N298">
        <v>0</v>
      </c>
      <c r="O298" t="s">
        <v>9</v>
      </c>
      <c r="P298" t="s">
        <v>10</v>
      </c>
      <c r="Q298">
        <v>0</v>
      </c>
      <c r="R298" t="s">
        <v>11</v>
      </c>
      <c r="S298">
        <v>49</v>
      </c>
    </row>
    <row r="299" spans="1:19">
      <c r="A299" t="s">
        <v>2</v>
      </c>
      <c r="B299">
        <v>1817</v>
      </c>
      <c r="C299" t="s">
        <v>3</v>
      </c>
      <c r="D299">
        <v>490345</v>
      </c>
      <c r="E299" t="s">
        <v>4</v>
      </c>
      <c r="F299">
        <v>9.9998000000000004E-2</v>
      </c>
      <c r="G299" t="s">
        <v>5</v>
      </c>
      <c r="H299">
        <v>279</v>
      </c>
      <c r="I299" t="s">
        <v>6</v>
      </c>
      <c r="J299">
        <v>3931</v>
      </c>
      <c r="K299" t="s">
        <v>7</v>
      </c>
      <c r="L299">
        <v>4449</v>
      </c>
      <c r="M299" t="s">
        <v>8</v>
      </c>
      <c r="N299">
        <v>0</v>
      </c>
      <c r="O299" t="s">
        <v>9</v>
      </c>
      <c r="P299" t="s">
        <v>10</v>
      </c>
      <c r="Q299">
        <v>0</v>
      </c>
      <c r="R299" t="s">
        <v>11</v>
      </c>
      <c r="S299">
        <v>48</v>
      </c>
    </row>
    <row r="300" spans="1:19">
      <c r="A300" t="s">
        <v>2</v>
      </c>
      <c r="B300">
        <v>1817</v>
      </c>
      <c r="C300" t="s">
        <v>3</v>
      </c>
      <c r="D300">
        <v>490346</v>
      </c>
      <c r="E300" t="s">
        <v>4</v>
      </c>
      <c r="F300">
        <v>9.9998000000000004E-2</v>
      </c>
      <c r="G300" t="s">
        <v>5</v>
      </c>
      <c r="H300">
        <v>1</v>
      </c>
      <c r="I300" t="s">
        <v>6</v>
      </c>
      <c r="J300">
        <v>-500</v>
      </c>
      <c r="K300" t="s">
        <v>7</v>
      </c>
      <c r="L300">
        <v>8</v>
      </c>
      <c r="M300" t="s">
        <v>8</v>
      </c>
      <c r="N300">
        <v>0</v>
      </c>
      <c r="O300" t="s">
        <v>9</v>
      </c>
      <c r="P300" t="s">
        <v>10</v>
      </c>
      <c r="Q300">
        <v>0</v>
      </c>
      <c r="R300" t="s">
        <v>11</v>
      </c>
      <c r="S300">
        <v>37</v>
      </c>
    </row>
    <row r="301" spans="1:19">
      <c r="A301" t="s">
        <v>2</v>
      </c>
      <c r="B301">
        <v>1817</v>
      </c>
      <c r="C301" t="s">
        <v>3</v>
      </c>
      <c r="D301">
        <v>490350</v>
      </c>
      <c r="E301" t="s">
        <v>4</v>
      </c>
      <c r="F301">
        <v>9.9998000000000004E-2</v>
      </c>
      <c r="G301" t="s">
        <v>5</v>
      </c>
      <c r="H301">
        <v>4</v>
      </c>
      <c r="I301" t="s">
        <v>6</v>
      </c>
      <c r="J301">
        <v>-468</v>
      </c>
      <c r="K301" t="s">
        <v>7</v>
      </c>
      <c r="L301">
        <v>40</v>
      </c>
      <c r="M301" t="s">
        <v>8</v>
      </c>
      <c r="N301">
        <v>0</v>
      </c>
      <c r="O301" t="s">
        <v>9</v>
      </c>
      <c r="P301" t="s">
        <v>10</v>
      </c>
      <c r="Q301">
        <v>0</v>
      </c>
      <c r="R301" t="s">
        <v>11</v>
      </c>
      <c r="S301">
        <v>43</v>
      </c>
    </row>
    <row r="302" spans="1:19">
      <c r="A302" t="s">
        <v>2</v>
      </c>
      <c r="B302">
        <v>1817</v>
      </c>
      <c r="C302" t="s">
        <v>3</v>
      </c>
      <c r="D302">
        <v>490480</v>
      </c>
      <c r="E302" t="s">
        <v>4</v>
      </c>
      <c r="F302">
        <v>9.9998000000000004E-2</v>
      </c>
      <c r="G302" t="s">
        <v>5</v>
      </c>
      <c r="H302">
        <v>130</v>
      </c>
      <c r="I302" t="s">
        <v>6</v>
      </c>
      <c r="J302">
        <v>1473</v>
      </c>
      <c r="K302" t="s">
        <v>7</v>
      </c>
      <c r="L302">
        <v>1987</v>
      </c>
      <c r="M302" t="s">
        <v>8</v>
      </c>
      <c r="N302">
        <v>0</v>
      </c>
      <c r="O302" t="s">
        <v>9</v>
      </c>
      <c r="P302" t="s">
        <v>10</v>
      </c>
      <c r="Q302">
        <v>0</v>
      </c>
      <c r="R302" t="s">
        <v>11</v>
      </c>
      <c r="S302">
        <v>49</v>
      </c>
    </row>
    <row r="303" spans="1:19">
      <c r="A303" t="s">
        <v>2</v>
      </c>
      <c r="B303">
        <v>1817</v>
      </c>
      <c r="C303" t="s">
        <v>3</v>
      </c>
      <c r="D303">
        <v>490601</v>
      </c>
      <c r="E303" t="s">
        <v>4</v>
      </c>
      <c r="F303">
        <v>9.9998000000000004E-2</v>
      </c>
      <c r="G303" t="s">
        <v>5</v>
      </c>
      <c r="H303">
        <v>121</v>
      </c>
      <c r="I303" t="s">
        <v>6</v>
      </c>
      <c r="J303">
        <v>1439</v>
      </c>
      <c r="K303" t="s">
        <v>7</v>
      </c>
      <c r="L303">
        <v>1944</v>
      </c>
      <c r="M303" t="s">
        <v>8</v>
      </c>
      <c r="N303">
        <v>0</v>
      </c>
      <c r="O303" t="s">
        <v>9</v>
      </c>
      <c r="P303" t="s">
        <v>10</v>
      </c>
      <c r="Q303">
        <v>0</v>
      </c>
      <c r="R303" t="s">
        <v>11</v>
      </c>
      <c r="S303">
        <v>49</v>
      </c>
    </row>
    <row r="304" spans="1:19">
      <c r="A304" t="s">
        <v>2</v>
      </c>
      <c r="B304">
        <v>1817</v>
      </c>
      <c r="C304" t="s">
        <v>3</v>
      </c>
      <c r="D304">
        <v>490602</v>
      </c>
      <c r="E304" t="s">
        <v>4</v>
      </c>
      <c r="F304">
        <v>9.9998000000000004E-2</v>
      </c>
      <c r="G304" t="s">
        <v>5</v>
      </c>
      <c r="H304">
        <v>1</v>
      </c>
      <c r="I304" t="s">
        <v>6</v>
      </c>
      <c r="J304">
        <v>-500</v>
      </c>
      <c r="K304" t="s">
        <v>7</v>
      </c>
      <c r="L304">
        <v>8</v>
      </c>
      <c r="M304" t="s">
        <v>8</v>
      </c>
      <c r="N304">
        <v>0</v>
      </c>
      <c r="O304" t="s">
        <v>9</v>
      </c>
      <c r="P304" t="s">
        <v>10</v>
      </c>
      <c r="Q304">
        <v>0</v>
      </c>
      <c r="R304" t="s">
        <v>11</v>
      </c>
      <c r="S304">
        <v>38</v>
      </c>
    </row>
    <row r="305" spans="1:19">
      <c r="A305" t="s">
        <v>2</v>
      </c>
      <c r="B305">
        <v>1817</v>
      </c>
      <c r="C305" t="s">
        <v>3</v>
      </c>
      <c r="D305">
        <v>490810</v>
      </c>
      <c r="E305" t="s">
        <v>4</v>
      </c>
      <c r="F305">
        <v>9.9998000000000004E-2</v>
      </c>
      <c r="G305" t="s">
        <v>5</v>
      </c>
      <c r="H305">
        <v>208</v>
      </c>
      <c r="I305" t="s">
        <v>6</v>
      </c>
      <c r="J305">
        <v>2660</v>
      </c>
      <c r="K305" t="s">
        <v>7</v>
      </c>
      <c r="L305">
        <v>3172</v>
      </c>
      <c r="M305" t="s">
        <v>8</v>
      </c>
      <c r="N305">
        <v>0</v>
      </c>
      <c r="O305" t="s">
        <v>9</v>
      </c>
      <c r="P305" t="s">
        <v>10</v>
      </c>
      <c r="Q305">
        <v>0</v>
      </c>
      <c r="R305" t="s">
        <v>11</v>
      </c>
      <c r="S305">
        <v>49</v>
      </c>
    </row>
    <row r="306" spans="1:19">
      <c r="A306" t="s">
        <v>2</v>
      </c>
      <c r="B306">
        <v>1817</v>
      </c>
      <c r="C306" t="s">
        <v>3</v>
      </c>
      <c r="D306">
        <v>490811</v>
      </c>
      <c r="E306" t="s">
        <v>4</v>
      </c>
      <c r="F306">
        <v>9.9998000000000004E-2</v>
      </c>
      <c r="G306" t="s">
        <v>5</v>
      </c>
      <c r="H306">
        <v>1</v>
      </c>
      <c r="I306" t="s">
        <v>6</v>
      </c>
      <c r="J306">
        <v>-500</v>
      </c>
      <c r="K306" t="s">
        <v>7</v>
      </c>
      <c r="L306">
        <v>17</v>
      </c>
      <c r="M306" t="s">
        <v>8</v>
      </c>
      <c r="N306">
        <v>0</v>
      </c>
      <c r="O306" t="s">
        <v>9</v>
      </c>
      <c r="P306" t="s">
        <v>10</v>
      </c>
      <c r="Q306">
        <v>0</v>
      </c>
      <c r="R306" t="s">
        <v>11</v>
      </c>
      <c r="S306">
        <v>37</v>
      </c>
    </row>
    <row r="307" spans="1:19">
      <c r="A307" t="s">
        <v>2</v>
      </c>
      <c r="B307">
        <v>1817</v>
      </c>
      <c r="C307" t="s">
        <v>3</v>
      </c>
      <c r="D307">
        <v>490812</v>
      </c>
      <c r="E307" t="s">
        <v>4</v>
      </c>
      <c r="F307">
        <v>9.9998000000000004E-2</v>
      </c>
      <c r="G307" t="s">
        <v>5</v>
      </c>
      <c r="H307">
        <v>1</v>
      </c>
      <c r="I307" t="s">
        <v>6</v>
      </c>
      <c r="J307">
        <v>-500</v>
      </c>
      <c r="K307" t="s">
        <v>7</v>
      </c>
      <c r="L307">
        <v>8</v>
      </c>
      <c r="M307" t="s">
        <v>8</v>
      </c>
      <c r="N307">
        <v>0</v>
      </c>
      <c r="O307" t="s">
        <v>9</v>
      </c>
      <c r="P307" t="s">
        <v>10</v>
      </c>
      <c r="Q307">
        <v>0</v>
      </c>
      <c r="R307" t="s">
        <v>11</v>
      </c>
      <c r="S307">
        <v>36</v>
      </c>
    </row>
    <row r="308" spans="1:19">
      <c r="A308" t="s">
        <v>2</v>
      </c>
      <c r="B308">
        <v>1817</v>
      </c>
      <c r="C308" t="s">
        <v>3</v>
      </c>
      <c r="D308">
        <v>491109</v>
      </c>
      <c r="E308" t="s">
        <v>4</v>
      </c>
      <c r="F308">
        <v>9.9998000000000004E-2</v>
      </c>
      <c r="G308" t="s">
        <v>5</v>
      </c>
      <c r="H308">
        <v>297</v>
      </c>
      <c r="I308" t="s">
        <v>6</v>
      </c>
      <c r="J308">
        <v>2718</v>
      </c>
      <c r="K308" t="s">
        <v>7</v>
      </c>
      <c r="L308">
        <v>3227</v>
      </c>
      <c r="M308" t="s">
        <v>8</v>
      </c>
      <c r="N308">
        <v>0</v>
      </c>
      <c r="O308" t="s">
        <v>9</v>
      </c>
      <c r="P308" t="s">
        <v>10</v>
      </c>
      <c r="Q308">
        <v>0</v>
      </c>
      <c r="R308" t="s">
        <v>11</v>
      </c>
      <c r="S308">
        <v>49</v>
      </c>
    </row>
    <row r="309" spans="1:19">
      <c r="A309" t="s">
        <v>2</v>
      </c>
      <c r="B309">
        <v>1817</v>
      </c>
      <c r="C309" t="s">
        <v>3</v>
      </c>
      <c r="D309">
        <v>491140</v>
      </c>
      <c r="E309" t="s">
        <v>4</v>
      </c>
      <c r="F309">
        <v>9.9998000000000004E-2</v>
      </c>
      <c r="G309" t="s">
        <v>5</v>
      </c>
      <c r="H309">
        <v>31</v>
      </c>
      <c r="I309" t="s">
        <v>6</v>
      </c>
      <c r="J309">
        <v>-184</v>
      </c>
      <c r="K309" t="s">
        <v>7</v>
      </c>
      <c r="L309">
        <v>329</v>
      </c>
      <c r="M309" t="s">
        <v>8</v>
      </c>
      <c r="N309">
        <v>0</v>
      </c>
      <c r="O309" t="s">
        <v>9</v>
      </c>
      <c r="P309" t="s">
        <v>10</v>
      </c>
      <c r="Q309">
        <v>0</v>
      </c>
      <c r="R309" t="s">
        <v>11</v>
      </c>
      <c r="S309">
        <v>49</v>
      </c>
    </row>
    <row r="310" spans="1:19">
      <c r="A310" t="s">
        <v>2</v>
      </c>
      <c r="B310">
        <v>1817</v>
      </c>
      <c r="C310" t="s">
        <v>3</v>
      </c>
      <c r="D310">
        <v>491141</v>
      </c>
      <c r="E310" t="s">
        <v>4</v>
      </c>
      <c r="F310">
        <v>9.9998000000000004E-2</v>
      </c>
      <c r="G310" t="s">
        <v>5</v>
      </c>
      <c r="H310">
        <v>1</v>
      </c>
      <c r="I310" t="s">
        <v>6</v>
      </c>
      <c r="J310">
        <v>-500</v>
      </c>
      <c r="K310" t="s">
        <v>7</v>
      </c>
      <c r="L310">
        <v>6</v>
      </c>
      <c r="M310" t="s">
        <v>8</v>
      </c>
      <c r="N310">
        <v>0</v>
      </c>
      <c r="O310" t="s">
        <v>9</v>
      </c>
      <c r="P310" t="s">
        <v>10</v>
      </c>
      <c r="Q310">
        <v>0</v>
      </c>
      <c r="R310" t="s">
        <v>11</v>
      </c>
      <c r="S310">
        <v>34</v>
      </c>
    </row>
    <row r="311" spans="1:19">
      <c r="A311" t="s">
        <v>2</v>
      </c>
      <c r="B311">
        <v>1817</v>
      </c>
      <c r="C311" t="s">
        <v>3</v>
      </c>
      <c r="D311">
        <v>491142</v>
      </c>
      <c r="E311" t="s">
        <v>4</v>
      </c>
      <c r="F311">
        <v>9.9998000000000004E-2</v>
      </c>
      <c r="G311" t="s">
        <v>5</v>
      </c>
      <c r="H311">
        <v>1</v>
      </c>
      <c r="I311" t="s">
        <v>6</v>
      </c>
      <c r="J311">
        <v>-500</v>
      </c>
      <c r="K311" t="s">
        <v>7</v>
      </c>
      <c r="L311">
        <v>4</v>
      </c>
      <c r="M311" t="s">
        <v>8</v>
      </c>
      <c r="N311">
        <v>0</v>
      </c>
      <c r="O311" t="s">
        <v>9</v>
      </c>
      <c r="P311" t="s">
        <v>10</v>
      </c>
      <c r="Q311">
        <v>0</v>
      </c>
      <c r="R311" t="s">
        <v>11</v>
      </c>
      <c r="S311">
        <v>32</v>
      </c>
    </row>
    <row r="312" spans="1:19">
      <c r="A312" t="s">
        <v>2</v>
      </c>
      <c r="B312">
        <v>1817</v>
      </c>
      <c r="C312" t="s">
        <v>3</v>
      </c>
      <c r="D312">
        <v>491323</v>
      </c>
      <c r="E312" t="s">
        <v>4</v>
      </c>
      <c r="F312">
        <v>9.9998000000000004E-2</v>
      </c>
      <c r="G312" t="s">
        <v>5</v>
      </c>
      <c r="H312">
        <v>181</v>
      </c>
      <c r="I312" t="s">
        <v>6</v>
      </c>
      <c r="J312">
        <v>1263</v>
      </c>
      <c r="K312" t="s">
        <v>7</v>
      </c>
      <c r="L312">
        <v>1773</v>
      </c>
      <c r="M312" t="s">
        <v>8</v>
      </c>
      <c r="N312">
        <v>0</v>
      </c>
      <c r="O312" t="s">
        <v>9</v>
      </c>
      <c r="P312" t="s">
        <v>10</v>
      </c>
      <c r="Q312">
        <v>0</v>
      </c>
      <c r="R312" t="s">
        <v>11</v>
      </c>
      <c r="S312">
        <v>49</v>
      </c>
    </row>
    <row r="313" spans="1:19">
      <c r="A313" t="s">
        <v>2</v>
      </c>
      <c r="B313">
        <v>1817</v>
      </c>
      <c r="C313" t="s">
        <v>3</v>
      </c>
      <c r="D313">
        <v>492034</v>
      </c>
      <c r="E313" t="s">
        <v>4</v>
      </c>
      <c r="F313">
        <v>9.9998000000000004E-2</v>
      </c>
      <c r="G313" t="s">
        <v>5</v>
      </c>
      <c r="H313">
        <v>711</v>
      </c>
      <c r="I313" t="s">
        <v>6</v>
      </c>
      <c r="J313">
        <v>7698</v>
      </c>
      <c r="K313" t="s">
        <v>7</v>
      </c>
      <c r="L313">
        <v>8208</v>
      </c>
      <c r="M313" t="s">
        <v>8</v>
      </c>
      <c r="N313">
        <v>0</v>
      </c>
      <c r="O313" t="s">
        <v>9</v>
      </c>
      <c r="P313" t="s">
        <v>10</v>
      </c>
      <c r="Q313">
        <v>0</v>
      </c>
      <c r="R313" t="s">
        <v>11</v>
      </c>
      <c r="S313">
        <v>49</v>
      </c>
    </row>
    <row r="314" spans="1:19">
      <c r="A314" t="s">
        <v>2</v>
      </c>
      <c r="B314">
        <v>1817</v>
      </c>
      <c r="C314" t="s">
        <v>3</v>
      </c>
      <c r="D314">
        <v>492035</v>
      </c>
      <c r="E314" t="s">
        <v>4</v>
      </c>
      <c r="F314">
        <v>9.9998000000000004E-2</v>
      </c>
      <c r="G314" t="s">
        <v>5</v>
      </c>
      <c r="H314">
        <v>1</v>
      </c>
      <c r="I314" t="s">
        <v>6</v>
      </c>
      <c r="J314">
        <v>-500</v>
      </c>
      <c r="K314" t="s">
        <v>7</v>
      </c>
      <c r="L314">
        <v>8</v>
      </c>
      <c r="M314" t="s">
        <v>8</v>
      </c>
      <c r="N314">
        <v>0</v>
      </c>
      <c r="O314" t="s">
        <v>9</v>
      </c>
      <c r="P314" t="s">
        <v>10</v>
      </c>
      <c r="Q314">
        <v>0</v>
      </c>
      <c r="R314" t="s">
        <v>11</v>
      </c>
      <c r="S314">
        <v>39</v>
      </c>
    </row>
    <row r="315" spans="1:19">
      <c r="A315" t="s">
        <v>2</v>
      </c>
      <c r="B315">
        <v>1817</v>
      </c>
      <c r="C315" t="s">
        <v>3</v>
      </c>
      <c r="D315">
        <v>492036</v>
      </c>
      <c r="E315" t="s">
        <v>4</v>
      </c>
      <c r="F315">
        <v>9.9998000000000004E-2</v>
      </c>
      <c r="G315" t="s">
        <v>5</v>
      </c>
      <c r="H315">
        <v>1</v>
      </c>
      <c r="I315" t="s">
        <v>6</v>
      </c>
      <c r="J315">
        <v>-500</v>
      </c>
      <c r="K315" t="s">
        <v>7</v>
      </c>
      <c r="L315">
        <v>5</v>
      </c>
      <c r="M315" t="s">
        <v>8</v>
      </c>
      <c r="N315">
        <v>0</v>
      </c>
      <c r="O315" t="s">
        <v>9</v>
      </c>
      <c r="P315" t="s">
        <v>10</v>
      </c>
      <c r="Q315">
        <v>0</v>
      </c>
      <c r="R315" t="s">
        <v>11</v>
      </c>
      <c r="S315">
        <v>37</v>
      </c>
    </row>
    <row r="316" spans="1:19">
      <c r="A316" t="s">
        <v>2</v>
      </c>
      <c r="B316">
        <v>1817</v>
      </c>
      <c r="C316" t="s">
        <v>3</v>
      </c>
      <c r="D316">
        <v>492047</v>
      </c>
      <c r="E316" t="s">
        <v>4</v>
      </c>
      <c r="F316">
        <v>9.9998000000000004E-2</v>
      </c>
      <c r="G316" t="s">
        <v>5</v>
      </c>
      <c r="H316">
        <v>11</v>
      </c>
      <c r="I316" t="s">
        <v>6</v>
      </c>
      <c r="J316">
        <v>-412</v>
      </c>
      <c r="K316" t="s">
        <v>7</v>
      </c>
      <c r="L316">
        <v>97</v>
      </c>
      <c r="M316" t="s">
        <v>8</v>
      </c>
      <c r="N316">
        <v>0</v>
      </c>
      <c r="O316" t="s">
        <v>9</v>
      </c>
      <c r="P316" t="s">
        <v>10</v>
      </c>
      <c r="Q316">
        <v>0</v>
      </c>
      <c r="R316" t="s">
        <v>11</v>
      </c>
      <c r="S316">
        <v>48</v>
      </c>
    </row>
    <row r="317" spans="1:19">
      <c r="A317" t="s">
        <v>2</v>
      </c>
      <c r="B317">
        <v>1817</v>
      </c>
      <c r="C317" t="s">
        <v>3</v>
      </c>
      <c r="D317">
        <v>492064</v>
      </c>
      <c r="E317" t="s">
        <v>4</v>
      </c>
      <c r="F317">
        <v>9.9998000000000004E-2</v>
      </c>
      <c r="G317" t="s">
        <v>5</v>
      </c>
      <c r="H317">
        <v>17</v>
      </c>
      <c r="I317" t="s">
        <v>6</v>
      </c>
      <c r="J317">
        <v>-321</v>
      </c>
      <c r="K317" t="s">
        <v>7</v>
      </c>
      <c r="L317">
        <v>187</v>
      </c>
      <c r="M317" t="s">
        <v>8</v>
      </c>
      <c r="N317">
        <v>0</v>
      </c>
      <c r="O317" t="s">
        <v>9</v>
      </c>
      <c r="P317" t="s">
        <v>10</v>
      </c>
      <c r="Q317">
        <v>0</v>
      </c>
      <c r="R317" t="s">
        <v>11</v>
      </c>
      <c r="S317">
        <v>49</v>
      </c>
    </row>
    <row r="318" spans="1:19">
      <c r="A318" t="s">
        <v>2</v>
      </c>
      <c r="B318">
        <v>1817</v>
      </c>
      <c r="C318" t="s">
        <v>3</v>
      </c>
      <c r="D318">
        <v>492067</v>
      </c>
      <c r="E318" t="s">
        <v>4</v>
      </c>
      <c r="F318">
        <v>9.9998000000000004E-2</v>
      </c>
      <c r="G318" t="s">
        <v>5</v>
      </c>
      <c r="H318">
        <v>3</v>
      </c>
      <c r="I318" t="s">
        <v>6</v>
      </c>
      <c r="J318">
        <v>-478</v>
      </c>
      <c r="K318" t="s">
        <v>7</v>
      </c>
      <c r="L318">
        <v>32</v>
      </c>
      <c r="M318" t="s">
        <v>8</v>
      </c>
      <c r="N318">
        <v>0</v>
      </c>
      <c r="O318" t="s">
        <v>9</v>
      </c>
      <c r="P318" t="s">
        <v>10</v>
      </c>
      <c r="Q318">
        <v>0</v>
      </c>
      <c r="R318" t="s">
        <v>11</v>
      </c>
      <c r="S318">
        <v>44</v>
      </c>
    </row>
    <row r="319" spans="1:19">
      <c r="A319" t="s">
        <v>2</v>
      </c>
      <c r="B319">
        <v>1817</v>
      </c>
      <c r="C319" t="s">
        <v>3</v>
      </c>
      <c r="D319">
        <v>492068</v>
      </c>
      <c r="E319" t="s">
        <v>4</v>
      </c>
      <c r="F319">
        <v>9.9998000000000004E-2</v>
      </c>
      <c r="G319" t="s">
        <v>5</v>
      </c>
      <c r="H319">
        <v>1</v>
      </c>
      <c r="I319" t="s">
        <v>6</v>
      </c>
      <c r="J319">
        <v>-500</v>
      </c>
      <c r="K319" t="s">
        <v>7</v>
      </c>
      <c r="L319">
        <v>8</v>
      </c>
      <c r="M319" t="s">
        <v>8</v>
      </c>
      <c r="N319">
        <v>0</v>
      </c>
      <c r="O319" t="s">
        <v>9</v>
      </c>
      <c r="P319" t="s">
        <v>10</v>
      </c>
      <c r="Q319">
        <v>0</v>
      </c>
      <c r="R319" t="s">
        <v>11</v>
      </c>
      <c r="S319">
        <v>35</v>
      </c>
    </row>
    <row r="320" spans="1:19">
      <c r="A320" t="s">
        <v>2</v>
      </c>
      <c r="B320">
        <v>1817</v>
      </c>
      <c r="C320" t="s">
        <v>3</v>
      </c>
      <c r="D320">
        <v>492071</v>
      </c>
      <c r="E320" t="s">
        <v>4</v>
      </c>
      <c r="F320">
        <v>9.9998000000000004E-2</v>
      </c>
      <c r="G320" t="s">
        <v>5</v>
      </c>
      <c r="H320">
        <v>3</v>
      </c>
      <c r="I320" t="s">
        <v>6</v>
      </c>
      <c r="J320">
        <v>-485</v>
      </c>
      <c r="K320" t="s">
        <v>7</v>
      </c>
      <c r="L320">
        <v>23</v>
      </c>
      <c r="M320" t="s">
        <v>8</v>
      </c>
      <c r="N320">
        <v>0</v>
      </c>
      <c r="O320" t="s">
        <v>9</v>
      </c>
      <c r="P320" t="s">
        <v>10</v>
      </c>
      <c r="Q320">
        <v>0</v>
      </c>
      <c r="R320" t="s">
        <v>11</v>
      </c>
      <c r="S320">
        <v>43</v>
      </c>
    </row>
    <row r="321" spans="1:19">
      <c r="A321" t="s">
        <v>2</v>
      </c>
      <c r="B321">
        <v>1817</v>
      </c>
      <c r="C321" t="s">
        <v>3</v>
      </c>
      <c r="D321">
        <v>492382</v>
      </c>
      <c r="E321" t="s">
        <v>4</v>
      </c>
      <c r="F321">
        <v>9.9998000000000004E-2</v>
      </c>
      <c r="G321" t="s">
        <v>5</v>
      </c>
      <c r="H321">
        <v>311</v>
      </c>
      <c r="I321" t="s">
        <v>6</v>
      </c>
      <c r="J321">
        <v>4163</v>
      </c>
      <c r="K321" t="s">
        <v>7</v>
      </c>
      <c r="L321">
        <v>4666</v>
      </c>
      <c r="M321" t="s">
        <v>8</v>
      </c>
      <c r="N321">
        <v>0</v>
      </c>
      <c r="O321" t="s">
        <v>9</v>
      </c>
      <c r="P321" t="s">
        <v>10</v>
      </c>
      <c r="Q321">
        <v>0</v>
      </c>
      <c r="R321" t="s">
        <v>11</v>
      </c>
      <c r="S321">
        <v>49</v>
      </c>
    </row>
    <row r="322" spans="1:19">
      <c r="A322" t="s">
        <v>2</v>
      </c>
      <c r="B322">
        <v>1817</v>
      </c>
      <c r="C322" t="s">
        <v>3</v>
      </c>
      <c r="D322">
        <v>492701</v>
      </c>
      <c r="E322" t="s">
        <v>4</v>
      </c>
      <c r="F322">
        <v>9.9998000000000004E-2</v>
      </c>
      <c r="G322" t="s">
        <v>5</v>
      </c>
      <c r="H322">
        <v>319</v>
      </c>
      <c r="I322" t="s">
        <v>6</v>
      </c>
      <c r="J322">
        <v>4288</v>
      </c>
      <c r="K322" t="s">
        <v>7</v>
      </c>
      <c r="L322">
        <v>4803</v>
      </c>
      <c r="M322" t="s">
        <v>8</v>
      </c>
      <c r="N322">
        <v>0</v>
      </c>
      <c r="O322" t="s">
        <v>9</v>
      </c>
      <c r="P322" t="s">
        <v>10</v>
      </c>
      <c r="Q322">
        <v>0</v>
      </c>
      <c r="R322" t="s">
        <v>11</v>
      </c>
      <c r="S322">
        <v>49</v>
      </c>
    </row>
    <row r="323" spans="1:19">
      <c r="A323" t="s">
        <v>2</v>
      </c>
      <c r="B323">
        <v>1817</v>
      </c>
      <c r="C323" t="s">
        <v>3</v>
      </c>
      <c r="D323">
        <v>492703</v>
      </c>
      <c r="E323" t="s">
        <v>4</v>
      </c>
      <c r="F323">
        <v>9.9998000000000004E-2</v>
      </c>
      <c r="G323" t="s">
        <v>5</v>
      </c>
      <c r="H323">
        <v>2</v>
      </c>
      <c r="I323" t="s">
        <v>6</v>
      </c>
      <c r="J323">
        <v>-492</v>
      </c>
      <c r="K323" t="s">
        <v>7</v>
      </c>
      <c r="L323">
        <v>15</v>
      </c>
      <c r="M323" t="s">
        <v>8</v>
      </c>
      <c r="N323">
        <v>0</v>
      </c>
      <c r="O323" t="s">
        <v>9</v>
      </c>
      <c r="P323" t="s">
        <v>10</v>
      </c>
      <c r="Q323">
        <v>0</v>
      </c>
      <c r="R323" t="s">
        <v>11</v>
      </c>
      <c r="S323">
        <v>42</v>
      </c>
    </row>
    <row r="324" spans="1:19">
      <c r="A324" t="s">
        <v>2</v>
      </c>
      <c r="B324">
        <v>1817</v>
      </c>
      <c r="C324" t="s">
        <v>3</v>
      </c>
      <c r="D324">
        <v>493148</v>
      </c>
      <c r="E324" t="s">
        <v>4</v>
      </c>
      <c r="F324">
        <v>9.9998000000000004E-2</v>
      </c>
      <c r="G324" t="s">
        <v>5</v>
      </c>
      <c r="H324">
        <v>445</v>
      </c>
      <c r="I324" t="s">
        <v>6</v>
      </c>
      <c r="J324">
        <v>5617</v>
      </c>
      <c r="K324" t="s">
        <v>7</v>
      </c>
      <c r="L324">
        <v>6126</v>
      </c>
      <c r="M324" t="s">
        <v>8</v>
      </c>
      <c r="N324">
        <v>0</v>
      </c>
      <c r="O324" t="s">
        <v>9</v>
      </c>
      <c r="P324" t="s">
        <v>10</v>
      </c>
      <c r="Q324">
        <v>0</v>
      </c>
      <c r="R324" t="s">
        <v>11</v>
      </c>
      <c r="S324">
        <v>49</v>
      </c>
    </row>
    <row r="325" spans="1:19">
      <c r="A325" t="s">
        <v>2</v>
      </c>
      <c r="B325">
        <v>1817</v>
      </c>
      <c r="C325" t="s">
        <v>3</v>
      </c>
      <c r="D325">
        <v>493163</v>
      </c>
      <c r="E325" t="s">
        <v>4</v>
      </c>
      <c r="F325">
        <v>9.9998000000000004E-2</v>
      </c>
      <c r="G325" t="s">
        <v>5</v>
      </c>
      <c r="H325">
        <v>15</v>
      </c>
      <c r="I325" t="s">
        <v>6</v>
      </c>
      <c r="J325">
        <v>-356</v>
      </c>
      <c r="K325" t="s">
        <v>7</v>
      </c>
      <c r="L325">
        <v>151</v>
      </c>
      <c r="M325" t="s">
        <v>8</v>
      </c>
      <c r="N325">
        <v>0</v>
      </c>
      <c r="O325" t="s">
        <v>9</v>
      </c>
      <c r="P325" t="s">
        <v>10</v>
      </c>
      <c r="Q325">
        <v>0</v>
      </c>
      <c r="R325" t="s">
        <v>11</v>
      </c>
      <c r="S325">
        <v>47</v>
      </c>
    </row>
    <row r="326" spans="1:19">
      <c r="A326" t="s">
        <v>2</v>
      </c>
      <c r="B326">
        <v>1817</v>
      </c>
      <c r="C326" t="s">
        <v>3</v>
      </c>
      <c r="D326">
        <v>493199</v>
      </c>
      <c r="E326" t="s">
        <v>4</v>
      </c>
      <c r="F326">
        <v>9.9998000000000004E-2</v>
      </c>
      <c r="G326" t="s">
        <v>5</v>
      </c>
      <c r="H326">
        <v>36</v>
      </c>
      <c r="I326" t="s">
        <v>6</v>
      </c>
      <c r="J326">
        <v>-161</v>
      </c>
      <c r="K326" t="s">
        <v>7</v>
      </c>
      <c r="L326">
        <v>342</v>
      </c>
      <c r="M326" t="s">
        <v>8</v>
      </c>
      <c r="N326">
        <v>0</v>
      </c>
      <c r="O326" t="s">
        <v>9</v>
      </c>
      <c r="P326" t="s">
        <v>10</v>
      </c>
      <c r="Q326">
        <v>0</v>
      </c>
      <c r="R326" t="s">
        <v>11</v>
      </c>
      <c r="S326">
        <v>49</v>
      </c>
    </row>
    <row r="327" spans="1:19">
      <c r="A327" t="s">
        <v>2</v>
      </c>
      <c r="B327">
        <v>1817</v>
      </c>
      <c r="C327" t="s">
        <v>3</v>
      </c>
      <c r="D327">
        <v>493235</v>
      </c>
      <c r="E327" t="s">
        <v>4</v>
      </c>
      <c r="F327">
        <v>9.9998000000000004E-2</v>
      </c>
      <c r="G327" t="s">
        <v>5</v>
      </c>
      <c r="H327">
        <v>36</v>
      </c>
      <c r="I327" t="s">
        <v>6</v>
      </c>
      <c r="J327">
        <v>98</v>
      </c>
      <c r="K327" t="s">
        <v>7</v>
      </c>
      <c r="L327">
        <v>608</v>
      </c>
      <c r="M327" t="s">
        <v>8</v>
      </c>
      <c r="N327">
        <v>0</v>
      </c>
      <c r="O327" t="s">
        <v>9</v>
      </c>
      <c r="P327" t="s">
        <v>10</v>
      </c>
      <c r="Q327">
        <v>0</v>
      </c>
      <c r="R327" t="s">
        <v>11</v>
      </c>
      <c r="S327">
        <v>48</v>
      </c>
    </row>
    <row r="328" spans="1:19">
      <c r="A328" t="s">
        <v>2</v>
      </c>
      <c r="B328">
        <v>1817</v>
      </c>
      <c r="C328" t="s">
        <v>3</v>
      </c>
      <c r="D328">
        <v>493393</v>
      </c>
      <c r="E328" t="s">
        <v>4</v>
      </c>
      <c r="F328">
        <v>9.9998000000000004E-2</v>
      </c>
      <c r="G328" t="s">
        <v>5</v>
      </c>
      <c r="H328">
        <v>158</v>
      </c>
      <c r="I328" t="s">
        <v>6</v>
      </c>
      <c r="J328">
        <v>1933</v>
      </c>
      <c r="K328" t="s">
        <v>7</v>
      </c>
      <c r="L328">
        <v>2446</v>
      </c>
      <c r="M328" t="s">
        <v>8</v>
      </c>
      <c r="N328">
        <v>0</v>
      </c>
      <c r="O328" t="s">
        <v>9</v>
      </c>
      <c r="P328" t="s">
        <v>10</v>
      </c>
      <c r="Q328">
        <v>0</v>
      </c>
      <c r="R328" t="s">
        <v>11</v>
      </c>
      <c r="S328">
        <v>49</v>
      </c>
    </row>
    <row r="329" spans="1:19">
      <c r="A329" t="s">
        <v>2</v>
      </c>
      <c r="B329">
        <v>1817</v>
      </c>
      <c r="C329" t="s">
        <v>3</v>
      </c>
      <c r="D329">
        <v>493431</v>
      </c>
      <c r="E329" t="s">
        <v>4</v>
      </c>
      <c r="F329">
        <v>9.9998000000000004E-2</v>
      </c>
      <c r="G329" t="s">
        <v>5</v>
      </c>
      <c r="H329">
        <v>38</v>
      </c>
      <c r="I329" t="s">
        <v>6</v>
      </c>
      <c r="J329">
        <v>-13</v>
      </c>
      <c r="K329" t="s">
        <v>7</v>
      </c>
      <c r="L329">
        <v>499</v>
      </c>
      <c r="M329" t="s">
        <v>8</v>
      </c>
      <c r="N329">
        <v>0</v>
      </c>
      <c r="O329" t="s">
        <v>9</v>
      </c>
      <c r="P329" t="s">
        <v>10</v>
      </c>
      <c r="Q329">
        <v>0</v>
      </c>
      <c r="R329" t="s">
        <v>11</v>
      </c>
      <c r="S329">
        <v>49</v>
      </c>
    </row>
    <row r="330" spans="1:19">
      <c r="A330" t="s">
        <v>2</v>
      </c>
      <c r="B330">
        <v>1817</v>
      </c>
      <c r="C330" t="s">
        <v>3</v>
      </c>
      <c r="D330">
        <v>493440</v>
      </c>
      <c r="E330" t="s">
        <v>4</v>
      </c>
      <c r="F330">
        <v>9.9998000000000004E-2</v>
      </c>
      <c r="G330" t="s">
        <v>5</v>
      </c>
      <c r="H330">
        <v>9</v>
      </c>
      <c r="I330" t="s">
        <v>6</v>
      </c>
      <c r="J330">
        <v>-412</v>
      </c>
      <c r="K330" t="s">
        <v>7</v>
      </c>
      <c r="L330">
        <v>97</v>
      </c>
      <c r="M330" t="s">
        <v>8</v>
      </c>
      <c r="N330">
        <v>0</v>
      </c>
      <c r="O330" t="s">
        <v>9</v>
      </c>
      <c r="P330" t="s">
        <v>10</v>
      </c>
      <c r="Q330">
        <v>0</v>
      </c>
      <c r="R330" t="s">
        <v>11</v>
      </c>
      <c r="S330">
        <v>47</v>
      </c>
    </row>
    <row r="331" spans="1:19">
      <c r="A331" t="s">
        <v>2</v>
      </c>
      <c r="B331">
        <v>1817</v>
      </c>
      <c r="C331" t="s">
        <v>3</v>
      </c>
      <c r="D331">
        <v>494258</v>
      </c>
      <c r="E331" t="s">
        <v>4</v>
      </c>
      <c r="F331">
        <v>9.9998000000000004E-2</v>
      </c>
      <c r="G331" t="s">
        <v>5</v>
      </c>
      <c r="H331">
        <v>818</v>
      </c>
      <c r="I331" t="s">
        <v>6</v>
      </c>
      <c r="J331">
        <v>12332</v>
      </c>
      <c r="K331" t="s">
        <v>7</v>
      </c>
      <c r="L331">
        <v>12845</v>
      </c>
      <c r="M331" t="s">
        <v>8</v>
      </c>
      <c r="N331">
        <v>0</v>
      </c>
      <c r="O331" t="s">
        <v>9</v>
      </c>
      <c r="P331" t="s">
        <v>10</v>
      </c>
      <c r="Q331">
        <v>0</v>
      </c>
      <c r="R331" t="s">
        <v>11</v>
      </c>
      <c r="S331">
        <v>48</v>
      </c>
    </row>
    <row r="332" spans="1:19">
      <c r="A332" t="s">
        <v>2</v>
      </c>
      <c r="B332">
        <v>1817</v>
      </c>
      <c r="C332" t="s">
        <v>3</v>
      </c>
      <c r="D332">
        <v>494286</v>
      </c>
      <c r="E332" t="s">
        <v>4</v>
      </c>
      <c r="F332">
        <v>9.9998000000000004E-2</v>
      </c>
      <c r="G332" t="s">
        <v>5</v>
      </c>
      <c r="H332">
        <v>28</v>
      </c>
      <c r="I332" t="s">
        <v>6</v>
      </c>
      <c r="J332">
        <v>-151</v>
      </c>
      <c r="K332" t="s">
        <v>7</v>
      </c>
      <c r="L332">
        <v>362</v>
      </c>
      <c r="M332" t="s">
        <v>8</v>
      </c>
      <c r="N332">
        <v>0</v>
      </c>
      <c r="O332" t="s">
        <v>9</v>
      </c>
      <c r="P332" t="s">
        <v>10</v>
      </c>
      <c r="Q332">
        <v>0</v>
      </c>
      <c r="R332" t="s">
        <v>11</v>
      </c>
      <c r="S332">
        <v>47</v>
      </c>
    </row>
    <row r="333" spans="1:19">
      <c r="A333" t="s">
        <v>2</v>
      </c>
      <c r="B333">
        <v>1817</v>
      </c>
      <c r="C333" t="s">
        <v>3</v>
      </c>
      <c r="D333">
        <v>494352</v>
      </c>
      <c r="E333" t="s">
        <v>4</v>
      </c>
      <c r="F333">
        <v>9.9998000000000004E-2</v>
      </c>
      <c r="G333" t="s">
        <v>5</v>
      </c>
      <c r="H333">
        <v>66</v>
      </c>
      <c r="I333" t="s">
        <v>6</v>
      </c>
      <c r="J333">
        <v>738</v>
      </c>
      <c r="K333" t="s">
        <v>7</v>
      </c>
      <c r="L333">
        <v>1253</v>
      </c>
      <c r="M333" t="s">
        <v>8</v>
      </c>
      <c r="N333">
        <v>0</v>
      </c>
      <c r="O333" t="s">
        <v>9</v>
      </c>
      <c r="P333" t="s">
        <v>10</v>
      </c>
      <c r="Q333">
        <v>0</v>
      </c>
      <c r="R333" t="s">
        <v>11</v>
      </c>
      <c r="S333">
        <v>47</v>
      </c>
    </row>
    <row r="334" spans="1:19">
      <c r="A334" t="s">
        <v>2</v>
      </c>
      <c r="B334">
        <v>1817</v>
      </c>
      <c r="C334" t="s">
        <v>3</v>
      </c>
      <c r="D334">
        <v>494401</v>
      </c>
      <c r="E334" t="s">
        <v>4</v>
      </c>
      <c r="F334">
        <v>9.9998000000000004E-2</v>
      </c>
      <c r="G334" t="s">
        <v>5</v>
      </c>
      <c r="H334">
        <v>49</v>
      </c>
      <c r="I334" t="s">
        <v>6</v>
      </c>
      <c r="J334">
        <v>37</v>
      </c>
      <c r="K334" t="s">
        <v>7</v>
      </c>
      <c r="L334">
        <v>544</v>
      </c>
      <c r="M334" t="s">
        <v>8</v>
      </c>
      <c r="N334">
        <v>0</v>
      </c>
      <c r="O334" t="s">
        <v>9</v>
      </c>
      <c r="P334" t="s">
        <v>10</v>
      </c>
      <c r="Q334">
        <v>0</v>
      </c>
      <c r="R334" t="s">
        <v>11</v>
      </c>
      <c r="S334">
        <v>47</v>
      </c>
    </row>
    <row r="335" spans="1:19">
      <c r="A335" t="s">
        <v>2</v>
      </c>
      <c r="B335">
        <v>1817</v>
      </c>
      <c r="C335" t="s">
        <v>3</v>
      </c>
      <c r="D335">
        <v>494410</v>
      </c>
      <c r="E335" t="s">
        <v>4</v>
      </c>
      <c r="F335">
        <v>9.9998000000000004E-2</v>
      </c>
      <c r="G335" t="s">
        <v>5</v>
      </c>
      <c r="H335">
        <v>9</v>
      </c>
      <c r="I335" t="s">
        <v>6</v>
      </c>
      <c r="J335">
        <v>-386</v>
      </c>
      <c r="K335" t="s">
        <v>7</v>
      </c>
      <c r="L335">
        <v>124</v>
      </c>
      <c r="M335" t="s">
        <v>8</v>
      </c>
      <c r="N335">
        <v>0</v>
      </c>
      <c r="O335" t="s">
        <v>9</v>
      </c>
      <c r="P335" t="s">
        <v>10</v>
      </c>
      <c r="Q335">
        <v>0</v>
      </c>
      <c r="R335" t="s">
        <v>11</v>
      </c>
      <c r="S335">
        <v>47</v>
      </c>
    </row>
    <row r="336" spans="1:19">
      <c r="A336" t="s">
        <v>2</v>
      </c>
      <c r="B336">
        <v>1817</v>
      </c>
      <c r="C336" t="s">
        <v>3</v>
      </c>
      <c r="D336">
        <v>494760</v>
      </c>
      <c r="E336" t="s">
        <v>4</v>
      </c>
      <c r="F336">
        <v>9.9998000000000004E-2</v>
      </c>
      <c r="G336" t="s">
        <v>5</v>
      </c>
      <c r="H336">
        <v>350</v>
      </c>
      <c r="I336" t="s">
        <v>6</v>
      </c>
      <c r="J336">
        <v>4946</v>
      </c>
      <c r="K336" t="s">
        <v>7</v>
      </c>
      <c r="L336">
        <v>5458</v>
      </c>
      <c r="M336" t="s">
        <v>8</v>
      </c>
      <c r="N336">
        <v>0</v>
      </c>
      <c r="O336" t="s">
        <v>9</v>
      </c>
      <c r="P336" t="s">
        <v>10</v>
      </c>
      <c r="Q336">
        <v>0</v>
      </c>
      <c r="R336" t="s">
        <v>11</v>
      </c>
      <c r="S336">
        <v>46</v>
      </c>
    </row>
    <row r="337" spans="1:19">
      <c r="A337" t="s">
        <v>2</v>
      </c>
      <c r="B337">
        <v>1817</v>
      </c>
      <c r="C337" t="s">
        <v>3</v>
      </c>
      <c r="D337">
        <v>494765</v>
      </c>
      <c r="E337" t="s">
        <v>4</v>
      </c>
      <c r="F337">
        <v>9.9998000000000004E-2</v>
      </c>
      <c r="G337" t="s">
        <v>5</v>
      </c>
      <c r="H337">
        <v>5</v>
      </c>
      <c r="I337" t="s">
        <v>6</v>
      </c>
      <c r="J337">
        <v>-449</v>
      </c>
      <c r="K337" t="s">
        <v>7</v>
      </c>
      <c r="L337">
        <v>63</v>
      </c>
      <c r="M337" t="s">
        <v>8</v>
      </c>
      <c r="N337">
        <v>0</v>
      </c>
      <c r="O337" t="s">
        <v>9</v>
      </c>
      <c r="P337" t="s">
        <v>10</v>
      </c>
      <c r="Q337">
        <v>0</v>
      </c>
      <c r="R337" t="s">
        <v>11</v>
      </c>
      <c r="S337">
        <v>34</v>
      </c>
    </row>
    <row r="338" spans="1:19">
      <c r="A338" t="s">
        <v>2</v>
      </c>
      <c r="B338">
        <v>1817</v>
      </c>
      <c r="C338" t="s">
        <v>3</v>
      </c>
      <c r="D338">
        <v>494766</v>
      </c>
      <c r="E338" t="s">
        <v>4</v>
      </c>
      <c r="F338">
        <v>9.9998000000000004E-2</v>
      </c>
      <c r="G338" t="s">
        <v>5</v>
      </c>
      <c r="H338">
        <v>1</v>
      </c>
      <c r="I338" t="s">
        <v>6</v>
      </c>
      <c r="J338">
        <v>-500</v>
      </c>
      <c r="K338" t="s">
        <v>7</v>
      </c>
      <c r="L338">
        <v>10</v>
      </c>
      <c r="M338" t="s">
        <v>8</v>
      </c>
      <c r="N338">
        <v>0</v>
      </c>
      <c r="O338" t="s">
        <v>9</v>
      </c>
      <c r="P338" t="s">
        <v>10</v>
      </c>
      <c r="Q338">
        <v>0</v>
      </c>
      <c r="R338" t="s">
        <v>11</v>
      </c>
      <c r="S338">
        <v>36</v>
      </c>
    </row>
    <row r="339" spans="1:19">
      <c r="A339" t="s">
        <v>2</v>
      </c>
      <c r="B339">
        <v>1817</v>
      </c>
      <c r="C339" t="s">
        <v>3</v>
      </c>
      <c r="D339">
        <v>494784</v>
      </c>
      <c r="E339" t="s">
        <v>4</v>
      </c>
      <c r="F339">
        <v>9.9998000000000004E-2</v>
      </c>
      <c r="G339" t="s">
        <v>5</v>
      </c>
      <c r="H339">
        <v>18</v>
      </c>
      <c r="I339" t="s">
        <v>6</v>
      </c>
      <c r="J339">
        <v>-242</v>
      </c>
      <c r="K339" t="s">
        <v>7</v>
      </c>
      <c r="L339">
        <v>268</v>
      </c>
      <c r="M339" t="s">
        <v>8</v>
      </c>
      <c r="N339">
        <v>0</v>
      </c>
      <c r="O339" t="s">
        <v>9</v>
      </c>
      <c r="P339" t="s">
        <v>10</v>
      </c>
      <c r="Q339">
        <v>0</v>
      </c>
      <c r="R339" t="s">
        <v>11</v>
      </c>
      <c r="S339">
        <v>46</v>
      </c>
    </row>
    <row r="340" spans="1:19">
      <c r="A340" t="s">
        <v>2</v>
      </c>
      <c r="B340">
        <v>1817</v>
      </c>
      <c r="C340" t="s">
        <v>3</v>
      </c>
      <c r="D340">
        <v>494890</v>
      </c>
      <c r="E340" t="s">
        <v>4</v>
      </c>
      <c r="F340">
        <v>9.9998000000000004E-2</v>
      </c>
      <c r="G340" t="s">
        <v>5</v>
      </c>
      <c r="H340">
        <v>106</v>
      </c>
      <c r="I340" t="s">
        <v>6</v>
      </c>
      <c r="J340">
        <v>661</v>
      </c>
      <c r="K340" t="s">
        <v>7</v>
      </c>
      <c r="L340">
        <v>1175</v>
      </c>
      <c r="M340" t="s">
        <v>8</v>
      </c>
      <c r="N340">
        <v>0</v>
      </c>
      <c r="O340" t="s">
        <v>9</v>
      </c>
      <c r="P340" t="s">
        <v>10</v>
      </c>
      <c r="Q340">
        <v>0</v>
      </c>
      <c r="R340" t="s">
        <v>11</v>
      </c>
      <c r="S340">
        <v>45</v>
      </c>
    </row>
    <row r="341" spans="1:19">
      <c r="A341" t="s">
        <v>2</v>
      </c>
      <c r="B341">
        <v>1817</v>
      </c>
      <c r="C341" t="s">
        <v>3</v>
      </c>
      <c r="D341">
        <v>494982</v>
      </c>
      <c r="E341" t="s">
        <v>4</v>
      </c>
      <c r="F341">
        <v>9.9998000000000004E-2</v>
      </c>
      <c r="G341" t="s">
        <v>5</v>
      </c>
      <c r="H341">
        <v>92</v>
      </c>
      <c r="I341" t="s">
        <v>6</v>
      </c>
      <c r="J341">
        <v>448</v>
      </c>
      <c r="K341" t="s">
        <v>7</v>
      </c>
      <c r="L341">
        <v>962</v>
      </c>
      <c r="M341" t="s">
        <v>8</v>
      </c>
      <c r="N341">
        <v>0</v>
      </c>
      <c r="O341" t="s">
        <v>9</v>
      </c>
      <c r="P341" t="s">
        <v>10</v>
      </c>
      <c r="Q341">
        <v>0</v>
      </c>
      <c r="R341" t="s">
        <v>11</v>
      </c>
      <c r="S341">
        <v>46</v>
      </c>
    </row>
    <row r="342" spans="1:19">
      <c r="A342" t="s">
        <v>2</v>
      </c>
      <c r="B342">
        <v>1817</v>
      </c>
      <c r="C342" t="s">
        <v>3</v>
      </c>
      <c r="D342">
        <v>494986</v>
      </c>
      <c r="E342" t="s">
        <v>4</v>
      </c>
      <c r="F342">
        <v>9.9998000000000004E-2</v>
      </c>
      <c r="G342" t="s">
        <v>5</v>
      </c>
      <c r="H342">
        <v>4</v>
      </c>
      <c r="I342" t="s">
        <v>6</v>
      </c>
      <c r="J342">
        <v>-474</v>
      </c>
      <c r="K342" t="s">
        <v>7</v>
      </c>
      <c r="L342">
        <v>32</v>
      </c>
      <c r="M342" t="s">
        <v>8</v>
      </c>
      <c r="N342">
        <v>0</v>
      </c>
      <c r="O342" t="s">
        <v>9</v>
      </c>
      <c r="P342" t="s">
        <v>10</v>
      </c>
      <c r="Q342">
        <v>0</v>
      </c>
      <c r="R342" t="s">
        <v>11</v>
      </c>
      <c r="S342">
        <v>44</v>
      </c>
    </row>
    <row r="343" spans="1:19">
      <c r="A343" t="s">
        <v>2</v>
      </c>
      <c r="B343">
        <v>1817</v>
      </c>
      <c r="C343" t="s">
        <v>3</v>
      </c>
      <c r="D343">
        <v>495023</v>
      </c>
      <c r="E343" t="s">
        <v>4</v>
      </c>
      <c r="F343">
        <v>9.9998000000000004E-2</v>
      </c>
      <c r="G343" t="s">
        <v>5</v>
      </c>
      <c r="H343">
        <v>37</v>
      </c>
      <c r="I343" t="s">
        <v>6</v>
      </c>
      <c r="J343">
        <v>-105</v>
      </c>
      <c r="K343" t="s">
        <v>7</v>
      </c>
      <c r="L343">
        <v>401</v>
      </c>
      <c r="M343" t="s">
        <v>8</v>
      </c>
      <c r="N343">
        <v>0</v>
      </c>
      <c r="O343" t="s">
        <v>9</v>
      </c>
      <c r="P343" t="s">
        <v>10</v>
      </c>
      <c r="Q343">
        <v>0</v>
      </c>
      <c r="R343" t="s">
        <v>11</v>
      </c>
      <c r="S343">
        <v>46</v>
      </c>
    </row>
    <row r="344" spans="1:19">
      <c r="A344" t="s">
        <v>2</v>
      </c>
      <c r="B344">
        <v>1817</v>
      </c>
      <c r="C344" t="s">
        <v>3</v>
      </c>
      <c r="D344">
        <v>495064</v>
      </c>
      <c r="E344" t="s">
        <v>4</v>
      </c>
      <c r="F344">
        <v>9.9998000000000004E-2</v>
      </c>
      <c r="G344" t="s">
        <v>5</v>
      </c>
      <c r="H344">
        <v>41</v>
      </c>
      <c r="I344" t="s">
        <v>6</v>
      </c>
      <c r="J344">
        <v>-6</v>
      </c>
      <c r="K344" t="s">
        <v>7</v>
      </c>
      <c r="L344">
        <v>502</v>
      </c>
      <c r="M344" t="s">
        <v>8</v>
      </c>
      <c r="N344">
        <v>0</v>
      </c>
      <c r="O344" t="s">
        <v>9</v>
      </c>
      <c r="P344" t="s">
        <v>10</v>
      </c>
      <c r="Q344">
        <v>0</v>
      </c>
      <c r="R344" t="s">
        <v>11</v>
      </c>
      <c r="S344">
        <v>46</v>
      </c>
    </row>
    <row r="345" spans="1:19">
      <c r="A345" t="s">
        <v>2</v>
      </c>
      <c r="B345">
        <v>1817</v>
      </c>
      <c r="C345" t="s">
        <v>3</v>
      </c>
      <c r="D345">
        <v>495078</v>
      </c>
      <c r="E345" t="s">
        <v>4</v>
      </c>
      <c r="F345">
        <v>9.9998000000000004E-2</v>
      </c>
      <c r="G345" t="s">
        <v>5</v>
      </c>
      <c r="H345">
        <v>14</v>
      </c>
      <c r="I345" t="s">
        <v>6</v>
      </c>
      <c r="J345">
        <v>-376</v>
      </c>
      <c r="K345" t="s">
        <v>7</v>
      </c>
      <c r="L345">
        <v>132</v>
      </c>
      <c r="M345" t="s">
        <v>8</v>
      </c>
      <c r="N345">
        <v>0</v>
      </c>
      <c r="O345" t="s">
        <v>9</v>
      </c>
      <c r="P345" t="s">
        <v>10</v>
      </c>
      <c r="Q345">
        <v>0</v>
      </c>
      <c r="R345" t="s">
        <v>11</v>
      </c>
      <c r="S345">
        <v>45</v>
      </c>
    </row>
    <row r="346" spans="1:19">
      <c r="A346" t="s">
        <v>2</v>
      </c>
      <c r="B346">
        <v>1817</v>
      </c>
      <c r="C346" t="s">
        <v>3</v>
      </c>
      <c r="D346">
        <v>495081</v>
      </c>
      <c r="E346" t="s">
        <v>4</v>
      </c>
      <c r="F346">
        <v>9.9998000000000004E-2</v>
      </c>
      <c r="G346" t="s">
        <v>5</v>
      </c>
      <c r="H346">
        <v>3</v>
      </c>
      <c r="I346" t="s">
        <v>6</v>
      </c>
      <c r="J346">
        <v>-473</v>
      </c>
      <c r="K346" t="s">
        <v>7</v>
      </c>
      <c r="L346">
        <v>40</v>
      </c>
      <c r="M346" t="s">
        <v>8</v>
      </c>
      <c r="N346">
        <v>0</v>
      </c>
      <c r="O346" t="s">
        <v>9</v>
      </c>
      <c r="P346" t="s">
        <v>10</v>
      </c>
      <c r="Q346">
        <v>0</v>
      </c>
      <c r="R346" t="s">
        <v>11</v>
      </c>
      <c r="S346">
        <v>42</v>
      </c>
    </row>
    <row r="347" spans="1:19">
      <c r="A347" t="s">
        <v>2</v>
      </c>
      <c r="B347">
        <v>1817</v>
      </c>
      <c r="C347" t="s">
        <v>3</v>
      </c>
      <c r="D347">
        <v>495396</v>
      </c>
      <c r="E347" t="s">
        <v>4</v>
      </c>
      <c r="F347">
        <v>9.9998000000000004E-2</v>
      </c>
      <c r="G347" t="s">
        <v>5</v>
      </c>
      <c r="H347">
        <v>315</v>
      </c>
      <c r="I347" t="s">
        <v>6</v>
      </c>
      <c r="J347">
        <v>3740</v>
      </c>
      <c r="K347" t="s">
        <v>7</v>
      </c>
      <c r="L347">
        <v>4244</v>
      </c>
      <c r="M347" t="s">
        <v>8</v>
      </c>
      <c r="N347">
        <v>0</v>
      </c>
      <c r="O347" t="s">
        <v>9</v>
      </c>
      <c r="P347" t="s">
        <v>10</v>
      </c>
      <c r="Q347">
        <v>0</v>
      </c>
      <c r="R347" t="s">
        <v>11</v>
      </c>
      <c r="S347">
        <v>46</v>
      </c>
    </row>
    <row r="348" spans="1:19">
      <c r="A348" t="s">
        <v>2</v>
      </c>
      <c r="B348">
        <v>1817</v>
      </c>
      <c r="C348" t="s">
        <v>3</v>
      </c>
      <c r="D348">
        <v>495687</v>
      </c>
      <c r="E348" t="s">
        <v>4</v>
      </c>
      <c r="F348">
        <v>9.9998000000000004E-2</v>
      </c>
      <c r="G348" t="s">
        <v>5</v>
      </c>
      <c r="H348">
        <v>291</v>
      </c>
      <c r="I348" t="s">
        <v>6</v>
      </c>
      <c r="J348">
        <v>3499</v>
      </c>
      <c r="K348" t="s">
        <v>7</v>
      </c>
      <c r="L348">
        <v>4016</v>
      </c>
      <c r="M348" t="s">
        <v>8</v>
      </c>
      <c r="N348">
        <v>0</v>
      </c>
      <c r="O348" t="s">
        <v>9</v>
      </c>
      <c r="P348" t="s">
        <v>10</v>
      </c>
      <c r="Q348">
        <v>0</v>
      </c>
      <c r="R348" t="s">
        <v>11</v>
      </c>
      <c r="S348">
        <v>45</v>
      </c>
    </row>
    <row r="349" spans="1:19">
      <c r="A349" t="s">
        <v>2</v>
      </c>
      <c r="B349">
        <v>1817</v>
      </c>
      <c r="C349" t="s">
        <v>3</v>
      </c>
      <c r="D349">
        <v>496063</v>
      </c>
      <c r="E349" t="s">
        <v>4</v>
      </c>
      <c r="F349">
        <v>9.9998000000000004E-2</v>
      </c>
      <c r="G349" t="s">
        <v>5</v>
      </c>
      <c r="H349">
        <v>376</v>
      </c>
      <c r="I349" t="s">
        <v>6</v>
      </c>
      <c r="J349">
        <v>4171</v>
      </c>
      <c r="K349" t="s">
        <v>7</v>
      </c>
      <c r="L349">
        <v>4688</v>
      </c>
      <c r="M349" t="s">
        <v>8</v>
      </c>
      <c r="N349">
        <v>0</v>
      </c>
      <c r="O349" t="s">
        <v>9</v>
      </c>
      <c r="P349" t="s">
        <v>10</v>
      </c>
      <c r="Q349">
        <v>0</v>
      </c>
      <c r="R349" t="s">
        <v>11</v>
      </c>
      <c r="S349">
        <v>47</v>
      </c>
    </row>
    <row r="350" spans="1:19">
      <c r="A350" t="s">
        <v>2</v>
      </c>
      <c r="B350">
        <v>1817</v>
      </c>
      <c r="C350" t="s">
        <v>3</v>
      </c>
      <c r="D350">
        <v>496087</v>
      </c>
      <c r="E350" t="s">
        <v>4</v>
      </c>
      <c r="F350">
        <v>9.9998000000000004E-2</v>
      </c>
      <c r="G350" t="s">
        <v>5</v>
      </c>
      <c r="H350">
        <v>24</v>
      </c>
      <c r="I350" t="s">
        <v>6</v>
      </c>
      <c r="J350">
        <v>-265</v>
      </c>
      <c r="K350" t="s">
        <v>7</v>
      </c>
      <c r="L350">
        <v>241</v>
      </c>
      <c r="M350" t="s">
        <v>8</v>
      </c>
      <c r="N350">
        <v>0</v>
      </c>
      <c r="O350" t="s">
        <v>9</v>
      </c>
      <c r="P350" t="s">
        <v>10</v>
      </c>
      <c r="Q350">
        <v>0</v>
      </c>
      <c r="R350" t="s">
        <v>11</v>
      </c>
      <c r="S350">
        <v>46</v>
      </c>
    </row>
    <row r="351" spans="1:19">
      <c r="A351" t="s">
        <v>2</v>
      </c>
      <c r="B351">
        <v>1817</v>
      </c>
      <c r="C351" t="s">
        <v>3</v>
      </c>
      <c r="D351">
        <v>496494</v>
      </c>
      <c r="E351" t="s">
        <v>4</v>
      </c>
      <c r="F351">
        <v>9.9998000000000004E-2</v>
      </c>
      <c r="G351" t="s">
        <v>5</v>
      </c>
      <c r="H351">
        <v>407</v>
      </c>
      <c r="I351" t="s">
        <v>6</v>
      </c>
      <c r="J351">
        <v>5570</v>
      </c>
      <c r="K351" t="s">
        <v>7</v>
      </c>
      <c r="L351">
        <v>6075</v>
      </c>
      <c r="M351" t="s">
        <v>8</v>
      </c>
      <c r="N351">
        <v>0</v>
      </c>
      <c r="O351" t="s">
        <v>9</v>
      </c>
      <c r="P351" t="s">
        <v>10</v>
      </c>
      <c r="Q351">
        <v>0</v>
      </c>
      <c r="R351" t="s">
        <v>11</v>
      </c>
      <c r="S351">
        <v>47</v>
      </c>
    </row>
    <row r="352" spans="1:19">
      <c r="A352" t="s">
        <v>2</v>
      </c>
      <c r="B352">
        <v>1817</v>
      </c>
      <c r="C352" t="s">
        <v>3</v>
      </c>
      <c r="D352">
        <v>496517</v>
      </c>
      <c r="E352" t="s">
        <v>4</v>
      </c>
      <c r="F352">
        <v>9.9998000000000004E-2</v>
      </c>
      <c r="G352" t="s">
        <v>5</v>
      </c>
      <c r="H352">
        <v>23</v>
      </c>
      <c r="I352" t="s">
        <v>6</v>
      </c>
      <c r="J352">
        <v>-163</v>
      </c>
      <c r="K352" t="s">
        <v>7</v>
      </c>
      <c r="L352">
        <v>351</v>
      </c>
      <c r="M352" t="s">
        <v>8</v>
      </c>
      <c r="N352">
        <v>0</v>
      </c>
      <c r="O352" t="s">
        <v>9</v>
      </c>
      <c r="P352" t="s">
        <v>10</v>
      </c>
      <c r="Q352">
        <v>0</v>
      </c>
      <c r="R352" t="s">
        <v>11</v>
      </c>
      <c r="S352">
        <v>47</v>
      </c>
    </row>
    <row r="353" spans="1:19">
      <c r="A353" t="s">
        <v>2</v>
      </c>
      <c r="B353">
        <v>1817</v>
      </c>
      <c r="C353" t="s">
        <v>3</v>
      </c>
      <c r="D353">
        <v>496518</v>
      </c>
      <c r="E353" t="s">
        <v>4</v>
      </c>
      <c r="F353">
        <v>9.9998000000000004E-2</v>
      </c>
      <c r="G353" t="s">
        <v>5</v>
      </c>
      <c r="H353">
        <v>1</v>
      </c>
      <c r="I353" t="s">
        <v>6</v>
      </c>
      <c r="J353">
        <v>-500</v>
      </c>
      <c r="K353" t="s">
        <v>7</v>
      </c>
      <c r="L353">
        <v>12</v>
      </c>
      <c r="M353" t="s">
        <v>8</v>
      </c>
      <c r="N353">
        <v>0</v>
      </c>
      <c r="O353" t="s">
        <v>9</v>
      </c>
      <c r="P353" t="s">
        <v>10</v>
      </c>
      <c r="Q353">
        <v>0</v>
      </c>
      <c r="R353" t="s">
        <v>11</v>
      </c>
      <c r="S353">
        <v>37</v>
      </c>
    </row>
    <row r="354" spans="1:19">
      <c r="A354" t="s">
        <v>2</v>
      </c>
      <c r="B354">
        <v>1817</v>
      </c>
      <c r="C354" t="s">
        <v>3</v>
      </c>
      <c r="D354">
        <v>496519</v>
      </c>
      <c r="E354" t="s">
        <v>4</v>
      </c>
      <c r="F354">
        <v>9.9998000000000004E-2</v>
      </c>
      <c r="G354" t="s">
        <v>5</v>
      </c>
      <c r="H354">
        <v>1</v>
      </c>
      <c r="I354" t="s">
        <v>6</v>
      </c>
      <c r="J354">
        <v>-500</v>
      </c>
      <c r="K354" t="s">
        <v>7</v>
      </c>
      <c r="L354">
        <v>5</v>
      </c>
      <c r="M354" t="s">
        <v>8</v>
      </c>
      <c r="N354">
        <v>0</v>
      </c>
      <c r="O354" t="s">
        <v>9</v>
      </c>
      <c r="P354" t="s">
        <v>10</v>
      </c>
      <c r="Q354">
        <v>0</v>
      </c>
      <c r="R354" t="s">
        <v>11</v>
      </c>
      <c r="S354">
        <v>35</v>
      </c>
    </row>
    <row r="355" spans="1:19">
      <c r="A355" t="s">
        <v>2</v>
      </c>
      <c r="B355">
        <v>1817</v>
      </c>
      <c r="C355" t="s">
        <v>3</v>
      </c>
      <c r="D355">
        <v>496754</v>
      </c>
      <c r="E355" t="s">
        <v>4</v>
      </c>
      <c r="F355">
        <v>9.9998000000000004E-2</v>
      </c>
      <c r="G355" t="s">
        <v>5</v>
      </c>
      <c r="H355">
        <v>235</v>
      </c>
      <c r="I355" t="s">
        <v>6</v>
      </c>
      <c r="J355">
        <v>3310</v>
      </c>
      <c r="K355" t="s">
        <v>7</v>
      </c>
      <c r="L355">
        <v>3825</v>
      </c>
      <c r="M355" t="s">
        <v>8</v>
      </c>
      <c r="N355">
        <v>0</v>
      </c>
      <c r="O355" t="s">
        <v>9</v>
      </c>
      <c r="P355" t="s">
        <v>10</v>
      </c>
      <c r="Q355">
        <v>0</v>
      </c>
      <c r="R355" t="s">
        <v>11</v>
      </c>
      <c r="S355">
        <v>48</v>
      </c>
    </row>
    <row r="356" spans="1:19">
      <c r="A356" t="s">
        <v>2</v>
      </c>
      <c r="B356">
        <v>1817</v>
      </c>
      <c r="C356" t="s">
        <v>3</v>
      </c>
      <c r="D356">
        <v>496979</v>
      </c>
      <c r="E356" t="s">
        <v>4</v>
      </c>
      <c r="F356">
        <v>9.9998000000000004E-2</v>
      </c>
      <c r="G356" t="s">
        <v>5</v>
      </c>
      <c r="H356">
        <v>225</v>
      </c>
      <c r="I356" t="s">
        <v>6</v>
      </c>
      <c r="J356">
        <v>3114</v>
      </c>
      <c r="K356" t="s">
        <v>7</v>
      </c>
      <c r="L356">
        <v>3621</v>
      </c>
      <c r="M356" t="s">
        <v>8</v>
      </c>
      <c r="N356">
        <v>0</v>
      </c>
      <c r="O356" t="s">
        <v>9</v>
      </c>
      <c r="P356" t="s">
        <v>10</v>
      </c>
      <c r="Q356">
        <v>0</v>
      </c>
      <c r="R356" t="s">
        <v>11</v>
      </c>
      <c r="S356">
        <v>48</v>
      </c>
    </row>
    <row r="357" spans="1:19">
      <c r="A357" t="s">
        <v>2</v>
      </c>
      <c r="B357">
        <v>1817</v>
      </c>
      <c r="C357" t="s">
        <v>3</v>
      </c>
      <c r="D357">
        <v>497242</v>
      </c>
      <c r="E357" t="s">
        <v>4</v>
      </c>
      <c r="F357">
        <v>9.9998000000000004E-2</v>
      </c>
      <c r="G357" t="s">
        <v>5</v>
      </c>
      <c r="H357">
        <v>263</v>
      </c>
      <c r="I357" t="s">
        <v>6</v>
      </c>
      <c r="J357">
        <v>2968</v>
      </c>
      <c r="K357" t="s">
        <v>7</v>
      </c>
      <c r="L357">
        <v>3475</v>
      </c>
      <c r="M357" t="s">
        <v>8</v>
      </c>
      <c r="N357">
        <v>0</v>
      </c>
      <c r="O357" t="s">
        <v>9</v>
      </c>
      <c r="P357" t="s">
        <v>10</v>
      </c>
      <c r="Q357">
        <v>0</v>
      </c>
      <c r="R357" t="s">
        <v>11</v>
      </c>
      <c r="S357">
        <v>48</v>
      </c>
    </row>
    <row r="358" spans="1:19">
      <c r="A358" t="s">
        <v>2</v>
      </c>
      <c r="B358">
        <v>1817</v>
      </c>
      <c r="C358" t="s">
        <v>3</v>
      </c>
      <c r="D358">
        <v>497520</v>
      </c>
      <c r="E358" t="s">
        <v>4</v>
      </c>
      <c r="F358">
        <v>9.9998000000000004E-2</v>
      </c>
      <c r="G358" t="s">
        <v>5</v>
      </c>
      <c r="H358">
        <v>278</v>
      </c>
      <c r="I358" t="s">
        <v>6</v>
      </c>
      <c r="J358">
        <v>3635</v>
      </c>
      <c r="K358" t="s">
        <v>7</v>
      </c>
      <c r="L358">
        <v>4148</v>
      </c>
      <c r="M358" t="s">
        <v>8</v>
      </c>
      <c r="N358">
        <v>0</v>
      </c>
      <c r="O358" t="s">
        <v>9</v>
      </c>
      <c r="P358" t="s">
        <v>10</v>
      </c>
      <c r="Q358">
        <v>0</v>
      </c>
      <c r="R358" t="s">
        <v>11</v>
      </c>
      <c r="S358">
        <v>46</v>
      </c>
    </row>
    <row r="359" spans="1:19">
      <c r="A359" t="s">
        <v>2</v>
      </c>
      <c r="B359">
        <v>1817</v>
      </c>
      <c r="C359" t="s">
        <v>3</v>
      </c>
      <c r="D359">
        <v>497657</v>
      </c>
      <c r="E359" t="s">
        <v>4</v>
      </c>
      <c r="F359">
        <v>9.9998000000000004E-2</v>
      </c>
      <c r="G359" t="s">
        <v>5</v>
      </c>
      <c r="H359">
        <v>137</v>
      </c>
      <c r="I359" t="s">
        <v>6</v>
      </c>
      <c r="J359">
        <v>1465</v>
      </c>
      <c r="K359" t="s">
        <v>7</v>
      </c>
      <c r="L359">
        <v>1979</v>
      </c>
      <c r="M359" t="s">
        <v>8</v>
      </c>
      <c r="N359">
        <v>0</v>
      </c>
      <c r="O359" t="s">
        <v>9</v>
      </c>
      <c r="P359" t="s">
        <v>10</v>
      </c>
      <c r="Q359">
        <v>0</v>
      </c>
      <c r="R359" t="s">
        <v>11</v>
      </c>
      <c r="S359">
        <v>48</v>
      </c>
    </row>
    <row r="360" spans="1:19">
      <c r="A360" t="s">
        <v>2</v>
      </c>
      <c r="B360">
        <v>1817</v>
      </c>
      <c r="C360" t="s">
        <v>3</v>
      </c>
      <c r="D360">
        <v>497753</v>
      </c>
      <c r="E360" t="s">
        <v>4</v>
      </c>
      <c r="F360">
        <v>9.9998000000000004E-2</v>
      </c>
      <c r="G360" t="s">
        <v>5</v>
      </c>
      <c r="H360">
        <v>96</v>
      </c>
      <c r="I360" t="s">
        <v>6</v>
      </c>
      <c r="J360">
        <v>914</v>
      </c>
      <c r="K360" t="s">
        <v>7</v>
      </c>
      <c r="L360">
        <v>1427</v>
      </c>
      <c r="M360" t="s">
        <v>8</v>
      </c>
      <c r="N360">
        <v>0</v>
      </c>
      <c r="O360" t="s">
        <v>9</v>
      </c>
      <c r="P360" t="s">
        <v>10</v>
      </c>
      <c r="Q360">
        <v>0</v>
      </c>
      <c r="R360" t="s">
        <v>11</v>
      </c>
      <c r="S360">
        <v>48</v>
      </c>
    </row>
    <row r="361" spans="1:19">
      <c r="A361" t="s">
        <v>2</v>
      </c>
      <c r="B361">
        <v>1817</v>
      </c>
      <c r="C361" t="s">
        <v>3</v>
      </c>
      <c r="D361">
        <v>497882</v>
      </c>
      <c r="E361" t="s">
        <v>4</v>
      </c>
      <c r="F361">
        <v>9.9998000000000004E-2</v>
      </c>
      <c r="G361" t="s">
        <v>5</v>
      </c>
      <c r="H361">
        <v>129</v>
      </c>
      <c r="I361" t="s">
        <v>6</v>
      </c>
      <c r="J361">
        <v>1566</v>
      </c>
      <c r="K361" t="s">
        <v>7</v>
      </c>
      <c r="L361">
        <v>2082</v>
      </c>
      <c r="M361" t="s">
        <v>8</v>
      </c>
      <c r="N361">
        <v>0</v>
      </c>
      <c r="O361" t="s">
        <v>9</v>
      </c>
      <c r="P361" t="s">
        <v>10</v>
      </c>
      <c r="Q361">
        <v>0</v>
      </c>
      <c r="R361" t="s">
        <v>11</v>
      </c>
      <c r="S361">
        <v>48</v>
      </c>
    </row>
    <row r="362" spans="1:19">
      <c r="A362" t="s">
        <v>2</v>
      </c>
      <c r="B362">
        <v>1817</v>
      </c>
      <c r="C362" t="s">
        <v>3</v>
      </c>
      <c r="D362">
        <v>497970</v>
      </c>
      <c r="E362" t="s">
        <v>4</v>
      </c>
      <c r="F362">
        <v>9.9998000000000004E-2</v>
      </c>
      <c r="G362" t="s">
        <v>5</v>
      </c>
      <c r="H362">
        <v>88</v>
      </c>
      <c r="I362" t="s">
        <v>6</v>
      </c>
      <c r="J362">
        <v>640</v>
      </c>
      <c r="K362" t="s">
        <v>7</v>
      </c>
      <c r="L362">
        <v>1149</v>
      </c>
      <c r="M362" t="s">
        <v>8</v>
      </c>
      <c r="N362">
        <v>0</v>
      </c>
      <c r="O362" t="s">
        <v>9</v>
      </c>
      <c r="P362" t="s">
        <v>10</v>
      </c>
      <c r="Q362">
        <v>0</v>
      </c>
      <c r="R362" t="s">
        <v>11</v>
      </c>
      <c r="S362">
        <v>48</v>
      </c>
    </row>
    <row r="363" spans="1:19">
      <c r="A363" t="s">
        <v>2</v>
      </c>
      <c r="B363">
        <v>1817</v>
      </c>
      <c r="C363" t="s">
        <v>3</v>
      </c>
      <c r="D363">
        <v>497985</v>
      </c>
      <c r="E363" t="s">
        <v>4</v>
      </c>
      <c r="F363">
        <v>9.9998000000000004E-2</v>
      </c>
      <c r="G363" t="s">
        <v>5</v>
      </c>
      <c r="H363">
        <v>15</v>
      </c>
      <c r="I363" t="s">
        <v>6</v>
      </c>
      <c r="J363">
        <v>-256</v>
      </c>
      <c r="K363" t="s">
        <v>7</v>
      </c>
      <c r="L363">
        <v>260</v>
      </c>
      <c r="M363" t="s">
        <v>8</v>
      </c>
      <c r="N363">
        <v>0</v>
      </c>
      <c r="O363" t="s">
        <v>9</v>
      </c>
      <c r="P363" t="s">
        <v>10</v>
      </c>
      <c r="Q363">
        <v>0</v>
      </c>
      <c r="R363" t="s">
        <v>11</v>
      </c>
      <c r="S363">
        <v>47</v>
      </c>
    </row>
    <row r="364" spans="1:19">
      <c r="A364" t="s">
        <v>2</v>
      </c>
      <c r="B364">
        <v>1817</v>
      </c>
      <c r="C364" t="s">
        <v>3</v>
      </c>
      <c r="D364">
        <v>498097</v>
      </c>
      <c r="E364" t="s">
        <v>4</v>
      </c>
      <c r="F364">
        <v>9.9998000000000004E-2</v>
      </c>
      <c r="G364" t="s">
        <v>5</v>
      </c>
      <c r="H364">
        <v>112</v>
      </c>
      <c r="I364" t="s">
        <v>6</v>
      </c>
      <c r="J364">
        <v>1318</v>
      </c>
      <c r="K364" t="s">
        <v>7</v>
      </c>
      <c r="L364">
        <v>1828</v>
      </c>
      <c r="M364" t="s">
        <v>8</v>
      </c>
      <c r="N364">
        <v>0</v>
      </c>
      <c r="O364" t="s">
        <v>9</v>
      </c>
      <c r="P364" t="s">
        <v>10</v>
      </c>
      <c r="Q364">
        <v>0</v>
      </c>
      <c r="R364" t="s">
        <v>11</v>
      </c>
      <c r="S364">
        <v>48</v>
      </c>
    </row>
    <row r="365" spans="1:19">
      <c r="A365" t="s">
        <v>2</v>
      </c>
      <c r="B365">
        <v>1817</v>
      </c>
      <c r="C365" t="s">
        <v>3</v>
      </c>
      <c r="D365">
        <v>498595</v>
      </c>
      <c r="E365" t="s">
        <v>4</v>
      </c>
      <c r="F365">
        <v>9.9998000000000004E-2</v>
      </c>
      <c r="G365" t="s">
        <v>5</v>
      </c>
      <c r="H365">
        <v>498</v>
      </c>
      <c r="I365" t="s">
        <v>6</v>
      </c>
      <c r="J365">
        <v>6917</v>
      </c>
      <c r="K365" t="s">
        <v>7</v>
      </c>
      <c r="L365">
        <v>7430</v>
      </c>
      <c r="M365" t="s">
        <v>8</v>
      </c>
      <c r="N365">
        <v>0</v>
      </c>
      <c r="O365" t="s">
        <v>9</v>
      </c>
      <c r="P365" t="s">
        <v>10</v>
      </c>
      <c r="Q365">
        <v>0</v>
      </c>
      <c r="R365" t="s">
        <v>11</v>
      </c>
      <c r="S365">
        <v>49</v>
      </c>
    </row>
    <row r="366" spans="1:19">
      <c r="A366" t="s">
        <v>2</v>
      </c>
      <c r="B366">
        <v>1817</v>
      </c>
      <c r="C366" t="s">
        <v>3</v>
      </c>
      <c r="D366">
        <v>498596</v>
      </c>
      <c r="E366" t="s">
        <v>4</v>
      </c>
      <c r="F366">
        <v>9.9998000000000004E-2</v>
      </c>
      <c r="G366" t="s">
        <v>5</v>
      </c>
      <c r="H366">
        <v>1</v>
      </c>
      <c r="I366" t="s">
        <v>6</v>
      </c>
      <c r="J366">
        <v>-500</v>
      </c>
      <c r="K366" t="s">
        <v>7</v>
      </c>
      <c r="L366">
        <v>8</v>
      </c>
      <c r="M366" t="s">
        <v>8</v>
      </c>
      <c r="N366">
        <v>0</v>
      </c>
      <c r="O366" t="s">
        <v>9</v>
      </c>
      <c r="P366" t="s">
        <v>10</v>
      </c>
      <c r="Q366">
        <v>0</v>
      </c>
      <c r="R366" t="s">
        <v>11</v>
      </c>
      <c r="S366">
        <v>30</v>
      </c>
    </row>
    <row r="367" spans="1:19">
      <c r="A367" t="s">
        <v>2</v>
      </c>
      <c r="B367">
        <v>1817</v>
      </c>
      <c r="C367" t="s">
        <v>3</v>
      </c>
      <c r="D367">
        <v>498600</v>
      </c>
      <c r="E367" t="s">
        <v>4</v>
      </c>
      <c r="F367">
        <v>9.9998000000000004E-2</v>
      </c>
      <c r="G367" t="s">
        <v>5</v>
      </c>
      <c r="H367">
        <v>4</v>
      </c>
      <c r="I367" t="s">
        <v>6</v>
      </c>
      <c r="J367">
        <v>-480</v>
      </c>
      <c r="K367" t="s">
        <v>7</v>
      </c>
      <c r="L367">
        <v>25</v>
      </c>
      <c r="M367" t="s">
        <v>8</v>
      </c>
      <c r="N367">
        <v>0</v>
      </c>
      <c r="O367" t="s">
        <v>9</v>
      </c>
      <c r="P367" t="s">
        <v>10</v>
      </c>
      <c r="Q367">
        <v>0</v>
      </c>
      <c r="R367" t="s">
        <v>11</v>
      </c>
      <c r="S367">
        <v>44</v>
      </c>
    </row>
    <row r="368" spans="1:19">
      <c r="A368" t="s">
        <v>2</v>
      </c>
      <c r="B368">
        <v>1817</v>
      </c>
      <c r="C368" t="s">
        <v>3</v>
      </c>
      <c r="D368">
        <v>498606</v>
      </c>
      <c r="E368" t="s">
        <v>4</v>
      </c>
      <c r="F368">
        <v>9.9998000000000004E-2</v>
      </c>
      <c r="G368" t="s">
        <v>5</v>
      </c>
      <c r="H368">
        <v>6</v>
      </c>
      <c r="I368" t="s">
        <v>6</v>
      </c>
      <c r="J368">
        <v>-438</v>
      </c>
      <c r="K368" t="s">
        <v>7</v>
      </c>
      <c r="L368">
        <v>78</v>
      </c>
      <c r="M368" t="s">
        <v>8</v>
      </c>
      <c r="N368">
        <v>0</v>
      </c>
      <c r="O368" t="s">
        <v>9</v>
      </c>
      <c r="P368" t="s">
        <v>10</v>
      </c>
      <c r="Q368">
        <v>0</v>
      </c>
      <c r="R368" t="s">
        <v>11</v>
      </c>
      <c r="S368">
        <v>44</v>
      </c>
    </row>
    <row r="369" spans="1:19">
      <c r="A369" t="s">
        <v>2</v>
      </c>
      <c r="B369">
        <v>1817</v>
      </c>
      <c r="C369" t="s">
        <v>3</v>
      </c>
      <c r="D369">
        <v>498607</v>
      </c>
      <c r="E369" t="s">
        <v>4</v>
      </c>
      <c r="F369">
        <v>9.9998000000000004E-2</v>
      </c>
      <c r="G369" t="s">
        <v>5</v>
      </c>
      <c r="H369">
        <v>1</v>
      </c>
      <c r="I369" t="s">
        <v>6</v>
      </c>
      <c r="J369">
        <v>-500</v>
      </c>
      <c r="K369" t="s">
        <v>7</v>
      </c>
      <c r="L369">
        <v>7</v>
      </c>
      <c r="M369" t="s">
        <v>8</v>
      </c>
      <c r="N369">
        <v>0</v>
      </c>
      <c r="O369" t="s">
        <v>9</v>
      </c>
      <c r="P369" t="s">
        <v>10</v>
      </c>
      <c r="Q369">
        <v>0</v>
      </c>
      <c r="R369" t="s">
        <v>11</v>
      </c>
      <c r="S369">
        <v>36</v>
      </c>
    </row>
    <row r="370" spans="1:19">
      <c r="A370" t="s">
        <v>2</v>
      </c>
      <c r="B370">
        <v>1817</v>
      </c>
      <c r="C370" t="s">
        <v>3</v>
      </c>
      <c r="D370">
        <v>498612</v>
      </c>
      <c r="E370" t="s">
        <v>4</v>
      </c>
      <c r="F370">
        <v>9.9998000000000004E-2</v>
      </c>
      <c r="G370" t="s">
        <v>5</v>
      </c>
      <c r="H370">
        <v>5</v>
      </c>
      <c r="I370" t="s">
        <v>6</v>
      </c>
      <c r="J370">
        <v>-452</v>
      </c>
      <c r="K370" t="s">
        <v>7</v>
      </c>
      <c r="L370">
        <v>55</v>
      </c>
      <c r="M370" t="s">
        <v>8</v>
      </c>
      <c r="N370">
        <v>0</v>
      </c>
      <c r="O370" t="s">
        <v>9</v>
      </c>
      <c r="P370" t="s">
        <v>10</v>
      </c>
      <c r="Q370">
        <v>0</v>
      </c>
      <c r="R370" t="s">
        <v>11</v>
      </c>
      <c r="S370">
        <v>45</v>
      </c>
    </row>
    <row r="371" spans="1:19">
      <c r="A371" t="s">
        <v>2</v>
      </c>
      <c r="B371">
        <v>1817</v>
      </c>
      <c r="C371" t="s">
        <v>3</v>
      </c>
      <c r="D371">
        <v>498613</v>
      </c>
      <c r="E371" t="s">
        <v>4</v>
      </c>
      <c r="F371">
        <v>9.9998000000000004E-2</v>
      </c>
      <c r="G371" t="s">
        <v>5</v>
      </c>
      <c r="H371">
        <v>1</v>
      </c>
      <c r="I371" t="s">
        <v>6</v>
      </c>
      <c r="J371">
        <v>-500</v>
      </c>
      <c r="K371" t="s">
        <v>7</v>
      </c>
      <c r="L371">
        <v>8</v>
      </c>
      <c r="M371" t="s">
        <v>8</v>
      </c>
      <c r="N371">
        <v>0</v>
      </c>
      <c r="O371" t="s">
        <v>9</v>
      </c>
      <c r="P371" t="s">
        <v>10</v>
      </c>
      <c r="Q371">
        <v>0</v>
      </c>
      <c r="R371" t="s">
        <v>11</v>
      </c>
      <c r="S371">
        <v>36</v>
      </c>
    </row>
    <row r="372" spans="1:19">
      <c r="A372" t="s">
        <v>2</v>
      </c>
      <c r="B372">
        <v>1817</v>
      </c>
      <c r="C372" t="s">
        <v>3</v>
      </c>
      <c r="D372">
        <v>499225</v>
      </c>
      <c r="E372" t="s">
        <v>4</v>
      </c>
      <c r="F372">
        <v>9.9998000000000004E-2</v>
      </c>
      <c r="G372" t="s">
        <v>5</v>
      </c>
      <c r="H372">
        <v>612</v>
      </c>
      <c r="I372" t="s">
        <v>6</v>
      </c>
      <c r="J372">
        <v>8889</v>
      </c>
      <c r="K372" t="s">
        <v>7</v>
      </c>
      <c r="L372">
        <v>9400</v>
      </c>
      <c r="M372" t="s">
        <v>8</v>
      </c>
      <c r="N372">
        <v>0</v>
      </c>
      <c r="O372" t="s">
        <v>9</v>
      </c>
      <c r="P372" t="s">
        <v>10</v>
      </c>
      <c r="Q372">
        <v>0</v>
      </c>
      <c r="R372" t="s">
        <v>11</v>
      </c>
      <c r="S372">
        <v>47</v>
      </c>
    </row>
    <row r="373" spans="1:19">
      <c r="A373" t="s">
        <v>2</v>
      </c>
      <c r="B373">
        <v>1817</v>
      </c>
      <c r="C373" t="s">
        <v>3</v>
      </c>
      <c r="D373">
        <v>499226</v>
      </c>
      <c r="E373" t="s">
        <v>4</v>
      </c>
      <c r="F373">
        <v>9.9998000000000004E-2</v>
      </c>
      <c r="G373" t="s">
        <v>5</v>
      </c>
      <c r="H373">
        <v>1</v>
      </c>
      <c r="I373" t="s">
        <v>6</v>
      </c>
      <c r="J373">
        <v>-500</v>
      </c>
      <c r="K373" t="s">
        <v>7</v>
      </c>
      <c r="L373">
        <v>7</v>
      </c>
      <c r="M373" t="s">
        <v>8</v>
      </c>
      <c r="N373">
        <v>0</v>
      </c>
      <c r="O373" t="s">
        <v>9</v>
      </c>
      <c r="P373" t="s">
        <v>10</v>
      </c>
      <c r="Q373">
        <v>0</v>
      </c>
      <c r="R373" t="s">
        <v>11</v>
      </c>
      <c r="S373">
        <v>38</v>
      </c>
    </row>
    <row r="374" spans="1:19">
      <c r="A374" t="s">
        <v>2</v>
      </c>
      <c r="B374">
        <v>1817</v>
      </c>
      <c r="C374" t="s">
        <v>3</v>
      </c>
      <c r="D374">
        <v>499228</v>
      </c>
      <c r="E374" t="s">
        <v>4</v>
      </c>
      <c r="F374">
        <v>9.9998000000000004E-2</v>
      </c>
      <c r="G374" t="s">
        <v>5</v>
      </c>
      <c r="H374">
        <v>2</v>
      </c>
      <c r="I374" t="s">
        <v>6</v>
      </c>
      <c r="J374">
        <v>-492</v>
      </c>
      <c r="K374" t="s">
        <v>7</v>
      </c>
      <c r="L374">
        <v>18</v>
      </c>
      <c r="M374" t="s">
        <v>8</v>
      </c>
      <c r="N374">
        <v>0</v>
      </c>
      <c r="O374" t="s">
        <v>9</v>
      </c>
      <c r="P374" t="s">
        <v>10</v>
      </c>
      <c r="Q374">
        <v>0</v>
      </c>
      <c r="R374" t="s">
        <v>11</v>
      </c>
      <c r="S374">
        <v>40</v>
      </c>
    </row>
    <row r="375" spans="1:19">
      <c r="A375" t="s">
        <v>2</v>
      </c>
      <c r="B375">
        <v>1817</v>
      </c>
      <c r="C375" t="s">
        <v>3</v>
      </c>
      <c r="D375">
        <v>499419</v>
      </c>
      <c r="E375" t="s">
        <v>4</v>
      </c>
      <c r="F375">
        <v>9.9998000000000004E-2</v>
      </c>
      <c r="G375" t="s">
        <v>5</v>
      </c>
      <c r="H375">
        <v>191</v>
      </c>
      <c r="I375" t="s">
        <v>6</v>
      </c>
      <c r="J375">
        <v>2371</v>
      </c>
      <c r="K375" t="s">
        <v>7</v>
      </c>
      <c r="L375">
        <v>2887</v>
      </c>
      <c r="M375" t="s">
        <v>8</v>
      </c>
      <c r="N375">
        <v>0</v>
      </c>
      <c r="O375" t="s">
        <v>9</v>
      </c>
      <c r="P375" t="s">
        <v>10</v>
      </c>
      <c r="Q375">
        <v>0</v>
      </c>
      <c r="R375" t="s">
        <v>11</v>
      </c>
      <c r="S375">
        <v>47</v>
      </c>
    </row>
    <row r="376" spans="1:19">
      <c r="A376" t="s">
        <v>2</v>
      </c>
      <c r="B376">
        <v>1817</v>
      </c>
      <c r="C376" t="s">
        <v>3</v>
      </c>
      <c r="D376">
        <v>499420</v>
      </c>
      <c r="E376" t="s">
        <v>4</v>
      </c>
      <c r="F376">
        <v>9.9998000000000004E-2</v>
      </c>
      <c r="G376" t="s">
        <v>5</v>
      </c>
      <c r="H376">
        <v>1</v>
      </c>
      <c r="I376" t="s">
        <v>6</v>
      </c>
      <c r="J376">
        <v>-500</v>
      </c>
      <c r="K376" t="s">
        <v>7</v>
      </c>
      <c r="L376">
        <v>10</v>
      </c>
      <c r="M376" t="s">
        <v>8</v>
      </c>
      <c r="N376">
        <v>0</v>
      </c>
      <c r="O376" t="s">
        <v>9</v>
      </c>
      <c r="P376" t="s">
        <v>10</v>
      </c>
      <c r="Q376">
        <v>0</v>
      </c>
      <c r="R376" t="s">
        <v>11</v>
      </c>
      <c r="S376">
        <v>39</v>
      </c>
    </row>
    <row r="377" spans="1:19">
      <c r="A377" t="s">
        <v>2</v>
      </c>
      <c r="B377">
        <v>1817</v>
      </c>
      <c r="C377" t="s">
        <v>3</v>
      </c>
      <c r="D377">
        <v>499425</v>
      </c>
      <c r="E377" t="s">
        <v>4</v>
      </c>
      <c r="F377">
        <v>9.9998000000000004E-2</v>
      </c>
      <c r="G377" t="s">
        <v>5</v>
      </c>
      <c r="H377">
        <v>5</v>
      </c>
      <c r="I377" t="s">
        <v>6</v>
      </c>
      <c r="J377">
        <v>-466</v>
      </c>
      <c r="K377" t="s">
        <v>7</v>
      </c>
      <c r="L377">
        <v>40</v>
      </c>
      <c r="M377" t="s">
        <v>8</v>
      </c>
      <c r="N377">
        <v>0</v>
      </c>
      <c r="O377" t="s">
        <v>9</v>
      </c>
      <c r="P377" t="s">
        <v>10</v>
      </c>
      <c r="Q377">
        <v>0</v>
      </c>
      <c r="R377" t="s">
        <v>11</v>
      </c>
      <c r="S377">
        <v>44</v>
      </c>
    </row>
    <row r="378" spans="1:19">
      <c r="A378" t="s">
        <v>2</v>
      </c>
      <c r="B378">
        <v>1817</v>
      </c>
      <c r="C378" t="s">
        <v>3</v>
      </c>
      <c r="D378">
        <v>499481</v>
      </c>
      <c r="E378" t="s">
        <v>4</v>
      </c>
      <c r="F378">
        <v>9.9998000000000004E-2</v>
      </c>
      <c r="G378" t="s">
        <v>5</v>
      </c>
      <c r="H378">
        <v>56</v>
      </c>
      <c r="I378" t="s">
        <v>6</v>
      </c>
      <c r="J378">
        <v>409</v>
      </c>
      <c r="K378" t="s">
        <v>7</v>
      </c>
      <c r="L378">
        <v>921</v>
      </c>
      <c r="M378" t="s">
        <v>8</v>
      </c>
      <c r="N378">
        <v>0</v>
      </c>
      <c r="O378" t="s">
        <v>9</v>
      </c>
      <c r="P378" t="s">
        <v>10</v>
      </c>
      <c r="Q378">
        <v>0</v>
      </c>
      <c r="R378" t="s">
        <v>11</v>
      </c>
      <c r="S378">
        <v>47</v>
      </c>
    </row>
    <row r="379" spans="1:19">
      <c r="A379" t="s">
        <v>2</v>
      </c>
      <c r="B379">
        <v>1817</v>
      </c>
      <c r="C379" t="s">
        <v>3</v>
      </c>
      <c r="D379">
        <v>499484</v>
      </c>
      <c r="E379" t="s">
        <v>4</v>
      </c>
      <c r="F379">
        <v>9.9998000000000004E-2</v>
      </c>
      <c r="G379" t="s">
        <v>5</v>
      </c>
      <c r="H379">
        <v>3</v>
      </c>
      <c r="I379" t="s">
        <v>6</v>
      </c>
      <c r="J379">
        <v>-474</v>
      </c>
      <c r="K379" t="s">
        <v>7</v>
      </c>
      <c r="L379">
        <v>38</v>
      </c>
      <c r="M379" t="s">
        <v>8</v>
      </c>
      <c r="N379">
        <v>0</v>
      </c>
      <c r="O379" t="s">
        <v>9</v>
      </c>
      <c r="P379" t="s">
        <v>10</v>
      </c>
      <c r="Q379">
        <v>0</v>
      </c>
      <c r="R379" t="s">
        <v>11</v>
      </c>
      <c r="S379">
        <v>42</v>
      </c>
    </row>
    <row r="380" spans="1:19">
      <c r="A380" t="s">
        <v>2</v>
      </c>
      <c r="B380">
        <v>1817</v>
      </c>
      <c r="C380" t="s">
        <v>3</v>
      </c>
      <c r="D380">
        <v>499722</v>
      </c>
      <c r="E380" t="s">
        <v>4</v>
      </c>
      <c r="F380">
        <v>9.9998000000000004E-2</v>
      </c>
      <c r="G380" t="s">
        <v>5</v>
      </c>
      <c r="H380">
        <v>238</v>
      </c>
      <c r="I380" t="s">
        <v>6</v>
      </c>
      <c r="J380">
        <v>3205</v>
      </c>
      <c r="K380" t="s">
        <v>7</v>
      </c>
      <c r="L380">
        <v>3720</v>
      </c>
      <c r="M380" t="s">
        <v>8</v>
      </c>
      <c r="N380">
        <v>0</v>
      </c>
      <c r="O380" t="s">
        <v>9</v>
      </c>
      <c r="P380" t="s">
        <v>10</v>
      </c>
      <c r="Q380">
        <v>0</v>
      </c>
      <c r="R380" t="s">
        <v>11</v>
      </c>
      <c r="S380">
        <v>48</v>
      </c>
    </row>
    <row r="381" spans="1:19">
      <c r="A381" t="s">
        <v>2</v>
      </c>
      <c r="B381">
        <v>1817</v>
      </c>
      <c r="C381" t="s">
        <v>3</v>
      </c>
      <c r="D381">
        <v>499723</v>
      </c>
      <c r="E381" t="s">
        <v>4</v>
      </c>
      <c r="F381">
        <v>9.9998000000000004E-2</v>
      </c>
      <c r="G381" t="s">
        <v>5</v>
      </c>
      <c r="H381">
        <v>1</v>
      </c>
      <c r="I381" t="s">
        <v>6</v>
      </c>
      <c r="J381">
        <v>-500</v>
      </c>
      <c r="K381" t="s">
        <v>7</v>
      </c>
      <c r="L381">
        <v>2</v>
      </c>
      <c r="M381" t="s">
        <v>8</v>
      </c>
      <c r="N381">
        <v>0</v>
      </c>
      <c r="O381" t="s">
        <v>9</v>
      </c>
      <c r="P381" t="s">
        <v>10</v>
      </c>
      <c r="Q381">
        <v>0</v>
      </c>
      <c r="R381" t="s">
        <v>11</v>
      </c>
      <c r="S381">
        <v>39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0"/>
  <sheetViews>
    <sheetView workbookViewId="0">
      <selection activeCell="H9" sqref="H9"/>
    </sheetView>
  </sheetViews>
  <sheetFormatPr baseColWidth="10" defaultRowHeight="15" x14ac:dyDescent="0"/>
  <sheetData>
    <row r="1" spans="1:19">
      <c r="A1" t="s">
        <v>17</v>
      </c>
    </row>
    <row r="2" spans="1:19">
      <c r="B2" t="s">
        <v>23</v>
      </c>
    </row>
    <row r="3" spans="1:19">
      <c r="B3" t="s">
        <v>28</v>
      </c>
    </row>
    <row r="4" spans="1:19">
      <c r="H4" t="s">
        <v>5</v>
      </c>
      <c r="I4" t="s">
        <v>20</v>
      </c>
      <c r="J4" t="s">
        <v>18</v>
      </c>
      <c r="L4" t="s">
        <v>19</v>
      </c>
    </row>
    <row r="5" spans="1:19" s="1" customFormat="1">
      <c r="A5" s="1" t="s">
        <v>1</v>
      </c>
      <c r="H5" s="3">
        <v>55.466666666666669</v>
      </c>
      <c r="I5" s="3">
        <f>H5-'turn 2'!H4</f>
        <v>9.2228395061728392</v>
      </c>
      <c r="J5" s="3">
        <v>137.37777777777777</v>
      </c>
      <c r="K5" s="3">
        <v>9.2228395061728392</v>
      </c>
      <c r="L5" s="3">
        <v>638.37777777777774</v>
      </c>
      <c r="S5" s="3">
        <v>47.725925925925928</v>
      </c>
    </row>
    <row r="6" spans="1:19" s="1" customFormat="1">
      <c r="A6" s="1" t="s">
        <v>12</v>
      </c>
      <c r="H6" s="3">
        <v>71.7</v>
      </c>
      <c r="I6" s="3">
        <f>H6-'turn 2'!H5</f>
        <v>18.170270270270272</v>
      </c>
      <c r="J6" s="3">
        <v>336.95714285714286</v>
      </c>
      <c r="K6" s="3">
        <f>J6-'turn 2'!J5</f>
        <v>31.676061776061772</v>
      </c>
      <c r="L6" s="3">
        <v>837.95714285714291</v>
      </c>
      <c r="S6" s="3">
        <v>47.8</v>
      </c>
    </row>
    <row r="7" spans="1:19" s="1" customFormat="1">
      <c r="A7" s="1" t="s">
        <v>13</v>
      </c>
      <c r="H7" s="3">
        <v>78.260416666666671</v>
      </c>
      <c r="I7" s="3">
        <f>H7-'turn 2'!H6</f>
        <v>25.10493963486455</v>
      </c>
      <c r="J7" s="3">
        <v>407.90104166666669</v>
      </c>
      <c r="K7" s="3">
        <f>J7-'turn 2'!J6</f>
        <v>135.24379785041225</v>
      </c>
      <c r="L7" s="3">
        <v>908.90104166666663</v>
      </c>
      <c r="S7" s="3">
        <v>44.713541666666664</v>
      </c>
    </row>
    <row r="8" spans="1:19" s="1" customFormat="1">
      <c r="A8" s="1" t="s">
        <v>14</v>
      </c>
      <c r="H8" s="3">
        <v>88.292397660818708</v>
      </c>
      <c r="I8" s="3">
        <f>H8-'turn 2'!H7</f>
        <v>17.699805068226112</v>
      </c>
      <c r="J8" s="3">
        <v>607.0058479532164</v>
      </c>
      <c r="K8" s="3">
        <f>J8-'turn 2'!J7</f>
        <v>-18.026559454190988</v>
      </c>
      <c r="L8" s="3">
        <v>1108.0058479532163</v>
      </c>
      <c r="S8" s="3">
        <v>46.87134502923977</v>
      </c>
    </row>
    <row r="9" spans="1:19" s="1" customFormat="1">
      <c r="A9" s="1" t="s">
        <v>15</v>
      </c>
      <c r="H9" s="3">
        <v>104.63157894736842</v>
      </c>
      <c r="I9" s="3">
        <f>H9-'turn 2'!H8</f>
        <v>21.448245614035088</v>
      </c>
      <c r="J9" s="3">
        <v>853.23157894736846</v>
      </c>
      <c r="K9" s="3">
        <f>J9-'turn 2'!J8</f>
        <v>50.973245614035136</v>
      </c>
      <c r="L9" s="3">
        <v>1354.2315789473685</v>
      </c>
      <c r="S9" s="3">
        <v>45.305263157894736</v>
      </c>
    </row>
    <row r="10" spans="1:19" s="1" customFormat="1">
      <c r="A10" s="1" t="s">
        <v>21</v>
      </c>
      <c r="H10" s="3">
        <v>129.41326530612244</v>
      </c>
      <c r="I10" s="3">
        <f>H10-'turn 2'!H9</f>
        <v>24.66587490946273</v>
      </c>
      <c r="J10" s="3">
        <v>1058.8877551020407</v>
      </c>
      <c r="K10" s="3">
        <f>J10-'turn 2'!J9</f>
        <v>-32.15817391674841</v>
      </c>
      <c r="L10" s="3">
        <v>1559.8877551020407</v>
      </c>
      <c r="S10" s="3">
        <v>40.602040816326529</v>
      </c>
    </row>
    <row r="11" spans="1:19" s="1" customFormat="1">
      <c r="A11" s="1" t="s">
        <v>22</v>
      </c>
      <c r="H11" s="3">
        <f>AVERAGE(H14:H290)</f>
        <v>180.83393501805054</v>
      </c>
      <c r="I11" s="3">
        <f>H11-'turn 2'!H10</f>
        <v>46.250151234266752</v>
      </c>
      <c r="J11" s="3">
        <f>AVERAGE(J14:J290)</f>
        <v>1193.942238267148</v>
      </c>
      <c r="K11" s="3">
        <f>J11-'turn 2'!J10</f>
        <v>-322.96046443555474</v>
      </c>
      <c r="L11" s="3">
        <f>AVERAGE(L14:L290)</f>
        <v>1694.942238267148</v>
      </c>
      <c r="S11" s="3">
        <f>AVERAGE(S14:S290)</f>
        <v>45.906137184115522</v>
      </c>
    </row>
    <row r="14" spans="1:19">
      <c r="A14" t="s">
        <v>2</v>
      </c>
      <c r="B14">
        <v>1461</v>
      </c>
      <c r="C14" t="s">
        <v>3</v>
      </c>
      <c r="D14">
        <v>450974</v>
      </c>
      <c r="E14" t="s">
        <v>4</v>
      </c>
      <c r="F14">
        <v>0.100052</v>
      </c>
      <c r="G14" t="s">
        <v>5</v>
      </c>
      <c r="H14">
        <v>1383</v>
      </c>
      <c r="I14" t="s">
        <v>6</v>
      </c>
      <c r="J14">
        <v>10317</v>
      </c>
      <c r="K14" t="s">
        <v>7</v>
      </c>
      <c r="L14">
        <v>10818</v>
      </c>
      <c r="M14" t="s">
        <v>8</v>
      </c>
      <c r="N14">
        <v>0</v>
      </c>
      <c r="O14" t="s">
        <v>9</v>
      </c>
      <c r="P14" t="s">
        <v>10</v>
      </c>
      <c r="Q14">
        <v>0</v>
      </c>
      <c r="R14" t="s">
        <v>11</v>
      </c>
      <c r="S14">
        <v>51</v>
      </c>
    </row>
    <row r="15" spans="1:19">
      <c r="A15" t="s">
        <v>2</v>
      </c>
      <c r="B15">
        <v>1994</v>
      </c>
      <c r="C15" t="s">
        <v>3</v>
      </c>
      <c r="D15">
        <v>452968</v>
      </c>
      <c r="E15" t="s">
        <v>4</v>
      </c>
      <c r="F15">
        <v>9.9998000000000004E-2</v>
      </c>
      <c r="G15" t="s">
        <v>5</v>
      </c>
      <c r="H15">
        <v>1994</v>
      </c>
      <c r="I15" t="s">
        <v>6</v>
      </c>
      <c r="J15">
        <v>16560</v>
      </c>
      <c r="K15" t="s">
        <v>7</v>
      </c>
      <c r="L15">
        <v>17061</v>
      </c>
      <c r="M15" t="s">
        <v>8</v>
      </c>
      <c r="N15">
        <v>0</v>
      </c>
      <c r="O15" t="s">
        <v>9</v>
      </c>
      <c r="P15" t="s">
        <v>10</v>
      </c>
      <c r="Q15">
        <v>0</v>
      </c>
      <c r="R15" t="s">
        <v>11</v>
      </c>
      <c r="S15">
        <v>50</v>
      </c>
    </row>
    <row r="16" spans="1:19">
      <c r="A16" t="s">
        <v>2</v>
      </c>
      <c r="B16">
        <v>1994</v>
      </c>
      <c r="C16" t="s">
        <v>3</v>
      </c>
      <c r="D16">
        <v>453747</v>
      </c>
      <c r="E16" t="s">
        <v>4</v>
      </c>
      <c r="F16">
        <v>9.9998000000000004E-2</v>
      </c>
      <c r="G16" t="s">
        <v>5</v>
      </c>
      <c r="H16">
        <v>779</v>
      </c>
      <c r="I16" t="s">
        <v>6</v>
      </c>
      <c r="J16">
        <v>5801</v>
      </c>
      <c r="K16" t="s">
        <v>7</v>
      </c>
      <c r="L16">
        <v>6302</v>
      </c>
      <c r="M16" t="s">
        <v>8</v>
      </c>
      <c r="N16">
        <v>0</v>
      </c>
      <c r="O16" t="s">
        <v>9</v>
      </c>
      <c r="P16" t="s">
        <v>10</v>
      </c>
      <c r="Q16">
        <v>0</v>
      </c>
      <c r="R16" t="s">
        <v>11</v>
      </c>
      <c r="S16">
        <v>51</v>
      </c>
    </row>
    <row r="17" spans="1:19">
      <c r="A17" t="s">
        <v>2</v>
      </c>
      <c r="B17">
        <v>1994</v>
      </c>
      <c r="C17" t="s">
        <v>3</v>
      </c>
      <c r="D17">
        <v>453946</v>
      </c>
      <c r="E17" t="s">
        <v>4</v>
      </c>
      <c r="F17">
        <v>9.9998000000000004E-2</v>
      </c>
      <c r="G17" t="s">
        <v>5</v>
      </c>
      <c r="H17">
        <v>199</v>
      </c>
      <c r="I17" t="s">
        <v>6</v>
      </c>
      <c r="J17">
        <v>698</v>
      </c>
      <c r="K17" t="s">
        <v>7</v>
      </c>
      <c r="L17">
        <v>1199</v>
      </c>
      <c r="M17" t="s">
        <v>8</v>
      </c>
      <c r="N17">
        <v>0</v>
      </c>
      <c r="O17" t="s">
        <v>9</v>
      </c>
      <c r="P17" t="s">
        <v>10</v>
      </c>
      <c r="Q17">
        <v>0</v>
      </c>
      <c r="R17" t="s">
        <v>11</v>
      </c>
      <c r="S17">
        <v>51</v>
      </c>
    </row>
    <row r="18" spans="1:19">
      <c r="A18" t="s">
        <v>2</v>
      </c>
      <c r="B18">
        <v>1994</v>
      </c>
      <c r="C18" t="s">
        <v>3</v>
      </c>
      <c r="D18">
        <v>454264</v>
      </c>
      <c r="E18" t="s">
        <v>4</v>
      </c>
      <c r="F18">
        <v>9.9998000000000004E-2</v>
      </c>
      <c r="G18" t="s">
        <v>5</v>
      </c>
      <c r="H18">
        <v>318</v>
      </c>
      <c r="I18" t="s">
        <v>6</v>
      </c>
      <c r="J18">
        <v>2843</v>
      </c>
      <c r="K18" t="s">
        <v>7</v>
      </c>
      <c r="L18">
        <v>3344</v>
      </c>
      <c r="M18" t="s">
        <v>8</v>
      </c>
      <c r="N18">
        <v>0</v>
      </c>
      <c r="O18" t="s">
        <v>9</v>
      </c>
      <c r="P18" t="s">
        <v>10</v>
      </c>
      <c r="Q18">
        <v>0</v>
      </c>
      <c r="R18" t="s">
        <v>11</v>
      </c>
      <c r="S18">
        <v>50</v>
      </c>
    </row>
    <row r="19" spans="1:19">
      <c r="A19" t="s">
        <v>2</v>
      </c>
      <c r="B19">
        <v>1994</v>
      </c>
      <c r="C19" t="s">
        <v>3</v>
      </c>
      <c r="D19">
        <v>454273</v>
      </c>
      <c r="E19" t="s">
        <v>4</v>
      </c>
      <c r="F19">
        <v>9.9998000000000004E-2</v>
      </c>
      <c r="G19" t="s">
        <v>5</v>
      </c>
      <c r="H19">
        <v>9</v>
      </c>
      <c r="I19" t="s">
        <v>6</v>
      </c>
      <c r="J19">
        <v>-471</v>
      </c>
      <c r="K19" t="s">
        <v>7</v>
      </c>
      <c r="L19">
        <v>30</v>
      </c>
      <c r="M19" t="s">
        <v>8</v>
      </c>
      <c r="N19">
        <v>0</v>
      </c>
      <c r="O19" t="s">
        <v>9</v>
      </c>
      <c r="P19" t="s">
        <v>10</v>
      </c>
      <c r="Q19">
        <v>0</v>
      </c>
      <c r="R19" t="s">
        <v>11</v>
      </c>
      <c r="S19">
        <v>48</v>
      </c>
    </row>
    <row r="20" spans="1:19">
      <c r="A20" t="s">
        <v>2</v>
      </c>
      <c r="B20">
        <v>1994</v>
      </c>
      <c r="C20" t="s">
        <v>3</v>
      </c>
      <c r="D20">
        <v>454778</v>
      </c>
      <c r="E20" t="s">
        <v>4</v>
      </c>
      <c r="F20">
        <v>9.9998000000000004E-2</v>
      </c>
      <c r="G20" t="s">
        <v>5</v>
      </c>
      <c r="H20">
        <v>505</v>
      </c>
      <c r="I20" t="s">
        <v>6</v>
      </c>
      <c r="J20">
        <v>5181</v>
      </c>
      <c r="K20" t="s">
        <v>7</v>
      </c>
      <c r="L20">
        <v>5682</v>
      </c>
      <c r="M20" t="s">
        <v>8</v>
      </c>
      <c r="N20">
        <v>0</v>
      </c>
      <c r="O20" t="s">
        <v>9</v>
      </c>
      <c r="P20" t="s">
        <v>10</v>
      </c>
      <c r="Q20">
        <v>0</v>
      </c>
      <c r="R20" t="s">
        <v>11</v>
      </c>
      <c r="S20">
        <v>50</v>
      </c>
    </row>
    <row r="21" spans="1:19">
      <c r="A21" t="s">
        <v>2</v>
      </c>
      <c r="B21">
        <v>1994</v>
      </c>
      <c r="C21" t="s">
        <v>3</v>
      </c>
      <c r="D21">
        <v>454823</v>
      </c>
      <c r="E21" t="s">
        <v>4</v>
      </c>
      <c r="F21">
        <v>9.9998000000000004E-2</v>
      </c>
      <c r="G21" t="s">
        <v>5</v>
      </c>
      <c r="H21">
        <v>45</v>
      </c>
      <c r="I21" t="s">
        <v>6</v>
      </c>
      <c r="J21">
        <v>-261</v>
      </c>
      <c r="K21" t="s">
        <v>7</v>
      </c>
      <c r="L21">
        <v>240</v>
      </c>
      <c r="M21" t="s">
        <v>8</v>
      </c>
      <c r="N21">
        <v>0</v>
      </c>
      <c r="O21" t="s">
        <v>9</v>
      </c>
      <c r="P21" t="s">
        <v>10</v>
      </c>
      <c r="Q21">
        <v>0</v>
      </c>
      <c r="R21" t="s">
        <v>11</v>
      </c>
      <c r="S21">
        <v>50</v>
      </c>
    </row>
    <row r="22" spans="1:19">
      <c r="A22" t="s">
        <v>2</v>
      </c>
      <c r="B22">
        <v>1994</v>
      </c>
      <c r="C22" t="s">
        <v>3</v>
      </c>
      <c r="D22">
        <v>455490</v>
      </c>
      <c r="E22" t="s">
        <v>4</v>
      </c>
      <c r="F22">
        <v>9.9998000000000004E-2</v>
      </c>
      <c r="G22" t="s">
        <v>5</v>
      </c>
      <c r="H22">
        <v>667</v>
      </c>
      <c r="I22" t="s">
        <v>6</v>
      </c>
      <c r="J22">
        <v>5066</v>
      </c>
      <c r="K22" t="s">
        <v>7</v>
      </c>
      <c r="L22">
        <v>5567</v>
      </c>
      <c r="M22" t="s">
        <v>8</v>
      </c>
      <c r="N22">
        <v>0</v>
      </c>
      <c r="O22" t="s">
        <v>9</v>
      </c>
      <c r="P22" t="s">
        <v>10</v>
      </c>
      <c r="Q22">
        <v>0</v>
      </c>
      <c r="R22" t="s">
        <v>11</v>
      </c>
      <c r="S22">
        <v>50</v>
      </c>
    </row>
    <row r="23" spans="1:19">
      <c r="A23" t="s">
        <v>2</v>
      </c>
      <c r="B23">
        <v>1994</v>
      </c>
      <c r="C23" t="s">
        <v>3</v>
      </c>
      <c r="D23">
        <v>455491</v>
      </c>
      <c r="E23" t="s">
        <v>4</v>
      </c>
      <c r="F23">
        <v>9.9998000000000004E-2</v>
      </c>
      <c r="G23" t="s">
        <v>5</v>
      </c>
      <c r="H23">
        <v>1</v>
      </c>
      <c r="I23" t="s">
        <v>6</v>
      </c>
      <c r="J23">
        <v>-500</v>
      </c>
      <c r="K23" t="s">
        <v>7</v>
      </c>
      <c r="L23">
        <v>1</v>
      </c>
      <c r="M23" t="s">
        <v>8</v>
      </c>
      <c r="N23">
        <v>0</v>
      </c>
      <c r="O23" t="s">
        <v>9</v>
      </c>
      <c r="P23" t="s">
        <v>10</v>
      </c>
      <c r="Q23">
        <v>0</v>
      </c>
      <c r="R23" t="s">
        <v>11</v>
      </c>
      <c r="S23">
        <v>37</v>
      </c>
    </row>
    <row r="24" spans="1:19">
      <c r="A24" t="s">
        <v>2</v>
      </c>
      <c r="B24">
        <v>1994</v>
      </c>
      <c r="C24" t="s">
        <v>3</v>
      </c>
      <c r="D24">
        <v>456040</v>
      </c>
      <c r="E24" t="s">
        <v>4</v>
      </c>
      <c r="F24">
        <v>9.9998000000000004E-2</v>
      </c>
      <c r="G24" t="s">
        <v>5</v>
      </c>
      <c r="H24">
        <v>549</v>
      </c>
      <c r="I24" t="s">
        <v>6</v>
      </c>
      <c r="J24">
        <v>5498</v>
      </c>
      <c r="K24" t="s">
        <v>7</v>
      </c>
      <c r="L24">
        <v>5999</v>
      </c>
      <c r="M24" t="s">
        <v>8</v>
      </c>
      <c r="N24">
        <v>0</v>
      </c>
      <c r="O24" t="s">
        <v>9</v>
      </c>
      <c r="P24" t="s">
        <v>10</v>
      </c>
      <c r="Q24">
        <v>0</v>
      </c>
      <c r="R24" t="s">
        <v>11</v>
      </c>
      <c r="S24">
        <v>51</v>
      </c>
    </row>
    <row r="25" spans="1:19">
      <c r="A25" t="s">
        <v>2</v>
      </c>
      <c r="B25">
        <v>1994</v>
      </c>
      <c r="C25" t="s">
        <v>3</v>
      </c>
      <c r="D25">
        <v>456041</v>
      </c>
      <c r="E25" t="s">
        <v>4</v>
      </c>
      <c r="F25">
        <v>9.9998000000000004E-2</v>
      </c>
      <c r="G25" t="s">
        <v>5</v>
      </c>
      <c r="H25">
        <v>1</v>
      </c>
      <c r="I25" t="s">
        <v>6</v>
      </c>
      <c r="J25">
        <v>-500</v>
      </c>
      <c r="K25" t="s">
        <v>7</v>
      </c>
      <c r="L25">
        <v>1</v>
      </c>
      <c r="M25" t="s">
        <v>8</v>
      </c>
      <c r="N25">
        <v>0</v>
      </c>
      <c r="O25" t="s">
        <v>9</v>
      </c>
      <c r="P25" t="s">
        <v>10</v>
      </c>
      <c r="Q25">
        <v>0</v>
      </c>
      <c r="R25" t="s">
        <v>11</v>
      </c>
      <c r="S25">
        <v>37</v>
      </c>
    </row>
    <row r="26" spans="1:19">
      <c r="A26" t="s">
        <v>2</v>
      </c>
      <c r="B26">
        <v>1994</v>
      </c>
      <c r="C26" t="s">
        <v>3</v>
      </c>
      <c r="D26">
        <v>456049</v>
      </c>
      <c r="E26" t="s">
        <v>4</v>
      </c>
      <c r="F26">
        <v>9.9998000000000004E-2</v>
      </c>
      <c r="G26" t="s">
        <v>5</v>
      </c>
      <c r="H26">
        <v>8</v>
      </c>
      <c r="I26" t="s">
        <v>6</v>
      </c>
      <c r="J26">
        <v>-468</v>
      </c>
      <c r="K26" t="s">
        <v>7</v>
      </c>
      <c r="L26">
        <v>33</v>
      </c>
      <c r="M26" t="s">
        <v>8</v>
      </c>
      <c r="N26">
        <v>0</v>
      </c>
      <c r="O26" t="s">
        <v>9</v>
      </c>
      <c r="P26" t="s">
        <v>10</v>
      </c>
      <c r="Q26">
        <v>0</v>
      </c>
      <c r="R26" t="s">
        <v>11</v>
      </c>
      <c r="S26">
        <v>49</v>
      </c>
    </row>
    <row r="27" spans="1:19">
      <c r="A27" t="s">
        <v>2</v>
      </c>
      <c r="B27">
        <v>1994</v>
      </c>
      <c r="C27" t="s">
        <v>3</v>
      </c>
      <c r="D27">
        <v>456050</v>
      </c>
      <c r="E27" t="s">
        <v>4</v>
      </c>
      <c r="F27">
        <v>9.9998000000000004E-2</v>
      </c>
      <c r="G27" t="s">
        <v>5</v>
      </c>
      <c r="H27">
        <v>1</v>
      </c>
      <c r="I27" t="s">
        <v>6</v>
      </c>
      <c r="J27">
        <v>-500</v>
      </c>
      <c r="K27" t="s">
        <v>7</v>
      </c>
      <c r="L27">
        <v>1</v>
      </c>
      <c r="M27" t="s">
        <v>8</v>
      </c>
      <c r="N27">
        <v>0</v>
      </c>
      <c r="O27" t="s">
        <v>9</v>
      </c>
      <c r="P27" t="s">
        <v>10</v>
      </c>
      <c r="Q27">
        <v>0</v>
      </c>
      <c r="R27" t="s">
        <v>11</v>
      </c>
      <c r="S27">
        <v>38</v>
      </c>
    </row>
    <row r="28" spans="1:19">
      <c r="A28" t="s">
        <v>2</v>
      </c>
      <c r="B28">
        <v>1994</v>
      </c>
      <c r="C28" t="s">
        <v>3</v>
      </c>
      <c r="D28">
        <v>456056</v>
      </c>
      <c r="E28" t="s">
        <v>4</v>
      </c>
      <c r="F28">
        <v>9.9998000000000004E-2</v>
      </c>
      <c r="G28" t="s">
        <v>5</v>
      </c>
      <c r="H28">
        <v>6</v>
      </c>
      <c r="I28" t="s">
        <v>6</v>
      </c>
      <c r="J28">
        <v>-489</v>
      </c>
      <c r="K28" t="s">
        <v>7</v>
      </c>
      <c r="L28">
        <v>12</v>
      </c>
      <c r="M28" t="s">
        <v>8</v>
      </c>
      <c r="N28">
        <v>0</v>
      </c>
      <c r="O28" t="s">
        <v>9</v>
      </c>
      <c r="P28" t="s">
        <v>10</v>
      </c>
      <c r="Q28">
        <v>0</v>
      </c>
      <c r="R28" t="s">
        <v>11</v>
      </c>
      <c r="S28">
        <v>48</v>
      </c>
    </row>
    <row r="29" spans="1:19">
      <c r="A29" t="s">
        <v>2</v>
      </c>
      <c r="B29">
        <v>1994</v>
      </c>
      <c r="C29" t="s">
        <v>3</v>
      </c>
      <c r="D29">
        <v>456835</v>
      </c>
      <c r="E29" t="s">
        <v>4</v>
      </c>
      <c r="F29">
        <v>9.9998000000000004E-2</v>
      </c>
      <c r="G29" t="s">
        <v>5</v>
      </c>
      <c r="H29">
        <v>779</v>
      </c>
      <c r="I29" t="s">
        <v>6</v>
      </c>
      <c r="J29">
        <v>7397</v>
      </c>
      <c r="K29" t="s">
        <v>7</v>
      </c>
      <c r="L29">
        <v>7898</v>
      </c>
      <c r="M29" t="s">
        <v>8</v>
      </c>
      <c r="N29">
        <v>0</v>
      </c>
      <c r="O29" t="s">
        <v>9</v>
      </c>
      <c r="P29" t="s">
        <v>10</v>
      </c>
      <c r="Q29">
        <v>0</v>
      </c>
      <c r="R29" t="s">
        <v>11</v>
      </c>
      <c r="S29">
        <v>50</v>
      </c>
    </row>
    <row r="30" spans="1:19">
      <c r="A30" t="s">
        <v>2</v>
      </c>
      <c r="B30">
        <v>1994</v>
      </c>
      <c r="C30" t="s">
        <v>3</v>
      </c>
      <c r="D30">
        <v>457080</v>
      </c>
      <c r="E30" t="s">
        <v>4</v>
      </c>
      <c r="F30">
        <v>9.9998000000000004E-2</v>
      </c>
      <c r="G30" t="s">
        <v>5</v>
      </c>
      <c r="H30">
        <v>245</v>
      </c>
      <c r="I30" t="s">
        <v>6</v>
      </c>
      <c r="J30">
        <v>2507</v>
      </c>
      <c r="K30" t="s">
        <v>7</v>
      </c>
      <c r="L30">
        <v>3008</v>
      </c>
      <c r="M30" t="s">
        <v>8</v>
      </c>
      <c r="N30">
        <v>0</v>
      </c>
      <c r="O30" t="s">
        <v>9</v>
      </c>
      <c r="P30" t="s">
        <v>10</v>
      </c>
      <c r="Q30">
        <v>0</v>
      </c>
      <c r="R30" t="s">
        <v>11</v>
      </c>
      <c r="S30">
        <v>50</v>
      </c>
    </row>
    <row r="31" spans="1:19">
      <c r="A31" t="s">
        <v>2</v>
      </c>
      <c r="B31">
        <v>1994</v>
      </c>
      <c r="C31" t="s">
        <v>3</v>
      </c>
      <c r="D31">
        <v>457981</v>
      </c>
      <c r="E31" t="s">
        <v>4</v>
      </c>
      <c r="F31">
        <v>9.9998000000000004E-2</v>
      </c>
      <c r="G31" t="s">
        <v>5</v>
      </c>
      <c r="H31">
        <v>901</v>
      </c>
      <c r="I31" t="s">
        <v>6</v>
      </c>
      <c r="J31">
        <v>9104</v>
      </c>
      <c r="K31" t="s">
        <v>7</v>
      </c>
      <c r="L31">
        <v>9605</v>
      </c>
      <c r="M31" t="s">
        <v>8</v>
      </c>
      <c r="N31">
        <v>0</v>
      </c>
      <c r="O31" t="s">
        <v>9</v>
      </c>
      <c r="P31" t="s">
        <v>10</v>
      </c>
      <c r="Q31">
        <v>0</v>
      </c>
      <c r="R31" t="s">
        <v>11</v>
      </c>
      <c r="S31">
        <v>50</v>
      </c>
    </row>
    <row r="32" spans="1:19">
      <c r="A32" t="s">
        <v>2</v>
      </c>
      <c r="B32">
        <v>1994</v>
      </c>
      <c r="C32" t="s">
        <v>3</v>
      </c>
      <c r="D32">
        <v>458034</v>
      </c>
      <c r="E32" t="s">
        <v>4</v>
      </c>
      <c r="F32">
        <v>9.9998000000000004E-2</v>
      </c>
      <c r="G32" t="s">
        <v>5</v>
      </c>
      <c r="H32">
        <v>53</v>
      </c>
      <c r="I32" t="s">
        <v>6</v>
      </c>
      <c r="J32">
        <v>-2</v>
      </c>
      <c r="K32" t="s">
        <v>7</v>
      </c>
      <c r="L32">
        <v>499</v>
      </c>
      <c r="M32" t="s">
        <v>8</v>
      </c>
      <c r="N32">
        <v>0</v>
      </c>
      <c r="O32" t="s">
        <v>9</v>
      </c>
      <c r="P32" t="s">
        <v>10</v>
      </c>
      <c r="Q32">
        <v>0</v>
      </c>
      <c r="R32" t="s">
        <v>11</v>
      </c>
      <c r="S32">
        <v>50</v>
      </c>
    </row>
    <row r="33" spans="1:19">
      <c r="A33" t="s">
        <v>2</v>
      </c>
      <c r="B33">
        <v>1994</v>
      </c>
      <c r="C33" t="s">
        <v>3</v>
      </c>
      <c r="D33">
        <v>458193</v>
      </c>
      <c r="E33" t="s">
        <v>4</v>
      </c>
      <c r="F33">
        <v>9.9998000000000004E-2</v>
      </c>
      <c r="G33" t="s">
        <v>5</v>
      </c>
      <c r="H33">
        <v>159</v>
      </c>
      <c r="I33" t="s">
        <v>6</v>
      </c>
      <c r="J33">
        <v>1333</v>
      </c>
      <c r="K33" t="s">
        <v>7</v>
      </c>
      <c r="L33">
        <v>1834</v>
      </c>
      <c r="M33" t="s">
        <v>8</v>
      </c>
      <c r="N33">
        <v>0</v>
      </c>
      <c r="O33" t="s">
        <v>9</v>
      </c>
      <c r="P33" t="s">
        <v>10</v>
      </c>
      <c r="Q33">
        <v>0</v>
      </c>
      <c r="R33" t="s">
        <v>11</v>
      </c>
      <c r="S33">
        <v>50</v>
      </c>
    </row>
    <row r="34" spans="1:19">
      <c r="A34" t="s">
        <v>2</v>
      </c>
      <c r="B34">
        <v>1994</v>
      </c>
      <c r="C34" t="s">
        <v>3</v>
      </c>
      <c r="D34">
        <v>458194</v>
      </c>
      <c r="E34" t="s">
        <v>4</v>
      </c>
      <c r="F34">
        <v>9.9998000000000004E-2</v>
      </c>
      <c r="G34" t="s">
        <v>5</v>
      </c>
      <c r="H34">
        <v>1</v>
      </c>
      <c r="I34" t="s">
        <v>6</v>
      </c>
      <c r="J34">
        <v>-500</v>
      </c>
      <c r="K34" t="s">
        <v>7</v>
      </c>
      <c r="L34">
        <v>1</v>
      </c>
      <c r="M34" t="s">
        <v>8</v>
      </c>
      <c r="N34">
        <v>0</v>
      </c>
      <c r="O34" t="s">
        <v>9</v>
      </c>
      <c r="P34" t="s">
        <v>10</v>
      </c>
      <c r="Q34">
        <v>0</v>
      </c>
      <c r="R34" t="s">
        <v>11</v>
      </c>
      <c r="S34">
        <v>38</v>
      </c>
    </row>
    <row r="35" spans="1:19">
      <c r="A35" t="s">
        <v>2</v>
      </c>
      <c r="B35">
        <v>1994</v>
      </c>
      <c r="C35" t="s">
        <v>3</v>
      </c>
      <c r="D35">
        <v>458912</v>
      </c>
      <c r="E35" t="s">
        <v>4</v>
      </c>
      <c r="F35">
        <v>9.9998000000000004E-2</v>
      </c>
      <c r="G35" t="s">
        <v>5</v>
      </c>
      <c r="H35">
        <v>718</v>
      </c>
      <c r="I35" t="s">
        <v>6</v>
      </c>
      <c r="J35">
        <v>5683</v>
      </c>
      <c r="K35" t="s">
        <v>7</v>
      </c>
      <c r="L35">
        <v>6184</v>
      </c>
      <c r="M35" t="s">
        <v>8</v>
      </c>
      <c r="N35">
        <v>0</v>
      </c>
      <c r="O35" t="s">
        <v>9</v>
      </c>
      <c r="P35" t="s">
        <v>10</v>
      </c>
      <c r="Q35">
        <v>0</v>
      </c>
      <c r="R35" t="s">
        <v>11</v>
      </c>
      <c r="S35">
        <v>51</v>
      </c>
    </row>
    <row r="36" spans="1:19">
      <c r="A36" t="s">
        <v>2</v>
      </c>
      <c r="B36">
        <v>1994</v>
      </c>
      <c r="C36" t="s">
        <v>3</v>
      </c>
      <c r="D36">
        <v>458955</v>
      </c>
      <c r="E36" t="s">
        <v>4</v>
      </c>
      <c r="F36">
        <v>9.9998000000000004E-2</v>
      </c>
      <c r="G36" t="s">
        <v>5</v>
      </c>
      <c r="H36">
        <v>43</v>
      </c>
      <c r="I36" t="s">
        <v>6</v>
      </c>
      <c r="J36">
        <v>-202</v>
      </c>
      <c r="K36" t="s">
        <v>7</v>
      </c>
      <c r="L36">
        <v>299</v>
      </c>
      <c r="M36" t="s">
        <v>8</v>
      </c>
      <c r="N36">
        <v>0</v>
      </c>
      <c r="O36" t="s">
        <v>9</v>
      </c>
      <c r="P36" t="s">
        <v>10</v>
      </c>
      <c r="Q36">
        <v>0</v>
      </c>
      <c r="R36" t="s">
        <v>11</v>
      </c>
      <c r="S36">
        <v>50</v>
      </c>
    </row>
    <row r="37" spans="1:19">
      <c r="A37" t="s">
        <v>2</v>
      </c>
      <c r="B37">
        <v>1994</v>
      </c>
      <c r="C37" t="s">
        <v>3</v>
      </c>
      <c r="D37">
        <v>459194</v>
      </c>
      <c r="E37" t="s">
        <v>4</v>
      </c>
      <c r="F37">
        <v>9.9998000000000004E-2</v>
      </c>
      <c r="G37" t="s">
        <v>5</v>
      </c>
      <c r="H37">
        <v>239</v>
      </c>
      <c r="I37" t="s">
        <v>6</v>
      </c>
      <c r="J37">
        <v>1219</v>
      </c>
      <c r="K37" t="s">
        <v>7</v>
      </c>
      <c r="L37">
        <v>1720</v>
      </c>
      <c r="M37" t="s">
        <v>8</v>
      </c>
      <c r="N37">
        <v>0</v>
      </c>
      <c r="O37" t="s">
        <v>9</v>
      </c>
      <c r="P37" t="s">
        <v>10</v>
      </c>
      <c r="Q37">
        <v>0</v>
      </c>
      <c r="R37" t="s">
        <v>11</v>
      </c>
      <c r="S37">
        <v>51</v>
      </c>
    </row>
    <row r="38" spans="1:19">
      <c r="A38" t="s">
        <v>2</v>
      </c>
      <c r="B38">
        <v>1994</v>
      </c>
      <c r="C38" t="s">
        <v>3</v>
      </c>
      <c r="D38">
        <v>459195</v>
      </c>
      <c r="E38" t="s">
        <v>4</v>
      </c>
      <c r="F38">
        <v>9.9998000000000004E-2</v>
      </c>
      <c r="G38" t="s">
        <v>5</v>
      </c>
      <c r="H38">
        <v>1</v>
      </c>
      <c r="I38" t="s">
        <v>6</v>
      </c>
      <c r="J38">
        <v>-500</v>
      </c>
      <c r="K38" t="s">
        <v>7</v>
      </c>
      <c r="L38">
        <v>1</v>
      </c>
      <c r="M38" t="s">
        <v>8</v>
      </c>
      <c r="N38">
        <v>0</v>
      </c>
      <c r="O38" t="s">
        <v>9</v>
      </c>
      <c r="P38" t="s">
        <v>10</v>
      </c>
      <c r="Q38">
        <v>0</v>
      </c>
      <c r="R38" t="s">
        <v>11</v>
      </c>
      <c r="S38">
        <v>39</v>
      </c>
    </row>
    <row r="39" spans="1:19">
      <c r="A39" t="s">
        <v>2</v>
      </c>
      <c r="B39">
        <v>1994</v>
      </c>
      <c r="C39" t="s">
        <v>3</v>
      </c>
      <c r="D39">
        <v>459485</v>
      </c>
      <c r="E39" t="s">
        <v>4</v>
      </c>
      <c r="F39">
        <v>9.9998000000000004E-2</v>
      </c>
      <c r="G39" t="s">
        <v>5</v>
      </c>
      <c r="H39">
        <v>290</v>
      </c>
      <c r="I39" t="s">
        <v>6</v>
      </c>
      <c r="J39">
        <v>2743</v>
      </c>
      <c r="K39" t="s">
        <v>7</v>
      </c>
      <c r="L39">
        <v>3244</v>
      </c>
      <c r="M39" t="s">
        <v>8</v>
      </c>
      <c r="N39">
        <v>0</v>
      </c>
      <c r="O39" t="s">
        <v>9</v>
      </c>
      <c r="P39" t="s">
        <v>10</v>
      </c>
      <c r="Q39">
        <v>0</v>
      </c>
      <c r="R39" t="s">
        <v>11</v>
      </c>
      <c r="S39">
        <v>51</v>
      </c>
    </row>
    <row r="40" spans="1:19">
      <c r="A40" t="s">
        <v>2</v>
      </c>
      <c r="B40">
        <v>1994</v>
      </c>
      <c r="C40" t="s">
        <v>3</v>
      </c>
      <c r="D40">
        <v>459573</v>
      </c>
      <c r="E40" t="s">
        <v>4</v>
      </c>
      <c r="F40">
        <v>9.9998000000000004E-2</v>
      </c>
      <c r="G40" t="s">
        <v>5</v>
      </c>
      <c r="H40">
        <v>88</v>
      </c>
      <c r="I40" t="s">
        <v>6</v>
      </c>
      <c r="J40">
        <v>233</v>
      </c>
      <c r="K40" t="s">
        <v>7</v>
      </c>
      <c r="L40">
        <v>734</v>
      </c>
      <c r="M40" t="s">
        <v>8</v>
      </c>
      <c r="N40">
        <v>0</v>
      </c>
      <c r="O40" t="s">
        <v>9</v>
      </c>
      <c r="P40" t="s">
        <v>10</v>
      </c>
      <c r="Q40">
        <v>0</v>
      </c>
      <c r="R40" t="s">
        <v>11</v>
      </c>
      <c r="S40">
        <v>49</v>
      </c>
    </row>
    <row r="41" spans="1:19">
      <c r="A41" t="s">
        <v>2</v>
      </c>
      <c r="B41">
        <v>1994</v>
      </c>
      <c r="C41" t="s">
        <v>3</v>
      </c>
      <c r="D41">
        <v>459574</v>
      </c>
      <c r="E41" t="s">
        <v>4</v>
      </c>
      <c r="F41">
        <v>9.9998000000000004E-2</v>
      </c>
      <c r="G41" t="s">
        <v>5</v>
      </c>
      <c r="H41">
        <v>1</v>
      </c>
      <c r="I41" t="s">
        <v>6</v>
      </c>
      <c r="J41">
        <v>-500</v>
      </c>
      <c r="K41" t="s">
        <v>7</v>
      </c>
      <c r="L41">
        <v>1</v>
      </c>
      <c r="M41" t="s">
        <v>8</v>
      </c>
      <c r="N41">
        <v>0</v>
      </c>
      <c r="O41" t="s">
        <v>9</v>
      </c>
      <c r="P41" t="s">
        <v>10</v>
      </c>
      <c r="Q41">
        <v>0</v>
      </c>
      <c r="R41" t="s">
        <v>11</v>
      </c>
      <c r="S41">
        <v>38</v>
      </c>
    </row>
    <row r="42" spans="1:19">
      <c r="A42" t="s">
        <v>2</v>
      </c>
      <c r="B42">
        <v>1994</v>
      </c>
      <c r="C42" t="s">
        <v>3</v>
      </c>
      <c r="D42">
        <v>459644</v>
      </c>
      <c r="E42" t="s">
        <v>4</v>
      </c>
      <c r="F42">
        <v>9.9998000000000004E-2</v>
      </c>
      <c r="G42" t="s">
        <v>5</v>
      </c>
      <c r="H42">
        <v>70</v>
      </c>
      <c r="I42" t="s">
        <v>6</v>
      </c>
      <c r="J42">
        <v>191</v>
      </c>
      <c r="K42" t="s">
        <v>7</v>
      </c>
      <c r="L42">
        <v>692</v>
      </c>
      <c r="M42" t="s">
        <v>8</v>
      </c>
      <c r="N42">
        <v>0</v>
      </c>
      <c r="O42" t="s">
        <v>9</v>
      </c>
      <c r="P42" t="s">
        <v>10</v>
      </c>
      <c r="Q42">
        <v>0</v>
      </c>
      <c r="R42" t="s">
        <v>11</v>
      </c>
      <c r="S42">
        <v>49</v>
      </c>
    </row>
    <row r="43" spans="1:19">
      <c r="A43" t="s">
        <v>2</v>
      </c>
      <c r="B43">
        <v>1994</v>
      </c>
      <c r="C43" t="s">
        <v>3</v>
      </c>
      <c r="D43">
        <v>459722</v>
      </c>
      <c r="E43" t="s">
        <v>4</v>
      </c>
      <c r="F43">
        <v>9.9998000000000004E-2</v>
      </c>
      <c r="G43" t="s">
        <v>5</v>
      </c>
      <c r="H43">
        <v>78</v>
      </c>
      <c r="I43" t="s">
        <v>6</v>
      </c>
      <c r="J43">
        <v>581</v>
      </c>
      <c r="K43" t="s">
        <v>7</v>
      </c>
      <c r="L43">
        <v>1082</v>
      </c>
      <c r="M43" t="s">
        <v>8</v>
      </c>
      <c r="N43">
        <v>0</v>
      </c>
      <c r="O43" t="s">
        <v>9</v>
      </c>
      <c r="P43" t="s">
        <v>10</v>
      </c>
      <c r="Q43">
        <v>0</v>
      </c>
      <c r="R43" t="s">
        <v>11</v>
      </c>
      <c r="S43">
        <v>50</v>
      </c>
    </row>
    <row r="44" spans="1:19">
      <c r="A44" t="s">
        <v>2</v>
      </c>
      <c r="B44">
        <v>1994</v>
      </c>
      <c r="C44" t="s">
        <v>3</v>
      </c>
      <c r="D44">
        <v>459829</v>
      </c>
      <c r="E44" t="s">
        <v>4</v>
      </c>
      <c r="F44">
        <v>9.9998000000000004E-2</v>
      </c>
      <c r="G44" t="s">
        <v>5</v>
      </c>
      <c r="H44">
        <v>107</v>
      </c>
      <c r="I44" t="s">
        <v>6</v>
      </c>
      <c r="J44">
        <v>854</v>
      </c>
      <c r="K44" t="s">
        <v>7</v>
      </c>
      <c r="L44">
        <v>1355</v>
      </c>
      <c r="M44" t="s">
        <v>8</v>
      </c>
      <c r="N44">
        <v>0</v>
      </c>
      <c r="O44" t="s">
        <v>9</v>
      </c>
      <c r="P44" t="s">
        <v>10</v>
      </c>
      <c r="Q44">
        <v>0</v>
      </c>
      <c r="R44" t="s">
        <v>11</v>
      </c>
      <c r="S44">
        <v>50</v>
      </c>
    </row>
    <row r="45" spans="1:19">
      <c r="A45" t="s">
        <v>2</v>
      </c>
      <c r="B45">
        <v>1994</v>
      </c>
      <c r="C45" t="s">
        <v>3</v>
      </c>
      <c r="D45">
        <v>459988</v>
      </c>
      <c r="E45" t="s">
        <v>4</v>
      </c>
      <c r="F45">
        <v>9.9998000000000004E-2</v>
      </c>
      <c r="G45" t="s">
        <v>5</v>
      </c>
      <c r="H45">
        <v>159</v>
      </c>
      <c r="I45" t="s">
        <v>6</v>
      </c>
      <c r="J45">
        <v>869</v>
      </c>
      <c r="K45" t="s">
        <v>7</v>
      </c>
      <c r="L45">
        <v>1370</v>
      </c>
      <c r="M45" t="s">
        <v>8</v>
      </c>
      <c r="N45">
        <v>0</v>
      </c>
      <c r="O45" t="s">
        <v>9</v>
      </c>
      <c r="P45" t="s">
        <v>10</v>
      </c>
      <c r="Q45">
        <v>0</v>
      </c>
      <c r="R45" t="s">
        <v>11</v>
      </c>
      <c r="S45">
        <v>50</v>
      </c>
    </row>
    <row r="46" spans="1:19">
      <c r="A46" t="s">
        <v>2</v>
      </c>
      <c r="B46">
        <v>1994</v>
      </c>
      <c r="C46" t="s">
        <v>3</v>
      </c>
      <c r="D46">
        <v>460323</v>
      </c>
      <c r="E46" t="s">
        <v>4</v>
      </c>
      <c r="F46">
        <v>9.9998000000000004E-2</v>
      </c>
      <c r="G46" t="s">
        <v>5</v>
      </c>
      <c r="H46">
        <v>335</v>
      </c>
      <c r="I46" t="s">
        <v>6</v>
      </c>
      <c r="J46">
        <v>3541</v>
      </c>
      <c r="K46" t="s">
        <v>7</v>
      </c>
      <c r="L46">
        <v>4042</v>
      </c>
      <c r="M46" t="s">
        <v>8</v>
      </c>
      <c r="N46">
        <v>0</v>
      </c>
      <c r="O46" t="s">
        <v>9</v>
      </c>
      <c r="P46" t="s">
        <v>10</v>
      </c>
      <c r="Q46">
        <v>0</v>
      </c>
      <c r="R46" t="s">
        <v>11</v>
      </c>
      <c r="S46">
        <v>50</v>
      </c>
    </row>
    <row r="47" spans="1:19">
      <c r="A47" t="s">
        <v>2</v>
      </c>
      <c r="B47">
        <v>1994</v>
      </c>
      <c r="C47" t="s">
        <v>3</v>
      </c>
      <c r="D47">
        <v>460439</v>
      </c>
      <c r="E47" t="s">
        <v>4</v>
      </c>
      <c r="F47">
        <v>9.9998000000000004E-2</v>
      </c>
      <c r="G47" t="s">
        <v>5</v>
      </c>
      <c r="H47">
        <v>116</v>
      </c>
      <c r="I47" t="s">
        <v>6</v>
      </c>
      <c r="J47">
        <v>295</v>
      </c>
      <c r="K47" t="s">
        <v>7</v>
      </c>
      <c r="L47">
        <v>796</v>
      </c>
      <c r="M47" t="s">
        <v>8</v>
      </c>
      <c r="N47">
        <v>0</v>
      </c>
      <c r="O47" t="s">
        <v>9</v>
      </c>
      <c r="P47" t="s">
        <v>10</v>
      </c>
      <c r="Q47">
        <v>0</v>
      </c>
      <c r="R47" t="s">
        <v>11</v>
      </c>
      <c r="S47">
        <v>51</v>
      </c>
    </row>
    <row r="48" spans="1:19">
      <c r="A48" t="s">
        <v>2</v>
      </c>
      <c r="B48">
        <v>1994</v>
      </c>
      <c r="C48" t="s">
        <v>3</v>
      </c>
      <c r="D48">
        <v>460958</v>
      </c>
      <c r="E48" t="s">
        <v>4</v>
      </c>
      <c r="F48">
        <v>9.9998000000000004E-2</v>
      </c>
      <c r="G48" t="s">
        <v>5</v>
      </c>
      <c r="H48">
        <v>519</v>
      </c>
      <c r="I48" t="s">
        <v>6</v>
      </c>
      <c r="J48">
        <v>6474</v>
      </c>
      <c r="K48" t="s">
        <v>7</v>
      </c>
      <c r="L48">
        <v>6975</v>
      </c>
      <c r="M48" t="s">
        <v>8</v>
      </c>
      <c r="N48">
        <v>0</v>
      </c>
      <c r="O48" t="s">
        <v>9</v>
      </c>
      <c r="P48" t="s">
        <v>10</v>
      </c>
      <c r="Q48">
        <v>0</v>
      </c>
      <c r="R48" t="s">
        <v>11</v>
      </c>
      <c r="S48">
        <v>50</v>
      </c>
    </row>
    <row r="49" spans="1:19">
      <c r="A49" t="s">
        <v>2</v>
      </c>
      <c r="B49">
        <v>1994</v>
      </c>
      <c r="C49" t="s">
        <v>3</v>
      </c>
      <c r="D49">
        <v>461168</v>
      </c>
      <c r="E49" t="s">
        <v>4</v>
      </c>
      <c r="F49">
        <v>9.9998000000000004E-2</v>
      </c>
      <c r="G49" t="s">
        <v>5</v>
      </c>
      <c r="H49">
        <v>210</v>
      </c>
      <c r="I49" t="s">
        <v>6</v>
      </c>
      <c r="J49">
        <v>1256</v>
      </c>
      <c r="K49" t="s">
        <v>7</v>
      </c>
      <c r="L49">
        <v>1757</v>
      </c>
      <c r="M49" t="s">
        <v>8</v>
      </c>
      <c r="N49">
        <v>0</v>
      </c>
      <c r="O49" t="s">
        <v>9</v>
      </c>
      <c r="P49" t="s">
        <v>10</v>
      </c>
      <c r="Q49">
        <v>0</v>
      </c>
      <c r="R49" t="s">
        <v>11</v>
      </c>
      <c r="S49">
        <v>51</v>
      </c>
    </row>
    <row r="50" spans="1:19">
      <c r="A50" t="s">
        <v>2</v>
      </c>
      <c r="B50">
        <v>1994</v>
      </c>
      <c r="C50" t="s">
        <v>3</v>
      </c>
      <c r="D50">
        <v>461169</v>
      </c>
      <c r="E50" t="s">
        <v>4</v>
      </c>
      <c r="F50">
        <v>9.9998000000000004E-2</v>
      </c>
      <c r="G50" t="s">
        <v>5</v>
      </c>
      <c r="H50">
        <v>1</v>
      </c>
      <c r="I50" t="s">
        <v>6</v>
      </c>
      <c r="J50">
        <v>-500</v>
      </c>
      <c r="K50" t="s">
        <v>7</v>
      </c>
      <c r="L50">
        <v>1</v>
      </c>
      <c r="M50" t="s">
        <v>8</v>
      </c>
      <c r="N50">
        <v>0</v>
      </c>
      <c r="O50" t="s">
        <v>9</v>
      </c>
      <c r="P50" t="s">
        <v>10</v>
      </c>
      <c r="Q50">
        <v>0</v>
      </c>
      <c r="R50" t="s">
        <v>11</v>
      </c>
      <c r="S50">
        <v>38</v>
      </c>
    </row>
    <row r="51" spans="1:19">
      <c r="A51" t="s">
        <v>2</v>
      </c>
      <c r="B51">
        <v>1994</v>
      </c>
      <c r="C51" t="s">
        <v>3</v>
      </c>
      <c r="D51">
        <v>461179</v>
      </c>
      <c r="E51" t="s">
        <v>4</v>
      </c>
      <c r="F51">
        <v>9.9998000000000004E-2</v>
      </c>
      <c r="G51" t="s">
        <v>5</v>
      </c>
      <c r="H51">
        <v>10</v>
      </c>
      <c r="I51" t="s">
        <v>6</v>
      </c>
      <c r="J51">
        <v>-481</v>
      </c>
      <c r="K51" t="s">
        <v>7</v>
      </c>
      <c r="L51">
        <v>20</v>
      </c>
      <c r="M51" t="s">
        <v>8</v>
      </c>
      <c r="N51">
        <v>0</v>
      </c>
      <c r="O51" t="s">
        <v>9</v>
      </c>
      <c r="P51" t="s">
        <v>10</v>
      </c>
      <c r="Q51">
        <v>0</v>
      </c>
      <c r="R51" t="s">
        <v>11</v>
      </c>
      <c r="S51">
        <v>50</v>
      </c>
    </row>
    <row r="52" spans="1:19">
      <c r="A52" t="s">
        <v>2</v>
      </c>
      <c r="B52">
        <v>1994</v>
      </c>
      <c r="C52" t="s">
        <v>3</v>
      </c>
      <c r="D52">
        <v>461564</v>
      </c>
      <c r="E52" t="s">
        <v>4</v>
      </c>
      <c r="F52">
        <v>9.9998000000000004E-2</v>
      </c>
      <c r="G52" t="s">
        <v>5</v>
      </c>
      <c r="H52">
        <v>385</v>
      </c>
      <c r="I52" t="s">
        <v>6</v>
      </c>
      <c r="J52">
        <v>2505</v>
      </c>
      <c r="K52" t="s">
        <v>7</v>
      </c>
      <c r="L52">
        <v>3006</v>
      </c>
      <c r="M52" t="s">
        <v>8</v>
      </c>
      <c r="N52">
        <v>0</v>
      </c>
      <c r="O52" t="s">
        <v>9</v>
      </c>
      <c r="P52" t="s">
        <v>10</v>
      </c>
      <c r="Q52">
        <v>0</v>
      </c>
      <c r="R52" t="s">
        <v>11</v>
      </c>
      <c r="S52">
        <v>50</v>
      </c>
    </row>
    <row r="53" spans="1:19">
      <c r="A53" t="s">
        <v>2</v>
      </c>
      <c r="B53">
        <v>1994</v>
      </c>
      <c r="C53" t="s">
        <v>3</v>
      </c>
      <c r="D53">
        <v>461589</v>
      </c>
      <c r="E53" t="s">
        <v>4</v>
      </c>
      <c r="F53">
        <v>9.9998000000000004E-2</v>
      </c>
      <c r="G53" t="s">
        <v>5</v>
      </c>
      <c r="H53">
        <v>25</v>
      </c>
      <c r="I53" t="s">
        <v>6</v>
      </c>
      <c r="J53">
        <v>-382</v>
      </c>
      <c r="K53" t="s">
        <v>7</v>
      </c>
      <c r="L53">
        <v>119</v>
      </c>
      <c r="M53" t="s">
        <v>8</v>
      </c>
      <c r="N53">
        <v>0</v>
      </c>
      <c r="O53" t="s">
        <v>9</v>
      </c>
      <c r="P53" t="s">
        <v>10</v>
      </c>
      <c r="Q53">
        <v>0</v>
      </c>
      <c r="R53" t="s">
        <v>11</v>
      </c>
      <c r="S53">
        <v>51</v>
      </c>
    </row>
    <row r="54" spans="1:19">
      <c r="A54" t="s">
        <v>2</v>
      </c>
      <c r="B54">
        <v>1994</v>
      </c>
      <c r="C54" t="s">
        <v>3</v>
      </c>
      <c r="D54">
        <v>461592</v>
      </c>
      <c r="E54" t="s">
        <v>4</v>
      </c>
      <c r="F54">
        <v>9.9998000000000004E-2</v>
      </c>
      <c r="G54" t="s">
        <v>5</v>
      </c>
      <c r="H54">
        <v>3</v>
      </c>
      <c r="I54" t="s">
        <v>6</v>
      </c>
      <c r="J54">
        <v>-495</v>
      </c>
      <c r="K54" t="s">
        <v>7</v>
      </c>
      <c r="L54">
        <v>6</v>
      </c>
      <c r="M54" t="s">
        <v>8</v>
      </c>
      <c r="N54">
        <v>0</v>
      </c>
      <c r="O54" t="s">
        <v>9</v>
      </c>
      <c r="P54" t="s">
        <v>10</v>
      </c>
      <c r="Q54">
        <v>0</v>
      </c>
      <c r="R54" t="s">
        <v>11</v>
      </c>
      <c r="S54">
        <v>45</v>
      </c>
    </row>
    <row r="55" spans="1:19">
      <c r="A55" t="s">
        <v>2</v>
      </c>
      <c r="B55">
        <v>1994</v>
      </c>
      <c r="C55" t="s">
        <v>3</v>
      </c>
      <c r="D55">
        <v>461593</v>
      </c>
      <c r="E55" t="s">
        <v>4</v>
      </c>
      <c r="F55">
        <v>9.9998000000000004E-2</v>
      </c>
      <c r="G55" t="s">
        <v>5</v>
      </c>
      <c r="H55">
        <v>1</v>
      </c>
      <c r="I55" t="s">
        <v>6</v>
      </c>
      <c r="J55">
        <v>-500</v>
      </c>
      <c r="K55" t="s">
        <v>7</v>
      </c>
      <c r="L55">
        <v>1</v>
      </c>
      <c r="M55" t="s">
        <v>8</v>
      </c>
      <c r="N55">
        <v>0</v>
      </c>
      <c r="O55" t="s">
        <v>9</v>
      </c>
      <c r="P55" t="s">
        <v>10</v>
      </c>
      <c r="Q55">
        <v>0</v>
      </c>
      <c r="R55" t="s">
        <v>11</v>
      </c>
      <c r="S55">
        <v>38</v>
      </c>
    </row>
    <row r="56" spans="1:19">
      <c r="A56" t="s">
        <v>2</v>
      </c>
      <c r="B56">
        <v>1994</v>
      </c>
      <c r="C56" t="s">
        <v>3</v>
      </c>
      <c r="D56">
        <v>461594</v>
      </c>
      <c r="E56" t="s">
        <v>4</v>
      </c>
      <c r="F56">
        <v>9.9998000000000004E-2</v>
      </c>
      <c r="G56" t="s">
        <v>5</v>
      </c>
      <c r="H56">
        <v>1</v>
      </c>
      <c r="I56" t="s">
        <v>6</v>
      </c>
      <c r="J56">
        <v>-500</v>
      </c>
      <c r="K56" t="s">
        <v>7</v>
      </c>
      <c r="L56">
        <v>1</v>
      </c>
      <c r="M56" t="s">
        <v>8</v>
      </c>
      <c r="N56">
        <v>0</v>
      </c>
      <c r="O56" t="s">
        <v>9</v>
      </c>
      <c r="P56" t="s">
        <v>10</v>
      </c>
      <c r="Q56">
        <v>0</v>
      </c>
      <c r="R56" t="s">
        <v>11</v>
      </c>
      <c r="S56">
        <v>39</v>
      </c>
    </row>
    <row r="57" spans="1:19">
      <c r="A57" t="s">
        <v>2</v>
      </c>
      <c r="B57">
        <v>1994</v>
      </c>
      <c r="C57" t="s">
        <v>3</v>
      </c>
      <c r="D57">
        <v>461976</v>
      </c>
      <c r="E57" t="s">
        <v>4</v>
      </c>
      <c r="F57">
        <v>9.9998000000000004E-2</v>
      </c>
      <c r="G57" t="s">
        <v>5</v>
      </c>
      <c r="H57">
        <v>382</v>
      </c>
      <c r="I57" t="s">
        <v>6</v>
      </c>
      <c r="J57">
        <v>3212</v>
      </c>
      <c r="K57" t="s">
        <v>7</v>
      </c>
      <c r="L57">
        <v>3713</v>
      </c>
      <c r="M57" t="s">
        <v>8</v>
      </c>
      <c r="N57">
        <v>0</v>
      </c>
      <c r="O57" t="s">
        <v>9</v>
      </c>
      <c r="P57" t="s">
        <v>10</v>
      </c>
      <c r="Q57">
        <v>0</v>
      </c>
      <c r="R57" t="s">
        <v>11</v>
      </c>
      <c r="S57">
        <v>51</v>
      </c>
    </row>
    <row r="58" spans="1:19">
      <c r="A58" t="s">
        <v>2</v>
      </c>
      <c r="B58">
        <v>1994</v>
      </c>
      <c r="C58" t="s">
        <v>3</v>
      </c>
      <c r="D58">
        <v>462010</v>
      </c>
      <c r="E58" t="s">
        <v>4</v>
      </c>
      <c r="F58">
        <v>9.9998000000000004E-2</v>
      </c>
      <c r="G58" t="s">
        <v>5</v>
      </c>
      <c r="H58">
        <v>34</v>
      </c>
      <c r="I58" t="s">
        <v>6</v>
      </c>
      <c r="J58">
        <v>-221</v>
      </c>
      <c r="K58" t="s">
        <v>7</v>
      </c>
      <c r="L58">
        <v>280</v>
      </c>
      <c r="M58" t="s">
        <v>8</v>
      </c>
      <c r="N58">
        <v>0</v>
      </c>
      <c r="O58" t="s">
        <v>9</v>
      </c>
      <c r="P58" t="s">
        <v>10</v>
      </c>
      <c r="Q58">
        <v>0</v>
      </c>
      <c r="R58" t="s">
        <v>11</v>
      </c>
      <c r="S58">
        <v>50</v>
      </c>
    </row>
    <row r="59" spans="1:19">
      <c r="A59" t="s">
        <v>2</v>
      </c>
      <c r="B59">
        <v>1994</v>
      </c>
      <c r="C59" t="s">
        <v>3</v>
      </c>
      <c r="D59">
        <v>462226</v>
      </c>
      <c r="E59" t="s">
        <v>4</v>
      </c>
      <c r="F59">
        <v>9.9998000000000004E-2</v>
      </c>
      <c r="G59" t="s">
        <v>5</v>
      </c>
      <c r="H59">
        <v>216</v>
      </c>
      <c r="I59" t="s">
        <v>6</v>
      </c>
      <c r="J59">
        <v>1687</v>
      </c>
      <c r="K59" t="s">
        <v>7</v>
      </c>
      <c r="L59">
        <v>2188</v>
      </c>
      <c r="M59" t="s">
        <v>8</v>
      </c>
      <c r="N59">
        <v>0</v>
      </c>
      <c r="O59" t="s">
        <v>9</v>
      </c>
      <c r="P59" t="s">
        <v>10</v>
      </c>
      <c r="Q59">
        <v>0</v>
      </c>
      <c r="R59" t="s">
        <v>11</v>
      </c>
      <c r="S59">
        <v>50</v>
      </c>
    </row>
    <row r="60" spans="1:19">
      <c r="A60" t="s">
        <v>2</v>
      </c>
      <c r="B60">
        <v>1994</v>
      </c>
      <c r="C60" t="s">
        <v>3</v>
      </c>
      <c r="D60">
        <v>462438</v>
      </c>
      <c r="E60" t="s">
        <v>4</v>
      </c>
      <c r="F60">
        <v>9.9998000000000004E-2</v>
      </c>
      <c r="G60" t="s">
        <v>5</v>
      </c>
      <c r="H60">
        <v>212</v>
      </c>
      <c r="I60" t="s">
        <v>6</v>
      </c>
      <c r="J60">
        <v>1074</v>
      </c>
      <c r="K60" t="s">
        <v>7</v>
      </c>
      <c r="L60">
        <v>1575</v>
      </c>
      <c r="M60" t="s">
        <v>8</v>
      </c>
      <c r="N60">
        <v>0</v>
      </c>
      <c r="O60" t="s">
        <v>9</v>
      </c>
      <c r="P60" t="s">
        <v>10</v>
      </c>
      <c r="Q60">
        <v>0</v>
      </c>
      <c r="R60" t="s">
        <v>11</v>
      </c>
      <c r="S60">
        <v>50</v>
      </c>
    </row>
    <row r="61" spans="1:19">
      <c r="A61" t="s">
        <v>2</v>
      </c>
      <c r="B61">
        <v>1994</v>
      </c>
      <c r="C61" t="s">
        <v>3</v>
      </c>
      <c r="D61">
        <v>463571</v>
      </c>
      <c r="E61" t="s">
        <v>4</v>
      </c>
      <c r="F61">
        <v>9.9998000000000004E-2</v>
      </c>
      <c r="G61" t="s">
        <v>5</v>
      </c>
      <c r="H61">
        <v>1133</v>
      </c>
      <c r="I61" t="s">
        <v>6</v>
      </c>
      <c r="J61">
        <v>12076</v>
      </c>
      <c r="K61" t="s">
        <v>7</v>
      </c>
      <c r="L61">
        <v>12577</v>
      </c>
      <c r="M61" t="s">
        <v>8</v>
      </c>
      <c r="N61">
        <v>0</v>
      </c>
      <c r="O61" t="s">
        <v>9</v>
      </c>
      <c r="P61" t="s">
        <v>10</v>
      </c>
      <c r="Q61">
        <v>0</v>
      </c>
      <c r="R61" t="s">
        <v>11</v>
      </c>
      <c r="S61">
        <v>50</v>
      </c>
    </row>
    <row r="62" spans="1:19">
      <c r="A62" t="s">
        <v>2</v>
      </c>
      <c r="B62">
        <v>1994</v>
      </c>
      <c r="C62" t="s">
        <v>3</v>
      </c>
      <c r="D62">
        <v>463875</v>
      </c>
      <c r="E62" t="s">
        <v>4</v>
      </c>
      <c r="F62">
        <v>9.9998000000000004E-2</v>
      </c>
      <c r="G62" t="s">
        <v>5</v>
      </c>
      <c r="H62">
        <v>304</v>
      </c>
      <c r="I62" t="s">
        <v>6</v>
      </c>
      <c r="J62">
        <v>2327</v>
      </c>
      <c r="K62" t="s">
        <v>7</v>
      </c>
      <c r="L62">
        <v>2828</v>
      </c>
      <c r="M62" t="s">
        <v>8</v>
      </c>
      <c r="N62">
        <v>0</v>
      </c>
      <c r="O62" t="s">
        <v>9</v>
      </c>
      <c r="P62" t="s">
        <v>10</v>
      </c>
      <c r="Q62">
        <v>0</v>
      </c>
      <c r="R62" t="s">
        <v>11</v>
      </c>
      <c r="S62">
        <v>50</v>
      </c>
    </row>
    <row r="63" spans="1:19">
      <c r="A63" t="s">
        <v>2</v>
      </c>
      <c r="B63">
        <v>1994</v>
      </c>
      <c r="C63" t="s">
        <v>3</v>
      </c>
      <c r="D63">
        <v>463935</v>
      </c>
      <c r="E63" t="s">
        <v>4</v>
      </c>
      <c r="F63">
        <v>9.9998000000000004E-2</v>
      </c>
      <c r="G63" t="s">
        <v>5</v>
      </c>
      <c r="H63">
        <v>60</v>
      </c>
      <c r="I63" t="s">
        <v>6</v>
      </c>
      <c r="J63">
        <v>-237</v>
      </c>
      <c r="K63" t="s">
        <v>7</v>
      </c>
      <c r="L63">
        <v>264</v>
      </c>
      <c r="M63" t="s">
        <v>8</v>
      </c>
      <c r="N63">
        <v>0</v>
      </c>
      <c r="O63" t="s">
        <v>9</v>
      </c>
      <c r="P63" t="s">
        <v>10</v>
      </c>
      <c r="Q63">
        <v>0</v>
      </c>
      <c r="R63" t="s">
        <v>11</v>
      </c>
      <c r="S63">
        <v>50</v>
      </c>
    </row>
    <row r="64" spans="1:19">
      <c r="A64" t="s">
        <v>2</v>
      </c>
      <c r="B64">
        <v>1994</v>
      </c>
      <c r="C64" t="s">
        <v>3</v>
      </c>
      <c r="D64">
        <v>464449</v>
      </c>
      <c r="E64" t="s">
        <v>4</v>
      </c>
      <c r="F64">
        <v>9.9998000000000004E-2</v>
      </c>
      <c r="G64" t="s">
        <v>5</v>
      </c>
      <c r="H64">
        <v>514</v>
      </c>
      <c r="I64" t="s">
        <v>6</v>
      </c>
      <c r="J64">
        <v>4181</v>
      </c>
      <c r="K64" t="s">
        <v>7</v>
      </c>
      <c r="L64">
        <v>4682</v>
      </c>
      <c r="M64" t="s">
        <v>8</v>
      </c>
      <c r="N64">
        <v>0</v>
      </c>
      <c r="O64" t="s">
        <v>9</v>
      </c>
      <c r="P64" t="s">
        <v>10</v>
      </c>
      <c r="Q64">
        <v>0</v>
      </c>
      <c r="R64" t="s">
        <v>11</v>
      </c>
      <c r="S64">
        <v>50</v>
      </c>
    </row>
    <row r="65" spans="1:19">
      <c r="A65" t="s">
        <v>2</v>
      </c>
      <c r="B65">
        <v>1994</v>
      </c>
      <c r="C65" t="s">
        <v>3</v>
      </c>
      <c r="D65">
        <v>464450</v>
      </c>
      <c r="E65" t="s">
        <v>4</v>
      </c>
      <c r="F65">
        <v>9.9998000000000004E-2</v>
      </c>
      <c r="G65" t="s">
        <v>5</v>
      </c>
      <c r="H65">
        <v>1</v>
      </c>
      <c r="I65" t="s">
        <v>6</v>
      </c>
      <c r="J65">
        <v>-500</v>
      </c>
      <c r="K65" t="s">
        <v>7</v>
      </c>
      <c r="L65">
        <v>1</v>
      </c>
      <c r="M65" t="s">
        <v>8</v>
      </c>
      <c r="N65">
        <v>0</v>
      </c>
      <c r="O65" t="s">
        <v>9</v>
      </c>
      <c r="P65" t="s">
        <v>10</v>
      </c>
      <c r="Q65">
        <v>0</v>
      </c>
      <c r="R65" t="s">
        <v>11</v>
      </c>
      <c r="S65">
        <v>38</v>
      </c>
    </row>
    <row r="66" spans="1:19">
      <c r="A66" t="s">
        <v>2</v>
      </c>
      <c r="B66">
        <v>1994</v>
      </c>
      <c r="C66" t="s">
        <v>3</v>
      </c>
      <c r="D66">
        <v>464559</v>
      </c>
      <c r="E66" t="s">
        <v>4</v>
      </c>
      <c r="F66">
        <v>9.9998000000000004E-2</v>
      </c>
      <c r="G66" t="s">
        <v>5</v>
      </c>
      <c r="H66">
        <v>109</v>
      </c>
      <c r="I66" t="s">
        <v>6</v>
      </c>
      <c r="J66">
        <v>274</v>
      </c>
      <c r="K66" t="s">
        <v>7</v>
      </c>
      <c r="L66">
        <v>775</v>
      </c>
      <c r="M66" t="s">
        <v>8</v>
      </c>
      <c r="N66">
        <v>0</v>
      </c>
      <c r="O66" t="s">
        <v>9</v>
      </c>
      <c r="P66" t="s">
        <v>10</v>
      </c>
      <c r="Q66">
        <v>0</v>
      </c>
      <c r="R66" t="s">
        <v>11</v>
      </c>
      <c r="S66">
        <v>50</v>
      </c>
    </row>
    <row r="67" spans="1:19">
      <c r="A67" t="s">
        <v>2</v>
      </c>
      <c r="B67">
        <v>1994</v>
      </c>
      <c r="C67" t="s">
        <v>3</v>
      </c>
      <c r="D67">
        <v>465120</v>
      </c>
      <c r="E67" t="s">
        <v>4</v>
      </c>
      <c r="F67">
        <v>9.9998000000000004E-2</v>
      </c>
      <c r="G67" t="s">
        <v>5</v>
      </c>
      <c r="H67">
        <v>561</v>
      </c>
      <c r="I67" t="s">
        <v>6</v>
      </c>
      <c r="J67">
        <v>5343</v>
      </c>
      <c r="K67" t="s">
        <v>7</v>
      </c>
      <c r="L67">
        <v>5844</v>
      </c>
      <c r="M67" t="s">
        <v>8</v>
      </c>
      <c r="N67">
        <v>0</v>
      </c>
      <c r="O67" t="s">
        <v>9</v>
      </c>
      <c r="P67" t="s">
        <v>10</v>
      </c>
      <c r="Q67">
        <v>0</v>
      </c>
      <c r="R67" t="s">
        <v>11</v>
      </c>
      <c r="S67">
        <v>50</v>
      </c>
    </row>
    <row r="68" spans="1:19">
      <c r="A68" t="s">
        <v>2</v>
      </c>
      <c r="B68">
        <v>1994</v>
      </c>
      <c r="C68" t="s">
        <v>3</v>
      </c>
      <c r="D68">
        <v>465299</v>
      </c>
      <c r="E68" t="s">
        <v>4</v>
      </c>
      <c r="F68">
        <v>9.9998000000000004E-2</v>
      </c>
      <c r="G68" t="s">
        <v>5</v>
      </c>
      <c r="H68">
        <v>179</v>
      </c>
      <c r="I68" t="s">
        <v>6</v>
      </c>
      <c r="J68">
        <v>706</v>
      </c>
      <c r="K68" t="s">
        <v>7</v>
      </c>
      <c r="L68">
        <v>1207</v>
      </c>
      <c r="M68" t="s">
        <v>8</v>
      </c>
      <c r="N68">
        <v>0</v>
      </c>
      <c r="O68" t="s">
        <v>9</v>
      </c>
      <c r="P68" t="s">
        <v>10</v>
      </c>
      <c r="Q68">
        <v>0</v>
      </c>
      <c r="R68" t="s">
        <v>11</v>
      </c>
      <c r="S68">
        <v>50</v>
      </c>
    </row>
    <row r="69" spans="1:19">
      <c r="A69" t="s">
        <v>2</v>
      </c>
      <c r="B69">
        <v>1994</v>
      </c>
      <c r="C69" t="s">
        <v>3</v>
      </c>
      <c r="D69">
        <v>465625</v>
      </c>
      <c r="E69" t="s">
        <v>4</v>
      </c>
      <c r="F69">
        <v>9.9998000000000004E-2</v>
      </c>
      <c r="G69" t="s">
        <v>5</v>
      </c>
      <c r="H69">
        <v>326</v>
      </c>
      <c r="I69" t="s">
        <v>6</v>
      </c>
      <c r="J69">
        <v>2951</v>
      </c>
      <c r="K69" t="s">
        <v>7</v>
      </c>
      <c r="L69">
        <v>3452</v>
      </c>
      <c r="M69" t="s">
        <v>8</v>
      </c>
      <c r="N69">
        <v>0</v>
      </c>
      <c r="O69" t="s">
        <v>9</v>
      </c>
      <c r="P69" t="s">
        <v>10</v>
      </c>
      <c r="Q69">
        <v>0</v>
      </c>
      <c r="R69" t="s">
        <v>11</v>
      </c>
      <c r="S69">
        <v>50</v>
      </c>
    </row>
    <row r="70" spans="1:19">
      <c r="A70" t="s">
        <v>2</v>
      </c>
      <c r="B70">
        <v>1994</v>
      </c>
      <c r="C70" t="s">
        <v>3</v>
      </c>
      <c r="D70">
        <v>465671</v>
      </c>
      <c r="E70" t="s">
        <v>4</v>
      </c>
      <c r="F70">
        <v>9.9998000000000004E-2</v>
      </c>
      <c r="G70" t="s">
        <v>5</v>
      </c>
      <c r="H70">
        <v>46</v>
      </c>
      <c r="I70" t="s">
        <v>6</v>
      </c>
      <c r="J70">
        <v>-262</v>
      </c>
      <c r="K70" t="s">
        <v>7</v>
      </c>
      <c r="L70">
        <v>239</v>
      </c>
      <c r="M70" t="s">
        <v>8</v>
      </c>
      <c r="N70">
        <v>0</v>
      </c>
      <c r="O70" t="s">
        <v>9</v>
      </c>
      <c r="P70" t="s">
        <v>10</v>
      </c>
      <c r="Q70">
        <v>0</v>
      </c>
      <c r="R70" t="s">
        <v>11</v>
      </c>
      <c r="S70">
        <v>51</v>
      </c>
    </row>
    <row r="71" spans="1:19">
      <c r="A71" t="s">
        <v>2</v>
      </c>
      <c r="B71">
        <v>1994</v>
      </c>
      <c r="C71" t="s">
        <v>3</v>
      </c>
      <c r="D71">
        <v>465672</v>
      </c>
      <c r="E71" t="s">
        <v>4</v>
      </c>
      <c r="F71">
        <v>9.9998000000000004E-2</v>
      </c>
      <c r="G71" t="s">
        <v>5</v>
      </c>
      <c r="H71">
        <v>1</v>
      </c>
      <c r="I71" t="s">
        <v>6</v>
      </c>
      <c r="J71">
        <v>-500</v>
      </c>
      <c r="K71" t="s">
        <v>7</v>
      </c>
      <c r="L71">
        <v>1</v>
      </c>
      <c r="M71" t="s">
        <v>8</v>
      </c>
      <c r="N71">
        <v>0</v>
      </c>
      <c r="O71" t="s">
        <v>9</v>
      </c>
      <c r="P71" t="s">
        <v>10</v>
      </c>
      <c r="Q71">
        <v>0</v>
      </c>
      <c r="R71" t="s">
        <v>11</v>
      </c>
      <c r="S71">
        <v>32</v>
      </c>
    </row>
    <row r="72" spans="1:19">
      <c r="A72" t="s">
        <v>2</v>
      </c>
      <c r="B72">
        <v>1994</v>
      </c>
      <c r="C72" t="s">
        <v>3</v>
      </c>
      <c r="D72">
        <v>465769</v>
      </c>
      <c r="E72" t="s">
        <v>4</v>
      </c>
      <c r="F72">
        <v>9.9998000000000004E-2</v>
      </c>
      <c r="G72" t="s">
        <v>5</v>
      </c>
      <c r="H72">
        <v>97</v>
      </c>
      <c r="I72" t="s">
        <v>6</v>
      </c>
      <c r="J72">
        <v>379</v>
      </c>
      <c r="K72" t="s">
        <v>7</v>
      </c>
      <c r="L72">
        <v>880</v>
      </c>
      <c r="M72" t="s">
        <v>8</v>
      </c>
      <c r="N72">
        <v>0</v>
      </c>
      <c r="O72" t="s">
        <v>9</v>
      </c>
      <c r="P72" t="s">
        <v>10</v>
      </c>
      <c r="Q72">
        <v>0</v>
      </c>
      <c r="R72" t="s">
        <v>11</v>
      </c>
      <c r="S72">
        <v>51</v>
      </c>
    </row>
    <row r="73" spans="1:19">
      <c r="A73" t="s">
        <v>2</v>
      </c>
      <c r="B73">
        <v>1994</v>
      </c>
      <c r="C73" t="s">
        <v>3</v>
      </c>
      <c r="D73">
        <v>465960</v>
      </c>
      <c r="E73" t="s">
        <v>4</v>
      </c>
      <c r="F73">
        <v>9.9998000000000004E-2</v>
      </c>
      <c r="G73" t="s">
        <v>5</v>
      </c>
      <c r="H73">
        <v>191</v>
      </c>
      <c r="I73" t="s">
        <v>6</v>
      </c>
      <c r="J73">
        <v>2044</v>
      </c>
      <c r="K73" t="s">
        <v>7</v>
      </c>
      <c r="L73">
        <v>2545</v>
      </c>
      <c r="M73" t="s">
        <v>8</v>
      </c>
      <c r="N73">
        <v>0</v>
      </c>
      <c r="O73" t="s">
        <v>9</v>
      </c>
      <c r="P73" t="s">
        <v>10</v>
      </c>
      <c r="Q73">
        <v>0</v>
      </c>
      <c r="R73" t="s">
        <v>11</v>
      </c>
      <c r="S73">
        <v>51</v>
      </c>
    </row>
    <row r="74" spans="1:19">
      <c r="A74" t="s">
        <v>2</v>
      </c>
      <c r="B74">
        <v>1994</v>
      </c>
      <c r="C74" t="s">
        <v>3</v>
      </c>
      <c r="D74">
        <v>466065</v>
      </c>
      <c r="E74" t="s">
        <v>4</v>
      </c>
      <c r="F74">
        <v>9.9998000000000004E-2</v>
      </c>
      <c r="G74" t="s">
        <v>5</v>
      </c>
      <c r="H74">
        <v>105</v>
      </c>
      <c r="I74" t="s">
        <v>6</v>
      </c>
      <c r="J74">
        <v>562</v>
      </c>
      <c r="K74" t="s">
        <v>7</v>
      </c>
      <c r="L74">
        <v>1063</v>
      </c>
      <c r="M74" t="s">
        <v>8</v>
      </c>
      <c r="N74">
        <v>0</v>
      </c>
      <c r="O74" t="s">
        <v>9</v>
      </c>
      <c r="P74" t="s">
        <v>10</v>
      </c>
      <c r="Q74">
        <v>0</v>
      </c>
      <c r="R74" t="s">
        <v>11</v>
      </c>
      <c r="S74">
        <v>50</v>
      </c>
    </row>
    <row r="75" spans="1:19">
      <c r="A75" t="s">
        <v>2</v>
      </c>
      <c r="B75">
        <v>1994</v>
      </c>
      <c r="C75" t="s">
        <v>3</v>
      </c>
      <c r="D75">
        <v>466099</v>
      </c>
      <c r="E75" t="s">
        <v>4</v>
      </c>
      <c r="F75">
        <v>9.9998000000000004E-2</v>
      </c>
      <c r="G75" t="s">
        <v>5</v>
      </c>
      <c r="H75">
        <v>34</v>
      </c>
      <c r="I75" t="s">
        <v>6</v>
      </c>
      <c r="J75">
        <v>-344</v>
      </c>
      <c r="K75" t="s">
        <v>7</v>
      </c>
      <c r="L75">
        <v>157</v>
      </c>
      <c r="M75" t="s">
        <v>8</v>
      </c>
      <c r="N75">
        <v>0</v>
      </c>
      <c r="O75" t="s">
        <v>9</v>
      </c>
      <c r="P75" t="s">
        <v>10</v>
      </c>
      <c r="Q75">
        <v>0</v>
      </c>
      <c r="R75" t="s">
        <v>11</v>
      </c>
      <c r="S75">
        <v>50</v>
      </c>
    </row>
    <row r="76" spans="1:19">
      <c r="A76" t="s">
        <v>2</v>
      </c>
      <c r="B76">
        <v>1994</v>
      </c>
      <c r="C76" t="s">
        <v>3</v>
      </c>
      <c r="D76">
        <v>466479</v>
      </c>
      <c r="E76" t="s">
        <v>4</v>
      </c>
      <c r="F76">
        <v>9.9998000000000004E-2</v>
      </c>
      <c r="G76" t="s">
        <v>5</v>
      </c>
      <c r="H76">
        <v>380</v>
      </c>
      <c r="I76" t="s">
        <v>6</v>
      </c>
      <c r="J76">
        <v>2969</v>
      </c>
      <c r="K76" t="s">
        <v>7</v>
      </c>
      <c r="L76">
        <v>3470</v>
      </c>
      <c r="M76" t="s">
        <v>8</v>
      </c>
      <c r="N76">
        <v>0</v>
      </c>
      <c r="O76" t="s">
        <v>9</v>
      </c>
      <c r="P76" t="s">
        <v>10</v>
      </c>
      <c r="Q76">
        <v>0</v>
      </c>
      <c r="R76" t="s">
        <v>11</v>
      </c>
      <c r="S76">
        <v>50</v>
      </c>
    </row>
    <row r="77" spans="1:19">
      <c r="A77" t="s">
        <v>2</v>
      </c>
      <c r="B77">
        <v>1994</v>
      </c>
      <c r="C77" t="s">
        <v>3</v>
      </c>
      <c r="D77">
        <v>466701</v>
      </c>
      <c r="E77" t="s">
        <v>4</v>
      </c>
      <c r="F77">
        <v>9.9998000000000004E-2</v>
      </c>
      <c r="G77" t="s">
        <v>5</v>
      </c>
      <c r="H77">
        <v>222</v>
      </c>
      <c r="I77" t="s">
        <v>6</v>
      </c>
      <c r="J77">
        <v>1691</v>
      </c>
      <c r="K77" t="s">
        <v>7</v>
      </c>
      <c r="L77">
        <v>2192</v>
      </c>
      <c r="M77" t="s">
        <v>8</v>
      </c>
      <c r="N77">
        <v>0</v>
      </c>
      <c r="O77" t="s">
        <v>9</v>
      </c>
      <c r="P77" t="s">
        <v>10</v>
      </c>
      <c r="Q77">
        <v>0</v>
      </c>
      <c r="R77" t="s">
        <v>11</v>
      </c>
      <c r="S77">
        <v>50</v>
      </c>
    </row>
    <row r="78" spans="1:19">
      <c r="A78" t="s">
        <v>2</v>
      </c>
      <c r="B78">
        <v>1994</v>
      </c>
      <c r="C78" t="s">
        <v>3</v>
      </c>
      <c r="D78">
        <v>466728</v>
      </c>
      <c r="E78" t="s">
        <v>4</v>
      </c>
      <c r="F78">
        <v>9.9998000000000004E-2</v>
      </c>
      <c r="G78" t="s">
        <v>5</v>
      </c>
      <c r="H78">
        <v>27</v>
      </c>
      <c r="I78" t="s">
        <v>6</v>
      </c>
      <c r="J78">
        <v>-364</v>
      </c>
      <c r="K78" t="s">
        <v>7</v>
      </c>
      <c r="L78">
        <v>137</v>
      </c>
      <c r="M78" t="s">
        <v>8</v>
      </c>
      <c r="N78">
        <v>0</v>
      </c>
      <c r="O78" t="s">
        <v>9</v>
      </c>
      <c r="P78" t="s">
        <v>10</v>
      </c>
      <c r="Q78">
        <v>0</v>
      </c>
      <c r="R78" t="s">
        <v>11</v>
      </c>
      <c r="S78">
        <v>51</v>
      </c>
    </row>
    <row r="79" spans="1:19">
      <c r="A79" t="s">
        <v>2</v>
      </c>
      <c r="B79">
        <v>1994</v>
      </c>
      <c r="C79" t="s">
        <v>3</v>
      </c>
      <c r="D79">
        <v>466956</v>
      </c>
      <c r="E79" t="s">
        <v>4</v>
      </c>
      <c r="F79">
        <v>9.9998000000000004E-2</v>
      </c>
      <c r="G79" t="s">
        <v>5</v>
      </c>
      <c r="H79">
        <v>228</v>
      </c>
      <c r="I79" t="s">
        <v>6</v>
      </c>
      <c r="J79">
        <v>1365</v>
      </c>
      <c r="K79" t="s">
        <v>7</v>
      </c>
      <c r="L79">
        <v>1866</v>
      </c>
      <c r="M79" t="s">
        <v>8</v>
      </c>
      <c r="N79">
        <v>0</v>
      </c>
      <c r="O79" t="s">
        <v>9</v>
      </c>
      <c r="P79" t="s">
        <v>10</v>
      </c>
      <c r="Q79">
        <v>0</v>
      </c>
      <c r="R79" t="s">
        <v>11</v>
      </c>
      <c r="S79">
        <v>51</v>
      </c>
    </row>
    <row r="80" spans="1:19">
      <c r="A80" t="s">
        <v>2</v>
      </c>
      <c r="B80">
        <v>1994</v>
      </c>
      <c r="C80" t="s">
        <v>3</v>
      </c>
      <c r="D80">
        <v>466957</v>
      </c>
      <c r="E80" t="s">
        <v>4</v>
      </c>
      <c r="F80">
        <v>9.9998000000000004E-2</v>
      </c>
      <c r="G80" t="s">
        <v>5</v>
      </c>
      <c r="H80">
        <v>1</v>
      </c>
      <c r="I80" t="s">
        <v>6</v>
      </c>
      <c r="J80">
        <v>-500</v>
      </c>
      <c r="K80" t="s">
        <v>7</v>
      </c>
      <c r="L80">
        <v>1</v>
      </c>
      <c r="M80" t="s">
        <v>8</v>
      </c>
      <c r="N80">
        <v>0</v>
      </c>
      <c r="O80" t="s">
        <v>9</v>
      </c>
      <c r="P80" t="s">
        <v>10</v>
      </c>
      <c r="Q80">
        <v>0</v>
      </c>
      <c r="R80" t="s">
        <v>11</v>
      </c>
      <c r="S80">
        <v>36</v>
      </c>
    </row>
    <row r="81" spans="1:19">
      <c r="A81" t="s">
        <v>2</v>
      </c>
      <c r="B81">
        <v>1994</v>
      </c>
      <c r="C81" t="s">
        <v>3</v>
      </c>
      <c r="D81">
        <v>468469</v>
      </c>
      <c r="E81" t="s">
        <v>4</v>
      </c>
      <c r="F81">
        <v>9.9998000000000004E-2</v>
      </c>
      <c r="G81" t="s">
        <v>5</v>
      </c>
      <c r="H81">
        <v>1512</v>
      </c>
      <c r="I81" t="s">
        <v>6</v>
      </c>
      <c r="J81">
        <v>13446</v>
      </c>
      <c r="K81" t="s">
        <v>7</v>
      </c>
      <c r="L81">
        <v>13947</v>
      </c>
      <c r="M81" t="s">
        <v>8</v>
      </c>
      <c r="N81">
        <v>0</v>
      </c>
      <c r="O81" t="s">
        <v>9</v>
      </c>
      <c r="P81" t="s">
        <v>10</v>
      </c>
      <c r="Q81">
        <v>0</v>
      </c>
      <c r="R81" t="s">
        <v>11</v>
      </c>
      <c r="S81">
        <v>50</v>
      </c>
    </row>
    <row r="82" spans="1:19">
      <c r="A82" t="s">
        <v>2</v>
      </c>
      <c r="B82">
        <v>1994</v>
      </c>
      <c r="C82" t="s">
        <v>3</v>
      </c>
      <c r="D82">
        <v>469304</v>
      </c>
      <c r="E82" t="s">
        <v>4</v>
      </c>
      <c r="F82">
        <v>9.9998000000000004E-2</v>
      </c>
      <c r="G82" t="s">
        <v>5</v>
      </c>
      <c r="H82">
        <v>835</v>
      </c>
      <c r="I82" t="s">
        <v>6</v>
      </c>
      <c r="J82">
        <v>5661</v>
      </c>
      <c r="K82" t="s">
        <v>7</v>
      </c>
      <c r="L82">
        <v>6162</v>
      </c>
      <c r="M82" t="s">
        <v>8</v>
      </c>
      <c r="N82">
        <v>0</v>
      </c>
      <c r="O82" t="s">
        <v>9</v>
      </c>
      <c r="P82" t="s">
        <v>10</v>
      </c>
      <c r="Q82">
        <v>0</v>
      </c>
      <c r="R82" t="s">
        <v>11</v>
      </c>
      <c r="S82">
        <v>48</v>
      </c>
    </row>
    <row r="83" spans="1:19">
      <c r="A83" t="s">
        <v>2</v>
      </c>
      <c r="B83">
        <v>1994</v>
      </c>
      <c r="C83" t="s">
        <v>3</v>
      </c>
      <c r="D83">
        <v>469313</v>
      </c>
      <c r="E83" t="s">
        <v>4</v>
      </c>
      <c r="F83">
        <v>9.9998000000000004E-2</v>
      </c>
      <c r="G83" t="s">
        <v>5</v>
      </c>
      <c r="H83">
        <v>9</v>
      </c>
      <c r="I83" t="s">
        <v>6</v>
      </c>
      <c r="J83">
        <v>-458</v>
      </c>
      <c r="K83" t="s">
        <v>7</v>
      </c>
      <c r="L83">
        <v>43</v>
      </c>
      <c r="M83" t="s">
        <v>8</v>
      </c>
      <c r="N83">
        <v>0</v>
      </c>
      <c r="O83" t="s">
        <v>9</v>
      </c>
      <c r="P83" t="s">
        <v>10</v>
      </c>
      <c r="Q83">
        <v>0</v>
      </c>
      <c r="R83" t="s">
        <v>11</v>
      </c>
      <c r="S83">
        <v>48</v>
      </c>
    </row>
    <row r="84" spans="1:19">
      <c r="A84" t="s">
        <v>2</v>
      </c>
      <c r="B84">
        <v>1994</v>
      </c>
      <c r="C84" t="s">
        <v>3</v>
      </c>
      <c r="D84">
        <v>469335</v>
      </c>
      <c r="E84" t="s">
        <v>4</v>
      </c>
      <c r="F84">
        <v>9.9998000000000004E-2</v>
      </c>
      <c r="G84" t="s">
        <v>5</v>
      </c>
      <c r="H84">
        <v>22</v>
      </c>
      <c r="I84" t="s">
        <v>6</v>
      </c>
      <c r="J84">
        <v>-399</v>
      </c>
      <c r="K84" t="s">
        <v>7</v>
      </c>
      <c r="L84">
        <v>102</v>
      </c>
      <c r="M84" t="s">
        <v>8</v>
      </c>
      <c r="N84">
        <v>0</v>
      </c>
      <c r="O84" t="s">
        <v>9</v>
      </c>
      <c r="P84" t="s">
        <v>10</v>
      </c>
      <c r="Q84">
        <v>0</v>
      </c>
      <c r="R84" t="s">
        <v>11</v>
      </c>
      <c r="S84">
        <v>47</v>
      </c>
    </row>
    <row r="85" spans="1:19">
      <c r="A85" t="s">
        <v>2</v>
      </c>
      <c r="B85">
        <v>1994</v>
      </c>
      <c r="C85" t="s">
        <v>3</v>
      </c>
      <c r="D85">
        <v>469467</v>
      </c>
      <c r="E85" t="s">
        <v>4</v>
      </c>
      <c r="F85">
        <v>9.9998000000000004E-2</v>
      </c>
      <c r="G85" t="s">
        <v>5</v>
      </c>
      <c r="H85">
        <v>132</v>
      </c>
      <c r="I85" t="s">
        <v>6</v>
      </c>
      <c r="J85">
        <v>271</v>
      </c>
      <c r="K85" t="s">
        <v>7</v>
      </c>
      <c r="L85">
        <v>772</v>
      </c>
      <c r="M85" t="s">
        <v>8</v>
      </c>
      <c r="N85">
        <v>0</v>
      </c>
      <c r="O85" t="s">
        <v>9</v>
      </c>
      <c r="P85" t="s">
        <v>10</v>
      </c>
      <c r="Q85">
        <v>0</v>
      </c>
      <c r="R85" t="s">
        <v>11</v>
      </c>
      <c r="S85">
        <v>49</v>
      </c>
    </row>
    <row r="86" spans="1:19">
      <c r="A86" t="s">
        <v>2</v>
      </c>
      <c r="B86">
        <v>1994</v>
      </c>
      <c r="C86" t="s">
        <v>3</v>
      </c>
      <c r="D86">
        <v>469468</v>
      </c>
      <c r="E86" t="s">
        <v>4</v>
      </c>
      <c r="F86">
        <v>9.9998000000000004E-2</v>
      </c>
      <c r="G86" t="s">
        <v>5</v>
      </c>
      <c r="H86">
        <v>1</v>
      </c>
      <c r="I86" t="s">
        <v>6</v>
      </c>
      <c r="J86">
        <v>-500</v>
      </c>
      <c r="K86" t="s">
        <v>7</v>
      </c>
      <c r="L86">
        <v>1</v>
      </c>
      <c r="M86" t="s">
        <v>8</v>
      </c>
      <c r="N86">
        <v>0</v>
      </c>
      <c r="O86" t="s">
        <v>9</v>
      </c>
      <c r="P86" t="s">
        <v>10</v>
      </c>
      <c r="Q86">
        <v>0</v>
      </c>
      <c r="R86" t="s">
        <v>11</v>
      </c>
      <c r="S86">
        <v>38</v>
      </c>
    </row>
    <row r="87" spans="1:19">
      <c r="A87" t="s">
        <v>2</v>
      </c>
      <c r="B87">
        <v>1994</v>
      </c>
      <c r="C87" t="s">
        <v>3</v>
      </c>
      <c r="D87">
        <v>469501</v>
      </c>
      <c r="E87" t="s">
        <v>4</v>
      </c>
      <c r="F87">
        <v>9.9998000000000004E-2</v>
      </c>
      <c r="G87" t="s">
        <v>5</v>
      </c>
      <c r="H87">
        <v>33</v>
      </c>
      <c r="I87" t="s">
        <v>6</v>
      </c>
      <c r="J87">
        <v>-331</v>
      </c>
      <c r="K87" t="s">
        <v>7</v>
      </c>
      <c r="L87">
        <v>170</v>
      </c>
      <c r="M87" t="s">
        <v>8</v>
      </c>
      <c r="N87">
        <v>0</v>
      </c>
      <c r="O87" t="s">
        <v>9</v>
      </c>
      <c r="P87" t="s">
        <v>10</v>
      </c>
      <c r="Q87">
        <v>0</v>
      </c>
      <c r="R87" t="s">
        <v>11</v>
      </c>
      <c r="S87">
        <v>48</v>
      </c>
    </row>
    <row r="88" spans="1:19">
      <c r="A88" t="s">
        <v>2</v>
      </c>
      <c r="B88">
        <v>1994</v>
      </c>
      <c r="C88" t="s">
        <v>3</v>
      </c>
      <c r="D88">
        <v>469603</v>
      </c>
      <c r="E88" t="s">
        <v>4</v>
      </c>
      <c r="F88">
        <v>9.9998000000000004E-2</v>
      </c>
      <c r="G88" t="s">
        <v>5</v>
      </c>
      <c r="H88">
        <v>102</v>
      </c>
      <c r="I88" t="s">
        <v>6</v>
      </c>
      <c r="J88">
        <v>104</v>
      </c>
      <c r="K88" t="s">
        <v>7</v>
      </c>
      <c r="L88">
        <v>605</v>
      </c>
      <c r="M88" t="s">
        <v>8</v>
      </c>
      <c r="N88">
        <v>0</v>
      </c>
      <c r="O88" t="s">
        <v>9</v>
      </c>
      <c r="P88" t="s">
        <v>10</v>
      </c>
      <c r="Q88">
        <v>0</v>
      </c>
      <c r="R88" t="s">
        <v>11</v>
      </c>
      <c r="S88">
        <v>49</v>
      </c>
    </row>
    <row r="89" spans="1:19">
      <c r="A89" t="s">
        <v>2</v>
      </c>
      <c r="B89">
        <v>1994</v>
      </c>
      <c r="C89" t="s">
        <v>3</v>
      </c>
      <c r="D89">
        <v>469732</v>
      </c>
      <c r="E89" t="s">
        <v>4</v>
      </c>
      <c r="F89">
        <v>9.9998000000000004E-2</v>
      </c>
      <c r="G89" t="s">
        <v>5</v>
      </c>
      <c r="H89">
        <v>129</v>
      </c>
      <c r="I89" t="s">
        <v>6</v>
      </c>
      <c r="J89">
        <v>327</v>
      </c>
      <c r="K89" t="s">
        <v>7</v>
      </c>
      <c r="L89">
        <v>828</v>
      </c>
      <c r="M89" t="s">
        <v>8</v>
      </c>
      <c r="N89">
        <v>0</v>
      </c>
      <c r="O89" t="s">
        <v>9</v>
      </c>
      <c r="P89" t="s">
        <v>10</v>
      </c>
      <c r="Q89">
        <v>0</v>
      </c>
      <c r="R89" t="s">
        <v>11</v>
      </c>
      <c r="S89">
        <v>49</v>
      </c>
    </row>
    <row r="90" spans="1:19">
      <c r="A90" t="s">
        <v>2</v>
      </c>
      <c r="B90">
        <v>1994</v>
      </c>
      <c r="C90" t="s">
        <v>3</v>
      </c>
      <c r="D90">
        <v>469733</v>
      </c>
      <c r="E90" t="s">
        <v>4</v>
      </c>
      <c r="F90">
        <v>9.9998000000000004E-2</v>
      </c>
      <c r="G90" t="s">
        <v>5</v>
      </c>
      <c r="H90">
        <v>1</v>
      </c>
      <c r="I90" t="s">
        <v>6</v>
      </c>
      <c r="J90">
        <v>-500</v>
      </c>
      <c r="K90" t="s">
        <v>7</v>
      </c>
      <c r="L90">
        <v>1</v>
      </c>
      <c r="M90" t="s">
        <v>8</v>
      </c>
      <c r="N90">
        <v>0</v>
      </c>
      <c r="O90" t="s">
        <v>9</v>
      </c>
      <c r="P90" t="s">
        <v>10</v>
      </c>
      <c r="Q90">
        <v>0</v>
      </c>
      <c r="R90" t="s">
        <v>11</v>
      </c>
      <c r="S90">
        <v>32</v>
      </c>
    </row>
    <row r="91" spans="1:19">
      <c r="A91" t="s">
        <v>2</v>
      </c>
      <c r="B91">
        <v>1994</v>
      </c>
      <c r="C91" t="s">
        <v>3</v>
      </c>
      <c r="D91">
        <v>470815</v>
      </c>
      <c r="E91" t="s">
        <v>4</v>
      </c>
      <c r="F91">
        <v>9.9998000000000004E-2</v>
      </c>
      <c r="G91" t="s">
        <v>5</v>
      </c>
      <c r="H91">
        <v>1082</v>
      </c>
      <c r="I91" t="s">
        <v>6</v>
      </c>
      <c r="J91">
        <v>8140</v>
      </c>
      <c r="K91" t="s">
        <v>7</v>
      </c>
      <c r="L91">
        <v>8641</v>
      </c>
      <c r="M91" t="s">
        <v>8</v>
      </c>
      <c r="N91">
        <v>0</v>
      </c>
      <c r="O91" t="s">
        <v>9</v>
      </c>
      <c r="P91" t="s">
        <v>10</v>
      </c>
      <c r="Q91">
        <v>0</v>
      </c>
      <c r="R91" t="s">
        <v>11</v>
      </c>
      <c r="S91">
        <v>50</v>
      </c>
    </row>
    <row r="92" spans="1:19">
      <c r="A92" t="s">
        <v>2</v>
      </c>
      <c r="B92">
        <v>1994</v>
      </c>
      <c r="C92" t="s">
        <v>3</v>
      </c>
      <c r="D92">
        <v>471408</v>
      </c>
      <c r="E92" t="s">
        <v>4</v>
      </c>
      <c r="F92">
        <v>9.9998000000000004E-2</v>
      </c>
      <c r="G92" t="s">
        <v>5</v>
      </c>
      <c r="H92">
        <v>593</v>
      </c>
      <c r="I92" t="s">
        <v>6</v>
      </c>
      <c r="J92">
        <v>4348</v>
      </c>
      <c r="K92" t="s">
        <v>7</v>
      </c>
      <c r="L92">
        <v>4849</v>
      </c>
      <c r="M92" t="s">
        <v>8</v>
      </c>
      <c r="N92">
        <v>0</v>
      </c>
      <c r="O92" t="s">
        <v>9</v>
      </c>
      <c r="P92" t="s">
        <v>10</v>
      </c>
      <c r="Q92">
        <v>0</v>
      </c>
      <c r="R92" t="s">
        <v>11</v>
      </c>
      <c r="S92">
        <v>47</v>
      </c>
    </row>
    <row r="93" spans="1:19">
      <c r="A93" t="s">
        <v>2</v>
      </c>
      <c r="B93">
        <v>1994</v>
      </c>
      <c r="C93" t="s">
        <v>3</v>
      </c>
      <c r="D93">
        <v>471504</v>
      </c>
      <c r="E93" t="s">
        <v>4</v>
      </c>
      <c r="F93">
        <v>9.9998000000000004E-2</v>
      </c>
      <c r="G93" t="s">
        <v>5</v>
      </c>
      <c r="H93">
        <v>96</v>
      </c>
      <c r="I93" t="s">
        <v>6</v>
      </c>
      <c r="J93">
        <v>112</v>
      </c>
      <c r="K93" t="s">
        <v>7</v>
      </c>
      <c r="L93">
        <v>613</v>
      </c>
      <c r="M93" t="s">
        <v>8</v>
      </c>
      <c r="N93">
        <v>0</v>
      </c>
      <c r="O93" t="s">
        <v>9</v>
      </c>
      <c r="P93" t="s">
        <v>10</v>
      </c>
      <c r="Q93">
        <v>0</v>
      </c>
      <c r="R93" t="s">
        <v>11</v>
      </c>
      <c r="S93">
        <v>48</v>
      </c>
    </row>
    <row r="94" spans="1:19">
      <c r="A94" t="s">
        <v>2</v>
      </c>
      <c r="B94">
        <v>1994</v>
      </c>
      <c r="C94" t="s">
        <v>3</v>
      </c>
      <c r="D94">
        <v>471919</v>
      </c>
      <c r="E94" t="s">
        <v>4</v>
      </c>
      <c r="F94">
        <v>9.9998000000000004E-2</v>
      </c>
      <c r="G94" t="s">
        <v>5</v>
      </c>
      <c r="H94">
        <v>415</v>
      </c>
      <c r="I94" t="s">
        <v>6</v>
      </c>
      <c r="J94">
        <v>3027</v>
      </c>
      <c r="K94" t="s">
        <v>7</v>
      </c>
      <c r="L94">
        <v>3528</v>
      </c>
      <c r="M94" t="s">
        <v>8</v>
      </c>
      <c r="N94">
        <v>0</v>
      </c>
      <c r="O94" t="s">
        <v>9</v>
      </c>
      <c r="P94" t="s">
        <v>10</v>
      </c>
      <c r="Q94">
        <v>0</v>
      </c>
      <c r="R94" t="s">
        <v>11</v>
      </c>
      <c r="S94">
        <v>48</v>
      </c>
    </row>
    <row r="95" spans="1:19">
      <c r="A95" t="s">
        <v>2</v>
      </c>
      <c r="B95">
        <v>1994</v>
      </c>
      <c r="C95" t="s">
        <v>3</v>
      </c>
      <c r="D95">
        <v>471920</v>
      </c>
      <c r="E95" t="s">
        <v>4</v>
      </c>
      <c r="F95">
        <v>9.9998000000000004E-2</v>
      </c>
      <c r="G95" t="s">
        <v>5</v>
      </c>
      <c r="H95">
        <v>1</v>
      </c>
      <c r="I95" t="s">
        <v>6</v>
      </c>
      <c r="J95">
        <v>-500</v>
      </c>
      <c r="K95" t="s">
        <v>7</v>
      </c>
      <c r="L95">
        <v>1</v>
      </c>
      <c r="M95" t="s">
        <v>8</v>
      </c>
      <c r="N95">
        <v>0</v>
      </c>
      <c r="O95" t="s">
        <v>9</v>
      </c>
      <c r="P95" t="s">
        <v>10</v>
      </c>
      <c r="Q95">
        <v>0</v>
      </c>
      <c r="R95" t="s">
        <v>11</v>
      </c>
      <c r="S95">
        <v>35</v>
      </c>
    </row>
    <row r="96" spans="1:19">
      <c r="A96" t="s">
        <v>2</v>
      </c>
      <c r="B96">
        <v>1994</v>
      </c>
      <c r="C96" t="s">
        <v>3</v>
      </c>
      <c r="D96">
        <v>471921</v>
      </c>
      <c r="E96" t="s">
        <v>4</v>
      </c>
      <c r="F96">
        <v>9.9998000000000004E-2</v>
      </c>
      <c r="G96" t="s">
        <v>5</v>
      </c>
      <c r="H96">
        <v>1</v>
      </c>
      <c r="I96" t="s">
        <v>6</v>
      </c>
      <c r="J96">
        <v>-500</v>
      </c>
      <c r="K96" t="s">
        <v>7</v>
      </c>
      <c r="L96">
        <v>1</v>
      </c>
      <c r="M96" t="s">
        <v>8</v>
      </c>
      <c r="N96">
        <v>0</v>
      </c>
      <c r="O96" t="s">
        <v>9</v>
      </c>
      <c r="P96" t="s">
        <v>10</v>
      </c>
      <c r="Q96">
        <v>0</v>
      </c>
      <c r="R96" t="s">
        <v>11</v>
      </c>
      <c r="S96">
        <v>35</v>
      </c>
    </row>
    <row r="97" spans="1:19">
      <c r="A97" t="s">
        <v>2</v>
      </c>
      <c r="B97">
        <v>1994</v>
      </c>
      <c r="C97" t="s">
        <v>3</v>
      </c>
      <c r="D97">
        <v>471922</v>
      </c>
      <c r="E97" t="s">
        <v>4</v>
      </c>
      <c r="F97">
        <v>9.9998000000000004E-2</v>
      </c>
      <c r="G97" t="s">
        <v>5</v>
      </c>
      <c r="H97">
        <v>1</v>
      </c>
      <c r="I97" t="s">
        <v>6</v>
      </c>
      <c r="J97">
        <v>-500</v>
      </c>
      <c r="K97" t="s">
        <v>7</v>
      </c>
      <c r="L97">
        <v>1</v>
      </c>
      <c r="M97" t="s">
        <v>8</v>
      </c>
      <c r="N97">
        <v>0</v>
      </c>
      <c r="O97" t="s">
        <v>9</v>
      </c>
      <c r="P97" t="s">
        <v>10</v>
      </c>
      <c r="Q97">
        <v>0</v>
      </c>
      <c r="R97" t="s">
        <v>11</v>
      </c>
      <c r="S97">
        <v>34</v>
      </c>
    </row>
    <row r="98" spans="1:19">
      <c r="A98" t="s">
        <v>2</v>
      </c>
      <c r="B98">
        <v>1994</v>
      </c>
      <c r="C98" t="s">
        <v>3</v>
      </c>
      <c r="D98">
        <v>471923</v>
      </c>
      <c r="E98" t="s">
        <v>4</v>
      </c>
      <c r="F98">
        <v>9.9998000000000004E-2</v>
      </c>
      <c r="G98" t="s">
        <v>5</v>
      </c>
      <c r="H98">
        <v>1</v>
      </c>
      <c r="I98" t="s">
        <v>6</v>
      </c>
      <c r="J98">
        <v>-500</v>
      </c>
      <c r="K98" t="s">
        <v>7</v>
      </c>
      <c r="L98">
        <v>1</v>
      </c>
      <c r="M98" t="s">
        <v>8</v>
      </c>
      <c r="N98">
        <v>0</v>
      </c>
      <c r="O98" t="s">
        <v>9</v>
      </c>
      <c r="P98" t="s">
        <v>10</v>
      </c>
      <c r="Q98">
        <v>0</v>
      </c>
      <c r="R98" t="s">
        <v>11</v>
      </c>
      <c r="S98">
        <v>34</v>
      </c>
    </row>
    <row r="99" spans="1:19">
      <c r="A99" t="s">
        <v>2</v>
      </c>
      <c r="B99">
        <v>1994</v>
      </c>
      <c r="C99" t="s">
        <v>3</v>
      </c>
      <c r="D99">
        <v>471924</v>
      </c>
      <c r="E99" t="s">
        <v>4</v>
      </c>
      <c r="F99">
        <v>9.9998000000000004E-2</v>
      </c>
      <c r="G99" t="s">
        <v>5</v>
      </c>
      <c r="H99">
        <v>1</v>
      </c>
      <c r="I99" t="s">
        <v>6</v>
      </c>
      <c r="J99">
        <v>-500</v>
      </c>
      <c r="K99" t="s">
        <v>7</v>
      </c>
      <c r="L99">
        <v>1</v>
      </c>
      <c r="M99" t="s">
        <v>8</v>
      </c>
      <c r="N99">
        <v>0</v>
      </c>
      <c r="O99" t="s">
        <v>9</v>
      </c>
      <c r="P99" t="s">
        <v>10</v>
      </c>
      <c r="Q99">
        <v>0</v>
      </c>
      <c r="R99" t="s">
        <v>11</v>
      </c>
      <c r="S99">
        <v>33</v>
      </c>
    </row>
    <row r="100" spans="1:19">
      <c r="A100" t="s">
        <v>2</v>
      </c>
      <c r="B100">
        <v>1994</v>
      </c>
      <c r="C100" t="s">
        <v>3</v>
      </c>
      <c r="D100">
        <v>471925</v>
      </c>
      <c r="E100" t="s">
        <v>4</v>
      </c>
      <c r="F100">
        <v>9.9998000000000004E-2</v>
      </c>
      <c r="G100" t="s">
        <v>5</v>
      </c>
      <c r="H100">
        <v>1</v>
      </c>
      <c r="I100" t="s">
        <v>6</v>
      </c>
      <c r="J100">
        <v>-500</v>
      </c>
      <c r="K100" t="s">
        <v>7</v>
      </c>
      <c r="L100">
        <v>1</v>
      </c>
      <c r="M100" t="s">
        <v>8</v>
      </c>
      <c r="N100">
        <v>0</v>
      </c>
      <c r="O100" t="s">
        <v>9</v>
      </c>
      <c r="P100" t="s">
        <v>10</v>
      </c>
      <c r="Q100">
        <v>0</v>
      </c>
      <c r="R100" t="s">
        <v>11</v>
      </c>
      <c r="S100">
        <v>35</v>
      </c>
    </row>
    <row r="101" spans="1:19">
      <c r="A101" t="s">
        <v>2</v>
      </c>
      <c r="B101">
        <v>1994</v>
      </c>
      <c r="C101" t="s">
        <v>3</v>
      </c>
      <c r="D101">
        <v>472010</v>
      </c>
      <c r="E101" t="s">
        <v>4</v>
      </c>
      <c r="F101">
        <v>9.9998000000000004E-2</v>
      </c>
      <c r="G101" t="s">
        <v>5</v>
      </c>
      <c r="H101">
        <v>85</v>
      </c>
      <c r="I101" t="s">
        <v>6</v>
      </c>
      <c r="J101">
        <v>316</v>
      </c>
      <c r="K101" t="s">
        <v>7</v>
      </c>
      <c r="L101">
        <v>817</v>
      </c>
      <c r="M101" t="s">
        <v>8</v>
      </c>
      <c r="N101">
        <v>0</v>
      </c>
      <c r="O101" t="s">
        <v>9</v>
      </c>
      <c r="P101" t="s">
        <v>10</v>
      </c>
      <c r="Q101">
        <v>0</v>
      </c>
      <c r="R101" t="s">
        <v>11</v>
      </c>
      <c r="S101">
        <v>48</v>
      </c>
    </row>
    <row r="102" spans="1:19">
      <c r="A102" t="s">
        <v>2</v>
      </c>
      <c r="B102">
        <v>1994</v>
      </c>
      <c r="C102" t="s">
        <v>3</v>
      </c>
      <c r="D102">
        <v>472252</v>
      </c>
      <c r="E102" t="s">
        <v>4</v>
      </c>
      <c r="F102">
        <v>9.9998000000000004E-2</v>
      </c>
      <c r="G102" t="s">
        <v>5</v>
      </c>
      <c r="H102">
        <v>242</v>
      </c>
      <c r="I102" t="s">
        <v>6</v>
      </c>
      <c r="J102">
        <v>1735</v>
      </c>
      <c r="K102" t="s">
        <v>7</v>
      </c>
      <c r="L102">
        <v>2236</v>
      </c>
      <c r="M102" t="s">
        <v>8</v>
      </c>
      <c r="N102">
        <v>0</v>
      </c>
      <c r="O102" t="s">
        <v>9</v>
      </c>
      <c r="P102" t="s">
        <v>10</v>
      </c>
      <c r="Q102">
        <v>0</v>
      </c>
      <c r="R102" t="s">
        <v>11</v>
      </c>
      <c r="S102">
        <v>48</v>
      </c>
    </row>
    <row r="103" spans="1:19">
      <c r="A103" t="s">
        <v>2</v>
      </c>
      <c r="B103">
        <v>1994</v>
      </c>
      <c r="C103" t="s">
        <v>3</v>
      </c>
      <c r="D103">
        <v>472253</v>
      </c>
      <c r="E103" t="s">
        <v>4</v>
      </c>
      <c r="F103">
        <v>9.9998000000000004E-2</v>
      </c>
      <c r="G103" t="s">
        <v>5</v>
      </c>
      <c r="H103">
        <v>1</v>
      </c>
      <c r="I103" t="s">
        <v>6</v>
      </c>
      <c r="J103">
        <v>-500</v>
      </c>
      <c r="K103" t="s">
        <v>7</v>
      </c>
      <c r="L103">
        <v>1</v>
      </c>
      <c r="M103" t="s">
        <v>8</v>
      </c>
      <c r="N103">
        <v>0</v>
      </c>
      <c r="O103" t="s">
        <v>9</v>
      </c>
      <c r="P103" t="s">
        <v>10</v>
      </c>
      <c r="Q103">
        <v>0</v>
      </c>
      <c r="R103" t="s">
        <v>11</v>
      </c>
      <c r="S103">
        <v>37</v>
      </c>
    </row>
    <row r="104" spans="1:19">
      <c r="A104" t="s">
        <v>2</v>
      </c>
      <c r="B104">
        <v>1994</v>
      </c>
      <c r="C104" t="s">
        <v>3</v>
      </c>
      <c r="D104">
        <v>472398</v>
      </c>
      <c r="E104" t="s">
        <v>4</v>
      </c>
      <c r="F104">
        <v>9.9998000000000004E-2</v>
      </c>
      <c r="G104" t="s">
        <v>5</v>
      </c>
      <c r="H104">
        <v>145</v>
      </c>
      <c r="I104" t="s">
        <v>6</v>
      </c>
      <c r="J104">
        <v>699</v>
      </c>
      <c r="K104" t="s">
        <v>7</v>
      </c>
      <c r="L104">
        <v>1200</v>
      </c>
      <c r="M104" t="s">
        <v>8</v>
      </c>
      <c r="N104">
        <v>0</v>
      </c>
      <c r="O104" t="s">
        <v>9</v>
      </c>
      <c r="P104" t="s">
        <v>10</v>
      </c>
      <c r="Q104">
        <v>0</v>
      </c>
      <c r="R104" t="s">
        <v>11</v>
      </c>
      <c r="S104">
        <v>48</v>
      </c>
    </row>
    <row r="105" spans="1:19">
      <c r="A105" t="s">
        <v>2</v>
      </c>
      <c r="B105">
        <v>1994</v>
      </c>
      <c r="C105" t="s">
        <v>3</v>
      </c>
      <c r="D105">
        <v>472790</v>
      </c>
      <c r="E105" t="s">
        <v>4</v>
      </c>
      <c r="F105">
        <v>9.9998000000000004E-2</v>
      </c>
      <c r="G105" t="s">
        <v>5</v>
      </c>
      <c r="H105">
        <v>392</v>
      </c>
      <c r="I105" t="s">
        <v>6</v>
      </c>
      <c r="J105">
        <v>3481</v>
      </c>
      <c r="K105" t="s">
        <v>7</v>
      </c>
      <c r="L105">
        <v>3982</v>
      </c>
      <c r="M105" t="s">
        <v>8</v>
      </c>
      <c r="N105">
        <v>0</v>
      </c>
      <c r="O105" t="s">
        <v>9</v>
      </c>
      <c r="P105" t="s">
        <v>10</v>
      </c>
      <c r="Q105">
        <v>0</v>
      </c>
      <c r="R105" t="s">
        <v>11</v>
      </c>
      <c r="S105">
        <v>49</v>
      </c>
    </row>
    <row r="106" spans="1:19">
      <c r="A106" t="s">
        <v>2</v>
      </c>
      <c r="B106">
        <v>1994</v>
      </c>
      <c r="C106" t="s">
        <v>3</v>
      </c>
      <c r="D106">
        <v>472791</v>
      </c>
      <c r="E106" t="s">
        <v>4</v>
      </c>
      <c r="F106">
        <v>9.9998000000000004E-2</v>
      </c>
      <c r="G106" t="s">
        <v>5</v>
      </c>
      <c r="H106">
        <v>1</v>
      </c>
      <c r="I106" t="s">
        <v>6</v>
      </c>
      <c r="J106">
        <v>-500</v>
      </c>
      <c r="K106" t="s">
        <v>7</v>
      </c>
      <c r="L106">
        <v>1</v>
      </c>
      <c r="M106" t="s">
        <v>8</v>
      </c>
      <c r="N106">
        <v>0</v>
      </c>
      <c r="O106" t="s">
        <v>9</v>
      </c>
      <c r="P106" t="s">
        <v>10</v>
      </c>
      <c r="Q106">
        <v>0</v>
      </c>
      <c r="R106" t="s">
        <v>11</v>
      </c>
      <c r="S106">
        <v>37</v>
      </c>
    </row>
    <row r="107" spans="1:19">
      <c r="A107" t="s">
        <v>2</v>
      </c>
      <c r="B107">
        <v>1994</v>
      </c>
      <c r="C107" t="s">
        <v>3</v>
      </c>
      <c r="D107">
        <v>473169</v>
      </c>
      <c r="E107" t="s">
        <v>4</v>
      </c>
      <c r="F107">
        <v>9.9998000000000004E-2</v>
      </c>
      <c r="G107" t="s">
        <v>5</v>
      </c>
      <c r="H107">
        <v>378</v>
      </c>
      <c r="I107" t="s">
        <v>6</v>
      </c>
      <c r="J107">
        <v>2718</v>
      </c>
      <c r="K107" t="s">
        <v>7</v>
      </c>
      <c r="L107">
        <v>3219</v>
      </c>
      <c r="M107" t="s">
        <v>8</v>
      </c>
      <c r="N107">
        <v>0</v>
      </c>
      <c r="O107" t="s">
        <v>9</v>
      </c>
      <c r="P107" t="s">
        <v>10</v>
      </c>
      <c r="Q107">
        <v>0</v>
      </c>
      <c r="R107" t="s">
        <v>11</v>
      </c>
      <c r="S107">
        <v>49</v>
      </c>
    </row>
    <row r="108" spans="1:19">
      <c r="A108" t="s">
        <v>2</v>
      </c>
      <c r="B108">
        <v>1994</v>
      </c>
      <c r="C108" t="s">
        <v>3</v>
      </c>
      <c r="D108">
        <v>473170</v>
      </c>
      <c r="E108" t="s">
        <v>4</v>
      </c>
      <c r="F108">
        <v>9.9998000000000004E-2</v>
      </c>
      <c r="G108" t="s">
        <v>5</v>
      </c>
      <c r="H108">
        <v>1</v>
      </c>
      <c r="I108" t="s">
        <v>6</v>
      </c>
      <c r="J108">
        <v>-500</v>
      </c>
      <c r="K108" t="s">
        <v>7</v>
      </c>
      <c r="L108">
        <v>1</v>
      </c>
      <c r="M108" t="s">
        <v>8</v>
      </c>
      <c r="N108">
        <v>0</v>
      </c>
      <c r="O108" t="s">
        <v>9</v>
      </c>
      <c r="P108" t="s">
        <v>10</v>
      </c>
      <c r="Q108">
        <v>0</v>
      </c>
      <c r="R108" t="s">
        <v>11</v>
      </c>
      <c r="S108">
        <v>37</v>
      </c>
    </row>
    <row r="109" spans="1:19">
      <c r="A109" t="s">
        <v>2</v>
      </c>
      <c r="B109">
        <v>1994</v>
      </c>
      <c r="C109" t="s">
        <v>3</v>
      </c>
      <c r="D109">
        <v>473236</v>
      </c>
      <c r="E109" t="s">
        <v>4</v>
      </c>
      <c r="F109">
        <v>9.9998000000000004E-2</v>
      </c>
      <c r="G109" t="s">
        <v>5</v>
      </c>
      <c r="H109">
        <v>66</v>
      </c>
      <c r="I109" t="s">
        <v>6</v>
      </c>
      <c r="J109">
        <v>-146</v>
      </c>
      <c r="K109" t="s">
        <v>7</v>
      </c>
      <c r="L109">
        <v>355</v>
      </c>
      <c r="M109" t="s">
        <v>8</v>
      </c>
      <c r="N109">
        <v>0</v>
      </c>
      <c r="O109" t="s">
        <v>9</v>
      </c>
      <c r="P109" t="s">
        <v>10</v>
      </c>
      <c r="Q109">
        <v>0</v>
      </c>
      <c r="R109" t="s">
        <v>11</v>
      </c>
      <c r="S109">
        <v>49</v>
      </c>
    </row>
    <row r="110" spans="1:19">
      <c r="A110" t="s">
        <v>2</v>
      </c>
      <c r="B110">
        <v>1994</v>
      </c>
      <c r="C110" t="s">
        <v>3</v>
      </c>
      <c r="D110">
        <v>473237</v>
      </c>
      <c r="E110" t="s">
        <v>4</v>
      </c>
      <c r="F110">
        <v>9.9998000000000004E-2</v>
      </c>
      <c r="G110" t="s">
        <v>5</v>
      </c>
      <c r="H110">
        <v>1</v>
      </c>
      <c r="I110" t="s">
        <v>6</v>
      </c>
      <c r="J110">
        <v>-500</v>
      </c>
      <c r="K110" t="s">
        <v>7</v>
      </c>
      <c r="L110">
        <v>1</v>
      </c>
      <c r="M110" t="s">
        <v>8</v>
      </c>
      <c r="N110">
        <v>0</v>
      </c>
      <c r="O110" t="s">
        <v>9</v>
      </c>
      <c r="P110" t="s">
        <v>10</v>
      </c>
      <c r="Q110">
        <v>0</v>
      </c>
      <c r="R110" t="s">
        <v>11</v>
      </c>
      <c r="S110">
        <v>36</v>
      </c>
    </row>
    <row r="111" spans="1:19">
      <c r="A111" t="s">
        <v>2</v>
      </c>
      <c r="B111">
        <v>1994</v>
      </c>
      <c r="C111" t="s">
        <v>3</v>
      </c>
      <c r="D111">
        <v>473800</v>
      </c>
      <c r="E111" t="s">
        <v>4</v>
      </c>
      <c r="F111">
        <v>9.9998000000000004E-2</v>
      </c>
      <c r="G111" t="s">
        <v>5</v>
      </c>
      <c r="H111">
        <v>563</v>
      </c>
      <c r="I111" t="s">
        <v>6</v>
      </c>
      <c r="J111">
        <v>5806</v>
      </c>
      <c r="K111" t="s">
        <v>7</v>
      </c>
      <c r="L111">
        <v>6307</v>
      </c>
      <c r="M111" t="s">
        <v>8</v>
      </c>
      <c r="N111">
        <v>0</v>
      </c>
      <c r="O111" t="s">
        <v>9</v>
      </c>
      <c r="P111" t="s">
        <v>10</v>
      </c>
      <c r="Q111">
        <v>0</v>
      </c>
      <c r="R111" t="s">
        <v>11</v>
      </c>
      <c r="S111">
        <v>49</v>
      </c>
    </row>
    <row r="112" spans="1:19">
      <c r="A112" t="s">
        <v>2</v>
      </c>
      <c r="B112">
        <v>1994</v>
      </c>
      <c r="C112" t="s">
        <v>3</v>
      </c>
      <c r="D112">
        <v>473847</v>
      </c>
      <c r="E112" t="s">
        <v>4</v>
      </c>
      <c r="F112">
        <v>9.9998000000000004E-2</v>
      </c>
      <c r="G112" t="s">
        <v>5</v>
      </c>
      <c r="H112">
        <v>47</v>
      </c>
      <c r="I112" t="s">
        <v>6</v>
      </c>
      <c r="J112">
        <v>-304</v>
      </c>
      <c r="K112" t="s">
        <v>7</v>
      </c>
      <c r="L112">
        <v>197</v>
      </c>
      <c r="M112" t="s">
        <v>8</v>
      </c>
      <c r="N112">
        <v>0</v>
      </c>
      <c r="O112" t="s">
        <v>9</v>
      </c>
      <c r="P112" t="s">
        <v>10</v>
      </c>
      <c r="Q112">
        <v>0</v>
      </c>
      <c r="R112" t="s">
        <v>11</v>
      </c>
      <c r="S112">
        <v>50</v>
      </c>
    </row>
    <row r="113" spans="1:19">
      <c r="A113" t="s">
        <v>2</v>
      </c>
      <c r="B113">
        <v>1994</v>
      </c>
      <c r="C113" t="s">
        <v>3</v>
      </c>
      <c r="D113">
        <v>473999</v>
      </c>
      <c r="E113" t="s">
        <v>4</v>
      </c>
      <c r="F113">
        <v>9.9998000000000004E-2</v>
      </c>
      <c r="G113" t="s">
        <v>5</v>
      </c>
      <c r="H113">
        <v>152</v>
      </c>
      <c r="I113" t="s">
        <v>6</v>
      </c>
      <c r="J113">
        <v>594</v>
      </c>
      <c r="K113" t="s">
        <v>7</v>
      </c>
      <c r="L113">
        <v>1095</v>
      </c>
      <c r="M113" t="s">
        <v>8</v>
      </c>
      <c r="N113">
        <v>0</v>
      </c>
      <c r="O113" t="s">
        <v>9</v>
      </c>
      <c r="P113" t="s">
        <v>10</v>
      </c>
      <c r="Q113">
        <v>0</v>
      </c>
      <c r="R113" t="s">
        <v>11</v>
      </c>
      <c r="S113">
        <v>49</v>
      </c>
    </row>
    <row r="114" spans="1:19">
      <c r="A114" t="s">
        <v>2</v>
      </c>
      <c r="B114">
        <v>1994</v>
      </c>
      <c r="C114" t="s">
        <v>3</v>
      </c>
      <c r="D114">
        <v>474053</v>
      </c>
      <c r="E114" t="s">
        <v>4</v>
      </c>
      <c r="F114">
        <v>9.9998000000000004E-2</v>
      </c>
      <c r="G114" t="s">
        <v>5</v>
      </c>
      <c r="H114">
        <v>54</v>
      </c>
      <c r="I114" t="s">
        <v>6</v>
      </c>
      <c r="J114">
        <v>-178</v>
      </c>
      <c r="K114" t="s">
        <v>7</v>
      </c>
      <c r="L114">
        <v>323</v>
      </c>
      <c r="M114" t="s">
        <v>8</v>
      </c>
      <c r="N114">
        <v>0</v>
      </c>
      <c r="O114" t="s">
        <v>9</v>
      </c>
      <c r="P114" t="s">
        <v>10</v>
      </c>
      <c r="Q114">
        <v>0</v>
      </c>
      <c r="R114" t="s">
        <v>11</v>
      </c>
      <c r="S114">
        <v>49</v>
      </c>
    </row>
    <row r="115" spans="1:19">
      <c r="A115" t="s">
        <v>2</v>
      </c>
      <c r="B115">
        <v>1994</v>
      </c>
      <c r="C115" t="s">
        <v>3</v>
      </c>
      <c r="D115">
        <v>474131</v>
      </c>
      <c r="E115" t="s">
        <v>4</v>
      </c>
      <c r="F115">
        <v>9.9998000000000004E-2</v>
      </c>
      <c r="G115" t="s">
        <v>5</v>
      </c>
      <c r="H115">
        <v>78</v>
      </c>
      <c r="I115" t="s">
        <v>6</v>
      </c>
      <c r="J115">
        <v>443</v>
      </c>
      <c r="K115" t="s">
        <v>7</v>
      </c>
      <c r="L115">
        <v>944</v>
      </c>
      <c r="M115" t="s">
        <v>8</v>
      </c>
      <c r="N115">
        <v>0</v>
      </c>
      <c r="O115" t="s">
        <v>9</v>
      </c>
      <c r="P115" t="s">
        <v>10</v>
      </c>
      <c r="Q115">
        <v>0</v>
      </c>
      <c r="R115" t="s">
        <v>11</v>
      </c>
      <c r="S115">
        <v>49</v>
      </c>
    </row>
    <row r="116" spans="1:19">
      <c r="A116" t="s">
        <v>2</v>
      </c>
      <c r="B116">
        <v>1994</v>
      </c>
      <c r="C116" t="s">
        <v>3</v>
      </c>
      <c r="D116">
        <v>474132</v>
      </c>
      <c r="E116" t="s">
        <v>4</v>
      </c>
      <c r="F116">
        <v>9.9998000000000004E-2</v>
      </c>
      <c r="G116" t="s">
        <v>5</v>
      </c>
      <c r="H116">
        <v>1</v>
      </c>
      <c r="I116" t="s">
        <v>6</v>
      </c>
      <c r="J116">
        <v>-500</v>
      </c>
      <c r="K116" t="s">
        <v>7</v>
      </c>
      <c r="L116">
        <v>1</v>
      </c>
      <c r="M116" t="s">
        <v>8</v>
      </c>
      <c r="N116">
        <v>0</v>
      </c>
      <c r="O116" t="s">
        <v>9</v>
      </c>
      <c r="P116" t="s">
        <v>10</v>
      </c>
      <c r="Q116">
        <v>0</v>
      </c>
      <c r="R116" t="s">
        <v>11</v>
      </c>
      <c r="S116">
        <v>37</v>
      </c>
    </row>
    <row r="117" spans="1:19">
      <c r="A117" t="s">
        <v>2</v>
      </c>
      <c r="B117">
        <v>1994</v>
      </c>
      <c r="C117" t="s">
        <v>3</v>
      </c>
      <c r="D117">
        <v>474139</v>
      </c>
      <c r="E117" t="s">
        <v>4</v>
      </c>
      <c r="F117">
        <v>9.9998000000000004E-2</v>
      </c>
      <c r="G117" t="s">
        <v>5</v>
      </c>
      <c r="H117">
        <v>7</v>
      </c>
      <c r="I117" t="s">
        <v>6</v>
      </c>
      <c r="J117">
        <v>-488</v>
      </c>
      <c r="K117" t="s">
        <v>7</v>
      </c>
      <c r="L117">
        <v>13</v>
      </c>
      <c r="M117" t="s">
        <v>8</v>
      </c>
      <c r="N117">
        <v>0</v>
      </c>
      <c r="O117" t="s">
        <v>9</v>
      </c>
      <c r="P117" t="s">
        <v>10</v>
      </c>
      <c r="Q117">
        <v>0</v>
      </c>
      <c r="R117" t="s">
        <v>11</v>
      </c>
      <c r="S117">
        <v>46</v>
      </c>
    </row>
    <row r="118" spans="1:19">
      <c r="A118" t="s">
        <v>2</v>
      </c>
      <c r="B118">
        <v>1994</v>
      </c>
      <c r="C118" t="s">
        <v>3</v>
      </c>
      <c r="D118">
        <v>475038</v>
      </c>
      <c r="E118" t="s">
        <v>4</v>
      </c>
      <c r="F118">
        <v>9.9998000000000004E-2</v>
      </c>
      <c r="G118" t="s">
        <v>5</v>
      </c>
      <c r="H118">
        <v>899</v>
      </c>
      <c r="I118" t="s">
        <v>6</v>
      </c>
      <c r="J118">
        <v>6724</v>
      </c>
      <c r="K118" t="s">
        <v>7</v>
      </c>
      <c r="L118">
        <v>7225</v>
      </c>
      <c r="M118" t="s">
        <v>8</v>
      </c>
      <c r="N118">
        <v>0</v>
      </c>
      <c r="O118" t="s">
        <v>9</v>
      </c>
      <c r="P118" t="s">
        <v>10</v>
      </c>
      <c r="Q118">
        <v>0</v>
      </c>
      <c r="R118" t="s">
        <v>11</v>
      </c>
      <c r="S118">
        <v>50</v>
      </c>
    </row>
    <row r="119" spans="1:19">
      <c r="A119" t="s">
        <v>2</v>
      </c>
      <c r="B119">
        <v>1994</v>
      </c>
      <c r="C119" t="s">
        <v>3</v>
      </c>
      <c r="D119">
        <v>475099</v>
      </c>
      <c r="E119" t="s">
        <v>4</v>
      </c>
      <c r="F119">
        <v>9.9998000000000004E-2</v>
      </c>
      <c r="G119" t="s">
        <v>5</v>
      </c>
      <c r="H119">
        <v>61</v>
      </c>
      <c r="I119" t="s">
        <v>6</v>
      </c>
      <c r="J119">
        <v>-86</v>
      </c>
      <c r="K119" t="s">
        <v>7</v>
      </c>
      <c r="L119">
        <v>415</v>
      </c>
      <c r="M119" t="s">
        <v>8</v>
      </c>
      <c r="N119">
        <v>0</v>
      </c>
      <c r="O119" t="s">
        <v>9</v>
      </c>
      <c r="P119" t="s">
        <v>10</v>
      </c>
      <c r="Q119">
        <v>0</v>
      </c>
      <c r="R119" t="s">
        <v>11</v>
      </c>
      <c r="S119">
        <v>49</v>
      </c>
    </row>
    <row r="120" spans="1:19">
      <c r="A120" t="s">
        <v>2</v>
      </c>
      <c r="B120">
        <v>1994</v>
      </c>
      <c r="C120" t="s">
        <v>3</v>
      </c>
      <c r="D120">
        <v>475100</v>
      </c>
      <c r="E120" t="s">
        <v>4</v>
      </c>
      <c r="F120">
        <v>9.9998000000000004E-2</v>
      </c>
      <c r="G120" t="s">
        <v>5</v>
      </c>
      <c r="H120">
        <v>1</v>
      </c>
      <c r="I120" t="s">
        <v>6</v>
      </c>
      <c r="J120">
        <v>-500</v>
      </c>
      <c r="K120" t="s">
        <v>7</v>
      </c>
      <c r="L120">
        <v>1</v>
      </c>
      <c r="M120" t="s">
        <v>8</v>
      </c>
      <c r="N120">
        <v>0</v>
      </c>
      <c r="O120" t="s">
        <v>9</v>
      </c>
      <c r="P120" t="s">
        <v>10</v>
      </c>
      <c r="Q120">
        <v>0</v>
      </c>
      <c r="R120" t="s">
        <v>11</v>
      </c>
      <c r="S120">
        <v>36</v>
      </c>
    </row>
    <row r="121" spans="1:19">
      <c r="A121" t="s">
        <v>2</v>
      </c>
      <c r="B121">
        <v>1994</v>
      </c>
      <c r="C121" t="s">
        <v>3</v>
      </c>
      <c r="D121">
        <v>475101</v>
      </c>
      <c r="E121" t="s">
        <v>4</v>
      </c>
      <c r="F121">
        <v>9.9998000000000004E-2</v>
      </c>
      <c r="G121" t="s">
        <v>5</v>
      </c>
      <c r="H121">
        <v>1</v>
      </c>
      <c r="I121" t="s">
        <v>6</v>
      </c>
      <c r="J121">
        <v>-500</v>
      </c>
      <c r="K121" t="s">
        <v>7</v>
      </c>
      <c r="L121">
        <v>1</v>
      </c>
      <c r="M121" t="s">
        <v>8</v>
      </c>
      <c r="N121">
        <v>0</v>
      </c>
      <c r="O121" t="s">
        <v>9</v>
      </c>
      <c r="P121" t="s">
        <v>10</v>
      </c>
      <c r="Q121">
        <v>0</v>
      </c>
      <c r="R121" t="s">
        <v>11</v>
      </c>
      <c r="S121">
        <v>36</v>
      </c>
    </row>
    <row r="122" spans="1:19">
      <c r="A122" t="s">
        <v>2</v>
      </c>
      <c r="B122">
        <v>1994</v>
      </c>
      <c r="C122" t="s">
        <v>3</v>
      </c>
      <c r="D122">
        <v>475461</v>
      </c>
      <c r="E122" t="s">
        <v>4</v>
      </c>
      <c r="F122">
        <v>9.9998000000000004E-2</v>
      </c>
      <c r="G122" t="s">
        <v>5</v>
      </c>
      <c r="H122">
        <v>360</v>
      </c>
      <c r="I122" t="s">
        <v>6</v>
      </c>
      <c r="J122">
        <v>2692</v>
      </c>
      <c r="K122" t="s">
        <v>7</v>
      </c>
      <c r="L122">
        <v>3193</v>
      </c>
      <c r="M122" t="s">
        <v>8</v>
      </c>
      <c r="N122">
        <v>0</v>
      </c>
      <c r="O122" t="s">
        <v>9</v>
      </c>
      <c r="P122" t="s">
        <v>10</v>
      </c>
      <c r="Q122">
        <v>0</v>
      </c>
      <c r="R122" t="s">
        <v>11</v>
      </c>
      <c r="S122">
        <v>49</v>
      </c>
    </row>
    <row r="123" spans="1:19">
      <c r="A123" t="s">
        <v>2</v>
      </c>
      <c r="B123">
        <v>1994</v>
      </c>
      <c r="C123" t="s">
        <v>3</v>
      </c>
      <c r="D123">
        <v>475462</v>
      </c>
      <c r="E123" t="s">
        <v>4</v>
      </c>
      <c r="F123">
        <v>9.9998000000000004E-2</v>
      </c>
      <c r="G123" t="s">
        <v>5</v>
      </c>
      <c r="H123">
        <v>1</v>
      </c>
      <c r="I123" t="s">
        <v>6</v>
      </c>
      <c r="J123">
        <v>-500</v>
      </c>
      <c r="K123" t="s">
        <v>7</v>
      </c>
      <c r="L123">
        <v>1</v>
      </c>
      <c r="M123" t="s">
        <v>8</v>
      </c>
      <c r="N123">
        <v>0</v>
      </c>
      <c r="O123" t="s">
        <v>9</v>
      </c>
      <c r="P123" t="s">
        <v>10</v>
      </c>
      <c r="Q123">
        <v>0</v>
      </c>
      <c r="R123" t="s">
        <v>11</v>
      </c>
      <c r="S123">
        <v>36</v>
      </c>
    </row>
    <row r="124" spans="1:19">
      <c r="A124" t="s">
        <v>2</v>
      </c>
      <c r="B124">
        <v>1994</v>
      </c>
      <c r="C124" t="s">
        <v>3</v>
      </c>
      <c r="D124">
        <v>475465</v>
      </c>
      <c r="E124" t="s">
        <v>4</v>
      </c>
      <c r="F124">
        <v>9.9998000000000004E-2</v>
      </c>
      <c r="G124" t="s">
        <v>5</v>
      </c>
      <c r="H124">
        <v>3</v>
      </c>
      <c r="I124" t="s">
        <v>6</v>
      </c>
      <c r="J124">
        <v>-496</v>
      </c>
      <c r="K124" t="s">
        <v>7</v>
      </c>
      <c r="L124">
        <v>5</v>
      </c>
      <c r="M124" t="s">
        <v>8</v>
      </c>
      <c r="N124">
        <v>0</v>
      </c>
      <c r="O124" t="s">
        <v>9</v>
      </c>
      <c r="P124" t="s">
        <v>10</v>
      </c>
      <c r="Q124">
        <v>0</v>
      </c>
      <c r="R124" t="s">
        <v>11</v>
      </c>
      <c r="S124">
        <v>42</v>
      </c>
    </row>
    <row r="125" spans="1:19">
      <c r="A125" t="s">
        <v>2</v>
      </c>
      <c r="B125">
        <v>1994</v>
      </c>
      <c r="C125" t="s">
        <v>3</v>
      </c>
      <c r="D125">
        <v>475469</v>
      </c>
      <c r="E125" t="s">
        <v>4</v>
      </c>
      <c r="F125">
        <v>9.9998000000000004E-2</v>
      </c>
      <c r="G125" t="s">
        <v>5</v>
      </c>
      <c r="H125">
        <v>4</v>
      </c>
      <c r="I125" t="s">
        <v>6</v>
      </c>
      <c r="J125">
        <v>-494</v>
      </c>
      <c r="K125" t="s">
        <v>7</v>
      </c>
      <c r="L125">
        <v>7</v>
      </c>
      <c r="M125" t="s">
        <v>8</v>
      </c>
      <c r="N125">
        <v>0</v>
      </c>
      <c r="O125" t="s">
        <v>9</v>
      </c>
      <c r="P125" t="s">
        <v>10</v>
      </c>
      <c r="Q125">
        <v>0</v>
      </c>
      <c r="R125" t="s">
        <v>11</v>
      </c>
      <c r="S125">
        <v>43</v>
      </c>
    </row>
    <row r="126" spans="1:19">
      <c r="A126" t="s">
        <v>2</v>
      </c>
      <c r="B126">
        <v>1994</v>
      </c>
      <c r="C126" t="s">
        <v>3</v>
      </c>
      <c r="D126">
        <v>475470</v>
      </c>
      <c r="E126" t="s">
        <v>4</v>
      </c>
      <c r="F126">
        <v>9.9998000000000004E-2</v>
      </c>
      <c r="G126" t="s">
        <v>5</v>
      </c>
      <c r="H126">
        <v>1</v>
      </c>
      <c r="I126" t="s">
        <v>6</v>
      </c>
      <c r="J126">
        <v>-500</v>
      </c>
      <c r="K126" t="s">
        <v>7</v>
      </c>
      <c r="L126">
        <v>1</v>
      </c>
      <c r="M126" t="s">
        <v>8</v>
      </c>
      <c r="N126">
        <v>0</v>
      </c>
      <c r="O126" t="s">
        <v>9</v>
      </c>
      <c r="P126" t="s">
        <v>10</v>
      </c>
      <c r="Q126">
        <v>0</v>
      </c>
      <c r="R126" t="s">
        <v>11</v>
      </c>
      <c r="S126">
        <v>35</v>
      </c>
    </row>
    <row r="127" spans="1:19">
      <c r="A127" t="s">
        <v>2</v>
      </c>
      <c r="B127">
        <v>1994</v>
      </c>
      <c r="C127" t="s">
        <v>3</v>
      </c>
      <c r="D127">
        <v>476099</v>
      </c>
      <c r="E127" t="s">
        <v>4</v>
      </c>
      <c r="F127">
        <v>9.9998000000000004E-2</v>
      </c>
      <c r="G127" t="s">
        <v>5</v>
      </c>
      <c r="H127">
        <v>629</v>
      </c>
      <c r="I127" t="s">
        <v>6</v>
      </c>
      <c r="J127">
        <v>4932</v>
      </c>
      <c r="K127" t="s">
        <v>7</v>
      </c>
      <c r="L127">
        <v>5433</v>
      </c>
      <c r="M127" t="s">
        <v>8</v>
      </c>
      <c r="N127">
        <v>0</v>
      </c>
      <c r="O127" t="s">
        <v>9</v>
      </c>
      <c r="P127" t="s">
        <v>10</v>
      </c>
      <c r="Q127">
        <v>0</v>
      </c>
      <c r="R127" t="s">
        <v>11</v>
      </c>
      <c r="S127">
        <v>49</v>
      </c>
    </row>
    <row r="128" spans="1:19">
      <c r="A128" t="s">
        <v>2</v>
      </c>
      <c r="B128">
        <v>1994</v>
      </c>
      <c r="C128" t="s">
        <v>3</v>
      </c>
      <c r="D128">
        <v>476100</v>
      </c>
      <c r="E128" t="s">
        <v>4</v>
      </c>
      <c r="F128">
        <v>9.9998000000000004E-2</v>
      </c>
      <c r="G128" t="s">
        <v>5</v>
      </c>
      <c r="H128">
        <v>1</v>
      </c>
      <c r="I128" t="s">
        <v>6</v>
      </c>
      <c r="J128">
        <v>-500</v>
      </c>
      <c r="K128" t="s">
        <v>7</v>
      </c>
      <c r="L128">
        <v>1</v>
      </c>
      <c r="M128" t="s">
        <v>8</v>
      </c>
      <c r="N128">
        <v>0</v>
      </c>
      <c r="O128" t="s">
        <v>9</v>
      </c>
      <c r="P128" t="s">
        <v>10</v>
      </c>
      <c r="Q128">
        <v>0</v>
      </c>
      <c r="R128" t="s">
        <v>11</v>
      </c>
      <c r="S128">
        <v>36</v>
      </c>
    </row>
    <row r="129" spans="1:19">
      <c r="A129" t="s">
        <v>2</v>
      </c>
      <c r="B129">
        <v>1994</v>
      </c>
      <c r="C129" t="s">
        <v>3</v>
      </c>
      <c r="D129">
        <v>476282</v>
      </c>
      <c r="E129" t="s">
        <v>4</v>
      </c>
      <c r="F129">
        <v>9.9998000000000004E-2</v>
      </c>
      <c r="G129" t="s">
        <v>5</v>
      </c>
      <c r="H129">
        <v>182</v>
      </c>
      <c r="I129" t="s">
        <v>6</v>
      </c>
      <c r="J129">
        <v>1252</v>
      </c>
      <c r="K129" t="s">
        <v>7</v>
      </c>
      <c r="L129">
        <v>1753</v>
      </c>
      <c r="M129" t="s">
        <v>8</v>
      </c>
      <c r="N129">
        <v>0</v>
      </c>
      <c r="O129" t="s">
        <v>9</v>
      </c>
      <c r="P129" t="s">
        <v>10</v>
      </c>
      <c r="Q129">
        <v>0</v>
      </c>
      <c r="R129" t="s">
        <v>11</v>
      </c>
      <c r="S129">
        <v>49</v>
      </c>
    </row>
    <row r="130" spans="1:19">
      <c r="A130" t="s">
        <v>2</v>
      </c>
      <c r="B130">
        <v>1994</v>
      </c>
      <c r="C130" t="s">
        <v>3</v>
      </c>
      <c r="D130">
        <v>476522</v>
      </c>
      <c r="E130" t="s">
        <v>4</v>
      </c>
      <c r="F130">
        <v>9.9998000000000004E-2</v>
      </c>
      <c r="G130" t="s">
        <v>5</v>
      </c>
      <c r="H130">
        <v>240</v>
      </c>
      <c r="I130" t="s">
        <v>6</v>
      </c>
      <c r="J130">
        <v>1924</v>
      </c>
      <c r="K130" t="s">
        <v>7</v>
      </c>
      <c r="L130">
        <v>2425</v>
      </c>
      <c r="M130" t="s">
        <v>8</v>
      </c>
      <c r="N130">
        <v>0</v>
      </c>
      <c r="O130" t="s">
        <v>9</v>
      </c>
      <c r="P130" t="s">
        <v>10</v>
      </c>
      <c r="Q130">
        <v>0</v>
      </c>
      <c r="R130" t="s">
        <v>11</v>
      </c>
      <c r="S130">
        <v>49</v>
      </c>
    </row>
    <row r="131" spans="1:19">
      <c r="A131" t="s">
        <v>2</v>
      </c>
      <c r="B131">
        <v>1994</v>
      </c>
      <c r="C131" t="s">
        <v>3</v>
      </c>
      <c r="D131">
        <v>476563</v>
      </c>
      <c r="E131" t="s">
        <v>4</v>
      </c>
      <c r="F131">
        <v>9.9998000000000004E-2</v>
      </c>
      <c r="G131" t="s">
        <v>5</v>
      </c>
      <c r="H131">
        <v>41</v>
      </c>
      <c r="I131" t="s">
        <v>6</v>
      </c>
      <c r="J131">
        <v>-294</v>
      </c>
      <c r="K131" t="s">
        <v>7</v>
      </c>
      <c r="L131">
        <v>207</v>
      </c>
      <c r="M131" t="s">
        <v>8</v>
      </c>
      <c r="N131">
        <v>0</v>
      </c>
      <c r="O131" t="s">
        <v>9</v>
      </c>
      <c r="P131" t="s">
        <v>10</v>
      </c>
      <c r="Q131">
        <v>0</v>
      </c>
      <c r="R131" t="s">
        <v>11</v>
      </c>
      <c r="S131">
        <v>47</v>
      </c>
    </row>
    <row r="132" spans="1:19">
      <c r="A132" t="s">
        <v>2</v>
      </c>
      <c r="B132">
        <v>1994</v>
      </c>
      <c r="C132" t="s">
        <v>3</v>
      </c>
      <c r="D132">
        <v>477028</v>
      </c>
      <c r="E132" t="s">
        <v>4</v>
      </c>
      <c r="F132">
        <v>9.9998000000000004E-2</v>
      </c>
      <c r="G132" t="s">
        <v>5</v>
      </c>
      <c r="H132">
        <v>465</v>
      </c>
      <c r="I132" t="s">
        <v>6</v>
      </c>
      <c r="J132">
        <v>3556</v>
      </c>
      <c r="K132" t="s">
        <v>7</v>
      </c>
      <c r="L132">
        <v>4057</v>
      </c>
      <c r="M132" t="s">
        <v>8</v>
      </c>
      <c r="N132">
        <v>0</v>
      </c>
      <c r="O132" t="s">
        <v>9</v>
      </c>
      <c r="P132" t="s">
        <v>10</v>
      </c>
      <c r="Q132">
        <v>0</v>
      </c>
      <c r="R132" t="s">
        <v>11</v>
      </c>
      <c r="S132">
        <v>49</v>
      </c>
    </row>
    <row r="133" spans="1:19">
      <c r="A133" t="s">
        <v>2</v>
      </c>
      <c r="B133">
        <v>1994</v>
      </c>
      <c r="C133" t="s">
        <v>3</v>
      </c>
      <c r="D133">
        <v>477429</v>
      </c>
      <c r="E133" t="s">
        <v>4</v>
      </c>
      <c r="F133">
        <v>9.9998000000000004E-2</v>
      </c>
      <c r="G133" t="s">
        <v>5</v>
      </c>
      <c r="H133">
        <v>401</v>
      </c>
      <c r="I133" t="s">
        <v>6</v>
      </c>
      <c r="J133">
        <v>2666</v>
      </c>
      <c r="K133" t="s">
        <v>7</v>
      </c>
      <c r="L133">
        <v>3167</v>
      </c>
      <c r="M133" t="s">
        <v>8</v>
      </c>
      <c r="N133">
        <v>0</v>
      </c>
      <c r="O133" t="s">
        <v>9</v>
      </c>
      <c r="P133" t="s">
        <v>10</v>
      </c>
      <c r="Q133">
        <v>0</v>
      </c>
      <c r="R133" t="s">
        <v>11</v>
      </c>
      <c r="S133">
        <v>49</v>
      </c>
    </row>
    <row r="134" spans="1:19">
      <c r="A134" t="s">
        <v>2</v>
      </c>
      <c r="B134">
        <v>1994</v>
      </c>
      <c r="C134" t="s">
        <v>3</v>
      </c>
      <c r="D134">
        <v>477519</v>
      </c>
      <c r="E134" t="s">
        <v>4</v>
      </c>
      <c r="F134">
        <v>9.9998000000000004E-2</v>
      </c>
      <c r="G134" t="s">
        <v>5</v>
      </c>
      <c r="H134">
        <v>90</v>
      </c>
      <c r="I134" t="s">
        <v>6</v>
      </c>
      <c r="J134">
        <v>606</v>
      </c>
      <c r="K134" t="s">
        <v>7</v>
      </c>
      <c r="L134">
        <v>1107</v>
      </c>
      <c r="M134" t="s">
        <v>8</v>
      </c>
      <c r="N134">
        <v>0</v>
      </c>
      <c r="O134" t="s">
        <v>9</v>
      </c>
      <c r="P134" t="s">
        <v>10</v>
      </c>
      <c r="Q134">
        <v>0</v>
      </c>
      <c r="R134" t="s">
        <v>11</v>
      </c>
      <c r="S134">
        <v>49</v>
      </c>
    </row>
    <row r="135" spans="1:19">
      <c r="A135" t="s">
        <v>2</v>
      </c>
      <c r="B135">
        <v>1994</v>
      </c>
      <c r="C135" t="s">
        <v>3</v>
      </c>
      <c r="D135">
        <v>477861</v>
      </c>
      <c r="E135" t="s">
        <v>4</v>
      </c>
      <c r="F135">
        <v>9.9998000000000004E-2</v>
      </c>
      <c r="G135" t="s">
        <v>5</v>
      </c>
      <c r="H135">
        <v>342</v>
      </c>
      <c r="I135" t="s">
        <v>6</v>
      </c>
      <c r="J135">
        <v>2513</v>
      </c>
      <c r="K135" t="s">
        <v>7</v>
      </c>
      <c r="L135">
        <v>3014</v>
      </c>
      <c r="M135" t="s">
        <v>8</v>
      </c>
      <c r="N135">
        <v>0</v>
      </c>
      <c r="O135" t="s">
        <v>9</v>
      </c>
      <c r="P135" t="s">
        <v>10</v>
      </c>
      <c r="Q135">
        <v>0</v>
      </c>
      <c r="R135" t="s">
        <v>11</v>
      </c>
      <c r="S135">
        <v>49</v>
      </c>
    </row>
    <row r="136" spans="1:19">
      <c r="A136" t="s">
        <v>2</v>
      </c>
      <c r="B136">
        <v>1994</v>
      </c>
      <c r="C136" t="s">
        <v>3</v>
      </c>
      <c r="D136">
        <v>478911</v>
      </c>
      <c r="E136" t="s">
        <v>4</v>
      </c>
      <c r="F136">
        <v>9.9998000000000004E-2</v>
      </c>
      <c r="G136" t="s">
        <v>5</v>
      </c>
      <c r="H136">
        <v>1050</v>
      </c>
      <c r="I136" t="s">
        <v>6</v>
      </c>
      <c r="J136">
        <v>7664</v>
      </c>
      <c r="K136" t="s">
        <v>7</v>
      </c>
      <c r="L136">
        <v>8165</v>
      </c>
      <c r="M136" t="s">
        <v>8</v>
      </c>
      <c r="N136">
        <v>0</v>
      </c>
      <c r="O136" t="s">
        <v>9</v>
      </c>
      <c r="P136" t="s">
        <v>10</v>
      </c>
      <c r="Q136">
        <v>0</v>
      </c>
      <c r="R136" t="s">
        <v>11</v>
      </c>
      <c r="S136">
        <v>50</v>
      </c>
    </row>
    <row r="137" spans="1:19">
      <c r="A137" t="s">
        <v>2</v>
      </c>
      <c r="B137">
        <v>1994</v>
      </c>
      <c r="C137" t="s">
        <v>3</v>
      </c>
      <c r="D137">
        <v>479007</v>
      </c>
      <c r="E137" t="s">
        <v>4</v>
      </c>
      <c r="F137">
        <v>9.9998000000000004E-2</v>
      </c>
      <c r="G137" t="s">
        <v>5</v>
      </c>
      <c r="H137">
        <v>96</v>
      </c>
      <c r="I137" t="s">
        <v>6</v>
      </c>
      <c r="J137">
        <v>253</v>
      </c>
      <c r="K137" t="s">
        <v>7</v>
      </c>
      <c r="L137">
        <v>754</v>
      </c>
      <c r="M137" t="s">
        <v>8</v>
      </c>
      <c r="N137">
        <v>0</v>
      </c>
      <c r="O137" t="s">
        <v>9</v>
      </c>
      <c r="P137" t="s">
        <v>10</v>
      </c>
      <c r="Q137">
        <v>0</v>
      </c>
      <c r="R137" t="s">
        <v>11</v>
      </c>
      <c r="S137">
        <v>49</v>
      </c>
    </row>
    <row r="138" spans="1:19">
      <c r="A138" t="s">
        <v>2</v>
      </c>
      <c r="B138">
        <v>1994</v>
      </c>
      <c r="C138" t="s">
        <v>3</v>
      </c>
      <c r="D138">
        <v>479439</v>
      </c>
      <c r="E138" t="s">
        <v>4</v>
      </c>
      <c r="F138">
        <v>9.9998000000000004E-2</v>
      </c>
      <c r="G138" t="s">
        <v>5</v>
      </c>
      <c r="H138">
        <v>432</v>
      </c>
      <c r="I138" t="s">
        <v>6</v>
      </c>
      <c r="J138">
        <v>4107</v>
      </c>
      <c r="K138" t="s">
        <v>7</v>
      </c>
      <c r="L138">
        <v>4608</v>
      </c>
      <c r="M138" t="s">
        <v>8</v>
      </c>
      <c r="N138">
        <v>0</v>
      </c>
      <c r="O138" t="s">
        <v>9</v>
      </c>
      <c r="P138" t="s">
        <v>10</v>
      </c>
      <c r="Q138">
        <v>0</v>
      </c>
      <c r="R138" t="s">
        <v>11</v>
      </c>
      <c r="S138">
        <v>49</v>
      </c>
    </row>
    <row r="139" spans="1:19">
      <c r="A139" t="s">
        <v>2</v>
      </c>
      <c r="B139">
        <v>1994</v>
      </c>
      <c r="C139" t="s">
        <v>3</v>
      </c>
      <c r="D139">
        <v>479529</v>
      </c>
      <c r="E139" t="s">
        <v>4</v>
      </c>
      <c r="F139">
        <v>9.9998000000000004E-2</v>
      </c>
      <c r="G139" t="s">
        <v>5</v>
      </c>
      <c r="H139">
        <v>90</v>
      </c>
      <c r="I139" t="s">
        <v>6</v>
      </c>
      <c r="J139">
        <v>351</v>
      </c>
      <c r="K139" t="s">
        <v>7</v>
      </c>
      <c r="L139">
        <v>852</v>
      </c>
      <c r="M139" t="s">
        <v>8</v>
      </c>
      <c r="N139">
        <v>0</v>
      </c>
      <c r="O139" t="s">
        <v>9</v>
      </c>
      <c r="P139" t="s">
        <v>10</v>
      </c>
      <c r="Q139">
        <v>0</v>
      </c>
      <c r="R139" t="s">
        <v>11</v>
      </c>
      <c r="S139">
        <v>48</v>
      </c>
    </row>
    <row r="140" spans="1:19">
      <c r="A140" t="s">
        <v>2</v>
      </c>
      <c r="B140">
        <v>1994</v>
      </c>
      <c r="C140" t="s">
        <v>3</v>
      </c>
      <c r="D140">
        <v>479530</v>
      </c>
      <c r="E140" t="s">
        <v>4</v>
      </c>
      <c r="F140">
        <v>9.9998000000000004E-2</v>
      </c>
      <c r="G140" t="s">
        <v>5</v>
      </c>
      <c r="H140">
        <v>1</v>
      </c>
      <c r="I140" t="s">
        <v>6</v>
      </c>
      <c r="J140">
        <v>-500</v>
      </c>
      <c r="K140" t="s">
        <v>7</v>
      </c>
      <c r="L140">
        <v>1</v>
      </c>
      <c r="M140" t="s">
        <v>8</v>
      </c>
      <c r="N140">
        <v>0</v>
      </c>
      <c r="O140" t="s">
        <v>9</v>
      </c>
      <c r="P140" t="s">
        <v>10</v>
      </c>
      <c r="Q140">
        <v>0</v>
      </c>
      <c r="R140" t="s">
        <v>11</v>
      </c>
      <c r="S140">
        <v>38</v>
      </c>
    </row>
    <row r="141" spans="1:19">
      <c r="A141" t="s">
        <v>2</v>
      </c>
      <c r="B141">
        <v>1994</v>
      </c>
      <c r="C141" t="s">
        <v>3</v>
      </c>
      <c r="D141">
        <v>479683</v>
      </c>
      <c r="E141" t="s">
        <v>4</v>
      </c>
      <c r="F141">
        <v>9.9998000000000004E-2</v>
      </c>
      <c r="G141" t="s">
        <v>5</v>
      </c>
      <c r="H141">
        <v>153</v>
      </c>
      <c r="I141" t="s">
        <v>6</v>
      </c>
      <c r="J141">
        <v>939</v>
      </c>
      <c r="K141" t="s">
        <v>7</v>
      </c>
      <c r="L141">
        <v>1440</v>
      </c>
      <c r="M141" t="s">
        <v>8</v>
      </c>
      <c r="N141">
        <v>0</v>
      </c>
      <c r="O141" t="s">
        <v>9</v>
      </c>
      <c r="P141" t="s">
        <v>10</v>
      </c>
      <c r="Q141">
        <v>0</v>
      </c>
      <c r="R141" t="s">
        <v>11</v>
      </c>
      <c r="S141">
        <v>49</v>
      </c>
    </row>
    <row r="142" spans="1:19">
      <c r="A142" t="s">
        <v>2</v>
      </c>
      <c r="B142">
        <v>1994</v>
      </c>
      <c r="C142" t="s">
        <v>3</v>
      </c>
      <c r="D142">
        <v>479693</v>
      </c>
      <c r="E142" t="s">
        <v>4</v>
      </c>
      <c r="F142">
        <v>9.9998000000000004E-2</v>
      </c>
      <c r="G142" t="s">
        <v>5</v>
      </c>
      <c r="H142">
        <v>10</v>
      </c>
      <c r="I142" t="s">
        <v>6</v>
      </c>
      <c r="J142">
        <v>-474</v>
      </c>
      <c r="K142" t="s">
        <v>7</v>
      </c>
      <c r="L142">
        <v>27</v>
      </c>
      <c r="M142" t="s">
        <v>8</v>
      </c>
      <c r="N142">
        <v>0</v>
      </c>
      <c r="O142" t="s">
        <v>9</v>
      </c>
      <c r="P142" t="s">
        <v>10</v>
      </c>
      <c r="Q142">
        <v>0</v>
      </c>
      <c r="R142" t="s">
        <v>11</v>
      </c>
      <c r="S142">
        <v>48</v>
      </c>
    </row>
    <row r="143" spans="1:19">
      <c r="A143" t="s">
        <v>2</v>
      </c>
      <c r="B143">
        <v>1994</v>
      </c>
      <c r="C143" t="s">
        <v>3</v>
      </c>
      <c r="D143">
        <v>479783</v>
      </c>
      <c r="E143" t="s">
        <v>4</v>
      </c>
      <c r="F143">
        <v>9.9998000000000004E-2</v>
      </c>
      <c r="G143" t="s">
        <v>5</v>
      </c>
      <c r="H143">
        <v>90</v>
      </c>
      <c r="I143" t="s">
        <v>6</v>
      </c>
      <c r="J143">
        <v>798</v>
      </c>
      <c r="K143" t="s">
        <v>7</v>
      </c>
      <c r="L143">
        <v>1299</v>
      </c>
      <c r="M143" t="s">
        <v>8</v>
      </c>
      <c r="N143">
        <v>0</v>
      </c>
      <c r="O143" t="s">
        <v>9</v>
      </c>
      <c r="P143" t="s">
        <v>10</v>
      </c>
      <c r="Q143">
        <v>0</v>
      </c>
      <c r="R143" t="s">
        <v>11</v>
      </c>
      <c r="S143">
        <v>48</v>
      </c>
    </row>
    <row r="144" spans="1:19">
      <c r="A144" t="s">
        <v>2</v>
      </c>
      <c r="B144">
        <v>1994</v>
      </c>
      <c r="C144" t="s">
        <v>3</v>
      </c>
      <c r="D144">
        <v>480398</v>
      </c>
      <c r="E144" t="s">
        <v>4</v>
      </c>
      <c r="F144">
        <v>9.9998000000000004E-2</v>
      </c>
      <c r="G144" t="s">
        <v>5</v>
      </c>
      <c r="H144">
        <v>615</v>
      </c>
      <c r="I144" t="s">
        <v>6</v>
      </c>
      <c r="J144">
        <v>5132</v>
      </c>
      <c r="K144" t="s">
        <v>7</v>
      </c>
      <c r="L144">
        <v>5633</v>
      </c>
      <c r="M144" t="s">
        <v>8</v>
      </c>
      <c r="N144">
        <v>0</v>
      </c>
      <c r="O144" t="s">
        <v>9</v>
      </c>
      <c r="P144" t="s">
        <v>10</v>
      </c>
      <c r="Q144">
        <v>0</v>
      </c>
      <c r="R144" t="s">
        <v>11</v>
      </c>
      <c r="S144">
        <v>49</v>
      </c>
    </row>
    <row r="145" spans="1:19">
      <c r="A145" t="s">
        <v>2</v>
      </c>
      <c r="B145">
        <v>1994</v>
      </c>
      <c r="C145" t="s">
        <v>3</v>
      </c>
      <c r="D145">
        <v>480602</v>
      </c>
      <c r="E145" t="s">
        <v>4</v>
      </c>
      <c r="F145">
        <v>9.9998000000000004E-2</v>
      </c>
      <c r="G145" t="s">
        <v>5</v>
      </c>
      <c r="H145">
        <v>204</v>
      </c>
      <c r="I145" t="s">
        <v>6</v>
      </c>
      <c r="J145">
        <v>1266</v>
      </c>
      <c r="K145" t="s">
        <v>7</v>
      </c>
      <c r="L145">
        <v>1767</v>
      </c>
      <c r="M145" t="s">
        <v>8</v>
      </c>
      <c r="N145">
        <v>0</v>
      </c>
      <c r="O145" t="s">
        <v>9</v>
      </c>
      <c r="P145" t="s">
        <v>10</v>
      </c>
      <c r="Q145">
        <v>0</v>
      </c>
      <c r="R145" t="s">
        <v>11</v>
      </c>
      <c r="S145">
        <v>49</v>
      </c>
    </row>
    <row r="146" spans="1:19">
      <c r="A146" t="s">
        <v>2</v>
      </c>
      <c r="B146">
        <v>1994</v>
      </c>
      <c r="C146" t="s">
        <v>3</v>
      </c>
      <c r="D146">
        <v>480603</v>
      </c>
      <c r="E146" t="s">
        <v>4</v>
      </c>
      <c r="F146">
        <v>9.9998000000000004E-2</v>
      </c>
      <c r="G146" t="s">
        <v>5</v>
      </c>
      <c r="H146">
        <v>1</v>
      </c>
      <c r="I146" t="s">
        <v>6</v>
      </c>
      <c r="J146">
        <v>-500</v>
      </c>
      <c r="K146" t="s">
        <v>7</v>
      </c>
      <c r="L146">
        <v>1</v>
      </c>
      <c r="M146" t="s">
        <v>8</v>
      </c>
      <c r="N146">
        <v>0</v>
      </c>
      <c r="O146" t="s">
        <v>9</v>
      </c>
      <c r="P146" t="s">
        <v>10</v>
      </c>
      <c r="Q146">
        <v>0</v>
      </c>
      <c r="R146" t="s">
        <v>11</v>
      </c>
      <c r="S146">
        <v>39</v>
      </c>
    </row>
    <row r="147" spans="1:19">
      <c r="A147" t="s">
        <v>2</v>
      </c>
      <c r="B147">
        <v>1994</v>
      </c>
      <c r="C147" t="s">
        <v>3</v>
      </c>
      <c r="D147">
        <v>480619</v>
      </c>
      <c r="E147" t="s">
        <v>4</v>
      </c>
      <c r="F147">
        <v>9.9998000000000004E-2</v>
      </c>
      <c r="G147" t="s">
        <v>5</v>
      </c>
      <c r="H147">
        <v>16</v>
      </c>
      <c r="I147" t="s">
        <v>6</v>
      </c>
      <c r="J147">
        <v>-431</v>
      </c>
      <c r="K147" t="s">
        <v>7</v>
      </c>
      <c r="L147">
        <v>70</v>
      </c>
      <c r="M147" t="s">
        <v>8</v>
      </c>
      <c r="N147">
        <v>0</v>
      </c>
      <c r="O147" t="s">
        <v>9</v>
      </c>
      <c r="P147" t="s">
        <v>10</v>
      </c>
      <c r="Q147">
        <v>0</v>
      </c>
      <c r="R147" t="s">
        <v>11</v>
      </c>
      <c r="S147">
        <v>48</v>
      </c>
    </row>
    <row r="148" spans="1:19">
      <c r="A148" t="s">
        <v>2</v>
      </c>
      <c r="B148">
        <v>1994</v>
      </c>
      <c r="C148" t="s">
        <v>3</v>
      </c>
      <c r="D148">
        <v>480621</v>
      </c>
      <c r="E148" t="s">
        <v>4</v>
      </c>
      <c r="F148">
        <v>9.9998000000000004E-2</v>
      </c>
      <c r="G148" t="s">
        <v>5</v>
      </c>
      <c r="H148">
        <v>2</v>
      </c>
      <c r="I148" t="s">
        <v>6</v>
      </c>
      <c r="J148">
        <v>-498</v>
      </c>
      <c r="K148" t="s">
        <v>7</v>
      </c>
      <c r="L148">
        <v>3</v>
      </c>
      <c r="M148" t="s">
        <v>8</v>
      </c>
      <c r="N148">
        <v>0</v>
      </c>
      <c r="O148" t="s">
        <v>9</v>
      </c>
      <c r="P148" t="s">
        <v>10</v>
      </c>
      <c r="Q148">
        <v>0</v>
      </c>
      <c r="R148" t="s">
        <v>11</v>
      </c>
      <c r="S148">
        <v>41</v>
      </c>
    </row>
    <row r="149" spans="1:19">
      <c r="A149" t="s">
        <v>2</v>
      </c>
      <c r="B149">
        <v>1994</v>
      </c>
      <c r="C149" t="s">
        <v>3</v>
      </c>
      <c r="D149">
        <v>480772</v>
      </c>
      <c r="E149" t="s">
        <v>4</v>
      </c>
      <c r="F149">
        <v>9.9998000000000004E-2</v>
      </c>
      <c r="G149" t="s">
        <v>5</v>
      </c>
      <c r="H149">
        <v>151</v>
      </c>
      <c r="I149" t="s">
        <v>6</v>
      </c>
      <c r="J149">
        <v>913</v>
      </c>
      <c r="K149" t="s">
        <v>7</v>
      </c>
      <c r="L149">
        <v>1414</v>
      </c>
      <c r="M149" t="s">
        <v>8</v>
      </c>
      <c r="N149">
        <v>0</v>
      </c>
      <c r="O149" t="s">
        <v>9</v>
      </c>
      <c r="P149" t="s">
        <v>10</v>
      </c>
      <c r="Q149">
        <v>0</v>
      </c>
      <c r="R149" t="s">
        <v>11</v>
      </c>
      <c r="S149">
        <v>49</v>
      </c>
    </row>
    <row r="150" spans="1:19">
      <c r="A150" t="s">
        <v>2</v>
      </c>
      <c r="B150">
        <v>1994</v>
      </c>
      <c r="C150" t="s">
        <v>3</v>
      </c>
      <c r="D150">
        <v>480773</v>
      </c>
      <c r="E150" t="s">
        <v>4</v>
      </c>
      <c r="F150">
        <v>9.9998000000000004E-2</v>
      </c>
      <c r="G150" t="s">
        <v>5</v>
      </c>
      <c r="H150">
        <v>1</v>
      </c>
      <c r="I150" t="s">
        <v>6</v>
      </c>
      <c r="J150">
        <v>-500</v>
      </c>
      <c r="K150" t="s">
        <v>7</v>
      </c>
      <c r="L150">
        <v>1</v>
      </c>
      <c r="M150" t="s">
        <v>8</v>
      </c>
      <c r="N150">
        <v>0</v>
      </c>
      <c r="O150" t="s">
        <v>9</v>
      </c>
      <c r="P150" t="s">
        <v>10</v>
      </c>
      <c r="Q150">
        <v>0</v>
      </c>
      <c r="R150" t="s">
        <v>11</v>
      </c>
      <c r="S150">
        <v>38</v>
      </c>
    </row>
    <row r="151" spans="1:19">
      <c r="A151" t="s">
        <v>2</v>
      </c>
      <c r="B151">
        <v>1994</v>
      </c>
      <c r="C151" t="s">
        <v>3</v>
      </c>
      <c r="D151">
        <v>480793</v>
      </c>
      <c r="E151" t="s">
        <v>4</v>
      </c>
      <c r="F151">
        <v>9.9998000000000004E-2</v>
      </c>
      <c r="G151" t="s">
        <v>5</v>
      </c>
      <c r="H151">
        <v>20</v>
      </c>
      <c r="I151" t="s">
        <v>6</v>
      </c>
      <c r="J151">
        <v>-404</v>
      </c>
      <c r="K151" t="s">
        <v>7</v>
      </c>
      <c r="L151">
        <v>97</v>
      </c>
      <c r="M151" t="s">
        <v>8</v>
      </c>
      <c r="N151">
        <v>0</v>
      </c>
      <c r="O151" t="s">
        <v>9</v>
      </c>
      <c r="P151" t="s">
        <v>10</v>
      </c>
      <c r="Q151">
        <v>0</v>
      </c>
      <c r="R151" t="s">
        <v>11</v>
      </c>
      <c r="S151">
        <v>48</v>
      </c>
    </row>
    <row r="152" spans="1:19">
      <c r="A152" t="s">
        <v>2</v>
      </c>
      <c r="B152">
        <v>1994</v>
      </c>
      <c r="C152" t="s">
        <v>3</v>
      </c>
      <c r="D152">
        <v>480811</v>
      </c>
      <c r="E152" t="s">
        <v>4</v>
      </c>
      <c r="F152">
        <v>9.9998000000000004E-2</v>
      </c>
      <c r="G152" t="s">
        <v>5</v>
      </c>
      <c r="H152">
        <v>18</v>
      </c>
      <c r="I152" t="s">
        <v>6</v>
      </c>
      <c r="J152">
        <v>-423</v>
      </c>
      <c r="K152" t="s">
        <v>7</v>
      </c>
      <c r="L152">
        <v>78</v>
      </c>
      <c r="M152" t="s">
        <v>8</v>
      </c>
      <c r="N152">
        <v>0</v>
      </c>
      <c r="O152" t="s">
        <v>9</v>
      </c>
      <c r="P152" t="s">
        <v>10</v>
      </c>
      <c r="Q152">
        <v>0</v>
      </c>
      <c r="R152" t="s">
        <v>11</v>
      </c>
      <c r="S152">
        <v>47</v>
      </c>
    </row>
    <row r="153" spans="1:19">
      <c r="A153" t="s">
        <v>2</v>
      </c>
      <c r="B153">
        <v>1994</v>
      </c>
      <c r="C153" t="s">
        <v>3</v>
      </c>
      <c r="D153">
        <v>480814</v>
      </c>
      <c r="E153" t="s">
        <v>4</v>
      </c>
      <c r="F153">
        <v>9.9998000000000004E-2</v>
      </c>
      <c r="G153" t="s">
        <v>5</v>
      </c>
      <c r="H153">
        <v>3</v>
      </c>
      <c r="I153" t="s">
        <v>6</v>
      </c>
      <c r="J153">
        <v>-495</v>
      </c>
      <c r="K153" t="s">
        <v>7</v>
      </c>
      <c r="L153">
        <v>6</v>
      </c>
      <c r="M153" t="s">
        <v>8</v>
      </c>
      <c r="N153">
        <v>0</v>
      </c>
      <c r="O153" t="s">
        <v>9</v>
      </c>
      <c r="P153" t="s">
        <v>10</v>
      </c>
      <c r="Q153">
        <v>0</v>
      </c>
      <c r="R153" t="s">
        <v>11</v>
      </c>
      <c r="S153">
        <v>42</v>
      </c>
    </row>
    <row r="154" spans="1:19">
      <c r="A154" t="s">
        <v>2</v>
      </c>
      <c r="B154">
        <v>1994</v>
      </c>
      <c r="C154" t="s">
        <v>3</v>
      </c>
      <c r="D154">
        <v>480815</v>
      </c>
      <c r="E154" t="s">
        <v>4</v>
      </c>
      <c r="F154">
        <v>9.9998000000000004E-2</v>
      </c>
      <c r="G154" t="s">
        <v>5</v>
      </c>
      <c r="H154">
        <v>1</v>
      </c>
      <c r="I154" t="s">
        <v>6</v>
      </c>
      <c r="J154">
        <v>-500</v>
      </c>
      <c r="K154" t="s">
        <v>7</v>
      </c>
      <c r="L154">
        <v>1</v>
      </c>
      <c r="M154" t="s">
        <v>8</v>
      </c>
      <c r="N154">
        <v>0</v>
      </c>
      <c r="O154" t="s">
        <v>9</v>
      </c>
      <c r="P154" t="s">
        <v>10</v>
      </c>
      <c r="Q154">
        <v>0</v>
      </c>
      <c r="R154" t="s">
        <v>11</v>
      </c>
      <c r="S154">
        <v>37</v>
      </c>
    </row>
    <row r="155" spans="1:19">
      <c r="A155" t="s">
        <v>2</v>
      </c>
      <c r="B155">
        <v>1994</v>
      </c>
      <c r="C155" t="s">
        <v>3</v>
      </c>
      <c r="D155">
        <v>480843</v>
      </c>
      <c r="E155" t="s">
        <v>4</v>
      </c>
      <c r="F155">
        <v>9.9998000000000004E-2</v>
      </c>
      <c r="G155" t="s">
        <v>5</v>
      </c>
      <c r="H155">
        <v>28</v>
      </c>
      <c r="I155" t="s">
        <v>6</v>
      </c>
      <c r="J155">
        <v>-390</v>
      </c>
      <c r="K155" t="s">
        <v>7</v>
      </c>
      <c r="L155">
        <v>111</v>
      </c>
      <c r="M155" t="s">
        <v>8</v>
      </c>
      <c r="N155">
        <v>0</v>
      </c>
      <c r="O155" t="s">
        <v>9</v>
      </c>
      <c r="P155" t="s">
        <v>10</v>
      </c>
      <c r="Q155">
        <v>0</v>
      </c>
      <c r="R155" t="s">
        <v>11</v>
      </c>
      <c r="S155">
        <v>49</v>
      </c>
    </row>
    <row r="156" spans="1:19">
      <c r="A156" t="s">
        <v>2</v>
      </c>
      <c r="B156">
        <v>1994</v>
      </c>
      <c r="C156" t="s">
        <v>3</v>
      </c>
      <c r="D156">
        <v>480859</v>
      </c>
      <c r="E156" t="s">
        <v>4</v>
      </c>
      <c r="F156">
        <v>9.9998000000000004E-2</v>
      </c>
      <c r="G156" t="s">
        <v>5</v>
      </c>
      <c r="H156">
        <v>16</v>
      </c>
      <c r="I156" t="s">
        <v>6</v>
      </c>
      <c r="J156">
        <v>-395</v>
      </c>
      <c r="K156" t="s">
        <v>7</v>
      </c>
      <c r="L156">
        <v>106</v>
      </c>
      <c r="M156" t="s">
        <v>8</v>
      </c>
      <c r="N156">
        <v>0</v>
      </c>
      <c r="O156" t="s">
        <v>9</v>
      </c>
      <c r="P156" t="s">
        <v>10</v>
      </c>
      <c r="Q156">
        <v>0</v>
      </c>
      <c r="R156" t="s">
        <v>11</v>
      </c>
      <c r="S156">
        <v>47</v>
      </c>
    </row>
    <row r="157" spans="1:19">
      <c r="A157" t="s">
        <v>2</v>
      </c>
      <c r="B157">
        <v>1994</v>
      </c>
      <c r="C157" t="s">
        <v>3</v>
      </c>
      <c r="D157">
        <v>481099</v>
      </c>
      <c r="E157" t="s">
        <v>4</v>
      </c>
      <c r="F157">
        <v>9.9998000000000004E-2</v>
      </c>
      <c r="G157" t="s">
        <v>5</v>
      </c>
      <c r="H157">
        <v>240</v>
      </c>
      <c r="I157" t="s">
        <v>6</v>
      </c>
      <c r="J157">
        <v>1552</v>
      </c>
      <c r="K157" t="s">
        <v>7</v>
      </c>
      <c r="L157">
        <v>2053</v>
      </c>
      <c r="M157" t="s">
        <v>8</v>
      </c>
      <c r="N157">
        <v>0</v>
      </c>
      <c r="O157" t="s">
        <v>9</v>
      </c>
      <c r="P157" t="s">
        <v>10</v>
      </c>
      <c r="Q157">
        <v>0</v>
      </c>
      <c r="R157" t="s">
        <v>11</v>
      </c>
      <c r="S157">
        <v>49</v>
      </c>
    </row>
    <row r="158" spans="1:19">
      <c r="A158" t="s">
        <v>2</v>
      </c>
      <c r="B158">
        <v>1994</v>
      </c>
      <c r="C158" t="s">
        <v>3</v>
      </c>
      <c r="D158">
        <v>481109</v>
      </c>
      <c r="E158" t="s">
        <v>4</v>
      </c>
      <c r="F158">
        <v>9.9998000000000004E-2</v>
      </c>
      <c r="G158" t="s">
        <v>5</v>
      </c>
      <c r="H158">
        <v>10</v>
      </c>
      <c r="I158" t="s">
        <v>6</v>
      </c>
      <c r="J158">
        <v>-467</v>
      </c>
      <c r="K158" t="s">
        <v>7</v>
      </c>
      <c r="L158">
        <v>34</v>
      </c>
      <c r="M158" t="s">
        <v>8</v>
      </c>
      <c r="N158">
        <v>0</v>
      </c>
      <c r="O158" t="s">
        <v>9</v>
      </c>
      <c r="P158" t="s">
        <v>10</v>
      </c>
      <c r="Q158">
        <v>0</v>
      </c>
      <c r="R158" t="s">
        <v>11</v>
      </c>
      <c r="S158">
        <v>45</v>
      </c>
    </row>
    <row r="159" spans="1:19">
      <c r="A159" t="s">
        <v>2</v>
      </c>
      <c r="B159">
        <v>1994</v>
      </c>
      <c r="C159" t="s">
        <v>3</v>
      </c>
      <c r="D159">
        <v>481311</v>
      </c>
      <c r="E159" t="s">
        <v>4</v>
      </c>
      <c r="F159">
        <v>9.9998000000000004E-2</v>
      </c>
      <c r="G159" t="s">
        <v>5</v>
      </c>
      <c r="H159">
        <v>202</v>
      </c>
      <c r="I159" t="s">
        <v>6</v>
      </c>
      <c r="J159">
        <v>849</v>
      </c>
      <c r="K159" t="s">
        <v>7</v>
      </c>
      <c r="L159">
        <v>1350</v>
      </c>
      <c r="M159" t="s">
        <v>8</v>
      </c>
      <c r="N159">
        <v>0</v>
      </c>
      <c r="O159" t="s">
        <v>9</v>
      </c>
      <c r="P159" t="s">
        <v>10</v>
      </c>
      <c r="Q159">
        <v>0</v>
      </c>
      <c r="R159" t="s">
        <v>11</v>
      </c>
      <c r="S159">
        <v>49</v>
      </c>
    </row>
    <row r="160" spans="1:19">
      <c r="A160" t="s">
        <v>2</v>
      </c>
      <c r="B160">
        <v>1994</v>
      </c>
      <c r="C160" t="s">
        <v>3</v>
      </c>
      <c r="D160">
        <v>481441</v>
      </c>
      <c r="E160" t="s">
        <v>4</v>
      </c>
      <c r="F160">
        <v>9.9998000000000004E-2</v>
      </c>
      <c r="G160" t="s">
        <v>5</v>
      </c>
      <c r="H160">
        <v>130</v>
      </c>
      <c r="I160" t="s">
        <v>6</v>
      </c>
      <c r="J160">
        <v>521</v>
      </c>
      <c r="K160" t="s">
        <v>7</v>
      </c>
      <c r="L160">
        <v>1022</v>
      </c>
      <c r="M160" t="s">
        <v>8</v>
      </c>
      <c r="N160">
        <v>0</v>
      </c>
      <c r="O160" t="s">
        <v>9</v>
      </c>
      <c r="P160" t="s">
        <v>10</v>
      </c>
      <c r="Q160">
        <v>0</v>
      </c>
      <c r="R160" t="s">
        <v>11</v>
      </c>
      <c r="S160">
        <v>49</v>
      </c>
    </row>
    <row r="161" spans="1:19">
      <c r="A161" t="s">
        <v>2</v>
      </c>
      <c r="B161">
        <v>1994</v>
      </c>
      <c r="C161" t="s">
        <v>3</v>
      </c>
      <c r="D161">
        <v>481455</v>
      </c>
      <c r="E161" t="s">
        <v>4</v>
      </c>
      <c r="F161">
        <v>9.9998000000000004E-2</v>
      </c>
      <c r="G161" t="s">
        <v>5</v>
      </c>
      <c r="H161">
        <v>14</v>
      </c>
      <c r="I161" t="s">
        <v>6</v>
      </c>
      <c r="J161">
        <v>-425</v>
      </c>
      <c r="K161" t="s">
        <v>7</v>
      </c>
      <c r="L161">
        <v>76</v>
      </c>
      <c r="M161" t="s">
        <v>8</v>
      </c>
      <c r="N161">
        <v>0</v>
      </c>
      <c r="O161" t="s">
        <v>9</v>
      </c>
      <c r="P161" t="s">
        <v>10</v>
      </c>
      <c r="Q161">
        <v>0</v>
      </c>
      <c r="R161" t="s">
        <v>11</v>
      </c>
      <c r="S161">
        <v>47</v>
      </c>
    </row>
    <row r="162" spans="1:19">
      <c r="A162" t="s">
        <v>2</v>
      </c>
      <c r="B162">
        <v>1994</v>
      </c>
      <c r="C162" t="s">
        <v>3</v>
      </c>
      <c r="D162">
        <v>481480</v>
      </c>
      <c r="E162" t="s">
        <v>4</v>
      </c>
      <c r="F162">
        <v>9.9998000000000004E-2</v>
      </c>
      <c r="G162" t="s">
        <v>5</v>
      </c>
      <c r="H162">
        <v>25</v>
      </c>
      <c r="I162" t="s">
        <v>6</v>
      </c>
      <c r="J162">
        <v>-286</v>
      </c>
      <c r="K162" t="s">
        <v>7</v>
      </c>
      <c r="L162">
        <v>215</v>
      </c>
      <c r="M162" t="s">
        <v>8</v>
      </c>
      <c r="N162">
        <v>0</v>
      </c>
      <c r="O162" t="s">
        <v>9</v>
      </c>
      <c r="P162" t="s">
        <v>10</v>
      </c>
      <c r="Q162">
        <v>0</v>
      </c>
      <c r="R162" t="s">
        <v>11</v>
      </c>
      <c r="S162">
        <v>48</v>
      </c>
    </row>
    <row r="163" spans="1:19">
      <c r="A163" t="s">
        <v>2</v>
      </c>
      <c r="B163">
        <v>1994</v>
      </c>
      <c r="C163" t="s">
        <v>3</v>
      </c>
      <c r="D163">
        <v>481776</v>
      </c>
      <c r="E163" t="s">
        <v>4</v>
      </c>
      <c r="F163">
        <v>9.9998000000000004E-2</v>
      </c>
      <c r="G163" t="s">
        <v>5</v>
      </c>
      <c r="H163">
        <v>296</v>
      </c>
      <c r="I163" t="s">
        <v>6</v>
      </c>
      <c r="J163">
        <v>2829</v>
      </c>
      <c r="K163" t="s">
        <v>7</v>
      </c>
      <c r="L163">
        <v>3330</v>
      </c>
      <c r="M163" t="s">
        <v>8</v>
      </c>
      <c r="N163">
        <v>0</v>
      </c>
      <c r="O163" t="s">
        <v>9</v>
      </c>
      <c r="P163" t="s">
        <v>10</v>
      </c>
      <c r="Q163">
        <v>0</v>
      </c>
      <c r="R163" t="s">
        <v>11</v>
      </c>
      <c r="S163">
        <v>49</v>
      </c>
    </row>
    <row r="164" spans="1:19">
      <c r="A164" t="s">
        <v>2</v>
      </c>
      <c r="B164">
        <v>1994</v>
      </c>
      <c r="C164" t="s">
        <v>3</v>
      </c>
      <c r="D164">
        <v>482185</v>
      </c>
      <c r="E164" t="s">
        <v>4</v>
      </c>
      <c r="F164">
        <v>9.9998000000000004E-2</v>
      </c>
      <c r="G164" t="s">
        <v>5</v>
      </c>
      <c r="H164">
        <v>409</v>
      </c>
      <c r="I164" t="s">
        <v>6</v>
      </c>
      <c r="J164">
        <v>3552</v>
      </c>
      <c r="K164" t="s">
        <v>7</v>
      </c>
      <c r="L164">
        <v>4053</v>
      </c>
      <c r="M164" t="s">
        <v>8</v>
      </c>
      <c r="N164">
        <v>0</v>
      </c>
      <c r="O164" t="s">
        <v>9</v>
      </c>
      <c r="P164" t="s">
        <v>10</v>
      </c>
      <c r="Q164">
        <v>0</v>
      </c>
      <c r="R164" t="s">
        <v>11</v>
      </c>
      <c r="S164">
        <v>49</v>
      </c>
    </row>
    <row r="165" spans="1:19">
      <c r="A165" t="s">
        <v>2</v>
      </c>
      <c r="B165">
        <v>1994</v>
      </c>
      <c r="C165" t="s">
        <v>3</v>
      </c>
      <c r="D165">
        <v>482187</v>
      </c>
      <c r="E165" t="s">
        <v>4</v>
      </c>
      <c r="F165">
        <v>9.9998000000000004E-2</v>
      </c>
      <c r="G165" t="s">
        <v>5</v>
      </c>
      <c r="H165">
        <v>2</v>
      </c>
      <c r="I165" t="s">
        <v>6</v>
      </c>
      <c r="J165">
        <v>-498</v>
      </c>
      <c r="K165" t="s">
        <v>7</v>
      </c>
      <c r="L165">
        <v>3</v>
      </c>
      <c r="M165" t="s">
        <v>8</v>
      </c>
      <c r="N165">
        <v>0</v>
      </c>
      <c r="O165" t="s">
        <v>9</v>
      </c>
      <c r="P165" t="s">
        <v>10</v>
      </c>
      <c r="Q165">
        <v>0</v>
      </c>
      <c r="R165" t="s">
        <v>11</v>
      </c>
      <c r="S165">
        <v>41</v>
      </c>
    </row>
    <row r="166" spans="1:19">
      <c r="A166" t="s">
        <v>2</v>
      </c>
      <c r="B166">
        <v>1994</v>
      </c>
      <c r="C166" t="s">
        <v>3</v>
      </c>
      <c r="D166">
        <v>482197</v>
      </c>
      <c r="E166" t="s">
        <v>4</v>
      </c>
      <c r="F166">
        <v>9.9998000000000004E-2</v>
      </c>
      <c r="G166" t="s">
        <v>5</v>
      </c>
      <c r="H166">
        <v>10</v>
      </c>
      <c r="I166" t="s">
        <v>6</v>
      </c>
      <c r="J166">
        <v>-465</v>
      </c>
      <c r="K166" t="s">
        <v>7</v>
      </c>
      <c r="L166">
        <v>36</v>
      </c>
      <c r="M166" t="s">
        <v>8</v>
      </c>
      <c r="N166">
        <v>0</v>
      </c>
      <c r="O166" t="s">
        <v>9</v>
      </c>
      <c r="P166" t="s">
        <v>10</v>
      </c>
      <c r="Q166">
        <v>0</v>
      </c>
      <c r="R166" t="s">
        <v>11</v>
      </c>
      <c r="S166">
        <v>44</v>
      </c>
    </row>
    <row r="167" spans="1:19">
      <c r="A167" t="s">
        <v>2</v>
      </c>
      <c r="B167">
        <v>1994</v>
      </c>
      <c r="C167" t="s">
        <v>3</v>
      </c>
      <c r="D167">
        <v>482345</v>
      </c>
      <c r="E167" t="s">
        <v>4</v>
      </c>
      <c r="F167">
        <v>9.9998000000000004E-2</v>
      </c>
      <c r="G167" t="s">
        <v>5</v>
      </c>
      <c r="H167">
        <v>148</v>
      </c>
      <c r="I167" t="s">
        <v>6</v>
      </c>
      <c r="J167">
        <v>541</v>
      </c>
      <c r="K167" t="s">
        <v>7</v>
      </c>
      <c r="L167">
        <v>1042</v>
      </c>
      <c r="M167" t="s">
        <v>8</v>
      </c>
      <c r="N167">
        <v>0</v>
      </c>
      <c r="O167" t="s">
        <v>9</v>
      </c>
      <c r="P167" t="s">
        <v>10</v>
      </c>
      <c r="Q167">
        <v>0</v>
      </c>
      <c r="R167" t="s">
        <v>11</v>
      </c>
      <c r="S167">
        <v>49</v>
      </c>
    </row>
    <row r="168" spans="1:19">
      <c r="A168" t="s">
        <v>2</v>
      </c>
      <c r="B168">
        <v>1994</v>
      </c>
      <c r="C168" t="s">
        <v>3</v>
      </c>
      <c r="D168">
        <v>482685</v>
      </c>
      <c r="E168" t="s">
        <v>4</v>
      </c>
      <c r="F168">
        <v>9.9998000000000004E-2</v>
      </c>
      <c r="G168" t="s">
        <v>5</v>
      </c>
      <c r="H168">
        <v>340</v>
      </c>
      <c r="I168" t="s">
        <v>6</v>
      </c>
      <c r="J168">
        <v>2456</v>
      </c>
      <c r="K168" t="s">
        <v>7</v>
      </c>
      <c r="L168">
        <v>2957</v>
      </c>
      <c r="M168" t="s">
        <v>8</v>
      </c>
      <c r="N168">
        <v>0</v>
      </c>
      <c r="O168" t="s">
        <v>9</v>
      </c>
      <c r="P168" t="s">
        <v>10</v>
      </c>
      <c r="Q168">
        <v>0</v>
      </c>
      <c r="R168" t="s">
        <v>11</v>
      </c>
      <c r="S168">
        <v>49</v>
      </c>
    </row>
    <row r="169" spans="1:19">
      <c r="A169" t="s">
        <v>2</v>
      </c>
      <c r="B169">
        <v>1994</v>
      </c>
      <c r="C169" t="s">
        <v>3</v>
      </c>
      <c r="D169">
        <v>482686</v>
      </c>
      <c r="E169" t="s">
        <v>4</v>
      </c>
      <c r="F169">
        <v>9.9998000000000004E-2</v>
      </c>
      <c r="G169" t="s">
        <v>5</v>
      </c>
      <c r="H169">
        <v>1</v>
      </c>
      <c r="I169" t="s">
        <v>6</v>
      </c>
      <c r="J169">
        <v>-500</v>
      </c>
      <c r="K169" t="s">
        <v>7</v>
      </c>
      <c r="L169">
        <v>1</v>
      </c>
      <c r="M169" t="s">
        <v>8</v>
      </c>
      <c r="N169">
        <v>0</v>
      </c>
      <c r="O169" t="s">
        <v>9</v>
      </c>
      <c r="P169" t="s">
        <v>10</v>
      </c>
      <c r="Q169">
        <v>0</v>
      </c>
      <c r="R169" t="s">
        <v>11</v>
      </c>
      <c r="S169">
        <v>37</v>
      </c>
    </row>
    <row r="170" spans="1:19">
      <c r="A170" t="s">
        <v>2</v>
      </c>
      <c r="B170">
        <v>1994</v>
      </c>
      <c r="C170" t="s">
        <v>3</v>
      </c>
      <c r="D170">
        <v>482687</v>
      </c>
      <c r="E170" t="s">
        <v>4</v>
      </c>
      <c r="F170">
        <v>9.9998000000000004E-2</v>
      </c>
      <c r="G170" t="s">
        <v>5</v>
      </c>
      <c r="H170">
        <v>1</v>
      </c>
      <c r="I170" t="s">
        <v>6</v>
      </c>
      <c r="J170">
        <v>-500</v>
      </c>
      <c r="K170" t="s">
        <v>7</v>
      </c>
      <c r="L170">
        <v>1</v>
      </c>
      <c r="M170" t="s">
        <v>8</v>
      </c>
      <c r="N170">
        <v>0</v>
      </c>
      <c r="O170" t="s">
        <v>9</v>
      </c>
      <c r="P170" t="s">
        <v>10</v>
      </c>
      <c r="Q170">
        <v>0</v>
      </c>
      <c r="R170" t="s">
        <v>11</v>
      </c>
      <c r="S170">
        <v>35</v>
      </c>
    </row>
    <row r="171" spans="1:19">
      <c r="A171" t="s">
        <v>2</v>
      </c>
      <c r="B171">
        <v>1994</v>
      </c>
      <c r="C171" t="s">
        <v>3</v>
      </c>
      <c r="D171">
        <v>482783</v>
      </c>
      <c r="E171" t="s">
        <v>4</v>
      </c>
      <c r="F171">
        <v>9.9998000000000004E-2</v>
      </c>
      <c r="G171" t="s">
        <v>5</v>
      </c>
      <c r="H171">
        <v>96</v>
      </c>
      <c r="I171" t="s">
        <v>6</v>
      </c>
      <c r="J171">
        <v>1145</v>
      </c>
      <c r="K171" t="s">
        <v>7</v>
      </c>
      <c r="L171">
        <v>1646</v>
      </c>
      <c r="M171" t="s">
        <v>8</v>
      </c>
      <c r="N171">
        <v>0</v>
      </c>
      <c r="O171" t="s">
        <v>9</v>
      </c>
      <c r="P171" t="s">
        <v>10</v>
      </c>
      <c r="Q171">
        <v>0</v>
      </c>
      <c r="R171" t="s">
        <v>11</v>
      </c>
      <c r="S171">
        <v>48</v>
      </c>
    </row>
    <row r="172" spans="1:19">
      <c r="A172" t="s">
        <v>2</v>
      </c>
      <c r="B172">
        <v>1994</v>
      </c>
      <c r="C172" t="s">
        <v>3</v>
      </c>
      <c r="D172">
        <v>482959</v>
      </c>
      <c r="E172" t="s">
        <v>4</v>
      </c>
      <c r="F172">
        <v>9.9998000000000004E-2</v>
      </c>
      <c r="G172" t="s">
        <v>5</v>
      </c>
      <c r="H172">
        <v>176</v>
      </c>
      <c r="I172" t="s">
        <v>6</v>
      </c>
      <c r="J172">
        <v>625</v>
      </c>
      <c r="K172" t="s">
        <v>7</v>
      </c>
      <c r="L172">
        <v>1126</v>
      </c>
      <c r="M172" t="s">
        <v>8</v>
      </c>
      <c r="N172">
        <v>0</v>
      </c>
      <c r="O172" t="s">
        <v>9</v>
      </c>
      <c r="P172" t="s">
        <v>10</v>
      </c>
      <c r="Q172">
        <v>0</v>
      </c>
      <c r="R172" t="s">
        <v>11</v>
      </c>
      <c r="S172">
        <v>49</v>
      </c>
    </row>
    <row r="173" spans="1:19">
      <c r="A173" t="s">
        <v>2</v>
      </c>
      <c r="B173">
        <v>1994</v>
      </c>
      <c r="C173" t="s">
        <v>3</v>
      </c>
      <c r="D173">
        <v>483440</v>
      </c>
      <c r="E173" t="s">
        <v>4</v>
      </c>
      <c r="F173">
        <v>9.9998000000000004E-2</v>
      </c>
      <c r="G173" t="s">
        <v>5</v>
      </c>
      <c r="H173">
        <v>481</v>
      </c>
      <c r="I173" t="s">
        <v>6</v>
      </c>
      <c r="J173">
        <v>4783</v>
      </c>
      <c r="K173" t="s">
        <v>7</v>
      </c>
      <c r="L173">
        <v>5284</v>
      </c>
      <c r="M173" t="s">
        <v>8</v>
      </c>
      <c r="N173">
        <v>0</v>
      </c>
      <c r="O173" t="s">
        <v>9</v>
      </c>
      <c r="P173" t="s">
        <v>10</v>
      </c>
      <c r="Q173">
        <v>0</v>
      </c>
      <c r="R173" t="s">
        <v>11</v>
      </c>
      <c r="S173">
        <v>49</v>
      </c>
    </row>
    <row r="174" spans="1:19">
      <c r="A174" t="s">
        <v>2</v>
      </c>
      <c r="B174">
        <v>1994</v>
      </c>
      <c r="C174" t="s">
        <v>3</v>
      </c>
      <c r="D174">
        <v>483441</v>
      </c>
      <c r="E174" t="s">
        <v>4</v>
      </c>
      <c r="F174">
        <v>9.9998000000000004E-2</v>
      </c>
      <c r="G174" t="s">
        <v>5</v>
      </c>
      <c r="H174">
        <v>1</v>
      </c>
      <c r="I174" t="s">
        <v>6</v>
      </c>
      <c r="J174">
        <v>-500</v>
      </c>
      <c r="K174" t="s">
        <v>7</v>
      </c>
      <c r="L174">
        <v>1</v>
      </c>
      <c r="M174" t="s">
        <v>8</v>
      </c>
      <c r="N174">
        <v>0</v>
      </c>
      <c r="O174" t="s">
        <v>9</v>
      </c>
      <c r="P174" t="s">
        <v>10</v>
      </c>
      <c r="Q174">
        <v>0</v>
      </c>
      <c r="R174" t="s">
        <v>11</v>
      </c>
      <c r="S174">
        <v>39</v>
      </c>
    </row>
    <row r="175" spans="1:19">
      <c r="A175" t="s">
        <v>2</v>
      </c>
      <c r="B175">
        <v>1994</v>
      </c>
      <c r="C175" t="s">
        <v>3</v>
      </c>
      <c r="D175">
        <v>483443</v>
      </c>
      <c r="E175" t="s">
        <v>4</v>
      </c>
      <c r="F175">
        <v>9.9998000000000004E-2</v>
      </c>
      <c r="G175" t="s">
        <v>5</v>
      </c>
      <c r="H175">
        <v>2</v>
      </c>
      <c r="I175" t="s">
        <v>6</v>
      </c>
      <c r="J175">
        <v>-498</v>
      </c>
      <c r="K175" t="s">
        <v>7</v>
      </c>
      <c r="L175">
        <v>3</v>
      </c>
      <c r="M175" t="s">
        <v>8</v>
      </c>
      <c r="N175">
        <v>0</v>
      </c>
      <c r="O175" t="s">
        <v>9</v>
      </c>
      <c r="P175" t="s">
        <v>10</v>
      </c>
      <c r="Q175">
        <v>0</v>
      </c>
      <c r="R175" t="s">
        <v>11</v>
      </c>
      <c r="S175">
        <v>40</v>
      </c>
    </row>
    <row r="176" spans="1:19">
      <c r="A176" t="s">
        <v>2</v>
      </c>
      <c r="B176">
        <v>1994</v>
      </c>
      <c r="C176" t="s">
        <v>3</v>
      </c>
      <c r="D176">
        <v>484070</v>
      </c>
      <c r="E176" t="s">
        <v>4</v>
      </c>
      <c r="F176">
        <v>9.9998000000000004E-2</v>
      </c>
      <c r="G176" t="s">
        <v>5</v>
      </c>
      <c r="H176">
        <v>627</v>
      </c>
      <c r="I176" t="s">
        <v>6</v>
      </c>
      <c r="J176">
        <v>5355</v>
      </c>
      <c r="K176" t="s">
        <v>7</v>
      </c>
      <c r="L176">
        <v>5856</v>
      </c>
      <c r="M176" t="s">
        <v>8</v>
      </c>
      <c r="N176">
        <v>0</v>
      </c>
      <c r="O176" t="s">
        <v>9</v>
      </c>
      <c r="P176" t="s">
        <v>10</v>
      </c>
      <c r="Q176">
        <v>0</v>
      </c>
      <c r="R176" t="s">
        <v>11</v>
      </c>
      <c r="S176">
        <v>49</v>
      </c>
    </row>
    <row r="177" spans="1:19">
      <c r="A177" t="s">
        <v>2</v>
      </c>
      <c r="B177">
        <v>1994</v>
      </c>
      <c r="C177" t="s">
        <v>3</v>
      </c>
      <c r="D177">
        <v>484271</v>
      </c>
      <c r="E177" t="s">
        <v>4</v>
      </c>
      <c r="F177">
        <v>9.9998000000000004E-2</v>
      </c>
      <c r="G177" t="s">
        <v>5</v>
      </c>
      <c r="H177">
        <v>201</v>
      </c>
      <c r="I177" t="s">
        <v>6</v>
      </c>
      <c r="J177">
        <v>1521</v>
      </c>
      <c r="K177" t="s">
        <v>7</v>
      </c>
      <c r="L177">
        <v>2022</v>
      </c>
      <c r="M177" t="s">
        <v>8</v>
      </c>
      <c r="N177">
        <v>0</v>
      </c>
      <c r="O177" t="s">
        <v>9</v>
      </c>
      <c r="P177" t="s">
        <v>10</v>
      </c>
      <c r="Q177">
        <v>0</v>
      </c>
      <c r="R177" t="s">
        <v>11</v>
      </c>
      <c r="S177">
        <v>49</v>
      </c>
    </row>
    <row r="178" spans="1:19">
      <c r="A178" t="s">
        <v>2</v>
      </c>
      <c r="B178">
        <v>1994</v>
      </c>
      <c r="C178" t="s">
        <v>3</v>
      </c>
      <c r="D178">
        <v>484272</v>
      </c>
      <c r="E178" t="s">
        <v>4</v>
      </c>
      <c r="F178">
        <v>9.9998000000000004E-2</v>
      </c>
      <c r="G178" t="s">
        <v>5</v>
      </c>
      <c r="H178">
        <v>1</v>
      </c>
      <c r="I178" t="s">
        <v>6</v>
      </c>
      <c r="J178">
        <v>-500</v>
      </c>
      <c r="K178" t="s">
        <v>7</v>
      </c>
      <c r="L178">
        <v>1</v>
      </c>
      <c r="M178" t="s">
        <v>8</v>
      </c>
      <c r="N178">
        <v>0</v>
      </c>
      <c r="O178" t="s">
        <v>9</v>
      </c>
      <c r="P178" t="s">
        <v>10</v>
      </c>
      <c r="Q178">
        <v>0</v>
      </c>
      <c r="R178" t="s">
        <v>11</v>
      </c>
      <c r="S178">
        <v>37</v>
      </c>
    </row>
    <row r="179" spans="1:19">
      <c r="A179" t="s">
        <v>2</v>
      </c>
      <c r="B179">
        <v>1994</v>
      </c>
      <c r="C179" t="s">
        <v>3</v>
      </c>
      <c r="D179">
        <v>485149</v>
      </c>
      <c r="E179" t="s">
        <v>4</v>
      </c>
      <c r="F179">
        <v>9.9998000000000004E-2</v>
      </c>
      <c r="G179" t="s">
        <v>5</v>
      </c>
      <c r="H179">
        <v>877</v>
      </c>
      <c r="I179" t="s">
        <v>6</v>
      </c>
      <c r="J179">
        <v>7762</v>
      </c>
      <c r="K179" t="s">
        <v>7</v>
      </c>
      <c r="L179">
        <v>8263</v>
      </c>
      <c r="M179" t="s">
        <v>8</v>
      </c>
      <c r="N179">
        <v>0</v>
      </c>
      <c r="O179" t="s">
        <v>9</v>
      </c>
      <c r="P179" t="s">
        <v>10</v>
      </c>
      <c r="Q179">
        <v>0</v>
      </c>
      <c r="R179" t="s">
        <v>11</v>
      </c>
      <c r="S179">
        <v>50</v>
      </c>
    </row>
    <row r="180" spans="1:19">
      <c r="A180" t="s">
        <v>2</v>
      </c>
      <c r="B180">
        <v>1994</v>
      </c>
      <c r="C180" t="s">
        <v>3</v>
      </c>
      <c r="D180">
        <v>485838</v>
      </c>
      <c r="E180" t="s">
        <v>4</v>
      </c>
      <c r="F180">
        <v>9.9998000000000004E-2</v>
      </c>
      <c r="G180" t="s">
        <v>5</v>
      </c>
      <c r="H180">
        <v>689</v>
      </c>
      <c r="I180" t="s">
        <v>6</v>
      </c>
      <c r="J180">
        <v>8284</v>
      </c>
      <c r="K180" t="s">
        <v>7</v>
      </c>
      <c r="L180">
        <v>8785</v>
      </c>
      <c r="M180" t="s">
        <v>8</v>
      </c>
      <c r="N180">
        <v>0</v>
      </c>
      <c r="O180" t="s">
        <v>9</v>
      </c>
      <c r="P180" t="s">
        <v>10</v>
      </c>
      <c r="Q180">
        <v>0</v>
      </c>
      <c r="R180" t="s">
        <v>11</v>
      </c>
      <c r="S180">
        <v>49</v>
      </c>
    </row>
    <row r="181" spans="1:19">
      <c r="A181" t="s">
        <v>2</v>
      </c>
      <c r="B181">
        <v>1994</v>
      </c>
      <c r="C181" t="s">
        <v>3</v>
      </c>
      <c r="D181">
        <v>486078</v>
      </c>
      <c r="E181" t="s">
        <v>4</v>
      </c>
      <c r="F181">
        <v>9.9998000000000004E-2</v>
      </c>
      <c r="G181" t="s">
        <v>5</v>
      </c>
      <c r="H181">
        <v>240</v>
      </c>
      <c r="I181" t="s">
        <v>6</v>
      </c>
      <c r="J181">
        <v>1161</v>
      </c>
      <c r="K181" t="s">
        <v>7</v>
      </c>
      <c r="L181">
        <v>1662</v>
      </c>
      <c r="M181" t="s">
        <v>8</v>
      </c>
      <c r="N181">
        <v>0</v>
      </c>
      <c r="O181" t="s">
        <v>9</v>
      </c>
      <c r="P181" t="s">
        <v>10</v>
      </c>
      <c r="Q181">
        <v>0</v>
      </c>
      <c r="R181" t="s">
        <v>11</v>
      </c>
      <c r="S181">
        <v>49</v>
      </c>
    </row>
    <row r="182" spans="1:19">
      <c r="A182" t="s">
        <v>2</v>
      </c>
      <c r="B182">
        <v>1994</v>
      </c>
      <c r="C182" t="s">
        <v>3</v>
      </c>
      <c r="D182">
        <v>486079</v>
      </c>
      <c r="E182" t="s">
        <v>4</v>
      </c>
      <c r="F182">
        <v>9.9998000000000004E-2</v>
      </c>
      <c r="G182" t="s">
        <v>5</v>
      </c>
      <c r="H182">
        <v>1</v>
      </c>
      <c r="I182" t="s">
        <v>6</v>
      </c>
      <c r="J182">
        <v>-500</v>
      </c>
      <c r="K182" t="s">
        <v>7</v>
      </c>
      <c r="L182">
        <v>1</v>
      </c>
      <c r="M182" t="s">
        <v>8</v>
      </c>
      <c r="N182">
        <v>0</v>
      </c>
      <c r="O182" t="s">
        <v>9</v>
      </c>
      <c r="P182" t="s">
        <v>10</v>
      </c>
      <c r="Q182">
        <v>0</v>
      </c>
      <c r="R182" t="s">
        <v>11</v>
      </c>
      <c r="S182">
        <v>36</v>
      </c>
    </row>
    <row r="183" spans="1:19">
      <c r="A183" t="s">
        <v>2</v>
      </c>
      <c r="B183">
        <v>1994</v>
      </c>
      <c r="C183" t="s">
        <v>3</v>
      </c>
      <c r="D183">
        <v>486125</v>
      </c>
      <c r="E183" t="s">
        <v>4</v>
      </c>
      <c r="F183">
        <v>9.9998000000000004E-2</v>
      </c>
      <c r="G183" t="s">
        <v>5</v>
      </c>
      <c r="H183">
        <v>46</v>
      </c>
      <c r="I183" t="s">
        <v>6</v>
      </c>
      <c r="J183">
        <v>-215</v>
      </c>
      <c r="K183" t="s">
        <v>7</v>
      </c>
      <c r="L183">
        <v>286</v>
      </c>
      <c r="M183" t="s">
        <v>8</v>
      </c>
      <c r="N183">
        <v>0</v>
      </c>
      <c r="O183" t="s">
        <v>9</v>
      </c>
      <c r="P183" t="s">
        <v>10</v>
      </c>
      <c r="Q183">
        <v>0</v>
      </c>
      <c r="R183" t="s">
        <v>11</v>
      </c>
      <c r="S183">
        <v>49</v>
      </c>
    </row>
    <row r="184" spans="1:19">
      <c r="A184" t="s">
        <v>2</v>
      </c>
      <c r="B184">
        <v>1994</v>
      </c>
      <c r="C184" t="s">
        <v>3</v>
      </c>
      <c r="D184">
        <v>486230</v>
      </c>
      <c r="E184" t="s">
        <v>4</v>
      </c>
      <c r="F184">
        <v>9.9998000000000004E-2</v>
      </c>
      <c r="G184" t="s">
        <v>5</v>
      </c>
      <c r="H184">
        <v>105</v>
      </c>
      <c r="I184" t="s">
        <v>6</v>
      </c>
      <c r="J184">
        <v>97</v>
      </c>
      <c r="K184" t="s">
        <v>7</v>
      </c>
      <c r="L184">
        <v>598</v>
      </c>
      <c r="M184" t="s">
        <v>8</v>
      </c>
      <c r="N184">
        <v>0</v>
      </c>
      <c r="O184" t="s">
        <v>9</v>
      </c>
      <c r="P184" t="s">
        <v>10</v>
      </c>
      <c r="Q184">
        <v>0</v>
      </c>
      <c r="R184" t="s">
        <v>11</v>
      </c>
      <c r="S184">
        <v>49</v>
      </c>
    </row>
    <row r="185" spans="1:19">
      <c r="A185" t="s">
        <v>2</v>
      </c>
      <c r="B185">
        <v>1994</v>
      </c>
      <c r="C185" t="s">
        <v>3</v>
      </c>
      <c r="D185">
        <v>486231</v>
      </c>
      <c r="E185" t="s">
        <v>4</v>
      </c>
      <c r="F185">
        <v>9.9998000000000004E-2</v>
      </c>
      <c r="G185" t="s">
        <v>5</v>
      </c>
      <c r="H185">
        <v>1</v>
      </c>
      <c r="I185" t="s">
        <v>6</v>
      </c>
      <c r="J185">
        <v>-500</v>
      </c>
      <c r="K185" t="s">
        <v>7</v>
      </c>
      <c r="L185">
        <v>1</v>
      </c>
      <c r="M185" t="s">
        <v>8</v>
      </c>
      <c r="N185">
        <v>0</v>
      </c>
      <c r="O185" t="s">
        <v>9</v>
      </c>
      <c r="P185" t="s">
        <v>10</v>
      </c>
      <c r="Q185">
        <v>0</v>
      </c>
      <c r="R185" t="s">
        <v>11</v>
      </c>
      <c r="S185">
        <v>38</v>
      </c>
    </row>
    <row r="186" spans="1:19">
      <c r="A186" t="s">
        <v>2</v>
      </c>
      <c r="B186">
        <v>1994</v>
      </c>
      <c r="C186" t="s">
        <v>3</v>
      </c>
      <c r="D186">
        <v>486337</v>
      </c>
      <c r="E186" t="s">
        <v>4</v>
      </c>
      <c r="F186">
        <v>9.9998000000000004E-2</v>
      </c>
      <c r="G186" t="s">
        <v>5</v>
      </c>
      <c r="H186">
        <v>106</v>
      </c>
      <c r="I186" t="s">
        <v>6</v>
      </c>
      <c r="J186">
        <v>153</v>
      </c>
      <c r="K186" t="s">
        <v>7</v>
      </c>
      <c r="L186">
        <v>654</v>
      </c>
      <c r="M186" t="s">
        <v>8</v>
      </c>
      <c r="N186">
        <v>0</v>
      </c>
      <c r="O186" t="s">
        <v>9</v>
      </c>
      <c r="P186" t="s">
        <v>10</v>
      </c>
      <c r="Q186">
        <v>0</v>
      </c>
      <c r="R186" t="s">
        <v>11</v>
      </c>
      <c r="S186">
        <v>49</v>
      </c>
    </row>
    <row r="187" spans="1:19">
      <c r="A187" t="s">
        <v>2</v>
      </c>
      <c r="B187">
        <v>1994</v>
      </c>
      <c r="C187" t="s">
        <v>3</v>
      </c>
      <c r="D187">
        <v>486381</v>
      </c>
      <c r="E187" t="s">
        <v>4</v>
      </c>
      <c r="F187">
        <v>9.9998000000000004E-2</v>
      </c>
      <c r="G187" t="s">
        <v>5</v>
      </c>
      <c r="H187">
        <v>44</v>
      </c>
      <c r="I187" t="s">
        <v>6</v>
      </c>
      <c r="J187">
        <v>-70</v>
      </c>
      <c r="K187" t="s">
        <v>7</v>
      </c>
      <c r="L187">
        <v>431</v>
      </c>
      <c r="M187" t="s">
        <v>8</v>
      </c>
      <c r="N187">
        <v>0</v>
      </c>
      <c r="O187" t="s">
        <v>9</v>
      </c>
      <c r="P187" t="s">
        <v>10</v>
      </c>
      <c r="Q187">
        <v>0</v>
      </c>
      <c r="R187" t="s">
        <v>11</v>
      </c>
      <c r="S187">
        <v>49</v>
      </c>
    </row>
    <row r="188" spans="1:19">
      <c r="A188" t="s">
        <v>2</v>
      </c>
      <c r="B188">
        <v>1994</v>
      </c>
      <c r="C188" t="s">
        <v>3</v>
      </c>
      <c r="D188">
        <v>486394</v>
      </c>
      <c r="E188" t="s">
        <v>4</v>
      </c>
      <c r="F188">
        <v>9.9998000000000004E-2</v>
      </c>
      <c r="G188" t="s">
        <v>5</v>
      </c>
      <c r="H188">
        <v>13</v>
      </c>
      <c r="I188" t="s">
        <v>6</v>
      </c>
      <c r="J188">
        <v>-454</v>
      </c>
      <c r="K188" t="s">
        <v>7</v>
      </c>
      <c r="L188">
        <v>47</v>
      </c>
      <c r="M188" t="s">
        <v>8</v>
      </c>
      <c r="N188">
        <v>0</v>
      </c>
      <c r="O188" t="s">
        <v>9</v>
      </c>
      <c r="P188" t="s">
        <v>10</v>
      </c>
      <c r="Q188">
        <v>0</v>
      </c>
      <c r="R188" t="s">
        <v>11</v>
      </c>
      <c r="S188">
        <v>47</v>
      </c>
    </row>
    <row r="189" spans="1:19">
      <c r="A189" t="s">
        <v>2</v>
      </c>
      <c r="B189">
        <v>1994</v>
      </c>
      <c r="C189" t="s">
        <v>3</v>
      </c>
      <c r="D189">
        <v>486438</v>
      </c>
      <c r="E189" t="s">
        <v>4</v>
      </c>
      <c r="F189">
        <v>9.9998000000000004E-2</v>
      </c>
      <c r="G189" t="s">
        <v>5</v>
      </c>
      <c r="H189">
        <v>44</v>
      </c>
      <c r="I189" t="s">
        <v>6</v>
      </c>
      <c r="J189">
        <v>-237</v>
      </c>
      <c r="K189" t="s">
        <v>7</v>
      </c>
      <c r="L189">
        <v>264</v>
      </c>
      <c r="M189" t="s">
        <v>8</v>
      </c>
      <c r="N189">
        <v>0</v>
      </c>
      <c r="O189" t="s">
        <v>9</v>
      </c>
      <c r="P189" t="s">
        <v>10</v>
      </c>
      <c r="Q189">
        <v>0</v>
      </c>
      <c r="R189" t="s">
        <v>11</v>
      </c>
      <c r="S189">
        <v>47</v>
      </c>
    </row>
    <row r="190" spans="1:19">
      <c r="A190" t="s">
        <v>2</v>
      </c>
      <c r="B190">
        <v>1994</v>
      </c>
      <c r="C190" t="s">
        <v>3</v>
      </c>
      <c r="D190">
        <v>486448</v>
      </c>
      <c r="E190" t="s">
        <v>4</v>
      </c>
      <c r="F190">
        <v>9.9998000000000004E-2</v>
      </c>
      <c r="G190" t="s">
        <v>5</v>
      </c>
      <c r="H190">
        <v>10</v>
      </c>
      <c r="I190" t="s">
        <v>6</v>
      </c>
      <c r="J190">
        <v>-480</v>
      </c>
      <c r="K190" t="s">
        <v>7</v>
      </c>
      <c r="L190">
        <v>21</v>
      </c>
      <c r="M190" t="s">
        <v>8</v>
      </c>
      <c r="N190">
        <v>0</v>
      </c>
      <c r="O190" t="s">
        <v>9</v>
      </c>
      <c r="P190" t="s">
        <v>10</v>
      </c>
      <c r="Q190">
        <v>0</v>
      </c>
      <c r="R190" t="s">
        <v>11</v>
      </c>
      <c r="S190">
        <v>47</v>
      </c>
    </row>
    <row r="191" spans="1:19">
      <c r="A191" t="s">
        <v>2</v>
      </c>
      <c r="B191">
        <v>1994</v>
      </c>
      <c r="C191" t="s">
        <v>3</v>
      </c>
      <c r="D191">
        <v>486474</v>
      </c>
      <c r="E191" t="s">
        <v>4</v>
      </c>
      <c r="F191">
        <v>9.9998000000000004E-2</v>
      </c>
      <c r="G191" t="s">
        <v>5</v>
      </c>
      <c r="H191">
        <v>26</v>
      </c>
      <c r="I191" t="s">
        <v>6</v>
      </c>
      <c r="J191">
        <v>-347</v>
      </c>
      <c r="K191" t="s">
        <v>7</v>
      </c>
      <c r="L191">
        <v>154</v>
      </c>
      <c r="M191" t="s">
        <v>8</v>
      </c>
      <c r="N191">
        <v>0</v>
      </c>
      <c r="O191" t="s">
        <v>9</v>
      </c>
      <c r="P191" t="s">
        <v>10</v>
      </c>
      <c r="Q191">
        <v>0</v>
      </c>
      <c r="R191" t="s">
        <v>11</v>
      </c>
      <c r="S191">
        <v>48</v>
      </c>
    </row>
    <row r="192" spans="1:19">
      <c r="A192" t="s">
        <v>2</v>
      </c>
      <c r="B192">
        <v>1994</v>
      </c>
      <c r="C192" t="s">
        <v>3</v>
      </c>
      <c r="D192">
        <v>486475</v>
      </c>
      <c r="E192" t="s">
        <v>4</v>
      </c>
      <c r="F192">
        <v>9.9998000000000004E-2</v>
      </c>
      <c r="G192" t="s">
        <v>5</v>
      </c>
      <c r="H192">
        <v>1</v>
      </c>
      <c r="I192" t="s">
        <v>6</v>
      </c>
      <c r="J192">
        <v>-500</v>
      </c>
      <c r="K192" t="s">
        <v>7</v>
      </c>
      <c r="L192">
        <v>1</v>
      </c>
      <c r="M192" t="s">
        <v>8</v>
      </c>
      <c r="N192">
        <v>0</v>
      </c>
      <c r="O192" t="s">
        <v>9</v>
      </c>
      <c r="P192" t="s">
        <v>10</v>
      </c>
      <c r="Q192">
        <v>0</v>
      </c>
      <c r="R192" t="s">
        <v>11</v>
      </c>
      <c r="S192">
        <v>36</v>
      </c>
    </row>
    <row r="193" spans="1:19">
      <c r="A193" t="s">
        <v>2</v>
      </c>
      <c r="B193">
        <v>1994</v>
      </c>
      <c r="C193" t="s">
        <v>3</v>
      </c>
      <c r="D193">
        <v>486484</v>
      </c>
      <c r="E193" t="s">
        <v>4</v>
      </c>
      <c r="F193">
        <v>9.9998000000000004E-2</v>
      </c>
      <c r="G193" t="s">
        <v>5</v>
      </c>
      <c r="H193">
        <v>9</v>
      </c>
      <c r="I193" t="s">
        <v>6</v>
      </c>
      <c r="J193">
        <v>-477</v>
      </c>
      <c r="K193" t="s">
        <v>7</v>
      </c>
      <c r="L193">
        <v>24</v>
      </c>
      <c r="M193" t="s">
        <v>8</v>
      </c>
      <c r="N193">
        <v>0</v>
      </c>
      <c r="O193" t="s">
        <v>9</v>
      </c>
      <c r="P193" t="s">
        <v>10</v>
      </c>
      <c r="Q193">
        <v>0</v>
      </c>
      <c r="R193" t="s">
        <v>11</v>
      </c>
      <c r="S193">
        <v>47</v>
      </c>
    </row>
    <row r="194" spans="1:19">
      <c r="A194" t="s">
        <v>2</v>
      </c>
      <c r="B194">
        <v>1994</v>
      </c>
      <c r="C194" t="s">
        <v>3</v>
      </c>
      <c r="D194">
        <v>486503</v>
      </c>
      <c r="E194" t="s">
        <v>4</v>
      </c>
      <c r="F194">
        <v>9.9998000000000004E-2</v>
      </c>
      <c r="G194" t="s">
        <v>5</v>
      </c>
      <c r="H194">
        <v>19</v>
      </c>
      <c r="I194" t="s">
        <v>6</v>
      </c>
      <c r="J194">
        <v>-343</v>
      </c>
      <c r="K194" t="s">
        <v>7</v>
      </c>
      <c r="L194">
        <v>158</v>
      </c>
      <c r="M194" t="s">
        <v>8</v>
      </c>
      <c r="N194">
        <v>0</v>
      </c>
      <c r="O194" t="s">
        <v>9</v>
      </c>
      <c r="P194" t="s">
        <v>10</v>
      </c>
      <c r="Q194">
        <v>0</v>
      </c>
      <c r="R194" t="s">
        <v>11</v>
      </c>
      <c r="S194">
        <v>48</v>
      </c>
    </row>
    <row r="195" spans="1:19">
      <c r="A195" t="s">
        <v>2</v>
      </c>
      <c r="B195">
        <v>1994</v>
      </c>
      <c r="C195" t="s">
        <v>3</v>
      </c>
      <c r="D195">
        <v>486504</v>
      </c>
      <c r="E195" t="s">
        <v>4</v>
      </c>
      <c r="F195">
        <v>9.9998000000000004E-2</v>
      </c>
      <c r="G195" t="s">
        <v>5</v>
      </c>
      <c r="H195">
        <v>1</v>
      </c>
      <c r="I195" t="s">
        <v>6</v>
      </c>
      <c r="J195">
        <v>-500</v>
      </c>
      <c r="K195" t="s">
        <v>7</v>
      </c>
      <c r="L195">
        <v>1</v>
      </c>
      <c r="M195" t="s">
        <v>8</v>
      </c>
      <c r="N195">
        <v>0</v>
      </c>
      <c r="O195" t="s">
        <v>9</v>
      </c>
      <c r="P195" t="s">
        <v>10</v>
      </c>
      <c r="Q195">
        <v>0</v>
      </c>
      <c r="R195" t="s">
        <v>11</v>
      </c>
      <c r="S195">
        <v>36</v>
      </c>
    </row>
    <row r="196" spans="1:19">
      <c r="A196" t="s">
        <v>2</v>
      </c>
      <c r="B196">
        <v>1994</v>
      </c>
      <c r="C196" t="s">
        <v>3</v>
      </c>
      <c r="D196">
        <v>486506</v>
      </c>
      <c r="E196" t="s">
        <v>4</v>
      </c>
      <c r="F196">
        <v>9.9998000000000004E-2</v>
      </c>
      <c r="G196" t="s">
        <v>5</v>
      </c>
      <c r="H196">
        <v>2</v>
      </c>
      <c r="I196" t="s">
        <v>6</v>
      </c>
      <c r="J196">
        <v>-498</v>
      </c>
      <c r="K196" t="s">
        <v>7</v>
      </c>
      <c r="L196">
        <v>3</v>
      </c>
      <c r="M196" t="s">
        <v>8</v>
      </c>
      <c r="N196">
        <v>0</v>
      </c>
      <c r="O196" t="s">
        <v>9</v>
      </c>
      <c r="P196" t="s">
        <v>10</v>
      </c>
      <c r="Q196">
        <v>0</v>
      </c>
      <c r="R196" t="s">
        <v>11</v>
      </c>
      <c r="S196">
        <v>39</v>
      </c>
    </row>
    <row r="197" spans="1:19">
      <c r="A197" t="s">
        <v>2</v>
      </c>
      <c r="B197">
        <v>1994</v>
      </c>
      <c r="C197" t="s">
        <v>3</v>
      </c>
      <c r="D197">
        <v>486652</v>
      </c>
      <c r="E197" t="s">
        <v>4</v>
      </c>
      <c r="F197">
        <v>9.9998000000000004E-2</v>
      </c>
      <c r="G197" t="s">
        <v>5</v>
      </c>
      <c r="H197">
        <v>146</v>
      </c>
      <c r="I197" t="s">
        <v>6</v>
      </c>
      <c r="J197">
        <v>461</v>
      </c>
      <c r="K197" t="s">
        <v>7</v>
      </c>
      <c r="L197">
        <v>962</v>
      </c>
      <c r="M197" t="s">
        <v>8</v>
      </c>
      <c r="N197">
        <v>0</v>
      </c>
      <c r="O197" t="s">
        <v>9</v>
      </c>
      <c r="P197" t="s">
        <v>10</v>
      </c>
      <c r="Q197">
        <v>0</v>
      </c>
      <c r="R197" t="s">
        <v>11</v>
      </c>
      <c r="S197">
        <v>49</v>
      </c>
    </row>
    <row r="198" spans="1:19">
      <c r="A198" t="s">
        <v>2</v>
      </c>
      <c r="B198">
        <v>1994</v>
      </c>
      <c r="C198" t="s">
        <v>3</v>
      </c>
      <c r="D198">
        <v>486748</v>
      </c>
      <c r="E198" t="s">
        <v>4</v>
      </c>
      <c r="F198">
        <v>9.9998000000000004E-2</v>
      </c>
      <c r="G198" t="s">
        <v>5</v>
      </c>
      <c r="H198">
        <v>96</v>
      </c>
      <c r="I198" t="s">
        <v>6</v>
      </c>
      <c r="J198">
        <v>115</v>
      </c>
      <c r="K198" t="s">
        <v>7</v>
      </c>
      <c r="L198">
        <v>616</v>
      </c>
      <c r="M198" t="s">
        <v>8</v>
      </c>
      <c r="N198">
        <v>0</v>
      </c>
      <c r="O198" t="s">
        <v>9</v>
      </c>
      <c r="P198" t="s">
        <v>10</v>
      </c>
      <c r="Q198">
        <v>0</v>
      </c>
      <c r="R198" t="s">
        <v>11</v>
      </c>
      <c r="S198">
        <v>49</v>
      </c>
    </row>
    <row r="199" spans="1:19">
      <c r="A199" t="s">
        <v>2</v>
      </c>
      <c r="B199">
        <v>1994</v>
      </c>
      <c r="C199" t="s">
        <v>3</v>
      </c>
      <c r="D199">
        <v>486865</v>
      </c>
      <c r="E199" t="s">
        <v>4</v>
      </c>
      <c r="F199">
        <v>9.9998000000000004E-2</v>
      </c>
      <c r="G199" t="s">
        <v>5</v>
      </c>
      <c r="H199">
        <v>117</v>
      </c>
      <c r="I199" t="s">
        <v>6</v>
      </c>
      <c r="J199">
        <v>18</v>
      </c>
      <c r="K199" t="s">
        <v>7</v>
      </c>
      <c r="L199">
        <v>519</v>
      </c>
      <c r="M199" t="s">
        <v>8</v>
      </c>
      <c r="N199">
        <v>0</v>
      </c>
      <c r="O199" t="s">
        <v>9</v>
      </c>
      <c r="P199" t="s">
        <v>10</v>
      </c>
      <c r="Q199">
        <v>0</v>
      </c>
      <c r="R199" t="s">
        <v>11</v>
      </c>
      <c r="S199">
        <v>49</v>
      </c>
    </row>
    <row r="200" spans="1:19">
      <c r="A200" t="s">
        <v>2</v>
      </c>
      <c r="B200">
        <v>1994</v>
      </c>
      <c r="C200" t="s">
        <v>3</v>
      </c>
      <c r="D200">
        <v>486866</v>
      </c>
      <c r="E200" t="s">
        <v>4</v>
      </c>
      <c r="F200">
        <v>9.9998000000000004E-2</v>
      </c>
      <c r="G200" t="s">
        <v>5</v>
      </c>
      <c r="H200">
        <v>1</v>
      </c>
      <c r="I200" t="s">
        <v>6</v>
      </c>
      <c r="J200">
        <v>-500</v>
      </c>
      <c r="K200" t="s">
        <v>7</v>
      </c>
      <c r="L200">
        <v>1</v>
      </c>
      <c r="M200" t="s">
        <v>8</v>
      </c>
      <c r="N200">
        <v>0</v>
      </c>
      <c r="O200" t="s">
        <v>9</v>
      </c>
      <c r="P200" t="s">
        <v>10</v>
      </c>
      <c r="Q200">
        <v>0</v>
      </c>
      <c r="R200" t="s">
        <v>11</v>
      </c>
      <c r="S200">
        <v>37</v>
      </c>
    </row>
    <row r="201" spans="1:19">
      <c r="A201" t="s">
        <v>2</v>
      </c>
      <c r="B201">
        <v>1994</v>
      </c>
      <c r="C201" t="s">
        <v>3</v>
      </c>
      <c r="D201">
        <v>486975</v>
      </c>
      <c r="E201" t="s">
        <v>4</v>
      </c>
      <c r="F201">
        <v>9.9998000000000004E-2</v>
      </c>
      <c r="G201" t="s">
        <v>5</v>
      </c>
      <c r="H201">
        <v>109</v>
      </c>
      <c r="I201" t="s">
        <v>6</v>
      </c>
      <c r="J201">
        <v>122</v>
      </c>
      <c r="K201" t="s">
        <v>7</v>
      </c>
      <c r="L201">
        <v>623</v>
      </c>
      <c r="M201" t="s">
        <v>8</v>
      </c>
      <c r="N201">
        <v>0</v>
      </c>
      <c r="O201" t="s">
        <v>9</v>
      </c>
      <c r="P201" t="s">
        <v>10</v>
      </c>
      <c r="Q201">
        <v>0</v>
      </c>
      <c r="R201" t="s">
        <v>11</v>
      </c>
      <c r="S201">
        <v>49</v>
      </c>
    </row>
    <row r="202" spans="1:19">
      <c r="A202" t="s">
        <v>2</v>
      </c>
      <c r="B202">
        <v>1994</v>
      </c>
      <c r="C202" t="s">
        <v>3</v>
      </c>
      <c r="D202">
        <v>487078</v>
      </c>
      <c r="E202" t="s">
        <v>4</v>
      </c>
      <c r="F202">
        <v>9.9998000000000004E-2</v>
      </c>
      <c r="G202" t="s">
        <v>5</v>
      </c>
      <c r="H202">
        <v>103</v>
      </c>
      <c r="I202" t="s">
        <v>6</v>
      </c>
      <c r="J202">
        <v>148</v>
      </c>
      <c r="K202" t="s">
        <v>7</v>
      </c>
      <c r="L202">
        <v>649</v>
      </c>
      <c r="M202" t="s">
        <v>8</v>
      </c>
      <c r="N202">
        <v>0</v>
      </c>
      <c r="O202" t="s">
        <v>9</v>
      </c>
      <c r="P202" t="s">
        <v>10</v>
      </c>
      <c r="Q202">
        <v>0</v>
      </c>
      <c r="R202" t="s">
        <v>11</v>
      </c>
      <c r="S202">
        <v>49</v>
      </c>
    </row>
    <row r="203" spans="1:19">
      <c r="A203" t="s">
        <v>2</v>
      </c>
      <c r="B203">
        <v>1994</v>
      </c>
      <c r="C203" t="s">
        <v>3</v>
      </c>
      <c r="D203">
        <v>487387</v>
      </c>
      <c r="E203" t="s">
        <v>4</v>
      </c>
      <c r="F203">
        <v>9.9998000000000004E-2</v>
      </c>
      <c r="G203" t="s">
        <v>5</v>
      </c>
      <c r="H203">
        <v>309</v>
      </c>
      <c r="I203" t="s">
        <v>6</v>
      </c>
      <c r="J203">
        <v>2955</v>
      </c>
      <c r="K203" t="s">
        <v>7</v>
      </c>
      <c r="L203">
        <v>3456</v>
      </c>
      <c r="M203" t="s">
        <v>8</v>
      </c>
      <c r="N203">
        <v>0</v>
      </c>
      <c r="O203" t="s">
        <v>9</v>
      </c>
      <c r="P203" t="s">
        <v>10</v>
      </c>
      <c r="Q203">
        <v>0</v>
      </c>
      <c r="R203" t="s">
        <v>11</v>
      </c>
      <c r="S203">
        <v>49</v>
      </c>
    </row>
    <row r="204" spans="1:19">
      <c r="A204" t="s">
        <v>2</v>
      </c>
      <c r="B204">
        <v>1994</v>
      </c>
      <c r="C204" t="s">
        <v>3</v>
      </c>
      <c r="D204">
        <v>487389</v>
      </c>
      <c r="E204" t="s">
        <v>4</v>
      </c>
      <c r="F204">
        <v>9.9998000000000004E-2</v>
      </c>
      <c r="G204" t="s">
        <v>5</v>
      </c>
      <c r="H204">
        <v>2</v>
      </c>
      <c r="I204" t="s">
        <v>6</v>
      </c>
      <c r="J204">
        <v>-498</v>
      </c>
      <c r="K204" t="s">
        <v>7</v>
      </c>
      <c r="L204">
        <v>3</v>
      </c>
      <c r="M204" t="s">
        <v>8</v>
      </c>
      <c r="N204">
        <v>0</v>
      </c>
      <c r="O204" t="s">
        <v>9</v>
      </c>
      <c r="P204" t="s">
        <v>10</v>
      </c>
      <c r="Q204">
        <v>0</v>
      </c>
      <c r="R204" t="s">
        <v>11</v>
      </c>
      <c r="S204">
        <v>41</v>
      </c>
    </row>
    <row r="205" spans="1:19">
      <c r="A205" t="s">
        <v>2</v>
      </c>
      <c r="B205">
        <v>1994</v>
      </c>
      <c r="C205" t="s">
        <v>3</v>
      </c>
      <c r="D205">
        <v>487614</v>
      </c>
      <c r="E205" t="s">
        <v>4</v>
      </c>
      <c r="F205">
        <v>9.9998000000000004E-2</v>
      </c>
      <c r="G205" t="s">
        <v>5</v>
      </c>
      <c r="H205">
        <v>225</v>
      </c>
      <c r="I205" t="s">
        <v>6</v>
      </c>
      <c r="J205">
        <v>1800</v>
      </c>
      <c r="K205" t="s">
        <v>7</v>
      </c>
      <c r="L205">
        <v>2301</v>
      </c>
      <c r="M205" t="s">
        <v>8</v>
      </c>
      <c r="N205">
        <v>0</v>
      </c>
      <c r="O205" t="s">
        <v>9</v>
      </c>
      <c r="P205" t="s">
        <v>10</v>
      </c>
      <c r="Q205">
        <v>0</v>
      </c>
      <c r="R205" t="s">
        <v>11</v>
      </c>
      <c r="S205">
        <v>49</v>
      </c>
    </row>
    <row r="206" spans="1:19">
      <c r="A206" t="s">
        <v>2</v>
      </c>
      <c r="B206">
        <v>1994</v>
      </c>
      <c r="C206" t="s">
        <v>3</v>
      </c>
      <c r="D206">
        <v>487658</v>
      </c>
      <c r="E206" t="s">
        <v>4</v>
      </c>
      <c r="F206">
        <v>9.9998000000000004E-2</v>
      </c>
      <c r="G206" t="s">
        <v>5</v>
      </c>
      <c r="H206">
        <v>44</v>
      </c>
      <c r="I206" t="s">
        <v>6</v>
      </c>
      <c r="J206">
        <v>-264</v>
      </c>
      <c r="K206" t="s">
        <v>7</v>
      </c>
      <c r="L206">
        <v>237</v>
      </c>
      <c r="M206" t="s">
        <v>8</v>
      </c>
      <c r="N206">
        <v>0</v>
      </c>
      <c r="O206" t="s">
        <v>9</v>
      </c>
      <c r="P206" t="s">
        <v>10</v>
      </c>
      <c r="Q206">
        <v>0</v>
      </c>
      <c r="R206" t="s">
        <v>11</v>
      </c>
      <c r="S206">
        <v>48</v>
      </c>
    </row>
    <row r="207" spans="1:19">
      <c r="A207" t="s">
        <v>2</v>
      </c>
      <c r="B207">
        <v>1994</v>
      </c>
      <c r="C207" t="s">
        <v>3</v>
      </c>
      <c r="D207">
        <v>487659</v>
      </c>
      <c r="E207" t="s">
        <v>4</v>
      </c>
      <c r="F207">
        <v>9.9998000000000004E-2</v>
      </c>
      <c r="G207" t="s">
        <v>5</v>
      </c>
      <c r="H207">
        <v>1</v>
      </c>
      <c r="I207" t="s">
        <v>6</v>
      </c>
      <c r="J207">
        <v>-500</v>
      </c>
      <c r="K207" t="s">
        <v>7</v>
      </c>
      <c r="L207">
        <v>1</v>
      </c>
      <c r="M207" t="s">
        <v>8</v>
      </c>
      <c r="N207">
        <v>0</v>
      </c>
      <c r="O207" t="s">
        <v>9</v>
      </c>
      <c r="P207" t="s">
        <v>10</v>
      </c>
      <c r="Q207">
        <v>0</v>
      </c>
      <c r="R207" t="s">
        <v>11</v>
      </c>
      <c r="S207">
        <v>37</v>
      </c>
    </row>
    <row r="208" spans="1:19">
      <c r="A208" t="s">
        <v>2</v>
      </c>
      <c r="B208">
        <v>1994</v>
      </c>
      <c r="C208" t="s">
        <v>3</v>
      </c>
      <c r="D208">
        <v>487661</v>
      </c>
      <c r="E208" t="s">
        <v>4</v>
      </c>
      <c r="F208">
        <v>9.9998000000000004E-2</v>
      </c>
      <c r="G208" t="s">
        <v>5</v>
      </c>
      <c r="H208">
        <v>2</v>
      </c>
      <c r="I208" t="s">
        <v>6</v>
      </c>
      <c r="J208">
        <v>-498</v>
      </c>
      <c r="K208" t="s">
        <v>7</v>
      </c>
      <c r="L208">
        <v>3</v>
      </c>
      <c r="M208" t="s">
        <v>8</v>
      </c>
      <c r="N208">
        <v>0</v>
      </c>
      <c r="O208" t="s">
        <v>9</v>
      </c>
      <c r="P208" t="s">
        <v>10</v>
      </c>
      <c r="Q208">
        <v>0</v>
      </c>
      <c r="R208" t="s">
        <v>11</v>
      </c>
      <c r="S208">
        <v>39</v>
      </c>
    </row>
    <row r="209" spans="1:19">
      <c r="A209" t="s">
        <v>2</v>
      </c>
      <c r="B209">
        <v>1994</v>
      </c>
      <c r="C209" t="s">
        <v>3</v>
      </c>
      <c r="D209">
        <v>487894</v>
      </c>
      <c r="E209" t="s">
        <v>4</v>
      </c>
      <c r="F209">
        <v>9.9998000000000004E-2</v>
      </c>
      <c r="G209" t="s">
        <v>5</v>
      </c>
      <c r="H209">
        <v>233</v>
      </c>
      <c r="I209" t="s">
        <v>6</v>
      </c>
      <c r="J209">
        <v>2272</v>
      </c>
      <c r="K209" t="s">
        <v>7</v>
      </c>
      <c r="L209">
        <v>2773</v>
      </c>
      <c r="M209" t="s">
        <v>8</v>
      </c>
      <c r="N209">
        <v>0</v>
      </c>
      <c r="O209" t="s">
        <v>9</v>
      </c>
      <c r="P209" t="s">
        <v>10</v>
      </c>
      <c r="Q209">
        <v>0</v>
      </c>
      <c r="R209" t="s">
        <v>11</v>
      </c>
      <c r="S209">
        <v>49</v>
      </c>
    </row>
    <row r="210" spans="1:19">
      <c r="A210" t="s">
        <v>2</v>
      </c>
      <c r="B210">
        <v>1994</v>
      </c>
      <c r="C210" t="s">
        <v>3</v>
      </c>
      <c r="D210">
        <v>487950</v>
      </c>
      <c r="E210" t="s">
        <v>4</v>
      </c>
      <c r="F210">
        <v>9.9998000000000004E-2</v>
      </c>
      <c r="G210" t="s">
        <v>5</v>
      </c>
      <c r="H210">
        <v>56</v>
      </c>
      <c r="I210" t="s">
        <v>6</v>
      </c>
      <c r="J210">
        <v>-151</v>
      </c>
      <c r="K210" t="s">
        <v>7</v>
      </c>
      <c r="L210">
        <v>350</v>
      </c>
      <c r="M210" t="s">
        <v>8</v>
      </c>
      <c r="N210">
        <v>0</v>
      </c>
      <c r="O210" t="s">
        <v>9</v>
      </c>
      <c r="P210" t="s">
        <v>10</v>
      </c>
      <c r="Q210">
        <v>0</v>
      </c>
      <c r="R210" t="s">
        <v>11</v>
      </c>
      <c r="S210">
        <v>49</v>
      </c>
    </row>
    <row r="211" spans="1:19">
      <c r="A211" t="s">
        <v>2</v>
      </c>
      <c r="B211">
        <v>1994</v>
      </c>
      <c r="C211" t="s">
        <v>3</v>
      </c>
      <c r="D211">
        <v>487952</v>
      </c>
      <c r="E211" t="s">
        <v>4</v>
      </c>
      <c r="F211">
        <v>9.9998000000000004E-2</v>
      </c>
      <c r="G211" t="s">
        <v>5</v>
      </c>
      <c r="H211">
        <v>2</v>
      </c>
      <c r="I211" t="s">
        <v>6</v>
      </c>
      <c r="J211">
        <v>-498</v>
      </c>
      <c r="K211" t="s">
        <v>7</v>
      </c>
      <c r="L211">
        <v>3</v>
      </c>
      <c r="M211" t="s">
        <v>8</v>
      </c>
      <c r="N211">
        <v>0</v>
      </c>
      <c r="O211" t="s">
        <v>9</v>
      </c>
      <c r="P211" t="s">
        <v>10</v>
      </c>
      <c r="Q211">
        <v>0</v>
      </c>
      <c r="R211" t="s">
        <v>11</v>
      </c>
      <c r="S211">
        <v>41</v>
      </c>
    </row>
    <row r="212" spans="1:19">
      <c r="A212" t="s">
        <v>2</v>
      </c>
      <c r="B212">
        <v>1994</v>
      </c>
      <c r="C212" t="s">
        <v>3</v>
      </c>
      <c r="D212">
        <v>488008</v>
      </c>
      <c r="E212" t="s">
        <v>4</v>
      </c>
      <c r="F212">
        <v>9.9998000000000004E-2</v>
      </c>
      <c r="G212" t="s">
        <v>5</v>
      </c>
      <c r="H212">
        <v>56</v>
      </c>
      <c r="I212" t="s">
        <v>6</v>
      </c>
      <c r="J212">
        <v>108</v>
      </c>
      <c r="K212" t="s">
        <v>7</v>
      </c>
      <c r="L212">
        <v>609</v>
      </c>
      <c r="M212" t="s">
        <v>8</v>
      </c>
      <c r="N212">
        <v>0</v>
      </c>
      <c r="O212" t="s">
        <v>9</v>
      </c>
      <c r="P212" t="s">
        <v>10</v>
      </c>
      <c r="Q212">
        <v>0</v>
      </c>
      <c r="R212" t="s">
        <v>11</v>
      </c>
      <c r="S212">
        <v>49</v>
      </c>
    </row>
    <row r="213" spans="1:19">
      <c r="A213" t="s">
        <v>2</v>
      </c>
      <c r="B213">
        <v>1994</v>
      </c>
      <c r="C213" t="s">
        <v>3</v>
      </c>
      <c r="D213">
        <v>488293</v>
      </c>
      <c r="E213" t="s">
        <v>4</v>
      </c>
      <c r="F213">
        <v>9.9998000000000004E-2</v>
      </c>
      <c r="G213" t="s">
        <v>5</v>
      </c>
      <c r="H213">
        <v>285</v>
      </c>
      <c r="I213" t="s">
        <v>6</v>
      </c>
      <c r="J213">
        <v>3094</v>
      </c>
      <c r="K213" t="s">
        <v>7</v>
      </c>
      <c r="L213">
        <v>3595</v>
      </c>
      <c r="M213" t="s">
        <v>8</v>
      </c>
      <c r="N213">
        <v>0</v>
      </c>
      <c r="O213" t="s">
        <v>9</v>
      </c>
      <c r="P213" t="s">
        <v>10</v>
      </c>
      <c r="Q213">
        <v>0</v>
      </c>
      <c r="R213" t="s">
        <v>11</v>
      </c>
      <c r="S213">
        <v>49</v>
      </c>
    </row>
    <row r="214" spans="1:19">
      <c r="A214" t="s">
        <v>2</v>
      </c>
      <c r="B214">
        <v>1994</v>
      </c>
      <c r="C214" t="s">
        <v>3</v>
      </c>
      <c r="D214">
        <v>488445</v>
      </c>
      <c r="E214" t="s">
        <v>4</v>
      </c>
      <c r="F214">
        <v>9.9998000000000004E-2</v>
      </c>
      <c r="G214" t="s">
        <v>5</v>
      </c>
      <c r="H214">
        <v>152</v>
      </c>
      <c r="I214" t="s">
        <v>6</v>
      </c>
      <c r="J214">
        <v>1861</v>
      </c>
      <c r="K214" t="s">
        <v>7</v>
      </c>
      <c r="L214">
        <v>2362</v>
      </c>
      <c r="M214" t="s">
        <v>8</v>
      </c>
      <c r="N214">
        <v>0</v>
      </c>
      <c r="O214" t="s">
        <v>9</v>
      </c>
      <c r="P214" t="s">
        <v>10</v>
      </c>
      <c r="Q214">
        <v>0</v>
      </c>
      <c r="R214" t="s">
        <v>11</v>
      </c>
      <c r="S214">
        <v>49</v>
      </c>
    </row>
    <row r="215" spans="1:19">
      <c r="A215" t="s">
        <v>2</v>
      </c>
      <c r="B215">
        <v>1994</v>
      </c>
      <c r="C215" t="s">
        <v>3</v>
      </c>
      <c r="D215">
        <v>488446</v>
      </c>
      <c r="E215" t="s">
        <v>4</v>
      </c>
      <c r="F215">
        <v>9.9998000000000004E-2</v>
      </c>
      <c r="G215" t="s">
        <v>5</v>
      </c>
      <c r="H215">
        <v>1</v>
      </c>
      <c r="I215" t="s">
        <v>6</v>
      </c>
      <c r="J215">
        <v>-500</v>
      </c>
      <c r="K215" t="s">
        <v>7</v>
      </c>
      <c r="L215">
        <v>1</v>
      </c>
      <c r="M215" t="s">
        <v>8</v>
      </c>
      <c r="N215">
        <v>0</v>
      </c>
      <c r="O215" t="s">
        <v>9</v>
      </c>
      <c r="P215" t="s">
        <v>10</v>
      </c>
      <c r="Q215">
        <v>0</v>
      </c>
      <c r="R215" t="s">
        <v>11</v>
      </c>
      <c r="S215">
        <v>37</v>
      </c>
    </row>
    <row r="216" spans="1:19">
      <c r="A216" t="s">
        <v>2</v>
      </c>
      <c r="B216">
        <v>1994</v>
      </c>
      <c r="C216" t="s">
        <v>3</v>
      </c>
      <c r="D216">
        <v>488727</v>
      </c>
      <c r="E216" t="s">
        <v>4</v>
      </c>
      <c r="F216">
        <v>9.9998000000000004E-2</v>
      </c>
      <c r="G216" t="s">
        <v>5</v>
      </c>
      <c r="H216">
        <v>281</v>
      </c>
      <c r="I216" t="s">
        <v>6</v>
      </c>
      <c r="J216">
        <v>2019</v>
      </c>
      <c r="K216" t="s">
        <v>7</v>
      </c>
      <c r="L216">
        <v>2520</v>
      </c>
      <c r="M216" t="s">
        <v>8</v>
      </c>
      <c r="N216">
        <v>0</v>
      </c>
      <c r="O216" t="s">
        <v>9</v>
      </c>
      <c r="P216" t="s">
        <v>10</v>
      </c>
      <c r="Q216">
        <v>0</v>
      </c>
      <c r="R216" t="s">
        <v>11</v>
      </c>
      <c r="S216">
        <v>49</v>
      </c>
    </row>
    <row r="217" spans="1:19">
      <c r="A217" t="s">
        <v>2</v>
      </c>
      <c r="B217">
        <v>1994</v>
      </c>
      <c r="C217" t="s">
        <v>3</v>
      </c>
      <c r="D217">
        <v>488730</v>
      </c>
      <c r="E217" t="s">
        <v>4</v>
      </c>
      <c r="F217">
        <v>9.9998000000000004E-2</v>
      </c>
      <c r="G217" t="s">
        <v>5</v>
      </c>
      <c r="H217">
        <v>3</v>
      </c>
      <c r="I217" t="s">
        <v>6</v>
      </c>
      <c r="J217">
        <v>-496</v>
      </c>
      <c r="K217" t="s">
        <v>7</v>
      </c>
      <c r="L217">
        <v>5</v>
      </c>
      <c r="M217" t="s">
        <v>8</v>
      </c>
      <c r="N217">
        <v>0</v>
      </c>
      <c r="O217" t="s">
        <v>9</v>
      </c>
      <c r="P217" t="s">
        <v>10</v>
      </c>
      <c r="Q217">
        <v>0</v>
      </c>
      <c r="R217" t="s">
        <v>11</v>
      </c>
      <c r="S217">
        <v>43</v>
      </c>
    </row>
    <row r="218" spans="1:19">
      <c r="A218" t="s">
        <v>2</v>
      </c>
      <c r="B218">
        <v>1994</v>
      </c>
      <c r="C218" t="s">
        <v>3</v>
      </c>
      <c r="D218">
        <v>488795</v>
      </c>
      <c r="E218" t="s">
        <v>4</v>
      </c>
      <c r="F218">
        <v>9.9998000000000004E-2</v>
      </c>
      <c r="G218" t="s">
        <v>5</v>
      </c>
      <c r="H218">
        <v>65</v>
      </c>
      <c r="I218" t="s">
        <v>6</v>
      </c>
      <c r="J218">
        <v>-215</v>
      </c>
      <c r="K218" t="s">
        <v>7</v>
      </c>
      <c r="L218">
        <v>286</v>
      </c>
      <c r="M218" t="s">
        <v>8</v>
      </c>
      <c r="N218">
        <v>0</v>
      </c>
      <c r="O218" t="s">
        <v>9</v>
      </c>
      <c r="P218" t="s">
        <v>10</v>
      </c>
      <c r="Q218">
        <v>0</v>
      </c>
      <c r="R218" t="s">
        <v>11</v>
      </c>
      <c r="S218">
        <v>49</v>
      </c>
    </row>
    <row r="219" spans="1:19">
      <c r="A219" t="s">
        <v>2</v>
      </c>
      <c r="B219">
        <v>1994</v>
      </c>
      <c r="C219" t="s">
        <v>3</v>
      </c>
      <c r="D219">
        <v>488796</v>
      </c>
      <c r="E219" t="s">
        <v>4</v>
      </c>
      <c r="F219">
        <v>9.9998000000000004E-2</v>
      </c>
      <c r="G219" t="s">
        <v>5</v>
      </c>
      <c r="H219">
        <v>1</v>
      </c>
      <c r="I219" t="s">
        <v>6</v>
      </c>
      <c r="J219">
        <v>-500</v>
      </c>
      <c r="K219" t="s">
        <v>7</v>
      </c>
      <c r="L219">
        <v>1</v>
      </c>
      <c r="M219" t="s">
        <v>8</v>
      </c>
      <c r="N219">
        <v>0</v>
      </c>
      <c r="O219" t="s">
        <v>9</v>
      </c>
      <c r="P219" t="s">
        <v>10</v>
      </c>
      <c r="Q219">
        <v>0</v>
      </c>
      <c r="R219" t="s">
        <v>11</v>
      </c>
      <c r="S219">
        <v>37</v>
      </c>
    </row>
    <row r="220" spans="1:19">
      <c r="A220" t="s">
        <v>2</v>
      </c>
      <c r="B220">
        <v>1994</v>
      </c>
      <c r="C220" t="s">
        <v>3</v>
      </c>
      <c r="D220">
        <v>488868</v>
      </c>
      <c r="E220" t="s">
        <v>4</v>
      </c>
      <c r="F220">
        <v>9.9998000000000004E-2</v>
      </c>
      <c r="G220" t="s">
        <v>5</v>
      </c>
      <c r="H220">
        <v>72</v>
      </c>
      <c r="I220" t="s">
        <v>6</v>
      </c>
      <c r="J220">
        <v>-90</v>
      </c>
      <c r="K220" t="s">
        <v>7</v>
      </c>
      <c r="L220">
        <v>411</v>
      </c>
      <c r="M220" t="s">
        <v>8</v>
      </c>
      <c r="N220">
        <v>0</v>
      </c>
      <c r="O220" t="s">
        <v>9</v>
      </c>
      <c r="P220" t="s">
        <v>10</v>
      </c>
      <c r="Q220">
        <v>0</v>
      </c>
      <c r="R220" t="s">
        <v>11</v>
      </c>
      <c r="S220">
        <v>49</v>
      </c>
    </row>
    <row r="221" spans="1:19">
      <c r="A221" t="s">
        <v>2</v>
      </c>
      <c r="B221">
        <v>1994</v>
      </c>
      <c r="C221" t="s">
        <v>3</v>
      </c>
      <c r="D221">
        <v>488870</v>
      </c>
      <c r="E221" t="s">
        <v>4</v>
      </c>
      <c r="F221">
        <v>9.9998000000000004E-2</v>
      </c>
      <c r="G221" t="s">
        <v>5</v>
      </c>
      <c r="H221">
        <v>2</v>
      </c>
      <c r="I221" t="s">
        <v>6</v>
      </c>
      <c r="J221">
        <v>-498</v>
      </c>
      <c r="K221" t="s">
        <v>7</v>
      </c>
      <c r="L221">
        <v>3</v>
      </c>
      <c r="M221" t="s">
        <v>8</v>
      </c>
      <c r="N221">
        <v>0</v>
      </c>
      <c r="O221" t="s">
        <v>9</v>
      </c>
      <c r="P221" t="s">
        <v>10</v>
      </c>
      <c r="Q221">
        <v>0</v>
      </c>
      <c r="R221" t="s">
        <v>11</v>
      </c>
      <c r="S221">
        <v>41</v>
      </c>
    </row>
    <row r="222" spans="1:19">
      <c r="A222" t="s">
        <v>2</v>
      </c>
      <c r="B222">
        <v>1994</v>
      </c>
      <c r="C222" t="s">
        <v>3</v>
      </c>
      <c r="D222">
        <v>488871</v>
      </c>
      <c r="E222" t="s">
        <v>4</v>
      </c>
      <c r="F222">
        <v>9.9998000000000004E-2</v>
      </c>
      <c r="G222" t="s">
        <v>5</v>
      </c>
      <c r="H222">
        <v>1</v>
      </c>
      <c r="I222" t="s">
        <v>6</v>
      </c>
      <c r="J222">
        <v>-500</v>
      </c>
      <c r="K222" t="s">
        <v>7</v>
      </c>
      <c r="L222">
        <v>1</v>
      </c>
      <c r="M222" t="s">
        <v>8</v>
      </c>
      <c r="N222">
        <v>0</v>
      </c>
      <c r="O222" t="s">
        <v>9</v>
      </c>
      <c r="P222" t="s">
        <v>10</v>
      </c>
      <c r="Q222">
        <v>0</v>
      </c>
      <c r="R222" t="s">
        <v>11</v>
      </c>
      <c r="S222">
        <v>32</v>
      </c>
    </row>
    <row r="223" spans="1:19">
      <c r="A223" t="s">
        <v>2</v>
      </c>
      <c r="B223">
        <v>1994</v>
      </c>
      <c r="C223" t="s">
        <v>3</v>
      </c>
      <c r="D223">
        <v>489067</v>
      </c>
      <c r="E223" t="s">
        <v>4</v>
      </c>
      <c r="F223">
        <v>9.9998000000000004E-2</v>
      </c>
      <c r="G223" t="s">
        <v>5</v>
      </c>
      <c r="H223">
        <v>196</v>
      </c>
      <c r="I223" t="s">
        <v>6</v>
      </c>
      <c r="J223">
        <v>2152</v>
      </c>
      <c r="K223" t="s">
        <v>7</v>
      </c>
      <c r="L223">
        <v>2653</v>
      </c>
      <c r="M223" t="s">
        <v>8</v>
      </c>
      <c r="N223">
        <v>0</v>
      </c>
      <c r="O223" t="s">
        <v>9</v>
      </c>
      <c r="P223" t="s">
        <v>10</v>
      </c>
      <c r="Q223">
        <v>0</v>
      </c>
      <c r="R223" t="s">
        <v>11</v>
      </c>
      <c r="S223">
        <v>49</v>
      </c>
    </row>
    <row r="224" spans="1:19">
      <c r="A224" t="s">
        <v>2</v>
      </c>
      <c r="B224">
        <v>1994</v>
      </c>
      <c r="C224" t="s">
        <v>3</v>
      </c>
      <c r="D224">
        <v>489068</v>
      </c>
      <c r="E224" t="s">
        <v>4</v>
      </c>
      <c r="F224">
        <v>9.9998000000000004E-2</v>
      </c>
      <c r="G224" t="s">
        <v>5</v>
      </c>
      <c r="H224">
        <v>1</v>
      </c>
      <c r="I224" t="s">
        <v>6</v>
      </c>
      <c r="J224">
        <v>-500</v>
      </c>
      <c r="K224" t="s">
        <v>7</v>
      </c>
      <c r="L224">
        <v>1</v>
      </c>
      <c r="M224" t="s">
        <v>8</v>
      </c>
      <c r="N224">
        <v>0</v>
      </c>
      <c r="O224" t="s">
        <v>9</v>
      </c>
      <c r="P224" t="s">
        <v>10</v>
      </c>
      <c r="Q224">
        <v>0</v>
      </c>
      <c r="R224" t="s">
        <v>11</v>
      </c>
      <c r="S224">
        <v>38</v>
      </c>
    </row>
    <row r="225" spans="1:19">
      <c r="A225" t="s">
        <v>2</v>
      </c>
      <c r="B225">
        <v>1994</v>
      </c>
      <c r="C225" t="s">
        <v>3</v>
      </c>
      <c r="D225">
        <v>489069</v>
      </c>
      <c r="E225" t="s">
        <v>4</v>
      </c>
      <c r="F225">
        <v>9.9998000000000004E-2</v>
      </c>
      <c r="G225" t="s">
        <v>5</v>
      </c>
      <c r="H225">
        <v>1</v>
      </c>
      <c r="I225" t="s">
        <v>6</v>
      </c>
      <c r="J225">
        <v>-500</v>
      </c>
      <c r="K225" t="s">
        <v>7</v>
      </c>
      <c r="L225">
        <v>1</v>
      </c>
      <c r="M225" t="s">
        <v>8</v>
      </c>
      <c r="N225">
        <v>0</v>
      </c>
      <c r="O225" t="s">
        <v>9</v>
      </c>
      <c r="P225" t="s">
        <v>10</v>
      </c>
      <c r="Q225">
        <v>0</v>
      </c>
      <c r="R225" t="s">
        <v>11</v>
      </c>
      <c r="S225">
        <v>36</v>
      </c>
    </row>
    <row r="226" spans="1:19">
      <c r="A226" t="s">
        <v>2</v>
      </c>
      <c r="B226">
        <v>1994</v>
      </c>
      <c r="C226" t="s">
        <v>3</v>
      </c>
      <c r="D226">
        <v>489094</v>
      </c>
      <c r="E226" t="s">
        <v>4</v>
      </c>
      <c r="F226">
        <v>9.9998000000000004E-2</v>
      </c>
      <c r="G226" t="s">
        <v>5</v>
      </c>
      <c r="H226">
        <v>25</v>
      </c>
      <c r="I226" t="s">
        <v>6</v>
      </c>
      <c r="J226">
        <v>-348</v>
      </c>
      <c r="K226" t="s">
        <v>7</v>
      </c>
      <c r="L226">
        <v>153</v>
      </c>
      <c r="M226" t="s">
        <v>8</v>
      </c>
      <c r="N226">
        <v>0</v>
      </c>
      <c r="O226" t="s">
        <v>9</v>
      </c>
      <c r="P226" t="s">
        <v>10</v>
      </c>
      <c r="Q226">
        <v>0</v>
      </c>
      <c r="R226" t="s">
        <v>11</v>
      </c>
      <c r="S226">
        <v>48</v>
      </c>
    </row>
    <row r="227" spans="1:19">
      <c r="A227" t="s">
        <v>2</v>
      </c>
      <c r="B227">
        <v>1994</v>
      </c>
      <c r="C227" t="s">
        <v>3</v>
      </c>
      <c r="D227">
        <v>489337</v>
      </c>
      <c r="E227" t="s">
        <v>4</v>
      </c>
      <c r="F227">
        <v>9.9998000000000004E-2</v>
      </c>
      <c r="G227" t="s">
        <v>5</v>
      </c>
      <c r="H227">
        <v>243</v>
      </c>
      <c r="I227" t="s">
        <v>6</v>
      </c>
      <c r="J227">
        <v>1711</v>
      </c>
      <c r="K227" t="s">
        <v>7</v>
      </c>
      <c r="L227">
        <v>2212</v>
      </c>
      <c r="M227" t="s">
        <v>8</v>
      </c>
      <c r="N227">
        <v>0</v>
      </c>
      <c r="O227" t="s">
        <v>9</v>
      </c>
      <c r="P227" t="s">
        <v>10</v>
      </c>
      <c r="Q227">
        <v>0</v>
      </c>
      <c r="R227" t="s">
        <v>11</v>
      </c>
      <c r="S227">
        <v>49</v>
      </c>
    </row>
    <row r="228" spans="1:19">
      <c r="A228" t="s">
        <v>2</v>
      </c>
      <c r="B228">
        <v>1994</v>
      </c>
      <c r="C228" t="s">
        <v>3</v>
      </c>
      <c r="D228">
        <v>489385</v>
      </c>
      <c r="E228" t="s">
        <v>4</v>
      </c>
      <c r="F228">
        <v>9.9998000000000004E-2</v>
      </c>
      <c r="G228" t="s">
        <v>5</v>
      </c>
      <c r="H228">
        <v>48</v>
      </c>
      <c r="I228" t="s">
        <v>6</v>
      </c>
      <c r="J228">
        <v>-205</v>
      </c>
      <c r="K228" t="s">
        <v>7</v>
      </c>
      <c r="L228">
        <v>296</v>
      </c>
      <c r="M228" t="s">
        <v>8</v>
      </c>
      <c r="N228">
        <v>0</v>
      </c>
      <c r="O228" t="s">
        <v>9</v>
      </c>
      <c r="P228" t="s">
        <v>10</v>
      </c>
      <c r="Q228">
        <v>0</v>
      </c>
      <c r="R228" t="s">
        <v>11</v>
      </c>
      <c r="S228">
        <v>49</v>
      </c>
    </row>
    <row r="229" spans="1:19">
      <c r="A229" t="s">
        <v>2</v>
      </c>
      <c r="B229">
        <v>1994</v>
      </c>
      <c r="C229" t="s">
        <v>3</v>
      </c>
      <c r="D229">
        <v>489410</v>
      </c>
      <c r="E229" t="s">
        <v>4</v>
      </c>
      <c r="F229">
        <v>9.9998000000000004E-2</v>
      </c>
      <c r="G229" t="s">
        <v>5</v>
      </c>
      <c r="H229">
        <v>25</v>
      </c>
      <c r="I229" t="s">
        <v>6</v>
      </c>
      <c r="J229">
        <v>-358</v>
      </c>
      <c r="K229" t="s">
        <v>7</v>
      </c>
      <c r="L229">
        <v>143</v>
      </c>
      <c r="M229" t="s">
        <v>8</v>
      </c>
      <c r="N229">
        <v>0</v>
      </c>
      <c r="O229" t="s">
        <v>9</v>
      </c>
      <c r="P229" t="s">
        <v>10</v>
      </c>
      <c r="Q229">
        <v>0</v>
      </c>
      <c r="R229" t="s">
        <v>11</v>
      </c>
      <c r="S229">
        <v>49</v>
      </c>
    </row>
    <row r="230" spans="1:19">
      <c r="A230" t="s">
        <v>2</v>
      </c>
      <c r="B230">
        <v>1994</v>
      </c>
      <c r="C230" t="s">
        <v>3</v>
      </c>
      <c r="D230">
        <v>489605</v>
      </c>
      <c r="E230" t="s">
        <v>4</v>
      </c>
      <c r="F230">
        <v>9.9998000000000004E-2</v>
      </c>
      <c r="G230" t="s">
        <v>5</v>
      </c>
      <c r="H230">
        <v>195</v>
      </c>
      <c r="I230" t="s">
        <v>6</v>
      </c>
      <c r="J230">
        <v>886</v>
      </c>
      <c r="K230" t="s">
        <v>7</v>
      </c>
      <c r="L230">
        <v>1387</v>
      </c>
      <c r="M230" t="s">
        <v>8</v>
      </c>
      <c r="N230">
        <v>0</v>
      </c>
      <c r="O230" t="s">
        <v>9</v>
      </c>
      <c r="P230" t="s">
        <v>10</v>
      </c>
      <c r="Q230">
        <v>0</v>
      </c>
      <c r="R230" t="s">
        <v>11</v>
      </c>
      <c r="S230">
        <v>48</v>
      </c>
    </row>
    <row r="231" spans="1:19">
      <c r="A231" t="s">
        <v>2</v>
      </c>
      <c r="B231">
        <v>1994</v>
      </c>
      <c r="C231" t="s">
        <v>3</v>
      </c>
      <c r="D231">
        <v>489809</v>
      </c>
      <c r="E231" t="s">
        <v>4</v>
      </c>
      <c r="F231">
        <v>9.9998000000000004E-2</v>
      </c>
      <c r="G231" t="s">
        <v>5</v>
      </c>
      <c r="H231">
        <v>204</v>
      </c>
      <c r="I231" t="s">
        <v>6</v>
      </c>
      <c r="J231">
        <v>1343</v>
      </c>
      <c r="K231" t="s">
        <v>7</v>
      </c>
      <c r="L231">
        <v>1844</v>
      </c>
      <c r="M231" t="s">
        <v>8</v>
      </c>
      <c r="N231">
        <v>0</v>
      </c>
      <c r="O231" t="s">
        <v>9</v>
      </c>
      <c r="P231" t="s">
        <v>10</v>
      </c>
      <c r="Q231">
        <v>0</v>
      </c>
      <c r="R231" t="s">
        <v>11</v>
      </c>
      <c r="S231">
        <v>48</v>
      </c>
    </row>
    <row r="232" spans="1:19">
      <c r="A232" t="s">
        <v>2</v>
      </c>
      <c r="B232">
        <v>1994</v>
      </c>
      <c r="C232" t="s">
        <v>3</v>
      </c>
      <c r="D232">
        <v>489811</v>
      </c>
      <c r="E232" t="s">
        <v>4</v>
      </c>
      <c r="F232">
        <v>9.9998000000000004E-2</v>
      </c>
      <c r="G232" t="s">
        <v>5</v>
      </c>
      <c r="H232">
        <v>2</v>
      </c>
      <c r="I232" t="s">
        <v>6</v>
      </c>
      <c r="J232">
        <v>-498</v>
      </c>
      <c r="K232" t="s">
        <v>7</v>
      </c>
      <c r="L232">
        <v>3</v>
      </c>
      <c r="M232" t="s">
        <v>8</v>
      </c>
      <c r="N232">
        <v>0</v>
      </c>
      <c r="O232" t="s">
        <v>9</v>
      </c>
      <c r="P232" t="s">
        <v>10</v>
      </c>
      <c r="Q232">
        <v>0</v>
      </c>
      <c r="R232" t="s">
        <v>11</v>
      </c>
      <c r="S232">
        <v>43</v>
      </c>
    </row>
    <row r="233" spans="1:19">
      <c r="A233" t="s">
        <v>2</v>
      </c>
      <c r="B233">
        <v>1994</v>
      </c>
      <c r="C233" t="s">
        <v>3</v>
      </c>
      <c r="D233">
        <v>490005</v>
      </c>
      <c r="E233" t="s">
        <v>4</v>
      </c>
      <c r="F233">
        <v>9.9998000000000004E-2</v>
      </c>
      <c r="G233" t="s">
        <v>5</v>
      </c>
      <c r="H233">
        <v>194</v>
      </c>
      <c r="I233" t="s">
        <v>6</v>
      </c>
      <c r="J233">
        <v>1022</v>
      </c>
      <c r="K233" t="s">
        <v>7</v>
      </c>
      <c r="L233">
        <v>1523</v>
      </c>
      <c r="M233" t="s">
        <v>8</v>
      </c>
      <c r="N233">
        <v>0</v>
      </c>
      <c r="O233" t="s">
        <v>9</v>
      </c>
      <c r="P233" t="s">
        <v>10</v>
      </c>
      <c r="Q233">
        <v>0</v>
      </c>
      <c r="R233" t="s">
        <v>11</v>
      </c>
      <c r="S233">
        <v>49</v>
      </c>
    </row>
    <row r="234" spans="1:19">
      <c r="A234" t="s">
        <v>2</v>
      </c>
      <c r="B234">
        <v>1994</v>
      </c>
      <c r="C234" t="s">
        <v>3</v>
      </c>
      <c r="D234">
        <v>490260</v>
      </c>
      <c r="E234" t="s">
        <v>4</v>
      </c>
      <c r="F234">
        <v>9.9998000000000004E-2</v>
      </c>
      <c r="G234" t="s">
        <v>5</v>
      </c>
      <c r="H234">
        <v>255</v>
      </c>
      <c r="I234" t="s">
        <v>6</v>
      </c>
      <c r="J234">
        <v>2409</v>
      </c>
      <c r="K234" t="s">
        <v>7</v>
      </c>
      <c r="L234">
        <v>2910</v>
      </c>
      <c r="M234" t="s">
        <v>8</v>
      </c>
      <c r="N234">
        <v>0</v>
      </c>
      <c r="O234" t="s">
        <v>9</v>
      </c>
      <c r="P234" t="s">
        <v>10</v>
      </c>
      <c r="Q234">
        <v>0</v>
      </c>
      <c r="R234" t="s">
        <v>11</v>
      </c>
      <c r="S234">
        <v>49</v>
      </c>
    </row>
    <row r="235" spans="1:19">
      <c r="A235" t="s">
        <v>2</v>
      </c>
      <c r="B235">
        <v>1994</v>
      </c>
      <c r="C235" t="s">
        <v>3</v>
      </c>
      <c r="D235">
        <v>490478</v>
      </c>
      <c r="E235" t="s">
        <v>4</v>
      </c>
      <c r="F235">
        <v>9.9998000000000004E-2</v>
      </c>
      <c r="G235" t="s">
        <v>5</v>
      </c>
      <c r="H235">
        <v>218</v>
      </c>
      <c r="I235" t="s">
        <v>6</v>
      </c>
      <c r="J235">
        <v>1500</v>
      </c>
      <c r="K235" t="s">
        <v>7</v>
      </c>
      <c r="L235">
        <v>2001</v>
      </c>
      <c r="M235" t="s">
        <v>8</v>
      </c>
      <c r="N235">
        <v>0</v>
      </c>
      <c r="O235" t="s">
        <v>9</v>
      </c>
      <c r="P235" t="s">
        <v>10</v>
      </c>
      <c r="Q235">
        <v>0</v>
      </c>
      <c r="R235" t="s">
        <v>11</v>
      </c>
      <c r="S235">
        <v>49</v>
      </c>
    </row>
    <row r="236" spans="1:19">
      <c r="A236" t="s">
        <v>2</v>
      </c>
      <c r="B236">
        <v>1994</v>
      </c>
      <c r="C236" t="s">
        <v>3</v>
      </c>
      <c r="D236">
        <v>490479</v>
      </c>
      <c r="E236" t="s">
        <v>4</v>
      </c>
      <c r="F236">
        <v>9.9998000000000004E-2</v>
      </c>
      <c r="G236" t="s">
        <v>5</v>
      </c>
      <c r="H236">
        <v>1</v>
      </c>
      <c r="I236" t="s">
        <v>6</v>
      </c>
      <c r="J236">
        <v>-500</v>
      </c>
      <c r="K236" t="s">
        <v>7</v>
      </c>
      <c r="L236">
        <v>1</v>
      </c>
      <c r="M236" t="s">
        <v>8</v>
      </c>
      <c r="N236">
        <v>0</v>
      </c>
      <c r="O236" t="s">
        <v>9</v>
      </c>
      <c r="P236" t="s">
        <v>10</v>
      </c>
      <c r="Q236">
        <v>0</v>
      </c>
      <c r="R236" t="s">
        <v>11</v>
      </c>
      <c r="S236">
        <v>36</v>
      </c>
    </row>
    <row r="237" spans="1:19">
      <c r="A237" t="s">
        <v>2</v>
      </c>
      <c r="B237">
        <v>1994</v>
      </c>
      <c r="C237" t="s">
        <v>3</v>
      </c>
      <c r="D237">
        <v>490638</v>
      </c>
      <c r="E237" t="s">
        <v>4</v>
      </c>
      <c r="F237">
        <v>9.9998000000000004E-2</v>
      </c>
      <c r="G237" t="s">
        <v>5</v>
      </c>
      <c r="H237">
        <v>159</v>
      </c>
      <c r="I237" t="s">
        <v>6</v>
      </c>
      <c r="J237">
        <v>759</v>
      </c>
      <c r="K237" t="s">
        <v>7</v>
      </c>
      <c r="L237">
        <v>1260</v>
      </c>
      <c r="M237" t="s">
        <v>8</v>
      </c>
      <c r="N237">
        <v>0</v>
      </c>
      <c r="O237" t="s">
        <v>9</v>
      </c>
      <c r="P237" t="s">
        <v>10</v>
      </c>
      <c r="Q237">
        <v>0</v>
      </c>
      <c r="R237" t="s">
        <v>11</v>
      </c>
      <c r="S237">
        <v>49</v>
      </c>
    </row>
    <row r="238" spans="1:19">
      <c r="A238" t="s">
        <v>2</v>
      </c>
      <c r="B238">
        <v>1994</v>
      </c>
      <c r="C238" t="s">
        <v>3</v>
      </c>
      <c r="D238">
        <v>490679</v>
      </c>
      <c r="E238" t="s">
        <v>4</v>
      </c>
      <c r="F238">
        <v>9.9998000000000004E-2</v>
      </c>
      <c r="G238" t="s">
        <v>5</v>
      </c>
      <c r="H238">
        <v>41</v>
      </c>
      <c r="I238" t="s">
        <v>6</v>
      </c>
      <c r="J238">
        <v>97</v>
      </c>
      <c r="K238" t="s">
        <v>7</v>
      </c>
      <c r="L238">
        <v>598</v>
      </c>
      <c r="M238" t="s">
        <v>8</v>
      </c>
      <c r="N238">
        <v>0</v>
      </c>
      <c r="O238" t="s">
        <v>9</v>
      </c>
      <c r="P238" t="s">
        <v>10</v>
      </c>
      <c r="Q238">
        <v>0</v>
      </c>
      <c r="R238" t="s">
        <v>11</v>
      </c>
      <c r="S238">
        <v>48</v>
      </c>
    </row>
    <row r="239" spans="1:19">
      <c r="A239" t="s">
        <v>2</v>
      </c>
      <c r="B239">
        <v>1994</v>
      </c>
      <c r="C239" t="s">
        <v>3</v>
      </c>
      <c r="D239">
        <v>490880</v>
      </c>
      <c r="E239" t="s">
        <v>4</v>
      </c>
      <c r="F239">
        <v>9.9998000000000004E-2</v>
      </c>
      <c r="G239" t="s">
        <v>5</v>
      </c>
      <c r="H239">
        <v>201</v>
      </c>
      <c r="I239" t="s">
        <v>6</v>
      </c>
      <c r="J239">
        <v>1003</v>
      </c>
      <c r="K239" t="s">
        <v>7</v>
      </c>
      <c r="L239">
        <v>1504</v>
      </c>
      <c r="M239" t="s">
        <v>8</v>
      </c>
      <c r="N239">
        <v>0</v>
      </c>
      <c r="O239" t="s">
        <v>9</v>
      </c>
      <c r="P239" t="s">
        <v>10</v>
      </c>
      <c r="Q239">
        <v>0</v>
      </c>
      <c r="R239" t="s">
        <v>11</v>
      </c>
      <c r="S239">
        <v>49</v>
      </c>
    </row>
    <row r="240" spans="1:19">
      <c r="A240" t="s">
        <v>2</v>
      </c>
      <c r="B240">
        <v>1994</v>
      </c>
      <c r="C240" t="s">
        <v>3</v>
      </c>
      <c r="D240">
        <v>491277</v>
      </c>
      <c r="E240" t="s">
        <v>4</v>
      </c>
      <c r="F240">
        <v>9.9998000000000004E-2</v>
      </c>
      <c r="G240" t="s">
        <v>5</v>
      </c>
      <c r="H240">
        <v>397</v>
      </c>
      <c r="I240" t="s">
        <v>6</v>
      </c>
      <c r="J240">
        <v>4485</v>
      </c>
      <c r="K240" t="s">
        <v>7</v>
      </c>
      <c r="L240">
        <v>4986</v>
      </c>
      <c r="M240" t="s">
        <v>8</v>
      </c>
      <c r="N240">
        <v>0</v>
      </c>
      <c r="O240" t="s">
        <v>9</v>
      </c>
      <c r="P240" t="s">
        <v>10</v>
      </c>
      <c r="Q240">
        <v>0</v>
      </c>
      <c r="R240" t="s">
        <v>11</v>
      </c>
      <c r="S240">
        <v>49</v>
      </c>
    </row>
    <row r="241" spans="1:19">
      <c r="A241" t="s">
        <v>2</v>
      </c>
      <c r="B241">
        <v>1994</v>
      </c>
      <c r="C241" t="s">
        <v>3</v>
      </c>
      <c r="D241">
        <v>491278</v>
      </c>
      <c r="E241" t="s">
        <v>4</v>
      </c>
      <c r="F241">
        <v>9.9998000000000004E-2</v>
      </c>
      <c r="G241" t="s">
        <v>5</v>
      </c>
      <c r="H241">
        <v>1</v>
      </c>
      <c r="I241" t="s">
        <v>6</v>
      </c>
      <c r="J241">
        <v>-500</v>
      </c>
      <c r="K241" t="s">
        <v>7</v>
      </c>
      <c r="L241">
        <v>1</v>
      </c>
      <c r="M241" t="s">
        <v>8</v>
      </c>
      <c r="N241">
        <v>0</v>
      </c>
      <c r="O241" t="s">
        <v>9</v>
      </c>
      <c r="P241" t="s">
        <v>10</v>
      </c>
      <c r="Q241">
        <v>0</v>
      </c>
      <c r="R241" t="s">
        <v>11</v>
      </c>
      <c r="S241">
        <v>38</v>
      </c>
    </row>
    <row r="242" spans="1:19">
      <c r="A242" t="s">
        <v>2</v>
      </c>
      <c r="B242">
        <v>1994</v>
      </c>
      <c r="C242" t="s">
        <v>3</v>
      </c>
      <c r="D242">
        <v>491279</v>
      </c>
      <c r="E242" t="s">
        <v>4</v>
      </c>
      <c r="F242">
        <v>9.9998000000000004E-2</v>
      </c>
      <c r="G242" t="s">
        <v>5</v>
      </c>
      <c r="H242">
        <v>1</v>
      </c>
      <c r="I242" t="s">
        <v>6</v>
      </c>
      <c r="J242">
        <v>-500</v>
      </c>
      <c r="K242" t="s">
        <v>7</v>
      </c>
      <c r="L242">
        <v>1</v>
      </c>
      <c r="M242" t="s">
        <v>8</v>
      </c>
      <c r="N242">
        <v>0</v>
      </c>
      <c r="O242" t="s">
        <v>9</v>
      </c>
      <c r="P242" t="s">
        <v>10</v>
      </c>
      <c r="Q242">
        <v>0</v>
      </c>
      <c r="R242" t="s">
        <v>11</v>
      </c>
      <c r="S242">
        <v>28</v>
      </c>
    </row>
    <row r="243" spans="1:19">
      <c r="A243" t="s">
        <v>2</v>
      </c>
      <c r="B243">
        <v>1994</v>
      </c>
      <c r="C243" t="s">
        <v>3</v>
      </c>
      <c r="D243">
        <v>491420</v>
      </c>
      <c r="E243" t="s">
        <v>4</v>
      </c>
      <c r="F243">
        <v>9.9998000000000004E-2</v>
      </c>
      <c r="G243" t="s">
        <v>5</v>
      </c>
      <c r="H243">
        <v>141</v>
      </c>
      <c r="I243" t="s">
        <v>6</v>
      </c>
      <c r="J243">
        <v>556</v>
      </c>
      <c r="K243" t="s">
        <v>7</v>
      </c>
      <c r="L243">
        <v>1057</v>
      </c>
      <c r="M243" t="s">
        <v>8</v>
      </c>
      <c r="N243">
        <v>0</v>
      </c>
      <c r="O243" t="s">
        <v>9</v>
      </c>
      <c r="P243" t="s">
        <v>10</v>
      </c>
      <c r="Q243">
        <v>0</v>
      </c>
      <c r="R243" t="s">
        <v>11</v>
      </c>
      <c r="S243">
        <v>49</v>
      </c>
    </row>
    <row r="244" spans="1:19">
      <c r="A244" t="s">
        <v>2</v>
      </c>
      <c r="B244">
        <v>1994</v>
      </c>
      <c r="C244" t="s">
        <v>3</v>
      </c>
      <c r="D244">
        <v>491421</v>
      </c>
      <c r="E244" t="s">
        <v>4</v>
      </c>
      <c r="F244">
        <v>9.9998000000000004E-2</v>
      </c>
      <c r="G244" t="s">
        <v>5</v>
      </c>
      <c r="H244">
        <v>1</v>
      </c>
      <c r="I244" t="s">
        <v>6</v>
      </c>
      <c r="J244">
        <v>-500</v>
      </c>
      <c r="K244" t="s">
        <v>7</v>
      </c>
      <c r="L244">
        <v>1</v>
      </c>
      <c r="M244" t="s">
        <v>8</v>
      </c>
      <c r="N244">
        <v>0</v>
      </c>
      <c r="O244" t="s">
        <v>9</v>
      </c>
      <c r="P244" t="s">
        <v>10</v>
      </c>
      <c r="Q244">
        <v>0</v>
      </c>
      <c r="R244" t="s">
        <v>11</v>
      </c>
      <c r="S244">
        <v>36</v>
      </c>
    </row>
    <row r="245" spans="1:19">
      <c r="A245" t="s">
        <v>2</v>
      </c>
      <c r="B245">
        <v>1994</v>
      </c>
      <c r="C245" t="s">
        <v>3</v>
      </c>
      <c r="D245">
        <v>491498</v>
      </c>
      <c r="E245" t="s">
        <v>4</v>
      </c>
      <c r="F245">
        <v>9.9998000000000004E-2</v>
      </c>
      <c r="G245" t="s">
        <v>5</v>
      </c>
      <c r="H245">
        <v>77</v>
      </c>
      <c r="I245" t="s">
        <v>6</v>
      </c>
      <c r="J245">
        <v>38</v>
      </c>
      <c r="K245" t="s">
        <v>7</v>
      </c>
      <c r="L245">
        <v>539</v>
      </c>
      <c r="M245" t="s">
        <v>8</v>
      </c>
      <c r="N245">
        <v>0</v>
      </c>
      <c r="O245" t="s">
        <v>9</v>
      </c>
      <c r="P245" t="s">
        <v>10</v>
      </c>
      <c r="Q245">
        <v>0</v>
      </c>
      <c r="R245" t="s">
        <v>11</v>
      </c>
      <c r="S245">
        <v>49</v>
      </c>
    </row>
    <row r="246" spans="1:19">
      <c r="A246" t="s">
        <v>2</v>
      </c>
      <c r="B246">
        <v>1994</v>
      </c>
      <c r="C246" t="s">
        <v>3</v>
      </c>
      <c r="D246">
        <v>491500</v>
      </c>
      <c r="E246" t="s">
        <v>4</v>
      </c>
      <c r="F246">
        <v>9.9998000000000004E-2</v>
      </c>
      <c r="G246" t="s">
        <v>5</v>
      </c>
      <c r="H246">
        <v>2</v>
      </c>
      <c r="I246" t="s">
        <v>6</v>
      </c>
      <c r="J246">
        <v>-498</v>
      </c>
      <c r="K246" t="s">
        <v>7</v>
      </c>
      <c r="L246">
        <v>3</v>
      </c>
      <c r="M246" t="s">
        <v>8</v>
      </c>
      <c r="N246">
        <v>0</v>
      </c>
      <c r="O246" t="s">
        <v>9</v>
      </c>
      <c r="P246" t="s">
        <v>10</v>
      </c>
      <c r="Q246">
        <v>0</v>
      </c>
      <c r="R246" t="s">
        <v>11</v>
      </c>
      <c r="S246">
        <v>42</v>
      </c>
    </row>
    <row r="247" spans="1:19">
      <c r="A247" t="s">
        <v>2</v>
      </c>
      <c r="B247">
        <v>1994</v>
      </c>
      <c r="C247" t="s">
        <v>3</v>
      </c>
      <c r="D247">
        <v>491544</v>
      </c>
      <c r="E247" t="s">
        <v>4</v>
      </c>
      <c r="F247">
        <v>9.9998000000000004E-2</v>
      </c>
      <c r="G247" t="s">
        <v>5</v>
      </c>
      <c r="H247">
        <v>44</v>
      </c>
      <c r="I247" t="s">
        <v>6</v>
      </c>
      <c r="J247">
        <v>-382</v>
      </c>
      <c r="K247" t="s">
        <v>7</v>
      </c>
      <c r="L247">
        <v>119</v>
      </c>
      <c r="M247" t="s">
        <v>8</v>
      </c>
      <c r="N247">
        <v>0</v>
      </c>
      <c r="O247" t="s">
        <v>9</v>
      </c>
      <c r="P247" t="s">
        <v>10</v>
      </c>
      <c r="Q247">
        <v>0</v>
      </c>
      <c r="R247" t="s">
        <v>11</v>
      </c>
      <c r="S247">
        <v>48</v>
      </c>
    </row>
    <row r="248" spans="1:19">
      <c r="A248" t="s">
        <v>2</v>
      </c>
      <c r="B248">
        <v>1994</v>
      </c>
      <c r="C248" t="s">
        <v>3</v>
      </c>
      <c r="D248">
        <v>491545</v>
      </c>
      <c r="E248" t="s">
        <v>4</v>
      </c>
      <c r="F248">
        <v>9.9998000000000004E-2</v>
      </c>
      <c r="G248" t="s">
        <v>5</v>
      </c>
      <c r="H248">
        <v>1</v>
      </c>
      <c r="I248" t="s">
        <v>6</v>
      </c>
      <c r="J248">
        <v>-500</v>
      </c>
      <c r="K248" t="s">
        <v>7</v>
      </c>
      <c r="L248">
        <v>1</v>
      </c>
      <c r="M248" t="s">
        <v>8</v>
      </c>
      <c r="N248">
        <v>0</v>
      </c>
      <c r="O248" t="s">
        <v>9</v>
      </c>
      <c r="P248" t="s">
        <v>10</v>
      </c>
      <c r="Q248">
        <v>0</v>
      </c>
      <c r="R248" t="s">
        <v>11</v>
      </c>
      <c r="S248">
        <v>38</v>
      </c>
    </row>
    <row r="249" spans="1:19">
      <c r="A249" t="s">
        <v>2</v>
      </c>
      <c r="B249">
        <v>1994</v>
      </c>
      <c r="C249" t="s">
        <v>3</v>
      </c>
      <c r="D249">
        <v>491734</v>
      </c>
      <c r="E249" t="s">
        <v>4</v>
      </c>
      <c r="F249">
        <v>9.9998000000000004E-2</v>
      </c>
      <c r="G249" t="s">
        <v>5</v>
      </c>
      <c r="H249">
        <v>189</v>
      </c>
      <c r="I249" t="s">
        <v>6</v>
      </c>
      <c r="J249">
        <v>1997</v>
      </c>
      <c r="K249" t="s">
        <v>7</v>
      </c>
      <c r="L249">
        <v>2498</v>
      </c>
      <c r="M249" t="s">
        <v>8</v>
      </c>
      <c r="N249">
        <v>0</v>
      </c>
      <c r="O249" t="s">
        <v>9</v>
      </c>
      <c r="P249" t="s">
        <v>10</v>
      </c>
      <c r="Q249">
        <v>0</v>
      </c>
      <c r="R249" t="s">
        <v>11</v>
      </c>
      <c r="S249">
        <v>49</v>
      </c>
    </row>
    <row r="250" spans="1:19">
      <c r="A250" t="s">
        <v>2</v>
      </c>
      <c r="B250">
        <v>1994</v>
      </c>
      <c r="C250" t="s">
        <v>3</v>
      </c>
      <c r="D250">
        <v>491905</v>
      </c>
      <c r="E250" t="s">
        <v>4</v>
      </c>
      <c r="F250">
        <v>9.9998000000000004E-2</v>
      </c>
      <c r="G250" t="s">
        <v>5</v>
      </c>
      <c r="H250">
        <v>171</v>
      </c>
      <c r="I250" t="s">
        <v>6</v>
      </c>
      <c r="J250">
        <v>1206</v>
      </c>
      <c r="K250" t="s">
        <v>7</v>
      </c>
      <c r="L250">
        <v>1707</v>
      </c>
      <c r="M250" t="s">
        <v>8</v>
      </c>
      <c r="N250">
        <v>0</v>
      </c>
      <c r="O250" t="s">
        <v>9</v>
      </c>
      <c r="P250" t="s">
        <v>10</v>
      </c>
      <c r="Q250">
        <v>0</v>
      </c>
      <c r="R250" t="s">
        <v>11</v>
      </c>
      <c r="S250">
        <v>49</v>
      </c>
    </row>
    <row r="251" spans="1:19">
      <c r="A251" t="s">
        <v>2</v>
      </c>
      <c r="B251">
        <v>1994</v>
      </c>
      <c r="C251" t="s">
        <v>3</v>
      </c>
      <c r="D251">
        <v>492487</v>
      </c>
      <c r="E251" t="s">
        <v>4</v>
      </c>
      <c r="F251">
        <v>9.9998000000000004E-2</v>
      </c>
      <c r="G251" t="s">
        <v>5</v>
      </c>
      <c r="H251">
        <v>582</v>
      </c>
      <c r="I251" t="s">
        <v>6</v>
      </c>
      <c r="J251">
        <v>7097</v>
      </c>
      <c r="K251" t="s">
        <v>7</v>
      </c>
      <c r="L251">
        <v>7598</v>
      </c>
      <c r="M251" t="s">
        <v>8</v>
      </c>
      <c r="N251">
        <v>0</v>
      </c>
      <c r="O251" t="s">
        <v>9</v>
      </c>
      <c r="P251" t="s">
        <v>10</v>
      </c>
      <c r="Q251">
        <v>0</v>
      </c>
      <c r="R251" t="s">
        <v>11</v>
      </c>
      <c r="S251">
        <v>49</v>
      </c>
    </row>
    <row r="252" spans="1:19">
      <c r="A252" t="s">
        <v>2</v>
      </c>
      <c r="B252">
        <v>1994</v>
      </c>
      <c r="C252" t="s">
        <v>3</v>
      </c>
      <c r="D252">
        <v>492489</v>
      </c>
      <c r="E252" t="s">
        <v>4</v>
      </c>
      <c r="F252">
        <v>9.9998000000000004E-2</v>
      </c>
      <c r="G252" t="s">
        <v>5</v>
      </c>
      <c r="H252">
        <v>2</v>
      </c>
      <c r="I252" t="s">
        <v>6</v>
      </c>
      <c r="J252">
        <v>-498</v>
      </c>
      <c r="K252" t="s">
        <v>7</v>
      </c>
      <c r="L252">
        <v>3</v>
      </c>
      <c r="M252" t="s">
        <v>8</v>
      </c>
      <c r="N252">
        <v>0</v>
      </c>
      <c r="O252" t="s">
        <v>9</v>
      </c>
      <c r="P252" t="s">
        <v>10</v>
      </c>
      <c r="Q252">
        <v>0</v>
      </c>
      <c r="R252" t="s">
        <v>11</v>
      </c>
      <c r="S252">
        <v>43</v>
      </c>
    </row>
    <row r="253" spans="1:19">
      <c r="A253" t="s">
        <v>2</v>
      </c>
      <c r="B253">
        <v>1994</v>
      </c>
      <c r="C253" t="s">
        <v>3</v>
      </c>
      <c r="D253">
        <v>493097</v>
      </c>
      <c r="E253" t="s">
        <v>4</v>
      </c>
      <c r="F253">
        <v>9.9998000000000004E-2</v>
      </c>
      <c r="G253" t="s">
        <v>5</v>
      </c>
      <c r="H253">
        <v>608</v>
      </c>
      <c r="I253" t="s">
        <v>6</v>
      </c>
      <c r="J253">
        <v>6590</v>
      </c>
      <c r="K253" t="s">
        <v>7</v>
      </c>
      <c r="L253">
        <v>7091</v>
      </c>
      <c r="M253" t="s">
        <v>8</v>
      </c>
      <c r="N253">
        <v>0</v>
      </c>
      <c r="O253" t="s">
        <v>9</v>
      </c>
      <c r="P253" t="s">
        <v>10</v>
      </c>
      <c r="Q253">
        <v>0</v>
      </c>
      <c r="R253" t="s">
        <v>11</v>
      </c>
      <c r="S253">
        <v>49</v>
      </c>
    </row>
    <row r="254" spans="1:19">
      <c r="A254" t="s">
        <v>2</v>
      </c>
      <c r="B254">
        <v>1994</v>
      </c>
      <c r="C254" t="s">
        <v>3</v>
      </c>
      <c r="D254">
        <v>493267</v>
      </c>
      <c r="E254" t="s">
        <v>4</v>
      </c>
      <c r="F254">
        <v>9.9998000000000004E-2</v>
      </c>
      <c r="G254" t="s">
        <v>5</v>
      </c>
      <c r="H254">
        <v>170</v>
      </c>
      <c r="I254" t="s">
        <v>6</v>
      </c>
      <c r="J254">
        <v>718</v>
      </c>
      <c r="K254" t="s">
        <v>7</v>
      </c>
      <c r="L254">
        <v>1219</v>
      </c>
      <c r="M254" t="s">
        <v>8</v>
      </c>
      <c r="N254">
        <v>0</v>
      </c>
      <c r="O254" t="s">
        <v>9</v>
      </c>
      <c r="P254" t="s">
        <v>10</v>
      </c>
      <c r="Q254">
        <v>0</v>
      </c>
      <c r="R254" t="s">
        <v>11</v>
      </c>
      <c r="S254">
        <v>50</v>
      </c>
    </row>
    <row r="255" spans="1:19">
      <c r="A255" t="s">
        <v>2</v>
      </c>
      <c r="B255">
        <v>1994</v>
      </c>
      <c r="C255" t="s">
        <v>3</v>
      </c>
      <c r="D255">
        <v>493359</v>
      </c>
      <c r="E255" t="s">
        <v>4</v>
      </c>
      <c r="F255">
        <v>9.9998000000000004E-2</v>
      </c>
      <c r="G255" t="s">
        <v>5</v>
      </c>
      <c r="H255">
        <v>92</v>
      </c>
      <c r="I255" t="s">
        <v>6</v>
      </c>
      <c r="J255">
        <v>151</v>
      </c>
      <c r="K255" t="s">
        <v>7</v>
      </c>
      <c r="L255">
        <v>652</v>
      </c>
      <c r="M255" t="s">
        <v>8</v>
      </c>
      <c r="N255">
        <v>0</v>
      </c>
      <c r="O255" t="s">
        <v>9</v>
      </c>
      <c r="P255" t="s">
        <v>10</v>
      </c>
      <c r="Q255">
        <v>0</v>
      </c>
      <c r="R255" t="s">
        <v>11</v>
      </c>
      <c r="S255">
        <v>49</v>
      </c>
    </row>
    <row r="256" spans="1:19">
      <c r="A256" t="s">
        <v>2</v>
      </c>
      <c r="B256">
        <v>1994</v>
      </c>
      <c r="C256" t="s">
        <v>3</v>
      </c>
      <c r="D256">
        <v>493360</v>
      </c>
      <c r="E256" t="s">
        <v>4</v>
      </c>
      <c r="F256">
        <v>9.9998000000000004E-2</v>
      </c>
      <c r="G256" t="s">
        <v>5</v>
      </c>
      <c r="H256">
        <v>1</v>
      </c>
      <c r="I256" t="s">
        <v>6</v>
      </c>
      <c r="J256">
        <v>-500</v>
      </c>
      <c r="K256" t="s">
        <v>7</v>
      </c>
      <c r="L256">
        <v>1</v>
      </c>
      <c r="M256" t="s">
        <v>8</v>
      </c>
      <c r="N256">
        <v>0</v>
      </c>
      <c r="O256" t="s">
        <v>9</v>
      </c>
      <c r="P256" t="s">
        <v>10</v>
      </c>
      <c r="Q256">
        <v>0</v>
      </c>
      <c r="R256" t="s">
        <v>11</v>
      </c>
      <c r="S256">
        <v>37</v>
      </c>
    </row>
    <row r="257" spans="1:19">
      <c r="A257" t="s">
        <v>2</v>
      </c>
      <c r="B257">
        <v>1994</v>
      </c>
      <c r="C257" t="s">
        <v>3</v>
      </c>
      <c r="D257">
        <v>493645</v>
      </c>
      <c r="E257" t="s">
        <v>4</v>
      </c>
      <c r="F257">
        <v>9.9998000000000004E-2</v>
      </c>
      <c r="G257" t="s">
        <v>5</v>
      </c>
      <c r="H257">
        <v>285</v>
      </c>
      <c r="I257" t="s">
        <v>6</v>
      </c>
      <c r="J257">
        <v>2946</v>
      </c>
      <c r="K257" t="s">
        <v>7</v>
      </c>
      <c r="L257">
        <v>3447</v>
      </c>
      <c r="M257" t="s">
        <v>8</v>
      </c>
      <c r="N257">
        <v>0</v>
      </c>
      <c r="O257" t="s">
        <v>9</v>
      </c>
      <c r="P257" t="s">
        <v>10</v>
      </c>
      <c r="Q257">
        <v>0</v>
      </c>
      <c r="R257" t="s">
        <v>11</v>
      </c>
      <c r="S257">
        <v>48</v>
      </c>
    </row>
    <row r="258" spans="1:19">
      <c r="A258" t="s">
        <v>2</v>
      </c>
      <c r="B258">
        <v>1994</v>
      </c>
      <c r="C258" t="s">
        <v>3</v>
      </c>
      <c r="D258">
        <v>493826</v>
      </c>
      <c r="E258" t="s">
        <v>4</v>
      </c>
      <c r="F258">
        <v>9.9998000000000004E-2</v>
      </c>
      <c r="G258" t="s">
        <v>5</v>
      </c>
      <c r="H258">
        <v>181</v>
      </c>
      <c r="I258" t="s">
        <v>6</v>
      </c>
      <c r="J258">
        <v>883</v>
      </c>
      <c r="K258" t="s">
        <v>7</v>
      </c>
      <c r="L258">
        <v>1384</v>
      </c>
      <c r="M258" t="s">
        <v>8</v>
      </c>
      <c r="N258">
        <v>0</v>
      </c>
      <c r="O258" t="s">
        <v>9</v>
      </c>
      <c r="P258" t="s">
        <v>10</v>
      </c>
      <c r="Q258">
        <v>0</v>
      </c>
      <c r="R258" t="s">
        <v>11</v>
      </c>
      <c r="S258">
        <v>49</v>
      </c>
    </row>
    <row r="259" spans="1:19">
      <c r="A259" t="s">
        <v>2</v>
      </c>
      <c r="B259">
        <v>1994</v>
      </c>
      <c r="C259" t="s">
        <v>3</v>
      </c>
      <c r="D259">
        <v>494393</v>
      </c>
      <c r="E259" t="s">
        <v>4</v>
      </c>
      <c r="F259">
        <v>9.9998000000000004E-2</v>
      </c>
      <c r="G259" t="s">
        <v>5</v>
      </c>
      <c r="H259">
        <v>567</v>
      </c>
      <c r="I259" t="s">
        <v>6</v>
      </c>
      <c r="J259">
        <v>5948</v>
      </c>
      <c r="K259" t="s">
        <v>7</v>
      </c>
      <c r="L259">
        <v>6449</v>
      </c>
      <c r="M259" t="s">
        <v>8</v>
      </c>
      <c r="N259">
        <v>0</v>
      </c>
      <c r="O259" t="s">
        <v>9</v>
      </c>
      <c r="P259" t="s">
        <v>10</v>
      </c>
      <c r="Q259">
        <v>0</v>
      </c>
      <c r="R259" t="s">
        <v>11</v>
      </c>
      <c r="S259">
        <v>49</v>
      </c>
    </row>
    <row r="260" spans="1:19">
      <c r="A260" t="s">
        <v>2</v>
      </c>
      <c r="B260">
        <v>1994</v>
      </c>
      <c r="C260" t="s">
        <v>3</v>
      </c>
      <c r="D260">
        <v>495118</v>
      </c>
      <c r="E260" t="s">
        <v>4</v>
      </c>
      <c r="F260">
        <v>9.9998000000000004E-2</v>
      </c>
      <c r="G260" t="s">
        <v>5</v>
      </c>
      <c r="H260">
        <v>725</v>
      </c>
      <c r="I260" t="s">
        <v>6</v>
      </c>
      <c r="J260">
        <v>6867</v>
      </c>
      <c r="K260" t="s">
        <v>7</v>
      </c>
      <c r="L260">
        <v>7368</v>
      </c>
      <c r="M260" t="s">
        <v>8</v>
      </c>
      <c r="N260">
        <v>0</v>
      </c>
      <c r="O260" t="s">
        <v>9</v>
      </c>
      <c r="P260" t="s">
        <v>10</v>
      </c>
      <c r="Q260">
        <v>0</v>
      </c>
      <c r="R260" t="s">
        <v>11</v>
      </c>
      <c r="S260">
        <v>50</v>
      </c>
    </row>
    <row r="261" spans="1:19">
      <c r="A261" t="s">
        <v>2</v>
      </c>
      <c r="B261">
        <v>1994</v>
      </c>
      <c r="C261" t="s">
        <v>3</v>
      </c>
      <c r="D261">
        <v>495300</v>
      </c>
      <c r="E261" t="s">
        <v>4</v>
      </c>
      <c r="F261">
        <v>9.9998000000000004E-2</v>
      </c>
      <c r="G261" t="s">
        <v>5</v>
      </c>
      <c r="H261">
        <v>182</v>
      </c>
      <c r="I261" t="s">
        <v>6</v>
      </c>
      <c r="J261">
        <v>863</v>
      </c>
      <c r="K261" t="s">
        <v>7</v>
      </c>
      <c r="L261">
        <v>1364</v>
      </c>
      <c r="M261" t="s">
        <v>8</v>
      </c>
      <c r="N261">
        <v>0</v>
      </c>
      <c r="O261" t="s">
        <v>9</v>
      </c>
      <c r="P261" t="s">
        <v>10</v>
      </c>
      <c r="Q261">
        <v>0</v>
      </c>
      <c r="R261" t="s">
        <v>11</v>
      </c>
      <c r="S261">
        <v>49</v>
      </c>
    </row>
    <row r="262" spans="1:19">
      <c r="A262" t="s">
        <v>2</v>
      </c>
      <c r="B262">
        <v>1994</v>
      </c>
      <c r="C262" t="s">
        <v>3</v>
      </c>
      <c r="D262">
        <v>495301</v>
      </c>
      <c r="E262" t="s">
        <v>4</v>
      </c>
      <c r="F262">
        <v>9.9998000000000004E-2</v>
      </c>
      <c r="G262" t="s">
        <v>5</v>
      </c>
      <c r="H262">
        <v>1</v>
      </c>
      <c r="I262" t="s">
        <v>6</v>
      </c>
      <c r="J262">
        <v>-500</v>
      </c>
      <c r="K262" t="s">
        <v>7</v>
      </c>
      <c r="L262">
        <v>1</v>
      </c>
      <c r="M262" t="s">
        <v>8</v>
      </c>
      <c r="N262">
        <v>0</v>
      </c>
      <c r="O262" t="s">
        <v>9</v>
      </c>
      <c r="P262" t="s">
        <v>10</v>
      </c>
      <c r="Q262">
        <v>0</v>
      </c>
      <c r="R262" t="s">
        <v>11</v>
      </c>
      <c r="S262">
        <v>40</v>
      </c>
    </row>
    <row r="263" spans="1:19">
      <c r="A263" t="s">
        <v>2</v>
      </c>
      <c r="B263">
        <v>1994</v>
      </c>
      <c r="C263" t="s">
        <v>3</v>
      </c>
      <c r="D263">
        <v>495428</v>
      </c>
      <c r="E263" t="s">
        <v>4</v>
      </c>
      <c r="F263">
        <v>9.9998000000000004E-2</v>
      </c>
      <c r="G263" t="s">
        <v>5</v>
      </c>
      <c r="H263">
        <v>127</v>
      </c>
      <c r="I263" t="s">
        <v>6</v>
      </c>
      <c r="J263">
        <v>273</v>
      </c>
      <c r="K263" t="s">
        <v>7</v>
      </c>
      <c r="L263">
        <v>774</v>
      </c>
      <c r="M263" t="s">
        <v>8</v>
      </c>
      <c r="N263">
        <v>0</v>
      </c>
      <c r="O263" t="s">
        <v>9</v>
      </c>
      <c r="P263" t="s">
        <v>10</v>
      </c>
      <c r="Q263">
        <v>0</v>
      </c>
      <c r="R263" t="s">
        <v>11</v>
      </c>
      <c r="S263">
        <v>49</v>
      </c>
    </row>
    <row r="264" spans="1:19">
      <c r="A264" t="s">
        <v>2</v>
      </c>
      <c r="B264">
        <v>1994</v>
      </c>
      <c r="C264" t="s">
        <v>3</v>
      </c>
      <c r="D264">
        <v>495484</v>
      </c>
      <c r="E264" t="s">
        <v>4</v>
      </c>
      <c r="F264">
        <v>9.9998000000000004E-2</v>
      </c>
      <c r="G264" t="s">
        <v>5</v>
      </c>
      <c r="H264">
        <v>56</v>
      </c>
      <c r="I264" t="s">
        <v>6</v>
      </c>
      <c r="J264">
        <v>121</v>
      </c>
      <c r="K264" t="s">
        <v>7</v>
      </c>
      <c r="L264">
        <v>622</v>
      </c>
      <c r="M264" t="s">
        <v>8</v>
      </c>
      <c r="N264">
        <v>0</v>
      </c>
      <c r="O264" t="s">
        <v>9</v>
      </c>
      <c r="P264" t="s">
        <v>10</v>
      </c>
      <c r="Q264">
        <v>0</v>
      </c>
      <c r="R264" t="s">
        <v>11</v>
      </c>
      <c r="S264">
        <v>49</v>
      </c>
    </row>
    <row r="265" spans="1:19">
      <c r="A265" t="s">
        <v>2</v>
      </c>
      <c r="B265">
        <v>1994</v>
      </c>
      <c r="C265" t="s">
        <v>3</v>
      </c>
      <c r="D265">
        <v>495523</v>
      </c>
      <c r="E265" t="s">
        <v>4</v>
      </c>
      <c r="F265">
        <v>9.9998000000000004E-2</v>
      </c>
      <c r="G265" t="s">
        <v>5</v>
      </c>
      <c r="H265">
        <v>39</v>
      </c>
      <c r="I265" t="s">
        <v>6</v>
      </c>
      <c r="J265">
        <v>-119</v>
      </c>
      <c r="K265" t="s">
        <v>7</v>
      </c>
      <c r="L265">
        <v>382</v>
      </c>
      <c r="M265" t="s">
        <v>8</v>
      </c>
      <c r="N265">
        <v>0</v>
      </c>
      <c r="O265" t="s">
        <v>9</v>
      </c>
      <c r="P265" t="s">
        <v>10</v>
      </c>
      <c r="Q265">
        <v>0</v>
      </c>
      <c r="R265" t="s">
        <v>11</v>
      </c>
      <c r="S265">
        <v>48</v>
      </c>
    </row>
    <row r="266" spans="1:19">
      <c r="A266" t="s">
        <v>2</v>
      </c>
      <c r="B266">
        <v>1994</v>
      </c>
      <c r="C266" t="s">
        <v>3</v>
      </c>
      <c r="D266">
        <v>495540</v>
      </c>
      <c r="E266" t="s">
        <v>4</v>
      </c>
      <c r="F266">
        <v>9.9998000000000004E-2</v>
      </c>
      <c r="G266" t="s">
        <v>5</v>
      </c>
      <c r="H266">
        <v>17</v>
      </c>
      <c r="I266" t="s">
        <v>6</v>
      </c>
      <c r="J266">
        <v>-415</v>
      </c>
      <c r="K266" t="s">
        <v>7</v>
      </c>
      <c r="L266">
        <v>86</v>
      </c>
      <c r="M266" t="s">
        <v>8</v>
      </c>
      <c r="N266">
        <v>0</v>
      </c>
      <c r="O266" t="s">
        <v>9</v>
      </c>
      <c r="P266" t="s">
        <v>10</v>
      </c>
      <c r="Q266">
        <v>0</v>
      </c>
      <c r="R266" t="s">
        <v>11</v>
      </c>
      <c r="S266">
        <v>48</v>
      </c>
    </row>
    <row r="267" spans="1:19">
      <c r="A267" t="s">
        <v>2</v>
      </c>
      <c r="B267">
        <v>1994</v>
      </c>
      <c r="C267" t="s">
        <v>3</v>
      </c>
      <c r="D267">
        <v>495630</v>
      </c>
      <c r="E267" t="s">
        <v>4</v>
      </c>
      <c r="F267">
        <v>9.9998000000000004E-2</v>
      </c>
      <c r="G267" t="s">
        <v>5</v>
      </c>
      <c r="H267">
        <v>90</v>
      </c>
      <c r="I267" t="s">
        <v>6</v>
      </c>
      <c r="J267">
        <v>181</v>
      </c>
      <c r="K267" t="s">
        <v>7</v>
      </c>
      <c r="L267">
        <v>682</v>
      </c>
      <c r="M267" t="s">
        <v>8</v>
      </c>
      <c r="N267">
        <v>0</v>
      </c>
      <c r="O267" t="s">
        <v>9</v>
      </c>
      <c r="P267" t="s">
        <v>10</v>
      </c>
      <c r="Q267">
        <v>0</v>
      </c>
      <c r="R267" t="s">
        <v>11</v>
      </c>
      <c r="S267">
        <v>49</v>
      </c>
    </row>
    <row r="268" spans="1:19">
      <c r="A268" t="s">
        <v>2</v>
      </c>
      <c r="B268">
        <v>1994</v>
      </c>
      <c r="C268" t="s">
        <v>3</v>
      </c>
      <c r="D268">
        <v>495717</v>
      </c>
      <c r="E268" t="s">
        <v>4</v>
      </c>
      <c r="F268">
        <v>9.9998000000000004E-2</v>
      </c>
      <c r="G268" t="s">
        <v>5</v>
      </c>
      <c r="H268">
        <v>87</v>
      </c>
      <c r="I268" t="s">
        <v>6</v>
      </c>
      <c r="J268">
        <v>13</v>
      </c>
      <c r="K268" t="s">
        <v>7</v>
      </c>
      <c r="L268">
        <v>514</v>
      </c>
      <c r="M268" t="s">
        <v>8</v>
      </c>
      <c r="N268">
        <v>0</v>
      </c>
      <c r="O268" t="s">
        <v>9</v>
      </c>
      <c r="P268" t="s">
        <v>10</v>
      </c>
      <c r="Q268">
        <v>0</v>
      </c>
      <c r="R268" t="s">
        <v>11</v>
      </c>
      <c r="S268">
        <v>49</v>
      </c>
    </row>
    <row r="269" spans="1:19">
      <c r="A269" t="s">
        <v>2</v>
      </c>
      <c r="B269">
        <v>1994</v>
      </c>
      <c r="C269" t="s">
        <v>3</v>
      </c>
      <c r="D269">
        <v>495802</v>
      </c>
      <c r="E269" t="s">
        <v>4</v>
      </c>
      <c r="F269">
        <v>9.9998000000000004E-2</v>
      </c>
      <c r="G269" t="s">
        <v>5</v>
      </c>
      <c r="H269">
        <v>85</v>
      </c>
      <c r="I269" t="s">
        <v>6</v>
      </c>
      <c r="J269">
        <v>279</v>
      </c>
      <c r="K269" t="s">
        <v>7</v>
      </c>
      <c r="L269">
        <v>780</v>
      </c>
      <c r="M269" t="s">
        <v>8</v>
      </c>
      <c r="N269">
        <v>0</v>
      </c>
      <c r="O269" t="s">
        <v>9</v>
      </c>
      <c r="P269" t="s">
        <v>10</v>
      </c>
      <c r="Q269">
        <v>0</v>
      </c>
      <c r="R269" t="s">
        <v>11</v>
      </c>
      <c r="S269">
        <v>48</v>
      </c>
    </row>
    <row r="270" spans="1:19">
      <c r="A270" t="s">
        <v>2</v>
      </c>
      <c r="B270">
        <v>1994</v>
      </c>
      <c r="C270" t="s">
        <v>3</v>
      </c>
      <c r="D270">
        <v>496506</v>
      </c>
      <c r="E270" t="s">
        <v>4</v>
      </c>
      <c r="F270">
        <v>9.9998000000000004E-2</v>
      </c>
      <c r="G270" t="s">
        <v>5</v>
      </c>
      <c r="H270">
        <v>704</v>
      </c>
      <c r="I270" t="s">
        <v>6</v>
      </c>
      <c r="J270">
        <v>7067</v>
      </c>
      <c r="K270" t="s">
        <v>7</v>
      </c>
      <c r="L270">
        <v>7568</v>
      </c>
      <c r="M270" t="s">
        <v>8</v>
      </c>
      <c r="N270">
        <v>0</v>
      </c>
      <c r="O270" t="s">
        <v>9</v>
      </c>
      <c r="P270" t="s">
        <v>10</v>
      </c>
      <c r="Q270">
        <v>0</v>
      </c>
      <c r="R270" t="s">
        <v>11</v>
      </c>
      <c r="S270">
        <v>49</v>
      </c>
    </row>
    <row r="271" spans="1:19">
      <c r="A271" t="s">
        <v>2</v>
      </c>
      <c r="B271">
        <v>1994</v>
      </c>
      <c r="C271" t="s">
        <v>3</v>
      </c>
      <c r="D271">
        <v>496700</v>
      </c>
      <c r="E271" t="s">
        <v>4</v>
      </c>
      <c r="F271">
        <v>9.9998000000000004E-2</v>
      </c>
      <c r="G271" t="s">
        <v>5</v>
      </c>
      <c r="H271">
        <v>194</v>
      </c>
      <c r="I271" t="s">
        <v>6</v>
      </c>
      <c r="J271">
        <v>1430</v>
      </c>
      <c r="K271" t="s">
        <v>7</v>
      </c>
      <c r="L271">
        <v>1931</v>
      </c>
      <c r="M271" t="s">
        <v>8</v>
      </c>
      <c r="N271">
        <v>0</v>
      </c>
      <c r="O271" t="s">
        <v>9</v>
      </c>
      <c r="P271" t="s">
        <v>10</v>
      </c>
      <c r="Q271">
        <v>0</v>
      </c>
      <c r="R271" t="s">
        <v>11</v>
      </c>
      <c r="S271">
        <v>49</v>
      </c>
    </row>
    <row r="272" spans="1:19">
      <c r="A272" t="s">
        <v>2</v>
      </c>
      <c r="B272">
        <v>1994</v>
      </c>
      <c r="C272" t="s">
        <v>3</v>
      </c>
      <c r="D272">
        <v>497261</v>
      </c>
      <c r="E272" t="s">
        <v>4</v>
      </c>
      <c r="F272">
        <v>9.9998000000000004E-2</v>
      </c>
      <c r="G272" t="s">
        <v>5</v>
      </c>
      <c r="H272">
        <v>561</v>
      </c>
      <c r="I272" t="s">
        <v>6</v>
      </c>
      <c r="J272">
        <v>4855</v>
      </c>
      <c r="K272" t="s">
        <v>7</v>
      </c>
      <c r="L272">
        <v>5356</v>
      </c>
      <c r="M272" t="s">
        <v>8</v>
      </c>
      <c r="N272">
        <v>0</v>
      </c>
      <c r="O272" t="s">
        <v>9</v>
      </c>
      <c r="P272" t="s">
        <v>10</v>
      </c>
      <c r="Q272">
        <v>0</v>
      </c>
      <c r="R272" t="s">
        <v>11</v>
      </c>
      <c r="S272">
        <v>49</v>
      </c>
    </row>
    <row r="273" spans="1:19">
      <c r="A273" t="s">
        <v>2</v>
      </c>
      <c r="B273">
        <v>1994</v>
      </c>
      <c r="C273" t="s">
        <v>3</v>
      </c>
      <c r="D273">
        <v>497274</v>
      </c>
      <c r="E273" t="s">
        <v>4</v>
      </c>
      <c r="F273">
        <v>9.9998000000000004E-2</v>
      </c>
      <c r="G273" t="s">
        <v>5</v>
      </c>
      <c r="H273">
        <v>13</v>
      </c>
      <c r="I273" t="s">
        <v>6</v>
      </c>
      <c r="J273">
        <v>-448</v>
      </c>
      <c r="K273" t="s">
        <v>7</v>
      </c>
      <c r="L273">
        <v>53</v>
      </c>
      <c r="M273" t="s">
        <v>8</v>
      </c>
      <c r="N273">
        <v>0</v>
      </c>
      <c r="O273" t="s">
        <v>9</v>
      </c>
      <c r="P273" t="s">
        <v>10</v>
      </c>
      <c r="Q273">
        <v>0</v>
      </c>
      <c r="R273" t="s">
        <v>11</v>
      </c>
      <c r="S273">
        <v>48</v>
      </c>
    </row>
    <row r="274" spans="1:19">
      <c r="A274" t="s">
        <v>2</v>
      </c>
      <c r="B274">
        <v>1994</v>
      </c>
      <c r="C274" t="s">
        <v>3</v>
      </c>
      <c r="D274">
        <v>497519</v>
      </c>
      <c r="E274" t="s">
        <v>4</v>
      </c>
      <c r="F274">
        <v>9.9998000000000004E-2</v>
      </c>
      <c r="G274" t="s">
        <v>5</v>
      </c>
      <c r="H274">
        <v>245</v>
      </c>
      <c r="I274" t="s">
        <v>6</v>
      </c>
      <c r="J274">
        <v>1873</v>
      </c>
      <c r="K274" t="s">
        <v>7</v>
      </c>
      <c r="L274">
        <v>2374</v>
      </c>
      <c r="M274" t="s">
        <v>8</v>
      </c>
      <c r="N274">
        <v>0</v>
      </c>
      <c r="O274" t="s">
        <v>9</v>
      </c>
      <c r="P274" t="s">
        <v>10</v>
      </c>
      <c r="Q274">
        <v>0</v>
      </c>
      <c r="R274" t="s">
        <v>11</v>
      </c>
      <c r="S274">
        <v>49</v>
      </c>
    </row>
    <row r="275" spans="1:19">
      <c r="A275" t="s">
        <v>2</v>
      </c>
      <c r="B275">
        <v>1994</v>
      </c>
      <c r="C275" t="s">
        <v>3</v>
      </c>
      <c r="D275">
        <v>497725</v>
      </c>
      <c r="E275" t="s">
        <v>4</v>
      </c>
      <c r="F275">
        <v>9.9998000000000004E-2</v>
      </c>
      <c r="G275" t="s">
        <v>5</v>
      </c>
      <c r="H275">
        <v>206</v>
      </c>
      <c r="I275" t="s">
        <v>6</v>
      </c>
      <c r="J275">
        <v>2350</v>
      </c>
      <c r="K275" t="s">
        <v>7</v>
      </c>
      <c r="L275">
        <v>2851</v>
      </c>
      <c r="M275" t="s">
        <v>8</v>
      </c>
      <c r="N275">
        <v>0</v>
      </c>
      <c r="O275" t="s">
        <v>9</v>
      </c>
      <c r="P275" t="s">
        <v>10</v>
      </c>
      <c r="Q275">
        <v>0</v>
      </c>
      <c r="R275" t="s">
        <v>11</v>
      </c>
      <c r="S275">
        <v>49</v>
      </c>
    </row>
    <row r="276" spans="1:19">
      <c r="A276" t="s">
        <v>2</v>
      </c>
      <c r="B276">
        <v>1994</v>
      </c>
      <c r="C276" t="s">
        <v>3</v>
      </c>
      <c r="D276">
        <v>498077</v>
      </c>
      <c r="E276" t="s">
        <v>4</v>
      </c>
      <c r="F276">
        <v>9.9998000000000004E-2</v>
      </c>
      <c r="G276" t="s">
        <v>5</v>
      </c>
      <c r="H276">
        <v>352</v>
      </c>
      <c r="I276" t="s">
        <v>6</v>
      </c>
      <c r="J276">
        <v>2834</v>
      </c>
      <c r="K276" t="s">
        <v>7</v>
      </c>
      <c r="L276">
        <v>3335</v>
      </c>
      <c r="M276" t="s">
        <v>8</v>
      </c>
      <c r="N276">
        <v>0</v>
      </c>
      <c r="O276" t="s">
        <v>9</v>
      </c>
      <c r="P276" t="s">
        <v>10</v>
      </c>
      <c r="Q276">
        <v>0</v>
      </c>
      <c r="R276" t="s">
        <v>11</v>
      </c>
      <c r="S276">
        <v>49</v>
      </c>
    </row>
    <row r="277" spans="1:19">
      <c r="A277" t="s">
        <v>2</v>
      </c>
      <c r="B277">
        <v>1994</v>
      </c>
      <c r="C277" t="s">
        <v>3</v>
      </c>
      <c r="D277">
        <v>498078</v>
      </c>
      <c r="E277" t="s">
        <v>4</v>
      </c>
      <c r="F277">
        <v>9.9998000000000004E-2</v>
      </c>
      <c r="G277" t="s">
        <v>5</v>
      </c>
      <c r="H277">
        <v>1</v>
      </c>
      <c r="I277" t="s">
        <v>6</v>
      </c>
      <c r="J277">
        <v>-500</v>
      </c>
      <c r="K277" t="s">
        <v>7</v>
      </c>
      <c r="L277">
        <v>1</v>
      </c>
      <c r="M277" t="s">
        <v>8</v>
      </c>
      <c r="N277">
        <v>0</v>
      </c>
      <c r="O277" t="s">
        <v>9</v>
      </c>
      <c r="P277" t="s">
        <v>10</v>
      </c>
      <c r="Q277">
        <v>0</v>
      </c>
      <c r="R277" t="s">
        <v>11</v>
      </c>
      <c r="S277">
        <v>38</v>
      </c>
    </row>
    <row r="278" spans="1:19">
      <c r="A278" t="s">
        <v>2</v>
      </c>
      <c r="B278">
        <v>1994</v>
      </c>
      <c r="C278" t="s">
        <v>3</v>
      </c>
      <c r="D278">
        <v>498491</v>
      </c>
      <c r="E278" t="s">
        <v>4</v>
      </c>
      <c r="F278">
        <v>9.9998000000000004E-2</v>
      </c>
      <c r="G278" t="s">
        <v>5</v>
      </c>
      <c r="H278">
        <v>413</v>
      </c>
      <c r="I278" t="s">
        <v>6</v>
      </c>
      <c r="J278">
        <v>3986</v>
      </c>
      <c r="K278" t="s">
        <v>7</v>
      </c>
      <c r="L278">
        <v>4487</v>
      </c>
      <c r="M278" t="s">
        <v>8</v>
      </c>
      <c r="N278">
        <v>0</v>
      </c>
      <c r="O278" t="s">
        <v>9</v>
      </c>
      <c r="P278" t="s">
        <v>10</v>
      </c>
      <c r="Q278">
        <v>0</v>
      </c>
      <c r="R278" t="s">
        <v>11</v>
      </c>
      <c r="S278">
        <v>49</v>
      </c>
    </row>
    <row r="279" spans="1:19">
      <c r="A279" t="s">
        <v>2</v>
      </c>
      <c r="B279">
        <v>1994</v>
      </c>
      <c r="C279" t="s">
        <v>3</v>
      </c>
      <c r="D279">
        <v>498492</v>
      </c>
      <c r="E279" t="s">
        <v>4</v>
      </c>
      <c r="F279">
        <v>9.9998000000000004E-2</v>
      </c>
      <c r="G279" t="s">
        <v>5</v>
      </c>
      <c r="H279">
        <v>1</v>
      </c>
      <c r="I279" t="s">
        <v>6</v>
      </c>
      <c r="J279">
        <v>-500</v>
      </c>
      <c r="K279" t="s">
        <v>7</v>
      </c>
      <c r="L279">
        <v>1</v>
      </c>
      <c r="M279" t="s">
        <v>8</v>
      </c>
      <c r="N279">
        <v>0</v>
      </c>
      <c r="O279" t="s">
        <v>9</v>
      </c>
      <c r="P279" t="s">
        <v>10</v>
      </c>
      <c r="Q279">
        <v>0</v>
      </c>
      <c r="R279" t="s">
        <v>11</v>
      </c>
      <c r="S279">
        <v>37</v>
      </c>
    </row>
    <row r="280" spans="1:19">
      <c r="A280" t="s">
        <v>2</v>
      </c>
      <c r="B280">
        <v>1994</v>
      </c>
      <c r="C280" t="s">
        <v>3</v>
      </c>
      <c r="D280">
        <v>498570</v>
      </c>
      <c r="E280" t="s">
        <v>4</v>
      </c>
      <c r="F280">
        <v>9.9998000000000004E-2</v>
      </c>
      <c r="G280" t="s">
        <v>5</v>
      </c>
      <c r="H280">
        <v>78</v>
      </c>
      <c r="I280" t="s">
        <v>6</v>
      </c>
      <c r="J280">
        <v>-4</v>
      </c>
      <c r="K280" t="s">
        <v>7</v>
      </c>
      <c r="L280">
        <v>497</v>
      </c>
      <c r="M280" t="s">
        <v>8</v>
      </c>
      <c r="N280">
        <v>0</v>
      </c>
      <c r="O280" t="s">
        <v>9</v>
      </c>
      <c r="P280" t="s">
        <v>10</v>
      </c>
      <c r="Q280">
        <v>0</v>
      </c>
      <c r="R280" t="s">
        <v>11</v>
      </c>
      <c r="S280">
        <v>49</v>
      </c>
    </row>
    <row r="281" spans="1:19">
      <c r="A281" t="s">
        <v>2</v>
      </c>
      <c r="B281">
        <v>1994</v>
      </c>
      <c r="C281" t="s">
        <v>3</v>
      </c>
      <c r="D281">
        <v>498572</v>
      </c>
      <c r="E281" t="s">
        <v>4</v>
      </c>
      <c r="F281">
        <v>9.9998000000000004E-2</v>
      </c>
      <c r="G281" t="s">
        <v>5</v>
      </c>
      <c r="H281">
        <v>2</v>
      </c>
      <c r="I281" t="s">
        <v>6</v>
      </c>
      <c r="J281">
        <v>-498</v>
      </c>
      <c r="K281" t="s">
        <v>7</v>
      </c>
      <c r="L281">
        <v>3</v>
      </c>
      <c r="M281" t="s">
        <v>8</v>
      </c>
      <c r="N281">
        <v>0</v>
      </c>
      <c r="O281" t="s">
        <v>9</v>
      </c>
      <c r="P281" t="s">
        <v>10</v>
      </c>
      <c r="Q281">
        <v>0</v>
      </c>
      <c r="R281" t="s">
        <v>11</v>
      </c>
      <c r="S281">
        <v>42</v>
      </c>
    </row>
    <row r="282" spans="1:19">
      <c r="A282" t="s">
        <v>2</v>
      </c>
      <c r="B282">
        <v>1994</v>
      </c>
      <c r="C282" t="s">
        <v>3</v>
      </c>
      <c r="D282">
        <v>498689</v>
      </c>
      <c r="E282" t="s">
        <v>4</v>
      </c>
      <c r="F282">
        <v>9.9998000000000004E-2</v>
      </c>
      <c r="G282" t="s">
        <v>5</v>
      </c>
      <c r="H282">
        <v>117</v>
      </c>
      <c r="I282" t="s">
        <v>6</v>
      </c>
      <c r="J282">
        <v>592</v>
      </c>
      <c r="K282" t="s">
        <v>7</v>
      </c>
      <c r="L282">
        <v>1093</v>
      </c>
      <c r="M282" t="s">
        <v>8</v>
      </c>
      <c r="N282">
        <v>0</v>
      </c>
      <c r="O282" t="s">
        <v>9</v>
      </c>
      <c r="P282" t="s">
        <v>10</v>
      </c>
      <c r="Q282">
        <v>0</v>
      </c>
      <c r="R282" t="s">
        <v>11</v>
      </c>
      <c r="S282">
        <v>49</v>
      </c>
    </row>
    <row r="283" spans="1:19">
      <c r="A283" t="s">
        <v>2</v>
      </c>
      <c r="B283">
        <v>1994</v>
      </c>
      <c r="C283" t="s">
        <v>3</v>
      </c>
      <c r="D283">
        <v>498848</v>
      </c>
      <c r="E283" t="s">
        <v>4</v>
      </c>
      <c r="F283">
        <v>9.9998000000000004E-2</v>
      </c>
      <c r="G283" t="s">
        <v>5</v>
      </c>
      <c r="H283">
        <v>159</v>
      </c>
      <c r="I283" t="s">
        <v>6</v>
      </c>
      <c r="J283">
        <v>1117</v>
      </c>
      <c r="K283" t="s">
        <v>7</v>
      </c>
      <c r="L283">
        <v>1618</v>
      </c>
      <c r="M283" t="s">
        <v>8</v>
      </c>
      <c r="N283">
        <v>0</v>
      </c>
      <c r="O283" t="s">
        <v>9</v>
      </c>
      <c r="P283" t="s">
        <v>10</v>
      </c>
      <c r="Q283">
        <v>0</v>
      </c>
      <c r="R283" t="s">
        <v>11</v>
      </c>
      <c r="S283">
        <v>48</v>
      </c>
    </row>
    <row r="284" spans="1:19">
      <c r="A284" t="s">
        <v>2</v>
      </c>
      <c r="B284">
        <v>1994</v>
      </c>
      <c r="C284" t="s">
        <v>3</v>
      </c>
      <c r="D284">
        <v>499064</v>
      </c>
      <c r="E284" t="s">
        <v>4</v>
      </c>
      <c r="F284">
        <v>9.9998000000000004E-2</v>
      </c>
      <c r="G284" t="s">
        <v>5</v>
      </c>
      <c r="H284">
        <v>216</v>
      </c>
      <c r="I284" t="s">
        <v>6</v>
      </c>
      <c r="J284">
        <v>1988</v>
      </c>
      <c r="K284" t="s">
        <v>7</v>
      </c>
      <c r="L284">
        <v>2489</v>
      </c>
      <c r="M284" t="s">
        <v>8</v>
      </c>
      <c r="N284">
        <v>0</v>
      </c>
      <c r="O284" t="s">
        <v>9</v>
      </c>
      <c r="P284" t="s">
        <v>10</v>
      </c>
      <c r="Q284">
        <v>0</v>
      </c>
      <c r="R284" t="s">
        <v>11</v>
      </c>
      <c r="S284">
        <v>49</v>
      </c>
    </row>
    <row r="285" spans="1:19">
      <c r="A285" t="s">
        <v>2</v>
      </c>
      <c r="B285">
        <v>1994</v>
      </c>
      <c r="C285" t="s">
        <v>3</v>
      </c>
      <c r="D285">
        <v>499065</v>
      </c>
      <c r="E285" t="s">
        <v>4</v>
      </c>
      <c r="F285">
        <v>9.9998000000000004E-2</v>
      </c>
      <c r="G285" t="s">
        <v>5</v>
      </c>
      <c r="H285">
        <v>1</v>
      </c>
      <c r="I285" t="s">
        <v>6</v>
      </c>
      <c r="J285">
        <v>-500</v>
      </c>
      <c r="K285" t="s">
        <v>7</v>
      </c>
      <c r="L285">
        <v>1</v>
      </c>
      <c r="M285" t="s">
        <v>8</v>
      </c>
      <c r="N285">
        <v>0</v>
      </c>
      <c r="O285" t="s">
        <v>9</v>
      </c>
      <c r="P285" t="s">
        <v>10</v>
      </c>
      <c r="Q285">
        <v>0</v>
      </c>
      <c r="R285" t="s">
        <v>11</v>
      </c>
      <c r="S285">
        <v>38</v>
      </c>
    </row>
    <row r="286" spans="1:19">
      <c r="A286" t="s">
        <v>2</v>
      </c>
      <c r="B286">
        <v>1994</v>
      </c>
      <c r="C286" t="s">
        <v>3</v>
      </c>
      <c r="D286">
        <v>499072</v>
      </c>
      <c r="E286" t="s">
        <v>4</v>
      </c>
      <c r="F286">
        <v>9.9998000000000004E-2</v>
      </c>
      <c r="G286" t="s">
        <v>5</v>
      </c>
      <c r="H286">
        <v>7</v>
      </c>
      <c r="I286" t="s">
        <v>6</v>
      </c>
      <c r="J286">
        <v>-486</v>
      </c>
      <c r="K286" t="s">
        <v>7</v>
      </c>
      <c r="L286">
        <v>15</v>
      </c>
      <c r="M286" t="s">
        <v>8</v>
      </c>
      <c r="N286">
        <v>0</v>
      </c>
      <c r="O286" t="s">
        <v>9</v>
      </c>
      <c r="P286" t="s">
        <v>10</v>
      </c>
      <c r="Q286">
        <v>0</v>
      </c>
      <c r="R286" t="s">
        <v>11</v>
      </c>
      <c r="S286">
        <v>46</v>
      </c>
    </row>
    <row r="287" spans="1:19">
      <c r="A287" t="s">
        <v>2</v>
      </c>
      <c r="B287">
        <v>1994</v>
      </c>
      <c r="C287" t="s">
        <v>3</v>
      </c>
      <c r="D287">
        <v>499301</v>
      </c>
      <c r="E287" t="s">
        <v>4</v>
      </c>
      <c r="F287">
        <v>9.9998000000000004E-2</v>
      </c>
      <c r="G287" t="s">
        <v>5</v>
      </c>
      <c r="H287">
        <v>229</v>
      </c>
      <c r="I287" t="s">
        <v>6</v>
      </c>
      <c r="J287">
        <v>1378</v>
      </c>
      <c r="K287" t="s">
        <v>7</v>
      </c>
      <c r="L287">
        <v>1879</v>
      </c>
      <c r="M287" t="s">
        <v>8</v>
      </c>
      <c r="N287">
        <v>0</v>
      </c>
      <c r="O287" t="s">
        <v>9</v>
      </c>
      <c r="P287" t="s">
        <v>10</v>
      </c>
      <c r="Q287">
        <v>0</v>
      </c>
      <c r="R287" t="s">
        <v>11</v>
      </c>
      <c r="S287">
        <v>49</v>
      </c>
    </row>
    <row r="288" spans="1:19">
      <c r="A288" t="s">
        <v>2</v>
      </c>
      <c r="B288">
        <v>1994</v>
      </c>
      <c r="C288" t="s">
        <v>3</v>
      </c>
      <c r="D288">
        <v>499320</v>
      </c>
      <c r="E288" t="s">
        <v>4</v>
      </c>
      <c r="F288">
        <v>9.9998000000000004E-2</v>
      </c>
      <c r="G288" t="s">
        <v>5</v>
      </c>
      <c r="H288">
        <v>19</v>
      </c>
      <c r="I288" t="s">
        <v>6</v>
      </c>
      <c r="J288">
        <v>-442</v>
      </c>
      <c r="K288" t="s">
        <v>7</v>
      </c>
      <c r="L288">
        <v>59</v>
      </c>
      <c r="M288" t="s">
        <v>8</v>
      </c>
      <c r="N288">
        <v>0</v>
      </c>
      <c r="O288" t="s">
        <v>9</v>
      </c>
      <c r="P288" t="s">
        <v>10</v>
      </c>
      <c r="Q288">
        <v>0</v>
      </c>
      <c r="R288" t="s">
        <v>11</v>
      </c>
      <c r="S288">
        <v>48</v>
      </c>
    </row>
    <row r="289" spans="1:19">
      <c r="A289" t="s">
        <v>2</v>
      </c>
      <c r="B289">
        <v>1994</v>
      </c>
      <c r="C289" t="s">
        <v>3</v>
      </c>
      <c r="D289">
        <v>499565</v>
      </c>
      <c r="E289" t="s">
        <v>4</v>
      </c>
      <c r="F289">
        <v>9.9998000000000004E-2</v>
      </c>
      <c r="G289" t="s">
        <v>5</v>
      </c>
      <c r="H289">
        <v>245</v>
      </c>
      <c r="I289" t="s">
        <v>6</v>
      </c>
      <c r="J289">
        <v>2726</v>
      </c>
      <c r="K289" t="s">
        <v>7</v>
      </c>
      <c r="L289">
        <v>3227</v>
      </c>
      <c r="M289" t="s">
        <v>8</v>
      </c>
      <c r="N289">
        <v>0</v>
      </c>
      <c r="O289" t="s">
        <v>9</v>
      </c>
      <c r="P289" t="s">
        <v>10</v>
      </c>
      <c r="Q289">
        <v>0</v>
      </c>
      <c r="R289" t="s">
        <v>11</v>
      </c>
      <c r="S289">
        <v>49</v>
      </c>
    </row>
    <row r="290" spans="1:19">
      <c r="A290" t="s">
        <v>2</v>
      </c>
      <c r="B290">
        <v>1994</v>
      </c>
      <c r="C290" t="s">
        <v>3</v>
      </c>
      <c r="D290">
        <v>499682</v>
      </c>
      <c r="E290" t="s">
        <v>4</v>
      </c>
      <c r="F290">
        <v>9.9998000000000004E-2</v>
      </c>
      <c r="G290" t="s">
        <v>5</v>
      </c>
      <c r="H290">
        <v>117</v>
      </c>
      <c r="I290" t="s">
        <v>6</v>
      </c>
      <c r="J290">
        <v>697</v>
      </c>
      <c r="K290" t="s">
        <v>7</v>
      </c>
      <c r="L290">
        <v>1198</v>
      </c>
      <c r="M290" t="s">
        <v>8</v>
      </c>
      <c r="N290">
        <v>0</v>
      </c>
      <c r="O290" t="s">
        <v>9</v>
      </c>
      <c r="P290" t="s">
        <v>10</v>
      </c>
      <c r="Q290">
        <v>0</v>
      </c>
      <c r="R290" t="s">
        <v>11</v>
      </c>
      <c r="S290">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3"/>
  <sheetViews>
    <sheetView workbookViewId="0">
      <selection activeCell="G10" sqref="G10"/>
    </sheetView>
  </sheetViews>
  <sheetFormatPr baseColWidth="10" defaultRowHeight="15" x14ac:dyDescent="0"/>
  <cols>
    <col min="7" max="7" width="11.83203125" bestFit="1" customWidth="1"/>
  </cols>
  <sheetData>
    <row r="1" spans="1:19">
      <c r="A1" t="s">
        <v>17</v>
      </c>
    </row>
    <row r="2" spans="1:19">
      <c r="B2" t="s">
        <v>33</v>
      </c>
    </row>
    <row r="3" spans="1:19">
      <c r="G3" t="s">
        <v>25</v>
      </c>
      <c r="H3" t="s">
        <v>24</v>
      </c>
      <c r="I3" t="s">
        <v>26</v>
      </c>
      <c r="J3" t="s">
        <v>27</v>
      </c>
      <c r="L3" t="s">
        <v>19</v>
      </c>
    </row>
    <row r="4" spans="1:19" s="1" customFormat="1">
      <c r="A4" s="1" t="s">
        <v>1</v>
      </c>
      <c r="G4" s="3">
        <v>42.002793296089386</v>
      </c>
      <c r="H4" s="3">
        <v>47.805732484076437</v>
      </c>
      <c r="I4" s="3">
        <f>H4-'turn 3'!H5</f>
        <v>-7.660934182590232</v>
      </c>
      <c r="J4" s="3">
        <f>H4-G4</f>
        <v>5.8029391879870502</v>
      </c>
    </row>
    <row r="5" spans="1:19" s="1" customFormat="1">
      <c r="A5" s="1" t="s">
        <v>12</v>
      </c>
      <c r="G5" s="3">
        <v>68.38356164383562</v>
      </c>
      <c r="H5" s="3">
        <v>69.018518518518519</v>
      </c>
      <c r="I5" s="3">
        <f>H5-'turn 3'!H6</f>
        <v>-2.6814814814814838</v>
      </c>
      <c r="J5" s="3">
        <f t="shared" ref="J5:J8" si="0">H5-G5</f>
        <v>0.6349568746828993</v>
      </c>
    </row>
    <row r="6" spans="1:19" s="1" customFormat="1">
      <c r="A6" s="1" t="s">
        <v>13</v>
      </c>
      <c r="G6" s="3">
        <v>104.99285714285715</v>
      </c>
      <c r="H6" s="3">
        <v>105.06382978723404</v>
      </c>
      <c r="I6" s="3">
        <f>H6-'turn 3'!H7</f>
        <v>26.80341312056737</v>
      </c>
      <c r="J6" s="3">
        <f t="shared" si="0"/>
        <v>7.0972644376894323E-2</v>
      </c>
    </row>
    <row r="7" spans="1:19" s="1" customFormat="1">
      <c r="A7" s="1" t="s">
        <v>14</v>
      </c>
      <c r="G7" s="3">
        <v>93.141975308641975</v>
      </c>
      <c r="H7" s="3">
        <v>101.04458598726114</v>
      </c>
      <c r="I7" s="3">
        <f>H7-'turn 3'!H8</f>
        <v>12.752188326442436</v>
      </c>
      <c r="J7" s="3">
        <f t="shared" si="0"/>
        <v>7.902610678619169</v>
      </c>
    </row>
    <row r="8" spans="1:19" s="1" customFormat="1">
      <c r="A8" s="1" t="s">
        <v>15</v>
      </c>
      <c r="G8" s="3">
        <v>246.23456790123456</v>
      </c>
      <c r="H8" s="3">
        <v>119.24705882352941</v>
      </c>
      <c r="I8" s="3">
        <f>H8-'turn 3'!H9</f>
        <v>14.61547987616099</v>
      </c>
      <c r="J8" s="3">
        <f t="shared" si="0"/>
        <v>-126.98750907770514</v>
      </c>
    </row>
    <row r="9" spans="1:19" s="1" customFormat="1">
      <c r="A9" s="1" t="s">
        <v>21</v>
      </c>
      <c r="G9" s="3">
        <v>397.512</v>
      </c>
    </row>
    <row r="10" spans="1:19" s="1" customFormat="1">
      <c r="A10" s="1" t="s">
        <v>22</v>
      </c>
      <c r="G10" s="3">
        <v>425.85245901639342</v>
      </c>
    </row>
    <row r="12" spans="1:19">
      <c r="A12" t="s">
        <v>2</v>
      </c>
      <c r="B12">
        <v>10256</v>
      </c>
      <c r="C12" t="s">
        <v>3</v>
      </c>
      <c r="D12">
        <v>450432</v>
      </c>
      <c r="E12" t="s">
        <v>4</v>
      </c>
      <c r="F12">
        <v>0.101136</v>
      </c>
      <c r="G12" t="s">
        <v>5</v>
      </c>
      <c r="H12">
        <v>2752</v>
      </c>
      <c r="I12" t="s">
        <v>6</v>
      </c>
      <c r="J12">
        <v>77567</v>
      </c>
      <c r="K12" t="s">
        <v>7</v>
      </c>
      <c r="L12">
        <v>78068</v>
      </c>
      <c r="M12" t="s">
        <v>8</v>
      </c>
      <c r="N12">
        <v>0</v>
      </c>
      <c r="O12" t="s">
        <v>9</v>
      </c>
      <c r="P12" t="s">
        <v>10</v>
      </c>
      <c r="Q12">
        <v>0</v>
      </c>
      <c r="R12" t="s">
        <v>11</v>
      </c>
      <c r="S12">
        <v>49</v>
      </c>
    </row>
    <row r="13" spans="1:19">
      <c r="A13" t="s">
        <v>2</v>
      </c>
      <c r="B13">
        <v>10256</v>
      </c>
      <c r="C13" t="s">
        <v>3</v>
      </c>
      <c r="D13">
        <v>451466</v>
      </c>
      <c r="E13" t="s">
        <v>4</v>
      </c>
      <c r="F13">
        <v>9.9998000000000004E-2</v>
      </c>
      <c r="G13" t="s">
        <v>5</v>
      </c>
      <c r="H13">
        <v>1034</v>
      </c>
      <c r="I13" t="s">
        <v>6</v>
      </c>
      <c r="J13">
        <v>26997</v>
      </c>
      <c r="K13" t="s">
        <v>7</v>
      </c>
      <c r="L13">
        <v>27498</v>
      </c>
      <c r="M13" t="s">
        <v>8</v>
      </c>
      <c r="N13">
        <v>0</v>
      </c>
      <c r="O13" t="s">
        <v>9</v>
      </c>
      <c r="P13" t="s">
        <v>10</v>
      </c>
      <c r="Q13">
        <v>0</v>
      </c>
      <c r="R13" t="s">
        <v>11</v>
      </c>
      <c r="S13">
        <v>49</v>
      </c>
    </row>
    <row r="14" spans="1:19">
      <c r="A14" t="s">
        <v>2</v>
      </c>
      <c r="B14">
        <v>10256</v>
      </c>
      <c r="C14" t="s">
        <v>3</v>
      </c>
      <c r="D14">
        <v>454682</v>
      </c>
      <c r="E14" t="s">
        <v>4</v>
      </c>
      <c r="F14">
        <v>9.9998000000000004E-2</v>
      </c>
      <c r="G14" t="s">
        <v>5</v>
      </c>
      <c r="H14">
        <v>3216</v>
      </c>
      <c r="I14" t="s">
        <v>6</v>
      </c>
      <c r="J14">
        <v>83619</v>
      </c>
      <c r="K14" t="s">
        <v>7</v>
      </c>
      <c r="L14">
        <v>84120</v>
      </c>
      <c r="M14" t="s">
        <v>8</v>
      </c>
      <c r="N14">
        <v>0</v>
      </c>
      <c r="O14" t="s">
        <v>9</v>
      </c>
      <c r="P14" t="s">
        <v>10</v>
      </c>
      <c r="Q14">
        <v>0</v>
      </c>
      <c r="R14" t="s">
        <v>11</v>
      </c>
      <c r="S14">
        <v>49</v>
      </c>
    </row>
    <row r="15" spans="1:19">
      <c r="A15" t="s">
        <v>2</v>
      </c>
      <c r="B15">
        <v>10256</v>
      </c>
      <c r="C15" t="s">
        <v>3</v>
      </c>
      <c r="D15">
        <v>454994</v>
      </c>
      <c r="E15" t="s">
        <v>4</v>
      </c>
      <c r="F15">
        <v>9.9998000000000004E-2</v>
      </c>
      <c r="G15" t="s">
        <v>5</v>
      </c>
      <c r="H15">
        <v>312</v>
      </c>
      <c r="I15" t="s">
        <v>6</v>
      </c>
      <c r="J15">
        <v>6079</v>
      </c>
      <c r="K15" t="s">
        <v>7</v>
      </c>
      <c r="L15">
        <v>6580</v>
      </c>
      <c r="M15" t="s">
        <v>8</v>
      </c>
      <c r="N15">
        <v>0</v>
      </c>
      <c r="O15" t="s">
        <v>9</v>
      </c>
      <c r="P15" t="s">
        <v>10</v>
      </c>
      <c r="Q15">
        <v>0</v>
      </c>
      <c r="R15" t="s">
        <v>11</v>
      </c>
      <c r="S15">
        <v>49</v>
      </c>
    </row>
    <row r="16" spans="1:19">
      <c r="A16" t="s">
        <v>2</v>
      </c>
      <c r="B16">
        <v>10256</v>
      </c>
      <c r="C16" t="s">
        <v>3</v>
      </c>
      <c r="D16">
        <v>455752</v>
      </c>
      <c r="E16" t="s">
        <v>4</v>
      </c>
      <c r="F16">
        <v>9.9998000000000004E-2</v>
      </c>
      <c r="G16" t="s">
        <v>5</v>
      </c>
      <c r="H16">
        <v>758</v>
      </c>
      <c r="I16" t="s">
        <v>6</v>
      </c>
      <c r="J16">
        <v>18288</v>
      </c>
      <c r="K16" t="s">
        <v>7</v>
      </c>
      <c r="L16">
        <v>18789</v>
      </c>
      <c r="M16" t="s">
        <v>8</v>
      </c>
      <c r="N16">
        <v>0</v>
      </c>
      <c r="O16" t="s">
        <v>9</v>
      </c>
      <c r="P16" t="s">
        <v>10</v>
      </c>
      <c r="Q16">
        <v>0</v>
      </c>
      <c r="R16" t="s">
        <v>11</v>
      </c>
      <c r="S16">
        <v>49</v>
      </c>
    </row>
    <row r="17" spans="1:19">
      <c r="A17" t="s">
        <v>2</v>
      </c>
      <c r="B17">
        <v>10256</v>
      </c>
      <c r="C17" t="s">
        <v>3</v>
      </c>
      <c r="D17">
        <v>459307</v>
      </c>
      <c r="E17" t="s">
        <v>4</v>
      </c>
      <c r="F17">
        <v>9.9998000000000004E-2</v>
      </c>
      <c r="G17" t="s">
        <v>5</v>
      </c>
      <c r="H17">
        <v>3555</v>
      </c>
      <c r="I17" t="s">
        <v>6</v>
      </c>
      <c r="J17">
        <v>95401</v>
      </c>
      <c r="K17" t="s">
        <v>7</v>
      </c>
      <c r="L17">
        <v>95902</v>
      </c>
      <c r="M17" t="s">
        <v>8</v>
      </c>
      <c r="N17">
        <v>0</v>
      </c>
      <c r="O17" t="s">
        <v>9</v>
      </c>
      <c r="P17" t="s">
        <v>10</v>
      </c>
      <c r="Q17">
        <v>0</v>
      </c>
      <c r="R17" t="s">
        <v>11</v>
      </c>
      <c r="S17">
        <v>48</v>
      </c>
    </row>
    <row r="18" spans="1:19">
      <c r="A18" t="s">
        <v>2</v>
      </c>
      <c r="B18">
        <v>10256</v>
      </c>
      <c r="C18" t="s">
        <v>3</v>
      </c>
      <c r="D18">
        <v>464560</v>
      </c>
      <c r="E18" t="s">
        <v>4</v>
      </c>
      <c r="F18">
        <v>9.9998000000000004E-2</v>
      </c>
      <c r="G18" t="s">
        <v>5</v>
      </c>
      <c r="H18">
        <v>5253</v>
      </c>
      <c r="I18" t="s">
        <v>6</v>
      </c>
      <c r="J18">
        <v>144736</v>
      </c>
      <c r="K18" t="s">
        <v>7</v>
      </c>
      <c r="L18">
        <v>145237</v>
      </c>
      <c r="M18" t="s">
        <v>8</v>
      </c>
      <c r="N18">
        <v>0</v>
      </c>
      <c r="O18" t="s">
        <v>9</v>
      </c>
      <c r="P18" t="s">
        <v>10</v>
      </c>
      <c r="Q18">
        <v>0</v>
      </c>
      <c r="R18" t="s">
        <v>11</v>
      </c>
      <c r="S18">
        <v>49</v>
      </c>
    </row>
    <row r="19" spans="1:19">
      <c r="A19" t="s">
        <v>2</v>
      </c>
      <c r="B19">
        <v>10256</v>
      </c>
      <c r="C19" t="s">
        <v>3</v>
      </c>
      <c r="D19">
        <v>464574</v>
      </c>
      <c r="E19" t="s">
        <v>4</v>
      </c>
      <c r="F19">
        <v>9.9998000000000004E-2</v>
      </c>
      <c r="G19" t="s">
        <v>5</v>
      </c>
      <c r="H19">
        <v>14</v>
      </c>
      <c r="I19" t="s">
        <v>6</v>
      </c>
      <c r="J19">
        <v>-205</v>
      </c>
      <c r="K19" t="s">
        <v>7</v>
      </c>
      <c r="L19">
        <v>296</v>
      </c>
      <c r="M19" t="s">
        <v>8</v>
      </c>
      <c r="N19">
        <v>0</v>
      </c>
      <c r="O19" t="s">
        <v>9</v>
      </c>
      <c r="P19" t="s">
        <v>10</v>
      </c>
      <c r="Q19">
        <v>0</v>
      </c>
      <c r="R19" t="s">
        <v>11</v>
      </c>
      <c r="S19">
        <v>48</v>
      </c>
    </row>
    <row r="20" spans="1:19">
      <c r="A20" t="s">
        <v>2</v>
      </c>
      <c r="B20">
        <v>10256</v>
      </c>
      <c r="C20" t="s">
        <v>3</v>
      </c>
      <c r="D20">
        <v>465366</v>
      </c>
      <c r="E20" t="s">
        <v>4</v>
      </c>
      <c r="F20">
        <v>9.9998000000000004E-2</v>
      </c>
      <c r="G20" t="s">
        <v>5</v>
      </c>
      <c r="H20">
        <v>792</v>
      </c>
      <c r="I20" t="s">
        <v>6</v>
      </c>
      <c r="J20">
        <v>20925</v>
      </c>
      <c r="K20" t="s">
        <v>7</v>
      </c>
      <c r="L20">
        <v>21426</v>
      </c>
      <c r="M20" t="s">
        <v>8</v>
      </c>
      <c r="N20">
        <v>0</v>
      </c>
      <c r="O20" t="s">
        <v>9</v>
      </c>
      <c r="P20" t="s">
        <v>10</v>
      </c>
      <c r="Q20">
        <v>0</v>
      </c>
      <c r="R20" t="s">
        <v>11</v>
      </c>
      <c r="S20">
        <v>49</v>
      </c>
    </row>
    <row r="21" spans="1:19">
      <c r="A21" t="s">
        <v>2</v>
      </c>
      <c r="B21">
        <v>10256</v>
      </c>
      <c r="C21" t="s">
        <v>3</v>
      </c>
      <c r="D21">
        <v>467103</v>
      </c>
      <c r="E21" t="s">
        <v>4</v>
      </c>
      <c r="F21">
        <v>9.9998000000000004E-2</v>
      </c>
      <c r="G21" t="s">
        <v>5</v>
      </c>
      <c r="H21">
        <v>1737</v>
      </c>
      <c r="I21" t="s">
        <v>6</v>
      </c>
      <c r="J21">
        <v>46772</v>
      </c>
      <c r="K21" t="s">
        <v>7</v>
      </c>
      <c r="L21">
        <v>47273</v>
      </c>
      <c r="M21" t="s">
        <v>8</v>
      </c>
      <c r="N21">
        <v>0</v>
      </c>
      <c r="O21" t="s">
        <v>9</v>
      </c>
      <c r="P21" t="s">
        <v>10</v>
      </c>
      <c r="Q21">
        <v>0</v>
      </c>
      <c r="R21" t="s">
        <v>11</v>
      </c>
      <c r="S21">
        <v>49</v>
      </c>
    </row>
    <row r="22" spans="1:19">
      <c r="A22" t="s">
        <v>2</v>
      </c>
      <c r="B22">
        <v>10256</v>
      </c>
      <c r="C22" t="s">
        <v>3</v>
      </c>
      <c r="D22">
        <v>467456</v>
      </c>
      <c r="E22" t="s">
        <v>4</v>
      </c>
      <c r="F22">
        <v>9.9998000000000004E-2</v>
      </c>
      <c r="G22" t="s">
        <v>5</v>
      </c>
      <c r="H22">
        <v>353</v>
      </c>
      <c r="I22" t="s">
        <v>6</v>
      </c>
      <c r="J22">
        <v>7349</v>
      </c>
      <c r="K22" t="s">
        <v>7</v>
      </c>
      <c r="L22">
        <v>7850</v>
      </c>
      <c r="M22" t="s">
        <v>8</v>
      </c>
      <c r="N22">
        <v>0</v>
      </c>
      <c r="O22" t="s">
        <v>9</v>
      </c>
      <c r="P22" t="s">
        <v>10</v>
      </c>
      <c r="Q22">
        <v>0</v>
      </c>
      <c r="R22" t="s">
        <v>11</v>
      </c>
      <c r="S22">
        <v>49</v>
      </c>
    </row>
    <row r="23" spans="1:19">
      <c r="A23" t="s">
        <v>2</v>
      </c>
      <c r="B23">
        <v>10256</v>
      </c>
      <c r="C23" t="s">
        <v>3</v>
      </c>
      <c r="D23">
        <v>467508</v>
      </c>
      <c r="E23" t="s">
        <v>4</v>
      </c>
      <c r="F23">
        <v>9.9998000000000004E-2</v>
      </c>
      <c r="G23" t="s">
        <v>5</v>
      </c>
      <c r="H23">
        <v>52</v>
      </c>
      <c r="I23" t="s">
        <v>6</v>
      </c>
      <c r="J23">
        <v>538</v>
      </c>
      <c r="K23" t="s">
        <v>7</v>
      </c>
      <c r="L23">
        <v>1039</v>
      </c>
      <c r="M23" t="s">
        <v>8</v>
      </c>
      <c r="N23">
        <v>0</v>
      </c>
      <c r="O23" t="s">
        <v>9</v>
      </c>
      <c r="P23" t="s">
        <v>10</v>
      </c>
      <c r="Q23">
        <v>0</v>
      </c>
      <c r="R23" t="s">
        <v>11</v>
      </c>
      <c r="S23">
        <v>49</v>
      </c>
    </row>
    <row r="24" spans="1:19">
      <c r="A24" t="s">
        <v>2</v>
      </c>
      <c r="B24">
        <v>10256</v>
      </c>
      <c r="C24" t="s">
        <v>3</v>
      </c>
      <c r="D24">
        <v>467886</v>
      </c>
      <c r="E24" t="s">
        <v>4</v>
      </c>
      <c r="F24">
        <v>9.9998000000000004E-2</v>
      </c>
      <c r="G24" t="s">
        <v>5</v>
      </c>
      <c r="H24">
        <v>378</v>
      </c>
      <c r="I24" t="s">
        <v>6</v>
      </c>
      <c r="J24">
        <v>7741</v>
      </c>
      <c r="K24" t="s">
        <v>7</v>
      </c>
      <c r="L24">
        <v>8242</v>
      </c>
      <c r="M24" t="s">
        <v>8</v>
      </c>
      <c r="N24">
        <v>0</v>
      </c>
      <c r="O24" t="s">
        <v>9</v>
      </c>
      <c r="P24" t="s">
        <v>10</v>
      </c>
      <c r="Q24">
        <v>0</v>
      </c>
      <c r="R24" t="s">
        <v>11</v>
      </c>
      <c r="S24">
        <v>49</v>
      </c>
    </row>
    <row r="25" spans="1:19">
      <c r="A25" t="s">
        <v>2</v>
      </c>
      <c r="B25">
        <v>10256</v>
      </c>
      <c r="C25" t="s">
        <v>3</v>
      </c>
      <c r="D25">
        <v>468534</v>
      </c>
      <c r="E25" t="s">
        <v>4</v>
      </c>
      <c r="F25">
        <v>9.9998000000000004E-2</v>
      </c>
      <c r="G25" t="s">
        <v>5</v>
      </c>
      <c r="H25">
        <v>648</v>
      </c>
      <c r="I25" t="s">
        <v>6</v>
      </c>
      <c r="J25">
        <v>19147</v>
      </c>
      <c r="K25" t="s">
        <v>7</v>
      </c>
      <c r="L25">
        <v>19648</v>
      </c>
      <c r="M25" t="s">
        <v>8</v>
      </c>
      <c r="N25">
        <v>0</v>
      </c>
      <c r="O25" t="s">
        <v>9</v>
      </c>
      <c r="P25" t="s">
        <v>10</v>
      </c>
      <c r="Q25">
        <v>0</v>
      </c>
      <c r="R25" t="s">
        <v>11</v>
      </c>
      <c r="S25">
        <v>49</v>
      </c>
    </row>
    <row r="26" spans="1:19">
      <c r="A26" t="s">
        <v>2</v>
      </c>
      <c r="B26">
        <v>10256</v>
      </c>
      <c r="C26" t="s">
        <v>3</v>
      </c>
      <c r="D26">
        <v>471145</v>
      </c>
      <c r="E26" t="s">
        <v>4</v>
      </c>
      <c r="F26">
        <v>9.9998000000000004E-2</v>
      </c>
      <c r="G26" t="s">
        <v>5</v>
      </c>
      <c r="H26">
        <v>2611</v>
      </c>
      <c r="I26" t="s">
        <v>6</v>
      </c>
      <c r="J26">
        <v>64640</v>
      </c>
      <c r="K26" t="s">
        <v>7</v>
      </c>
      <c r="L26">
        <v>65141</v>
      </c>
      <c r="M26" t="s">
        <v>8</v>
      </c>
      <c r="N26">
        <v>0</v>
      </c>
      <c r="O26" t="s">
        <v>9</v>
      </c>
      <c r="P26" t="s">
        <v>10</v>
      </c>
      <c r="Q26">
        <v>0</v>
      </c>
      <c r="R26" t="s">
        <v>11</v>
      </c>
      <c r="S26">
        <v>48</v>
      </c>
    </row>
    <row r="27" spans="1:19">
      <c r="A27" t="s">
        <v>2</v>
      </c>
      <c r="B27">
        <v>10256</v>
      </c>
      <c r="C27" t="s">
        <v>3</v>
      </c>
      <c r="D27">
        <v>476114</v>
      </c>
      <c r="E27" t="s">
        <v>4</v>
      </c>
      <c r="F27">
        <v>9.9998000000000004E-2</v>
      </c>
      <c r="G27" t="s">
        <v>5</v>
      </c>
      <c r="H27">
        <v>4969</v>
      </c>
      <c r="I27" t="s">
        <v>6</v>
      </c>
      <c r="J27">
        <v>132073</v>
      </c>
      <c r="K27" t="s">
        <v>7</v>
      </c>
      <c r="L27">
        <v>132574</v>
      </c>
      <c r="M27" t="s">
        <v>8</v>
      </c>
      <c r="N27">
        <v>0</v>
      </c>
      <c r="O27" t="s">
        <v>9</v>
      </c>
      <c r="P27" t="s">
        <v>10</v>
      </c>
      <c r="Q27">
        <v>0</v>
      </c>
      <c r="R27" t="s">
        <v>11</v>
      </c>
      <c r="S27">
        <v>49</v>
      </c>
    </row>
    <row r="28" spans="1:19">
      <c r="A28" t="s">
        <v>2</v>
      </c>
      <c r="B28">
        <v>10256</v>
      </c>
      <c r="C28" t="s">
        <v>3</v>
      </c>
      <c r="D28">
        <v>476129</v>
      </c>
      <c r="E28" t="s">
        <v>4</v>
      </c>
      <c r="F28">
        <v>9.9998000000000004E-2</v>
      </c>
      <c r="G28" t="s">
        <v>5</v>
      </c>
      <c r="H28">
        <v>15</v>
      </c>
      <c r="I28" t="s">
        <v>6</v>
      </c>
      <c r="J28">
        <v>-208</v>
      </c>
      <c r="K28" t="s">
        <v>7</v>
      </c>
      <c r="L28">
        <v>293</v>
      </c>
      <c r="M28" t="s">
        <v>8</v>
      </c>
      <c r="N28">
        <v>0</v>
      </c>
      <c r="O28" t="s">
        <v>9</v>
      </c>
      <c r="P28" t="s">
        <v>10</v>
      </c>
      <c r="Q28">
        <v>0</v>
      </c>
      <c r="R28" t="s">
        <v>11</v>
      </c>
      <c r="S28">
        <v>47</v>
      </c>
    </row>
    <row r="29" spans="1:19">
      <c r="A29" t="s">
        <v>2</v>
      </c>
      <c r="B29">
        <v>10256</v>
      </c>
      <c r="C29" t="s">
        <v>3</v>
      </c>
      <c r="D29">
        <v>477995</v>
      </c>
      <c r="E29" t="s">
        <v>4</v>
      </c>
      <c r="F29">
        <v>9.9998000000000004E-2</v>
      </c>
      <c r="G29" t="s">
        <v>5</v>
      </c>
      <c r="H29">
        <v>1866</v>
      </c>
      <c r="I29" t="s">
        <v>6</v>
      </c>
      <c r="J29">
        <v>48018</v>
      </c>
      <c r="K29" t="s">
        <v>7</v>
      </c>
      <c r="L29">
        <v>48519</v>
      </c>
      <c r="M29" t="s">
        <v>8</v>
      </c>
      <c r="N29">
        <v>0</v>
      </c>
      <c r="O29" t="s">
        <v>9</v>
      </c>
      <c r="P29" t="s">
        <v>10</v>
      </c>
      <c r="Q29">
        <v>0</v>
      </c>
      <c r="R29" t="s">
        <v>11</v>
      </c>
      <c r="S29">
        <v>49</v>
      </c>
    </row>
    <row r="30" spans="1:19">
      <c r="A30" t="s">
        <v>2</v>
      </c>
      <c r="B30">
        <v>10256</v>
      </c>
      <c r="C30" t="s">
        <v>3</v>
      </c>
      <c r="D30">
        <v>479626</v>
      </c>
      <c r="E30" t="s">
        <v>4</v>
      </c>
      <c r="F30">
        <v>9.9998000000000004E-2</v>
      </c>
      <c r="G30" t="s">
        <v>5</v>
      </c>
      <c r="H30">
        <v>1631</v>
      </c>
      <c r="I30" t="s">
        <v>6</v>
      </c>
      <c r="J30">
        <v>36087</v>
      </c>
      <c r="K30" t="s">
        <v>7</v>
      </c>
      <c r="L30">
        <v>36588</v>
      </c>
      <c r="M30" t="s">
        <v>8</v>
      </c>
      <c r="N30">
        <v>0</v>
      </c>
      <c r="O30" t="s">
        <v>9</v>
      </c>
      <c r="P30" t="s">
        <v>10</v>
      </c>
      <c r="Q30">
        <v>0</v>
      </c>
      <c r="R30" t="s">
        <v>11</v>
      </c>
      <c r="S30">
        <v>49</v>
      </c>
    </row>
    <row r="31" spans="1:19">
      <c r="A31" t="s">
        <v>2</v>
      </c>
      <c r="B31">
        <v>10256</v>
      </c>
      <c r="C31" t="s">
        <v>3</v>
      </c>
      <c r="D31">
        <v>483769</v>
      </c>
      <c r="E31" t="s">
        <v>4</v>
      </c>
      <c r="F31">
        <v>9.9998000000000004E-2</v>
      </c>
      <c r="G31" t="s">
        <v>5</v>
      </c>
      <c r="H31">
        <v>4143</v>
      </c>
      <c r="I31" t="s">
        <v>6</v>
      </c>
      <c r="J31">
        <v>106378</v>
      </c>
      <c r="K31" t="s">
        <v>7</v>
      </c>
      <c r="L31">
        <v>106879</v>
      </c>
      <c r="M31" t="s">
        <v>8</v>
      </c>
      <c r="N31">
        <v>0</v>
      </c>
      <c r="O31" t="s">
        <v>9</v>
      </c>
      <c r="P31" t="s">
        <v>10</v>
      </c>
      <c r="Q31">
        <v>0</v>
      </c>
      <c r="R31" t="s">
        <v>11</v>
      </c>
      <c r="S31">
        <v>49</v>
      </c>
    </row>
    <row r="32" spans="1:19">
      <c r="A32" t="s">
        <v>2</v>
      </c>
      <c r="B32">
        <v>10256</v>
      </c>
      <c r="C32" t="s">
        <v>3</v>
      </c>
      <c r="D32">
        <v>483790</v>
      </c>
      <c r="E32" t="s">
        <v>4</v>
      </c>
      <c r="F32">
        <v>9.9998000000000004E-2</v>
      </c>
      <c r="G32" t="s">
        <v>5</v>
      </c>
      <c r="H32">
        <v>21</v>
      </c>
      <c r="I32" t="s">
        <v>6</v>
      </c>
      <c r="J32">
        <v>-196</v>
      </c>
      <c r="K32" t="s">
        <v>7</v>
      </c>
      <c r="L32">
        <v>305</v>
      </c>
      <c r="M32" t="s">
        <v>8</v>
      </c>
      <c r="N32">
        <v>0</v>
      </c>
      <c r="O32" t="s">
        <v>9</v>
      </c>
      <c r="P32" t="s">
        <v>10</v>
      </c>
      <c r="Q32">
        <v>0</v>
      </c>
      <c r="R32" t="s">
        <v>11</v>
      </c>
      <c r="S32">
        <v>49</v>
      </c>
    </row>
    <row r="33" spans="1:19">
      <c r="A33" t="s">
        <v>2</v>
      </c>
      <c r="B33">
        <v>10256</v>
      </c>
      <c r="C33" t="s">
        <v>3</v>
      </c>
      <c r="D33">
        <v>485229</v>
      </c>
      <c r="E33" t="s">
        <v>4</v>
      </c>
      <c r="F33">
        <v>9.9998000000000004E-2</v>
      </c>
      <c r="G33" t="s">
        <v>5</v>
      </c>
      <c r="H33">
        <v>1439</v>
      </c>
      <c r="I33" t="s">
        <v>6</v>
      </c>
      <c r="J33">
        <v>34944</v>
      </c>
      <c r="K33" t="s">
        <v>7</v>
      </c>
      <c r="L33">
        <v>35445</v>
      </c>
      <c r="M33" t="s">
        <v>8</v>
      </c>
      <c r="N33">
        <v>0</v>
      </c>
      <c r="O33" t="s">
        <v>9</v>
      </c>
      <c r="P33" t="s">
        <v>10</v>
      </c>
      <c r="Q33">
        <v>0</v>
      </c>
      <c r="R33" t="s">
        <v>11</v>
      </c>
      <c r="S33">
        <v>49</v>
      </c>
    </row>
    <row r="34" spans="1:19">
      <c r="A34" t="s">
        <v>2</v>
      </c>
      <c r="B34">
        <v>10256</v>
      </c>
      <c r="C34" t="s">
        <v>3</v>
      </c>
      <c r="D34">
        <v>485523</v>
      </c>
      <c r="E34" t="s">
        <v>4</v>
      </c>
      <c r="F34">
        <v>9.9998000000000004E-2</v>
      </c>
      <c r="G34" t="s">
        <v>5</v>
      </c>
      <c r="H34">
        <v>294</v>
      </c>
      <c r="I34" t="s">
        <v>6</v>
      </c>
      <c r="J34">
        <v>7007</v>
      </c>
      <c r="K34" t="s">
        <v>7</v>
      </c>
      <c r="L34">
        <v>7508</v>
      </c>
      <c r="M34" t="s">
        <v>8</v>
      </c>
      <c r="N34">
        <v>0</v>
      </c>
      <c r="O34" t="s">
        <v>9</v>
      </c>
      <c r="P34" t="s">
        <v>10</v>
      </c>
      <c r="Q34">
        <v>0</v>
      </c>
      <c r="R34" t="s">
        <v>11</v>
      </c>
      <c r="S34">
        <v>49</v>
      </c>
    </row>
    <row r="35" spans="1:19">
      <c r="A35" t="s">
        <v>2</v>
      </c>
      <c r="B35">
        <v>10256</v>
      </c>
      <c r="C35" t="s">
        <v>3</v>
      </c>
      <c r="D35">
        <v>486712</v>
      </c>
      <c r="E35" t="s">
        <v>4</v>
      </c>
      <c r="F35">
        <v>9.9998000000000004E-2</v>
      </c>
      <c r="G35" t="s">
        <v>5</v>
      </c>
      <c r="H35">
        <v>1189</v>
      </c>
      <c r="I35" t="s">
        <v>6</v>
      </c>
      <c r="J35">
        <v>32621</v>
      </c>
      <c r="K35" t="s">
        <v>7</v>
      </c>
      <c r="L35">
        <v>33122</v>
      </c>
      <c r="M35" t="s">
        <v>8</v>
      </c>
      <c r="N35">
        <v>0</v>
      </c>
      <c r="O35" t="s">
        <v>9</v>
      </c>
      <c r="P35" t="s">
        <v>10</v>
      </c>
      <c r="Q35">
        <v>0</v>
      </c>
      <c r="R35" t="s">
        <v>11</v>
      </c>
      <c r="S35">
        <v>49</v>
      </c>
    </row>
    <row r="36" spans="1:19">
      <c r="A36" t="s">
        <v>2</v>
      </c>
      <c r="B36">
        <v>10256</v>
      </c>
      <c r="C36" t="s">
        <v>3</v>
      </c>
      <c r="D36">
        <v>487758</v>
      </c>
      <c r="E36" t="s">
        <v>4</v>
      </c>
      <c r="F36">
        <v>9.9998000000000004E-2</v>
      </c>
      <c r="G36" t="s">
        <v>5</v>
      </c>
      <c r="H36">
        <v>1046</v>
      </c>
      <c r="I36" t="s">
        <v>6</v>
      </c>
      <c r="J36">
        <v>25073</v>
      </c>
      <c r="K36" t="s">
        <v>7</v>
      </c>
      <c r="L36">
        <v>25574</v>
      </c>
      <c r="M36" t="s">
        <v>8</v>
      </c>
      <c r="N36">
        <v>0</v>
      </c>
      <c r="O36" t="s">
        <v>9</v>
      </c>
      <c r="P36" t="s">
        <v>10</v>
      </c>
      <c r="Q36">
        <v>0</v>
      </c>
      <c r="R36" t="s">
        <v>11</v>
      </c>
      <c r="S36">
        <v>49</v>
      </c>
    </row>
    <row r="37" spans="1:19">
      <c r="A37" t="s">
        <v>2</v>
      </c>
      <c r="B37">
        <v>10256</v>
      </c>
      <c r="C37" t="s">
        <v>3</v>
      </c>
      <c r="D37">
        <v>488371</v>
      </c>
      <c r="E37" t="s">
        <v>4</v>
      </c>
      <c r="F37">
        <v>9.9998000000000004E-2</v>
      </c>
      <c r="G37" t="s">
        <v>5</v>
      </c>
      <c r="H37">
        <v>613</v>
      </c>
      <c r="I37" t="s">
        <v>6</v>
      </c>
      <c r="J37">
        <v>12973</v>
      </c>
      <c r="K37" t="s">
        <v>7</v>
      </c>
      <c r="L37">
        <v>13474</v>
      </c>
      <c r="M37" t="s">
        <v>8</v>
      </c>
      <c r="N37">
        <v>0</v>
      </c>
      <c r="O37" t="s">
        <v>9</v>
      </c>
      <c r="P37" t="s">
        <v>10</v>
      </c>
      <c r="Q37">
        <v>0</v>
      </c>
      <c r="R37" t="s">
        <v>11</v>
      </c>
      <c r="S37">
        <v>49</v>
      </c>
    </row>
    <row r="38" spans="1:19">
      <c r="A38" t="s">
        <v>2</v>
      </c>
      <c r="B38">
        <v>10256</v>
      </c>
      <c r="C38" t="s">
        <v>3</v>
      </c>
      <c r="D38">
        <v>488670</v>
      </c>
      <c r="E38" t="s">
        <v>4</v>
      </c>
      <c r="F38">
        <v>9.9998000000000004E-2</v>
      </c>
      <c r="G38" t="s">
        <v>5</v>
      </c>
      <c r="H38">
        <v>299</v>
      </c>
      <c r="I38" t="s">
        <v>6</v>
      </c>
      <c r="J38">
        <v>1306</v>
      </c>
      <c r="K38" t="s">
        <v>7</v>
      </c>
      <c r="L38">
        <v>1807</v>
      </c>
      <c r="M38" t="s">
        <v>8</v>
      </c>
      <c r="N38">
        <v>0</v>
      </c>
      <c r="O38" t="s">
        <v>9</v>
      </c>
      <c r="P38" t="s">
        <v>10</v>
      </c>
      <c r="Q38">
        <v>0</v>
      </c>
      <c r="R38" t="s">
        <v>11</v>
      </c>
      <c r="S38">
        <v>50</v>
      </c>
    </row>
    <row r="39" spans="1:19">
      <c r="A39" t="s">
        <v>2</v>
      </c>
      <c r="B39">
        <v>10256</v>
      </c>
      <c r="C39" t="s">
        <v>3</v>
      </c>
      <c r="D39">
        <v>488781</v>
      </c>
      <c r="E39" t="s">
        <v>4</v>
      </c>
      <c r="F39">
        <v>9.9998000000000004E-2</v>
      </c>
      <c r="G39" t="s">
        <v>5</v>
      </c>
      <c r="H39">
        <v>111</v>
      </c>
      <c r="I39" t="s">
        <v>6</v>
      </c>
      <c r="J39">
        <v>334</v>
      </c>
      <c r="K39" t="s">
        <v>7</v>
      </c>
      <c r="L39">
        <v>835</v>
      </c>
      <c r="M39" t="s">
        <v>8</v>
      </c>
      <c r="N39">
        <v>0</v>
      </c>
      <c r="O39" t="s">
        <v>9</v>
      </c>
      <c r="P39" t="s">
        <v>10</v>
      </c>
      <c r="Q39">
        <v>0</v>
      </c>
      <c r="R39" t="s">
        <v>11</v>
      </c>
      <c r="S39">
        <v>49</v>
      </c>
    </row>
    <row r="40" spans="1:19">
      <c r="A40" t="s">
        <v>2</v>
      </c>
      <c r="B40">
        <v>10256</v>
      </c>
      <c r="C40" t="s">
        <v>3</v>
      </c>
      <c r="D40">
        <v>488849</v>
      </c>
      <c r="E40" t="s">
        <v>4</v>
      </c>
      <c r="F40">
        <v>9.9998000000000004E-2</v>
      </c>
      <c r="G40" t="s">
        <v>5</v>
      </c>
      <c r="H40">
        <v>68</v>
      </c>
      <c r="I40" t="s">
        <v>6</v>
      </c>
      <c r="J40">
        <v>-43</v>
      </c>
      <c r="K40" t="s">
        <v>7</v>
      </c>
      <c r="L40">
        <v>458</v>
      </c>
      <c r="M40" t="s">
        <v>8</v>
      </c>
      <c r="N40">
        <v>0</v>
      </c>
      <c r="O40" t="s">
        <v>9</v>
      </c>
      <c r="P40" t="s">
        <v>10</v>
      </c>
      <c r="Q40">
        <v>0</v>
      </c>
      <c r="R40" t="s">
        <v>11</v>
      </c>
      <c r="S40">
        <v>50</v>
      </c>
    </row>
    <row r="41" spans="1:19">
      <c r="A41" t="s">
        <v>2</v>
      </c>
      <c r="B41">
        <v>10256</v>
      </c>
      <c r="C41" t="s">
        <v>3</v>
      </c>
      <c r="D41">
        <v>488856</v>
      </c>
      <c r="E41" t="s">
        <v>4</v>
      </c>
      <c r="F41">
        <v>9.9998000000000004E-2</v>
      </c>
      <c r="G41" t="s">
        <v>5</v>
      </c>
      <c r="H41">
        <v>7</v>
      </c>
      <c r="I41" t="s">
        <v>6</v>
      </c>
      <c r="J41">
        <v>-479</v>
      </c>
      <c r="K41" t="s">
        <v>7</v>
      </c>
      <c r="L41">
        <v>22</v>
      </c>
      <c r="M41" t="s">
        <v>8</v>
      </c>
      <c r="N41">
        <v>0</v>
      </c>
      <c r="O41" t="s">
        <v>9</v>
      </c>
      <c r="P41" t="s">
        <v>10</v>
      </c>
      <c r="Q41">
        <v>0</v>
      </c>
      <c r="R41" t="s">
        <v>11</v>
      </c>
      <c r="S41">
        <v>48</v>
      </c>
    </row>
    <row r="42" spans="1:19">
      <c r="A42" t="s">
        <v>2</v>
      </c>
      <c r="B42">
        <v>10256</v>
      </c>
      <c r="C42" t="s">
        <v>3</v>
      </c>
      <c r="D42">
        <v>488999</v>
      </c>
      <c r="E42" t="s">
        <v>4</v>
      </c>
      <c r="F42">
        <v>9.9998000000000004E-2</v>
      </c>
      <c r="G42" t="s">
        <v>5</v>
      </c>
      <c r="H42">
        <v>143</v>
      </c>
      <c r="I42" t="s">
        <v>6</v>
      </c>
      <c r="J42">
        <v>68</v>
      </c>
      <c r="K42" t="s">
        <v>7</v>
      </c>
      <c r="L42">
        <v>569</v>
      </c>
      <c r="M42" t="s">
        <v>8</v>
      </c>
      <c r="N42">
        <v>0</v>
      </c>
      <c r="O42" t="s">
        <v>9</v>
      </c>
      <c r="P42" t="s">
        <v>10</v>
      </c>
      <c r="Q42">
        <v>0</v>
      </c>
      <c r="R42" t="s">
        <v>11</v>
      </c>
      <c r="S42">
        <v>50</v>
      </c>
    </row>
    <row r="43" spans="1:19">
      <c r="A43" t="s">
        <v>2</v>
      </c>
      <c r="B43">
        <v>10256</v>
      </c>
      <c r="C43" t="s">
        <v>3</v>
      </c>
      <c r="D43">
        <v>489008</v>
      </c>
      <c r="E43" t="s">
        <v>4</v>
      </c>
      <c r="F43">
        <v>9.9998000000000004E-2</v>
      </c>
      <c r="G43" t="s">
        <v>5</v>
      </c>
      <c r="H43">
        <v>9</v>
      </c>
      <c r="I43" t="s">
        <v>6</v>
      </c>
      <c r="J43">
        <v>-481</v>
      </c>
      <c r="K43" t="s">
        <v>7</v>
      </c>
      <c r="L43">
        <v>20</v>
      </c>
      <c r="M43" t="s">
        <v>8</v>
      </c>
      <c r="N43">
        <v>0</v>
      </c>
      <c r="O43" t="s">
        <v>9</v>
      </c>
      <c r="P43" t="s">
        <v>10</v>
      </c>
      <c r="Q43">
        <v>0</v>
      </c>
      <c r="R43" t="s">
        <v>11</v>
      </c>
      <c r="S43">
        <v>48</v>
      </c>
    </row>
    <row r="44" spans="1:19">
      <c r="A44" t="s">
        <v>2</v>
      </c>
      <c r="B44">
        <v>10256</v>
      </c>
      <c r="C44" t="s">
        <v>3</v>
      </c>
      <c r="D44">
        <v>489064</v>
      </c>
      <c r="E44" t="s">
        <v>4</v>
      </c>
      <c r="F44">
        <v>9.9998000000000004E-2</v>
      </c>
      <c r="G44" t="s">
        <v>5</v>
      </c>
      <c r="H44">
        <v>56</v>
      </c>
      <c r="I44" t="s">
        <v>6</v>
      </c>
      <c r="J44">
        <v>-240</v>
      </c>
      <c r="K44" t="s">
        <v>7</v>
      </c>
      <c r="L44">
        <v>261</v>
      </c>
      <c r="M44" t="s">
        <v>8</v>
      </c>
      <c r="N44">
        <v>0</v>
      </c>
      <c r="O44" t="s">
        <v>9</v>
      </c>
      <c r="P44" t="s">
        <v>10</v>
      </c>
      <c r="Q44">
        <v>0</v>
      </c>
      <c r="R44" t="s">
        <v>11</v>
      </c>
      <c r="S44">
        <v>50</v>
      </c>
    </row>
    <row r="45" spans="1:19">
      <c r="A45" t="s">
        <v>2</v>
      </c>
      <c r="B45">
        <v>10256</v>
      </c>
      <c r="C45" t="s">
        <v>3</v>
      </c>
      <c r="D45">
        <v>489073</v>
      </c>
      <c r="E45" t="s">
        <v>4</v>
      </c>
      <c r="F45">
        <v>9.9998000000000004E-2</v>
      </c>
      <c r="G45" t="s">
        <v>5</v>
      </c>
      <c r="H45">
        <v>9</v>
      </c>
      <c r="I45" t="s">
        <v>6</v>
      </c>
      <c r="J45">
        <v>-476</v>
      </c>
      <c r="K45" t="s">
        <v>7</v>
      </c>
      <c r="L45">
        <v>25</v>
      </c>
      <c r="M45" t="s">
        <v>8</v>
      </c>
      <c r="N45">
        <v>0</v>
      </c>
      <c r="O45" t="s">
        <v>9</v>
      </c>
      <c r="P45" t="s">
        <v>10</v>
      </c>
      <c r="Q45">
        <v>0</v>
      </c>
      <c r="R45" t="s">
        <v>11</v>
      </c>
      <c r="S45">
        <v>49</v>
      </c>
    </row>
    <row r="46" spans="1:19">
      <c r="A46" t="s">
        <v>2</v>
      </c>
      <c r="B46">
        <v>10256</v>
      </c>
      <c r="C46" t="s">
        <v>3</v>
      </c>
      <c r="D46">
        <v>489078</v>
      </c>
      <c r="E46" t="s">
        <v>4</v>
      </c>
      <c r="F46">
        <v>9.9998000000000004E-2</v>
      </c>
      <c r="G46" t="s">
        <v>5</v>
      </c>
      <c r="H46">
        <v>5</v>
      </c>
      <c r="I46" t="s">
        <v>6</v>
      </c>
      <c r="J46">
        <v>-490</v>
      </c>
      <c r="K46" t="s">
        <v>7</v>
      </c>
      <c r="L46">
        <v>11</v>
      </c>
      <c r="M46" t="s">
        <v>8</v>
      </c>
      <c r="N46">
        <v>0</v>
      </c>
      <c r="O46" t="s">
        <v>9</v>
      </c>
      <c r="P46" t="s">
        <v>10</v>
      </c>
      <c r="Q46">
        <v>0</v>
      </c>
      <c r="R46" t="s">
        <v>11</v>
      </c>
      <c r="S46">
        <v>46</v>
      </c>
    </row>
    <row r="47" spans="1:19">
      <c r="A47" t="s">
        <v>2</v>
      </c>
      <c r="B47">
        <v>10256</v>
      </c>
      <c r="C47" t="s">
        <v>3</v>
      </c>
      <c r="D47">
        <v>489092</v>
      </c>
      <c r="E47" t="s">
        <v>4</v>
      </c>
      <c r="F47">
        <v>9.9998000000000004E-2</v>
      </c>
      <c r="G47" t="s">
        <v>5</v>
      </c>
      <c r="H47">
        <v>14</v>
      </c>
      <c r="I47" t="s">
        <v>6</v>
      </c>
      <c r="J47">
        <v>-449</v>
      </c>
      <c r="K47" t="s">
        <v>7</v>
      </c>
      <c r="L47">
        <v>52</v>
      </c>
      <c r="M47" t="s">
        <v>8</v>
      </c>
      <c r="N47">
        <v>0</v>
      </c>
      <c r="O47" t="s">
        <v>9</v>
      </c>
      <c r="P47" t="s">
        <v>10</v>
      </c>
      <c r="Q47">
        <v>0</v>
      </c>
      <c r="R47" t="s">
        <v>11</v>
      </c>
      <c r="S47">
        <v>49</v>
      </c>
    </row>
    <row r="48" spans="1:19">
      <c r="A48" t="s">
        <v>2</v>
      </c>
      <c r="B48">
        <v>10256</v>
      </c>
      <c r="C48" t="s">
        <v>3</v>
      </c>
      <c r="D48">
        <v>489099</v>
      </c>
      <c r="E48" t="s">
        <v>4</v>
      </c>
      <c r="F48">
        <v>9.9998000000000004E-2</v>
      </c>
      <c r="G48" t="s">
        <v>5</v>
      </c>
      <c r="H48">
        <v>7</v>
      </c>
      <c r="I48" t="s">
        <v>6</v>
      </c>
      <c r="J48">
        <v>-482</v>
      </c>
      <c r="K48" t="s">
        <v>7</v>
      </c>
      <c r="L48">
        <v>19</v>
      </c>
      <c r="M48" t="s">
        <v>8</v>
      </c>
      <c r="N48">
        <v>0</v>
      </c>
      <c r="O48" t="s">
        <v>9</v>
      </c>
      <c r="P48" t="s">
        <v>10</v>
      </c>
      <c r="Q48">
        <v>0</v>
      </c>
      <c r="R48" t="s">
        <v>11</v>
      </c>
      <c r="S48">
        <v>47</v>
      </c>
    </row>
    <row r="49" spans="1:19">
      <c r="A49" t="s">
        <v>2</v>
      </c>
      <c r="B49">
        <v>10256</v>
      </c>
      <c r="C49" t="s">
        <v>3</v>
      </c>
      <c r="D49">
        <v>489100</v>
      </c>
      <c r="E49" t="s">
        <v>4</v>
      </c>
      <c r="F49">
        <v>9.9998000000000004E-2</v>
      </c>
      <c r="G49" t="s">
        <v>5</v>
      </c>
      <c r="H49">
        <v>1</v>
      </c>
      <c r="I49" t="s">
        <v>6</v>
      </c>
      <c r="J49">
        <v>-500</v>
      </c>
      <c r="K49" t="s">
        <v>7</v>
      </c>
      <c r="L49">
        <v>1</v>
      </c>
      <c r="M49" t="s">
        <v>8</v>
      </c>
      <c r="N49">
        <v>0</v>
      </c>
      <c r="O49" t="s">
        <v>9</v>
      </c>
      <c r="P49" t="s">
        <v>10</v>
      </c>
      <c r="Q49">
        <v>0</v>
      </c>
      <c r="R49" t="s">
        <v>11</v>
      </c>
      <c r="S49">
        <v>37</v>
      </c>
    </row>
    <row r="50" spans="1:19">
      <c r="A50" t="s">
        <v>2</v>
      </c>
      <c r="B50">
        <v>10256</v>
      </c>
      <c r="C50" t="s">
        <v>3</v>
      </c>
      <c r="D50">
        <v>489111</v>
      </c>
      <c r="E50" t="s">
        <v>4</v>
      </c>
      <c r="F50">
        <v>9.9998000000000004E-2</v>
      </c>
      <c r="G50" t="s">
        <v>5</v>
      </c>
      <c r="H50">
        <v>11</v>
      </c>
      <c r="I50" t="s">
        <v>6</v>
      </c>
      <c r="J50">
        <v>-468</v>
      </c>
      <c r="K50" t="s">
        <v>7</v>
      </c>
      <c r="L50">
        <v>33</v>
      </c>
      <c r="M50" t="s">
        <v>8</v>
      </c>
      <c r="N50">
        <v>0</v>
      </c>
      <c r="O50" t="s">
        <v>9</v>
      </c>
      <c r="P50" t="s">
        <v>10</v>
      </c>
      <c r="Q50">
        <v>0</v>
      </c>
      <c r="R50" t="s">
        <v>11</v>
      </c>
      <c r="S50">
        <v>49</v>
      </c>
    </row>
    <row r="51" spans="1:19">
      <c r="A51" t="s">
        <v>2</v>
      </c>
      <c r="B51">
        <v>10256</v>
      </c>
      <c r="C51" t="s">
        <v>3</v>
      </c>
      <c r="D51">
        <v>489112</v>
      </c>
      <c r="E51" t="s">
        <v>4</v>
      </c>
      <c r="F51">
        <v>9.9998000000000004E-2</v>
      </c>
      <c r="G51" t="s">
        <v>5</v>
      </c>
      <c r="H51">
        <v>1</v>
      </c>
      <c r="I51" t="s">
        <v>6</v>
      </c>
      <c r="J51">
        <v>-500</v>
      </c>
      <c r="K51" t="s">
        <v>7</v>
      </c>
      <c r="L51">
        <v>1</v>
      </c>
      <c r="M51" t="s">
        <v>8</v>
      </c>
      <c r="N51">
        <v>0</v>
      </c>
      <c r="O51" t="s">
        <v>9</v>
      </c>
      <c r="P51" t="s">
        <v>10</v>
      </c>
      <c r="Q51">
        <v>0</v>
      </c>
      <c r="R51" t="s">
        <v>11</v>
      </c>
      <c r="S51">
        <v>38</v>
      </c>
    </row>
    <row r="52" spans="1:19">
      <c r="A52" t="s">
        <v>2</v>
      </c>
      <c r="B52">
        <v>10256</v>
      </c>
      <c r="C52" t="s">
        <v>3</v>
      </c>
      <c r="D52">
        <v>489113</v>
      </c>
      <c r="E52" t="s">
        <v>4</v>
      </c>
      <c r="F52">
        <v>9.9998000000000004E-2</v>
      </c>
      <c r="G52" t="s">
        <v>5</v>
      </c>
      <c r="H52">
        <v>1</v>
      </c>
      <c r="I52" t="s">
        <v>6</v>
      </c>
      <c r="J52">
        <v>-500</v>
      </c>
      <c r="K52" t="s">
        <v>7</v>
      </c>
      <c r="L52">
        <v>1</v>
      </c>
      <c r="M52" t="s">
        <v>8</v>
      </c>
      <c r="N52">
        <v>0</v>
      </c>
      <c r="O52" t="s">
        <v>9</v>
      </c>
      <c r="P52" t="s">
        <v>10</v>
      </c>
      <c r="Q52">
        <v>0</v>
      </c>
      <c r="R52" t="s">
        <v>11</v>
      </c>
      <c r="S52">
        <v>38</v>
      </c>
    </row>
    <row r="53" spans="1:19">
      <c r="A53" t="s">
        <v>2</v>
      </c>
      <c r="B53">
        <v>10256</v>
      </c>
      <c r="C53" t="s">
        <v>3</v>
      </c>
      <c r="D53">
        <v>489163</v>
      </c>
      <c r="E53" t="s">
        <v>4</v>
      </c>
      <c r="F53">
        <v>9.9998000000000004E-2</v>
      </c>
      <c r="G53" t="s">
        <v>5</v>
      </c>
      <c r="H53">
        <v>50</v>
      </c>
      <c r="I53" t="s">
        <v>6</v>
      </c>
      <c r="J53">
        <v>-259</v>
      </c>
      <c r="K53" t="s">
        <v>7</v>
      </c>
      <c r="L53">
        <v>242</v>
      </c>
      <c r="M53" t="s">
        <v>8</v>
      </c>
      <c r="N53">
        <v>0</v>
      </c>
      <c r="O53" t="s">
        <v>9</v>
      </c>
      <c r="P53" t="s">
        <v>10</v>
      </c>
      <c r="Q53">
        <v>0</v>
      </c>
      <c r="R53" t="s">
        <v>11</v>
      </c>
      <c r="S53">
        <v>50</v>
      </c>
    </row>
    <row r="54" spans="1:19">
      <c r="A54" t="s">
        <v>2</v>
      </c>
      <c r="B54">
        <v>10256</v>
      </c>
      <c r="C54" t="s">
        <v>3</v>
      </c>
      <c r="D54">
        <v>489183</v>
      </c>
      <c r="E54" t="s">
        <v>4</v>
      </c>
      <c r="F54">
        <v>9.9998000000000004E-2</v>
      </c>
      <c r="G54" t="s">
        <v>5</v>
      </c>
      <c r="H54">
        <v>20</v>
      </c>
      <c r="I54" t="s">
        <v>6</v>
      </c>
      <c r="J54">
        <v>-395</v>
      </c>
      <c r="K54" t="s">
        <v>7</v>
      </c>
      <c r="L54">
        <v>106</v>
      </c>
      <c r="M54" t="s">
        <v>8</v>
      </c>
      <c r="N54">
        <v>0</v>
      </c>
      <c r="O54" t="s">
        <v>9</v>
      </c>
      <c r="P54" t="s">
        <v>10</v>
      </c>
      <c r="Q54">
        <v>0</v>
      </c>
      <c r="R54" t="s">
        <v>11</v>
      </c>
      <c r="S54">
        <v>49</v>
      </c>
    </row>
    <row r="55" spans="1:19">
      <c r="A55" t="s">
        <v>2</v>
      </c>
      <c r="B55">
        <v>10256</v>
      </c>
      <c r="C55" t="s">
        <v>3</v>
      </c>
      <c r="D55">
        <v>489224</v>
      </c>
      <c r="E55" t="s">
        <v>4</v>
      </c>
      <c r="F55">
        <v>9.9998000000000004E-2</v>
      </c>
      <c r="G55" t="s">
        <v>5</v>
      </c>
      <c r="H55">
        <v>41</v>
      </c>
      <c r="I55" t="s">
        <v>6</v>
      </c>
      <c r="J55">
        <v>-393</v>
      </c>
      <c r="K55" t="s">
        <v>7</v>
      </c>
      <c r="L55">
        <v>108</v>
      </c>
      <c r="M55" t="s">
        <v>8</v>
      </c>
      <c r="N55">
        <v>0</v>
      </c>
      <c r="O55" t="s">
        <v>9</v>
      </c>
      <c r="P55" t="s">
        <v>10</v>
      </c>
      <c r="Q55">
        <v>0</v>
      </c>
      <c r="R55" t="s">
        <v>11</v>
      </c>
      <c r="S55">
        <v>49</v>
      </c>
    </row>
    <row r="56" spans="1:19">
      <c r="A56" t="s">
        <v>2</v>
      </c>
      <c r="B56">
        <v>10256</v>
      </c>
      <c r="C56" t="s">
        <v>3</v>
      </c>
      <c r="D56">
        <v>489246</v>
      </c>
      <c r="E56" t="s">
        <v>4</v>
      </c>
      <c r="F56">
        <v>9.9998000000000004E-2</v>
      </c>
      <c r="G56" t="s">
        <v>5</v>
      </c>
      <c r="H56">
        <v>22</v>
      </c>
      <c r="I56" t="s">
        <v>6</v>
      </c>
      <c r="J56">
        <v>-431</v>
      </c>
      <c r="K56" t="s">
        <v>7</v>
      </c>
      <c r="L56">
        <v>70</v>
      </c>
      <c r="M56" t="s">
        <v>8</v>
      </c>
      <c r="N56">
        <v>0</v>
      </c>
      <c r="O56" t="s">
        <v>9</v>
      </c>
      <c r="P56" t="s">
        <v>10</v>
      </c>
      <c r="Q56">
        <v>0</v>
      </c>
      <c r="R56" t="s">
        <v>11</v>
      </c>
      <c r="S56">
        <v>50</v>
      </c>
    </row>
    <row r="57" spans="1:19">
      <c r="A57" t="s">
        <v>2</v>
      </c>
      <c r="B57">
        <v>10256</v>
      </c>
      <c r="C57" t="s">
        <v>3</v>
      </c>
      <c r="D57">
        <v>489358</v>
      </c>
      <c r="E57" t="s">
        <v>4</v>
      </c>
      <c r="F57">
        <v>9.9998000000000004E-2</v>
      </c>
      <c r="G57" t="s">
        <v>5</v>
      </c>
      <c r="H57">
        <v>112</v>
      </c>
      <c r="I57" t="s">
        <v>6</v>
      </c>
      <c r="J57">
        <v>274</v>
      </c>
      <c r="K57" t="s">
        <v>7</v>
      </c>
      <c r="L57">
        <v>775</v>
      </c>
      <c r="M57" t="s">
        <v>8</v>
      </c>
      <c r="N57">
        <v>0</v>
      </c>
      <c r="O57" t="s">
        <v>9</v>
      </c>
      <c r="P57" t="s">
        <v>10</v>
      </c>
      <c r="Q57">
        <v>0</v>
      </c>
      <c r="R57" t="s">
        <v>11</v>
      </c>
      <c r="S57">
        <v>50</v>
      </c>
    </row>
    <row r="58" spans="1:19">
      <c r="A58" t="s">
        <v>2</v>
      </c>
      <c r="B58">
        <v>10256</v>
      </c>
      <c r="C58" t="s">
        <v>3</v>
      </c>
      <c r="D58">
        <v>489415</v>
      </c>
      <c r="E58" t="s">
        <v>4</v>
      </c>
      <c r="F58">
        <v>9.9998000000000004E-2</v>
      </c>
      <c r="G58" t="s">
        <v>5</v>
      </c>
      <c r="H58">
        <v>57</v>
      </c>
      <c r="I58" t="s">
        <v>6</v>
      </c>
      <c r="J58">
        <v>-291</v>
      </c>
      <c r="K58" t="s">
        <v>7</v>
      </c>
      <c r="L58">
        <v>210</v>
      </c>
      <c r="M58" t="s">
        <v>8</v>
      </c>
      <c r="N58">
        <v>0</v>
      </c>
      <c r="O58" t="s">
        <v>9</v>
      </c>
      <c r="P58" t="s">
        <v>10</v>
      </c>
      <c r="Q58">
        <v>0</v>
      </c>
      <c r="R58" t="s">
        <v>11</v>
      </c>
      <c r="S58">
        <v>50</v>
      </c>
    </row>
    <row r="59" spans="1:19">
      <c r="A59" t="s">
        <v>2</v>
      </c>
      <c r="B59">
        <v>10256</v>
      </c>
      <c r="C59" t="s">
        <v>3</v>
      </c>
      <c r="D59">
        <v>489422</v>
      </c>
      <c r="E59" t="s">
        <v>4</v>
      </c>
      <c r="F59">
        <v>9.9998000000000004E-2</v>
      </c>
      <c r="G59" t="s">
        <v>5</v>
      </c>
      <c r="H59">
        <v>7</v>
      </c>
      <c r="I59" t="s">
        <v>6</v>
      </c>
      <c r="J59">
        <v>-482</v>
      </c>
      <c r="K59" t="s">
        <v>7</v>
      </c>
      <c r="L59">
        <v>19</v>
      </c>
      <c r="M59" t="s">
        <v>8</v>
      </c>
      <c r="N59">
        <v>0</v>
      </c>
      <c r="O59" t="s">
        <v>9</v>
      </c>
      <c r="P59" t="s">
        <v>10</v>
      </c>
      <c r="Q59">
        <v>0</v>
      </c>
      <c r="R59" t="s">
        <v>11</v>
      </c>
      <c r="S59">
        <v>49</v>
      </c>
    </row>
    <row r="60" spans="1:19">
      <c r="A60" t="s">
        <v>2</v>
      </c>
      <c r="B60">
        <v>10256</v>
      </c>
      <c r="C60" t="s">
        <v>3</v>
      </c>
      <c r="D60">
        <v>489443</v>
      </c>
      <c r="E60" t="s">
        <v>4</v>
      </c>
      <c r="F60">
        <v>9.9998000000000004E-2</v>
      </c>
      <c r="G60" t="s">
        <v>5</v>
      </c>
      <c r="H60">
        <v>21</v>
      </c>
      <c r="I60" t="s">
        <v>6</v>
      </c>
      <c r="J60">
        <v>-379</v>
      </c>
      <c r="K60" t="s">
        <v>7</v>
      </c>
      <c r="L60">
        <v>122</v>
      </c>
      <c r="M60" t="s">
        <v>8</v>
      </c>
      <c r="N60">
        <v>0</v>
      </c>
      <c r="O60" t="s">
        <v>9</v>
      </c>
      <c r="P60" t="s">
        <v>10</v>
      </c>
      <c r="Q60">
        <v>0</v>
      </c>
      <c r="R60" t="s">
        <v>11</v>
      </c>
      <c r="S60">
        <v>50</v>
      </c>
    </row>
    <row r="61" spans="1:19">
      <c r="A61" t="s">
        <v>2</v>
      </c>
      <c r="B61">
        <v>10256</v>
      </c>
      <c r="C61" t="s">
        <v>3</v>
      </c>
      <c r="D61">
        <v>489493</v>
      </c>
      <c r="E61" t="s">
        <v>4</v>
      </c>
      <c r="F61">
        <v>9.9998000000000004E-2</v>
      </c>
      <c r="G61" t="s">
        <v>5</v>
      </c>
      <c r="H61">
        <v>50</v>
      </c>
      <c r="I61" t="s">
        <v>6</v>
      </c>
      <c r="J61">
        <v>-315</v>
      </c>
      <c r="K61" t="s">
        <v>7</v>
      </c>
      <c r="L61">
        <v>186</v>
      </c>
      <c r="M61" t="s">
        <v>8</v>
      </c>
      <c r="N61">
        <v>0</v>
      </c>
      <c r="O61" t="s">
        <v>9</v>
      </c>
      <c r="P61" t="s">
        <v>10</v>
      </c>
      <c r="Q61">
        <v>0</v>
      </c>
      <c r="R61" t="s">
        <v>11</v>
      </c>
      <c r="S61">
        <v>50</v>
      </c>
    </row>
    <row r="62" spans="1:19">
      <c r="A62" t="s">
        <v>2</v>
      </c>
      <c r="B62">
        <v>10256</v>
      </c>
      <c r="C62" t="s">
        <v>3</v>
      </c>
      <c r="D62">
        <v>489508</v>
      </c>
      <c r="E62" t="s">
        <v>4</v>
      </c>
      <c r="F62">
        <v>9.9998000000000004E-2</v>
      </c>
      <c r="G62" t="s">
        <v>5</v>
      </c>
      <c r="H62">
        <v>15</v>
      </c>
      <c r="I62" t="s">
        <v>6</v>
      </c>
      <c r="J62">
        <v>-459</v>
      </c>
      <c r="K62" t="s">
        <v>7</v>
      </c>
      <c r="L62">
        <v>42</v>
      </c>
      <c r="M62" t="s">
        <v>8</v>
      </c>
      <c r="N62">
        <v>0</v>
      </c>
      <c r="O62" t="s">
        <v>9</v>
      </c>
      <c r="P62" t="s">
        <v>10</v>
      </c>
      <c r="Q62">
        <v>0</v>
      </c>
      <c r="R62" t="s">
        <v>11</v>
      </c>
      <c r="S62">
        <v>48</v>
      </c>
    </row>
    <row r="63" spans="1:19">
      <c r="A63" t="s">
        <v>2</v>
      </c>
      <c r="B63">
        <v>10256</v>
      </c>
      <c r="C63" t="s">
        <v>3</v>
      </c>
      <c r="D63">
        <v>489510</v>
      </c>
      <c r="E63" t="s">
        <v>4</v>
      </c>
      <c r="F63">
        <v>9.9998000000000004E-2</v>
      </c>
      <c r="G63" t="s">
        <v>5</v>
      </c>
      <c r="H63">
        <v>2</v>
      </c>
      <c r="I63" t="s">
        <v>6</v>
      </c>
      <c r="J63">
        <v>-498</v>
      </c>
      <c r="K63" t="s">
        <v>7</v>
      </c>
      <c r="L63">
        <v>3</v>
      </c>
      <c r="M63" t="s">
        <v>8</v>
      </c>
      <c r="N63">
        <v>0</v>
      </c>
      <c r="O63" t="s">
        <v>9</v>
      </c>
      <c r="P63" t="s">
        <v>10</v>
      </c>
      <c r="Q63">
        <v>0</v>
      </c>
      <c r="R63" t="s">
        <v>11</v>
      </c>
      <c r="S63">
        <v>42</v>
      </c>
    </row>
    <row r="64" spans="1:19">
      <c r="A64" t="s">
        <v>2</v>
      </c>
      <c r="B64">
        <v>10256</v>
      </c>
      <c r="C64" t="s">
        <v>3</v>
      </c>
      <c r="D64">
        <v>489511</v>
      </c>
      <c r="E64" t="s">
        <v>4</v>
      </c>
      <c r="F64">
        <v>9.9998000000000004E-2</v>
      </c>
      <c r="G64" t="s">
        <v>5</v>
      </c>
      <c r="H64">
        <v>1</v>
      </c>
      <c r="I64" t="s">
        <v>6</v>
      </c>
      <c r="J64">
        <v>-500</v>
      </c>
      <c r="K64" t="s">
        <v>7</v>
      </c>
      <c r="L64">
        <v>1</v>
      </c>
      <c r="M64" t="s">
        <v>8</v>
      </c>
      <c r="N64">
        <v>0</v>
      </c>
      <c r="O64" t="s">
        <v>9</v>
      </c>
      <c r="P64" t="s">
        <v>10</v>
      </c>
      <c r="Q64">
        <v>0</v>
      </c>
      <c r="R64" t="s">
        <v>11</v>
      </c>
      <c r="S64">
        <v>34</v>
      </c>
    </row>
    <row r="65" spans="1:19">
      <c r="A65" t="s">
        <v>2</v>
      </c>
      <c r="B65">
        <v>10256</v>
      </c>
      <c r="C65" t="s">
        <v>3</v>
      </c>
      <c r="D65">
        <v>489530</v>
      </c>
      <c r="E65" t="s">
        <v>4</v>
      </c>
      <c r="F65">
        <v>9.9998000000000004E-2</v>
      </c>
      <c r="G65" t="s">
        <v>5</v>
      </c>
      <c r="H65">
        <v>19</v>
      </c>
      <c r="I65" t="s">
        <v>6</v>
      </c>
      <c r="J65">
        <v>-446</v>
      </c>
      <c r="K65" t="s">
        <v>7</v>
      </c>
      <c r="L65">
        <v>55</v>
      </c>
      <c r="M65" t="s">
        <v>8</v>
      </c>
      <c r="N65">
        <v>0</v>
      </c>
      <c r="O65" t="s">
        <v>9</v>
      </c>
      <c r="P65" t="s">
        <v>10</v>
      </c>
      <c r="Q65">
        <v>0</v>
      </c>
      <c r="R65" t="s">
        <v>11</v>
      </c>
      <c r="S65">
        <v>50</v>
      </c>
    </row>
    <row r="66" spans="1:19">
      <c r="A66" t="s">
        <v>2</v>
      </c>
      <c r="B66">
        <v>10256</v>
      </c>
      <c r="C66" t="s">
        <v>3</v>
      </c>
      <c r="D66">
        <v>489532</v>
      </c>
      <c r="E66" t="s">
        <v>4</v>
      </c>
      <c r="F66">
        <v>9.9998000000000004E-2</v>
      </c>
      <c r="G66" t="s">
        <v>5</v>
      </c>
      <c r="H66">
        <v>2</v>
      </c>
      <c r="I66" t="s">
        <v>6</v>
      </c>
      <c r="J66">
        <v>-498</v>
      </c>
      <c r="K66" t="s">
        <v>7</v>
      </c>
      <c r="L66">
        <v>3</v>
      </c>
      <c r="M66" t="s">
        <v>8</v>
      </c>
      <c r="N66">
        <v>0</v>
      </c>
      <c r="O66" t="s">
        <v>9</v>
      </c>
      <c r="P66" t="s">
        <v>10</v>
      </c>
      <c r="Q66">
        <v>0</v>
      </c>
      <c r="R66" t="s">
        <v>11</v>
      </c>
      <c r="S66">
        <v>43</v>
      </c>
    </row>
    <row r="67" spans="1:19">
      <c r="A67" t="s">
        <v>2</v>
      </c>
      <c r="B67">
        <v>10256</v>
      </c>
      <c r="C67" t="s">
        <v>3</v>
      </c>
      <c r="D67">
        <v>489533</v>
      </c>
      <c r="E67" t="s">
        <v>4</v>
      </c>
      <c r="F67">
        <v>9.9998000000000004E-2</v>
      </c>
      <c r="G67" t="s">
        <v>5</v>
      </c>
      <c r="H67">
        <v>1</v>
      </c>
      <c r="I67" t="s">
        <v>6</v>
      </c>
      <c r="J67">
        <v>-500</v>
      </c>
      <c r="K67" t="s">
        <v>7</v>
      </c>
      <c r="L67">
        <v>1</v>
      </c>
      <c r="M67" t="s">
        <v>8</v>
      </c>
      <c r="N67">
        <v>0</v>
      </c>
      <c r="O67" t="s">
        <v>9</v>
      </c>
      <c r="P67" t="s">
        <v>10</v>
      </c>
      <c r="Q67">
        <v>0</v>
      </c>
      <c r="R67" t="s">
        <v>11</v>
      </c>
      <c r="S67">
        <v>38</v>
      </c>
    </row>
    <row r="68" spans="1:19">
      <c r="A68" t="s">
        <v>2</v>
      </c>
      <c r="B68">
        <v>10256</v>
      </c>
      <c r="C68" t="s">
        <v>3</v>
      </c>
      <c r="D68">
        <v>489552</v>
      </c>
      <c r="E68" t="s">
        <v>4</v>
      </c>
      <c r="F68">
        <v>9.9998000000000004E-2</v>
      </c>
      <c r="G68" t="s">
        <v>5</v>
      </c>
      <c r="H68">
        <v>19</v>
      </c>
      <c r="I68" t="s">
        <v>6</v>
      </c>
      <c r="J68">
        <v>-456</v>
      </c>
      <c r="K68" t="s">
        <v>7</v>
      </c>
      <c r="L68">
        <v>45</v>
      </c>
      <c r="M68" t="s">
        <v>8</v>
      </c>
      <c r="N68">
        <v>0</v>
      </c>
      <c r="O68" t="s">
        <v>9</v>
      </c>
      <c r="P68" t="s">
        <v>10</v>
      </c>
      <c r="Q68">
        <v>0</v>
      </c>
      <c r="R68" t="s">
        <v>11</v>
      </c>
      <c r="S68">
        <v>49</v>
      </c>
    </row>
    <row r="69" spans="1:19">
      <c r="A69" t="s">
        <v>2</v>
      </c>
      <c r="B69">
        <v>10256</v>
      </c>
      <c r="C69" t="s">
        <v>3</v>
      </c>
      <c r="D69">
        <v>489569</v>
      </c>
      <c r="E69" t="s">
        <v>4</v>
      </c>
      <c r="F69">
        <v>9.9998000000000004E-2</v>
      </c>
      <c r="G69" t="s">
        <v>5</v>
      </c>
      <c r="H69">
        <v>17</v>
      </c>
      <c r="I69" t="s">
        <v>6</v>
      </c>
      <c r="J69">
        <v>-447</v>
      </c>
      <c r="K69" t="s">
        <v>7</v>
      </c>
      <c r="L69">
        <v>54</v>
      </c>
      <c r="M69" t="s">
        <v>8</v>
      </c>
      <c r="N69">
        <v>0</v>
      </c>
      <c r="O69" t="s">
        <v>9</v>
      </c>
      <c r="P69" t="s">
        <v>10</v>
      </c>
      <c r="Q69">
        <v>0</v>
      </c>
      <c r="R69" t="s">
        <v>11</v>
      </c>
      <c r="S69">
        <v>49</v>
      </c>
    </row>
    <row r="70" spans="1:19">
      <c r="A70" t="s">
        <v>2</v>
      </c>
      <c r="B70">
        <v>10256</v>
      </c>
      <c r="C70" t="s">
        <v>3</v>
      </c>
      <c r="D70">
        <v>489596</v>
      </c>
      <c r="E70" t="s">
        <v>4</v>
      </c>
      <c r="F70">
        <v>9.9998000000000004E-2</v>
      </c>
      <c r="G70" t="s">
        <v>5</v>
      </c>
      <c r="H70">
        <v>27</v>
      </c>
      <c r="I70" t="s">
        <v>6</v>
      </c>
      <c r="J70">
        <v>-318</v>
      </c>
      <c r="K70" t="s">
        <v>7</v>
      </c>
      <c r="L70">
        <v>183</v>
      </c>
      <c r="M70" t="s">
        <v>8</v>
      </c>
      <c r="N70">
        <v>0</v>
      </c>
      <c r="O70" t="s">
        <v>9</v>
      </c>
      <c r="P70" t="s">
        <v>10</v>
      </c>
      <c r="Q70">
        <v>0</v>
      </c>
      <c r="R70" t="s">
        <v>11</v>
      </c>
      <c r="S70">
        <v>50</v>
      </c>
    </row>
    <row r="71" spans="1:19">
      <c r="A71" t="s">
        <v>2</v>
      </c>
      <c r="B71">
        <v>10256</v>
      </c>
      <c r="C71" t="s">
        <v>3</v>
      </c>
      <c r="D71">
        <v>489642</v>
      </c>
      <c r="E71" t="s">
        <v>4</v>
      </c>
      <c r="F71">
        <v>9.9998000000000004E-2</v>
      </c>
      <c r="G71" t="s">
        <v>5</v>
      </c>
      <c r="H71">
        <v>46</v>
      </c>
      <c r="I71" t="s">
        <v>6</v>
      </c>
      <c r="J71">
        <v>-223</v>
      </c>
      <c r="K71" t="s">
        <v>7</v>
      </c>
      <c r="L71">
        <v>278</v>
      </c>
      <c r="M71" t="s">
        <v>8</v>
      </c>
      <c r="N71">
        <v>0</v>
      </c>
      <c r="O71" t="s">
        <v>9</v>
      </c>
      <c r="P71" t="s">
        <v>10</v>
      </c>
      <c r="Q71">
        <v>0</v>
      </c>
      <c r="R71" t="s">
        <v>11</v>
      </c>
      <c r="S71">
        <v>50</v>
      </c>
    </row>
    <row r="72" spans="1:19">
      <c r="A72" t="s">
        <v>2</v>
      </c>
      <c r="B72">
        <v>10256</v>
      </c>
      <c r="C72" t="s">
        <v>3</v>
      </c>
      <c r="D72">
        <v>489732</v>
      </c>
      <c r="E72" t="s">
        <v>4</v>
      </c>
      <c r="F72">
        <v>9.9998000000000004E-2</v>
      </c>
      <c r="G72" t="s">
        <v>5</v>
      </c>
      <c r="H72">
        <v>90</v>
      </c>
      <c r="I72" t="s">
        <v>6</v>
      </c>
      <c r="J72">
        <v>201</v>
      </c>
      <c r="K72" t="s">
        <v>7</v>
      </c>
      <c r="L72">
        <v>702</v>
      </c>
      <c r="M72" t="s">
        <v>8</v>
      </c>
      <c r="N72">
        <v>0</v>
      </c>
      <c r="O72" t="s">
        <v>9</v>
      </c>
      <c r="P72" t="s">
        <v>10</v>
      </c>
      <c r="Q72">
        <v>0</v>
      </c>
      <c r="R72" t="s">
        <v>11</v>
      </c>
      <c r="S72">
        <v>50</v>
      </c>
    </row>
    <row r="73" spans="1:19">
      <c r="A73" t="s">
        <v>2</v>
      </c>
      <c r="B73">
        <v>10256</v>
      </c>
      <c r="C73" t="s">
        <v>3</v>
      </c>
      <c r="D73">
        <v>489737</v>
      </c>
      <c r="E73" t="s">
        <v>4</v>
      </c>
      <c r="F73">
        <v>9.9998000000000004E-2</v>
      </c>
      <c r="G73" t="s">
        <v>5</v>
      </c>
      <c r="H73">
        <v>5</v>
      </c>
      <c r="I73" t="s">
        <v>6</v>
      </c>
      <c r="J73">
        <v>-491</v>
      </c>
      <c r="K73" t="s">
        <v>7</v>
      </c>
      <c r="L73">
        <v>10</v>
      </c>
      <c r="M73" t="s">
        <v>8</v>
      </c>
      <c r="N73">
        <v>0</v>
      </c>
      <c r="O73" t="s">
        <v>9</v>
      </c>
      <c r="P73" t="s">
        <v>10</v>
      </c>
      <c r="Q73">
        <v>0</v>
      </c>
      <c r="R73" t="s">
        <v>11</v>
      </c>
      <c r="S73">
        <v>48</v>
      </c>
    </row>
    <row r="74" spans="1:19">
      <c r="A74" t="s">
        <v>2</v>
      </c>
      <c r="B74">
        <v>10256</v>
      </c>
      <c r="C74" t="s">
        <v>3</v>
      </c>
      <c r="D74">
        <v>489738</v>
      </c>
      <c r="E74" t="s">
        <v>4</v>
      </c>
      <c r="F74">
        <v>9.9998000000000004E-2</v>
      </c>
      <c r="G74" t="s">
        <v>5</v>
      </c>
      <c r="H74">
        <v>1</v>
      </c>
      <c r="I74" t="s">
        <v>6</v>
      </c>
      <c r="J74">
        <v>-500</v>
      </c>
      <c r="K74" t="s">
        <v>7</v>
      </c>
      <c r="L74">
        <v>1</v>
      </c>
      <c r="M74" t="s">
        <v>8</v>
      </c>
      <c r="N74">
        <v>0</v>
      </c>
      <c r="O74" t="s">
        <v>9</v>
      </c>
      <c r="P74" t="s">
        <v>10</v>
      </c>
      <c r="Q74">
        <v>0</v>
      </c>
      <c r="R74" t="s">
        <v>11</v>
      </c>
      <c r="S74">
        <v>38</v>
      </c>
    </row>
    <row r="75" spans="1:19">
      <c r="A75" t="s">
        <v>2</v>
      </c>
      <c r="B75">
        <v>10256</v>
      </c>
      <c r="C75" t="s">
        <v>3</v>
      </c>
      <c r="D75">
        <v>489789</v>
      </c>
      <c r="E75" t="s">
        <v>4</v>
      </c>
      <c r="F75">
        <v>9.9998000000000004E-2</v>
      </c>
      <c r="G75" t="s">
        <v>5</v>
      </c>
      <c r="H75">
        <v>51</v>
      </c>
      <c r="I75" t="s">
        <v>6</v>
      </c>
      <c r="J75">
        <v>-262</v>
      </c>
      <c r="K75" t="s">
        <v>7</v>
      </c>
      <c r="L75">
        <v>239</v>
      </c>
      <c r="M75" t="s">
        <v>8</v>
      </c>
      <c r="N75">
        <v>0</v>
      </c>
      <c r="O75" t="s">
        <v>9</v>
      </c>
      <c r="P75" t="s">
        <v>10</v>
      </c>
      <c r="Q75">
        <v>0</v>
      </c>
      <c r="R75" t="s">
        <v>11</v>
      </c>
      <c r="S75">
        <v>48</v>
      </c>
    </row>
    <row r="76" spans="1:19">
      <c r="A76" t="s">
        <v>2</v>
      </c>
      <c r="B76">
        <v>10256</v>
      </c>
      <c r="C76" t="s">
        <v>3</v>
      </c>
      <c r="D76">
        <v>489790</v>
      </c>
      <c r="E76" t="s">
        <v>4</v>
      </c>
      <c r="F76">
        <v>9.9998000000000004E-2</v>
      </c>
      <c r="G76" t="s">
        <v>5</v>
      </c>
      <c r="H76">
        <v>1</v>
      </c>
      <c r="I76" t="s">
        <v>6</v>
      </c>
      <c r="J76">
        <v>-500</v>
      </c>
      <c r="K76" t="s">
        <v>7</v>
      </c>
      <c r="L76">
        <v>1</v>
      </c>
      <c r="M76" t="s">
        <v>8</v>
      </c>
      <c r="N76">
        <v>0</v>
      </c>
      <c r="O76" t="s">
        <v>9</v>
      </c>
      <c r="P76" t="s">
        <v>10</v>
      </c>
      <c r="Q76">
        <v>0</v>
      </c>
      <c r="R76" t="s">
        <v>11</v>
      </c>
      <c r="S76">
        <v>38</v>
      </c>
    </row>
    <row r="77" spans="1:19">
      <c r="A77" t="s">
        <v>2</v>
      </c>
      <c r="B77">
        <v>10256</v>
      </c>
      <c r="C77" t="s">
        <v>3</v>
      </c>
      <c r="D77">
        <v>489799</v>
      </c>
      <c r="E77" t="s">
        <v>4</v>
      </c>
      <c r="F77">
        <v>9.9998000000000004E-2</v>
      </c>
      <c r="G77" t="s">
        <v>5</v>
      </c>
      <c r="H77">
        <v>9</v>
      </c>
      <c r="I77" t="s">
        <v>6</v>
      </c>
      <c r="J77">
        <v>-477</v>
      </c>
      <c r="K77" t="s">
        <v>7</v>
      </c>
      <c r="L77">
        <v>24</v>
      </c>
      <c r="M77" t="s">
        <v>8</v>
      </c>
      <c r="N77">
        <v>0</v>
      </c>
      <c r="O77" t="s">
        <v>9</v>
      </c>
      <c r="P77" t="s">
        <v>10</v>
      </c>
      <c r="Q77">
        <v>0</v>
      </c>
      <c r="R77" t="s">
        <v>11</v>
      </c>
      <c r="S77">
        <v>46</v>
      </c>
    </row>
    <row r="78" spans="1:19">
      <c r="A78" t="s">
        <v>2</v>
      </c>
      <c r="B78">
        <v>10256</v>
      </c>
      <c r="C78" t="s">
        <v>3</v>
      </c>
      <c r="D78">
        <v>489808</v>
      </c>
      <c r="E78" t="s">
        <v>4</v>
      </c>
      <c r="F78">
        <v>9.9998000000000004E-2</v>
      </c>
      <c r="G78" t="s">
        <v>5</v>
      </c>
      <c r="H78">
        <v>9</v>
      </c>
      <c r="I78" t="s">
        <v>6</v>
      </c>
      <c r="J78">
        <v>-469</v>
      </c>
      <c r="K78" t="s">
        <v>7</v>
      </c>
      <c r="L78">
        <v>32</v>
      </c>
      <c r="M78" t="s">
        <v>8</v>
      </c>
      <c r="N78">
        <v>0</v>
      </c>
      <c r="O78" t="s">
        <v>9</v>
      </c>
      <c r="P78" t="s">
        <v>10</v>
      </c>
      <c r="Q78">
        <v>0</v>
      </c>
      <c r="R78" t="s">
        <v>11</v>
      </c>
      <c r="S78">
        <v>49</v>
      </c>
    </row>
    <row r="79" spans="1:19">
      <c r="A79" t="s">
        <v>2</v>
      </c>
      <c r="B79">
        <v>10256</v>
      </c>
      <c r="C79" t="s">
        <v>3</v>
      </c>
      <c r="D79">
        <v>489825</v>
      </c>
      <c r="E79" t="s">
        <v>4</v>
      </c>
      <c r="F79">
        <v>9.9998000000000004E-2</v>
      </c>
      <c r="G79" t="s">
        <v>5</v>
      </c>
      <c r="H79">
        <v>17</v>
      </c>
      <c r="I79" t="s">
        <v>6</v>
      </c>
      <c r="J79">
        <v>-411</v>
      </c>
      <c r="K79" t="s">
        <v>7</v>
      </c>
      <c r="L79">
        <v>90</v>
      </c>
      <c r="M79" t="s">
        <v>8</v>
      </c>
      <c r="N79">
        <v>0</v>
      </c>
      <c r="O79" t="s">
        <v>9</v>
      </c>
      <c r="P79" t="s">
        <v>10</v>
      </c>
      <c r="Q79">
        <v>0</v>
      </c>
      <c r="R79" t="s">
        <v>11</v>
      </c>
      <c r="S79">
        <v>50</v>
      </c>
    </row>
    <row r="80" spans="1:19">
      <c r="A80" t="s">
        <v>2</v>
      </c>
      <c r="B80">
        <v>10256</v>
      </c>
      <c r="C80" t="s">
        <v>3</v>
      </c>
      <c r="D80">
        <v>489842</v>
      </c>
      <c r="E80" t="s">
        <v>4</v>
      </c>
      <c r="F80">
        <v>9.9998000000000004E-2</v>
      </c>
      <c r="G80" t="s">
        <v>5</v>
      </c>
      <c r="H80">
        <v>17</v>
      </c>
      <c r="I80" t="s">
        <v>6</v>
      </c>
      <c r="J80">
        <v>-416</v>
      </c>
      <c r="K80" t="s">
        <v>7</v>
      </c>
      <c r="L80">
        <v>85</v>
      </c>
      <c r="M80" t="s">
        <v>8</v>
      </c>
      <c r="N80">
        <v>0</v>
      </c>
      <c r="O80" t="s">
        <v>9</v>
      </c>
      <c r="P80" t="s">
        <v>10</v>
      </c>
      <c r="Q80">
        <v>0</v>
      </c>
      <c r="R80" t="s">
        <v>11</v>
      </c>
      <c r="S80">
        <v>50</v>
      </c>
    </row>
    <row r="81" spans="1:19">
      <c r="A81" t="s">
        <v>2</v>
      </c>
      <c r="B81">
        <v>10256</v>
      </c>
      <c r="C81" t="s">
        <v>3</v>
      </c>
      <c r="D81">
        <v>489862</v>
      </c>
      <c r="E81" t="s">
        <v>4</v>
      </c>
      <c r="F81">
        <v>9.9998000000000004E-2</v>
      </c>
      <c r="G81" t="s">
        <v>5</v>
      </c>
      <c r="H81">
        <v>20</v>
      </c>
      <c r="I81" t="s">
        <v>6</v>
      </c>
      <c r="J81">
        <v>-386</v>
      </c>
      <c r="K81" t="s">
        <v>7</v>
      </c>
      <c r="L81">
        <v>115</v>
      </c>
      <c r="M81" t="s">
        <v>8</v>
      </c>
      <c r="N81">
        <v>0</v>
      </c>
      <c r="O81" t="s">
        <v>9</v>
      </c>
      <c r="P81" t="s">
        <v>10</v>
      </c>
      <c r="Q81">
        <v>0</v>
      </c>
      <c r="R81" t="s">
        <v>11</v>
      </c>
      <c r="S81">
        <v>49</v>
      </c>
    </row>
    <row r="82" spans="1:19">
      <c r="A82" t="s">
        <v>2</v>
      </c>
      <c r="B82">
        <v>10256</v>
      </c>
      <c r="C82" t="s">
        <v>3</v>
      </c>
      <c r="D82">
        <v>489876</v>
      </c>
      <c r="E82" t="s">
        <v>4</v>
      </c>
      <c r="F82">
        <v>9.9998000000000004E-2</v>
      </c>
      <c r="G82" t="s">
        <v>5</v>
      </c>
      <c r="H82">
        <v>14</v>
      </c>
      <c r="I82" t="s">
        <v>6</v>
      </c>
      <c r="J82">
        <v>-446</v>
      </c>
      <c r="K82" t="s">
        <v>7</v>
      </c>
      <c r="L82">
        <v>55</v>
      </c>
      <c r="M82" t="s">
        <v>8</v>
      </c>
      <c r="N82">
        <v>0</v>
      </c>
      <c r="O82" t="s">
        <v>9</v>
      </c>
      <c r="P82" t="s">
        <v>10</v>
      </c>
      <c r="Q82">
        <v>0</v>
      </c>
      <c r="R82" t="s">
        <v>11</v>
      </c>
      <c r="S82">
        <v>50</v>
      </c>
    </row>
    <row r="83" spans="1:19">
      <c r="A83" t="s">
        <v>2</v>
      </c>
      <c r="B83">
        <v>10256</v>
      </c>
      <c r="C83" t="s">
        <v>3</v>
      </c>
      <c r="D83">
        <v>489907</v>
      </c>
      <c r="E83" t="s">
        <v>4</v>
      </c>
      <c r="F83">
        <v>9.9998000000000004E-2</v>
      </c>
      <c r="G83" t="s">
        <v>5</v>
      </c>
      <c r="H83">
        <v>31</v>
      </c>
      <c r="I83" t="s">
        <v>6</v>
      </c>
      <c r="J83">
        <v>-312</v>
      </c>
      <c r="K83" t="s">
        <v>7</v>
      </c>
      <c r="L83">
        <v>189</v>
      </c>
      <c r="M83" t="s">
        <v>8</v>
      </c>
      <c r="N83">
        <v>0</v>
      </c>
      <c r="O83" t="s">
        <v>9</v>
      </c>
      <c r="P83" t="s">
        <v>10</v>
      </c>
      <c r="Q83">
        <v>0</v>
      </c>
      <c r="R83" t="s">
        <v>11</v>
      </c>
      <c r="S83">
        <v>49</v>
      </c>
    </row>
    <row r="84" spans="1:19">
      <c r="A84" t="s">
        <v>2</v>
      </c>
      <c r="B84">
        <v>10256</v>
      </c>
      <c r="C84" t="s">
        <v>3</v>
      </c>
      <c r="D84">
        <v>489910</v>
      </c>
      <c r="E84" t="s">
        <v>4</v>
      </c>
      <c r="F84">
        <v>9.9998000000000004E-2</v>
      </c>
      <c r="G84" t="s">
        <v>5</v>
      </c>
      <c r="H84">
        <v>3</v>
      </c>
      <c r="I84" t="s">
        <v>6</v>
      </c>
      <c r="J84">
        <v>-496</v>
      </c>
      <c r="K84" t="s">
        <v>7</v>
      </c>
      <c r="L84">
        <v>5</v>
      </c>
      <c r="M84" t="s">
        <v>8</v>
      </c>
      <c r="N84">
        <v>0</v>
      </c>
      <c r="O84" t="s">
        <v>9</v>
      </c>
      <c r="P84" t="s">
        <v>10</v>
      </c>
      <c r="Q84">
        <v>0</v>
      </c>
      <c r="R84" t="s">
        <v>11</v>
      </c>
      <c r="S84">
        <v>44</v>
      </c>
    </row>
    <row r="85" spans="1:19">
      <c r="A85" t="s">
        <v>2</v>
      </c>
      <c r="B85">
        <v>10256</v>
      </c>
      <c r="C85" t="s">
        <v>3</v>
      </c>
      <c r="D85">
        <v>489911</v>
      </c>
      <c r="E85" t="s">
        <v>4</v>
      </c>
      <c r="F85">
        <v>9.9998000000000004E-2</v>
      </c>
      <c r="G85" t="s">
        <v>5</v>
      </c>
      <c r="H85">
        <v>1</v>
      </c>
      <c r="I85" t="s">
        <v>6</v>
      </c>
      <c r="J85">
        <v>-500</v>
      </c>
      <c r="K85" t="s">
        <v>7</v>
      </c>
      <c r="L85">
        <v>1</v>
      </c>
      <c r="M85" t="s">
        <v>8</v>
      </c>
      <c r="N85">
        <v>0</v>
      </c>
      <c r="O85" t="s">
        <v>9</v>
      </c>
      <c r="P85" t="s">
        <v>10</v>
      </c>
      <c r="Q85">
        <v>0</v>
      </c>
      <c r="R85" t="s">
        <v>11</v>
      </c>
      <c r="S85">
        <v>38</v>
      </c>
    </row>
    <row r="86" spans="1:19">
      <c r="A86" t="s">
        <v>2</v>
      </c>
      <c r="B86">
        <v>10256</v>
      </c>
      <c r="C86" t="s">
        <v>3</v>
      </c>
      <c r="D86">
        <v>489946</v>
      </c>
      <c r="E86" t="s">
        <v>4</v>
      </c>
      <c r="F86">
        <v>9.9998000000000004E-2</v>
      </c>
      <c r="G86" t="s">
        <v>5</v>
      </c>
      <c r="H86">
        <v>35</v>
      </c>
      <c r="I86" t="s">
        <v>6</v>
      </c>
      <c r="J86">
        <v>-315</v>
      </c>
      <c r="K86" t="s">
        <v>7</v>
      </c>
      <c r="L86">
        <v>186</v>
      </c>
      <c r="M86" t="s">
        <v>8</v>
      </c>
      <c r="N86">
        <v>0</v>
      </c>
      <c r="O86" t="s">
        <v>9</v>
      </c>
      <c r="P86" t="s">
        <v>10</v>
      </c>
      <c r="Q86">
        <v>0</v>
      </c>
      <c r="R86" t="s">
        <v>11</v>
      </c>
      <c r="S86">
        <v>50</v>
      </c>
    </row>
    <row r="87" spans="1:19">
      <c r="A87" t="s">
        <v>2</v>
      </c>
      <c r="B87">
        <v>10256</v>
      </c>
      <c r="C87" t="s">
        <v>3</v>
      </c>
      <c r="D87">
        <v>489969</v>
      </c>
      <c r="E87" t="s">
        <v>4</v>
      </c>
      <c r="F87">
        <v>9.9998000000000004E-2</v>
      </c>
      <c r="G87" t="s">
        <v>5</v>
      </c>
      <c r="H87">
        <v>23</v>
      </c>
      <c r="I87" t="s">
        <v>6</v>
      </c>
      <c r="J87">
        <v>-373</v>
      </c>
      <c r="K87" t="s">
        <v>7</v>
      </c>
      <c r="L87">
        <v>128</v>
      </c>
      <c r="M87" t="s">
        <v>8</v>
      </c>
      <c r="N87">
        <v>0</v>
      </c>
      <c r="O87" t="s">
        <v>9</v>
      </c>
      <c r="P87" t="s">
        <v>10</v>
      </c>
      <c r="Q87">
        <v>0</v>
      </c>
      <c r="R87" t="s">
        <v>11</v>
      </c>
      <c r="S87">
        <v>49</v>
      </c>
    </row>
    <row r="88" spans="1:19">
      <c r="A88" t="s">
        <v>2</v>
      </c>
      <c r="B88">
        <v>10256</v>
      </c>
      <c r="C88" t="s">
        <v>3</v>
      </c>
      <c r="D88">
        <v>489972</v>
      </c>
      <c r="E88" t="s">
        <v>4</v>
      </c>
      <c r="F88">
        <v>9.9998000000000004E-2</v>
      </c>
      <c r="G88" t="s">
        <v>5</v>
      </c>
      <c r="H88">
        <v>3</v>
      </c>
      <c r="I88" t="s">
        <v>6</v>
      </c>
      <c r="J88">
        <v>-496</v>
      </c>
      <c r="K88" t="s">
        <v>7</v>
      </c>
      <c r="L88">
        <v>5</v>
      </c>
      <c r="M88" t="s">
        <v>8</v>
      </c>
      <c r="N88">
        <v>0</v>
      </c>
      <c r="O88" t="s">
        <v>9</v>
      </c>
      <c r="P88" t="s">
        <v>10</v>
      </c>
      <c r="Q88">
        <v>0</v>
      </c>
      <c r="R88" t="s">
        <v>11</v>
      </c>
      <c r="S88">
        <v>46</v>
      </c>
    </row>
    <row r="89" spans="1:19">
      <c r="A89" t="s">
        <v>2</v>
      </c>
      <c r="B89">
        <v>10256</v>
      </c>
      <c r="C89" t="s">
        <v>3</v>
      </c>
      <c r="D89">
        <v>489974</v>
      </c>
      <c r="E89" t="s">
        <v>4</v>
      </c>
      <c r="F89">
        <v>9.9998000000000004E-2</v>
      </c>
      <c r="G89" t="s">
        <v>5</v>
      </c>
      <c r="H89">
        <v>2</v>
      </c>
      <c r="I89" t="s">
        <v>6</v>
      </c>
      <c r="J89">
        <v>-498</v>
      </c>
      <c r="K89" t="s">
        <v>7</v>
      </c>
      <c r="L89">
        <v>3</v>
      </c>
      <c r="M89" t="s">
        <v>8</v>
      </c>
      <c r="N89">
        <v>0</v>
      </c>
      <c r="O89" t="s">
        <v>9</v>
      </c>
      <c r="P89" t="s">
        <v>10</v>
      </c>
      <c r="Q89">
        <v>0</v>
      </c>
      <c r="R89" t="s">
        <v>11</v>
      </c>
      <c r="S89">
        <v>42</v>
      </c>
    </row>
    <row r="90" spans="1:19">
      <c r="A90" t="s">
        <v>2</v>
      </c>
      <c r="B90">
        <v>10256</v>
      </c>
      <c r="C90" t="s">
        <v>3</v>
      </c>
      <c r="D90">
        <v>489987</v>
      </c>
      <c r="E90" t="s">
        <v>4</v>
      </c>
      <c r="F90">
        <v>9.9998000000000004E-2</v>
      </c>
      <c r="G90" t="s">
        <v>5</v>
      </c>
      <c r="H90">
        <v>13</v>
      </c>
      <c r="I90" t="s">
        <v>6</v>
      </c>
      <c r="J90">
        <v>-446</v>
      </c>
      <c r="K90" t="s">
        <v>7</v>
      </c>
      <c r="L90">
        <v>55</v>
      </c>
      <c r="M90" t="s">
        <v>8</v>
      </c>
      <c r="N90">
        <v>0</v>
      </c>
      <c r="O90" t="s">
        <v>9</v>
      </c>
      <c r="P90" t="s">
        <v>10</v>
      </c>
      <c r="Q90">
        <v>0</v>
      </c>
      <c r="R90" t="s">
        <v>11</v>
      </c>
      <c r="S90">
        <v>50</v>
      </c>
    </row>
    <row r="91" spans="1:19">
      <c r="A91" t="s">
        <v>2</v>
      </c>
      <c r="B91">
        <v>10256</v>
      </c>
      <c r="C91" t="s">
        <v>3</v>
      </c>
      <c r="D91">
        <v>490003</v>
      </c>
      <c r="E91" t="s">
        <v>4</v>
      </c>
      <c r="F91">
        <v>9.9998000000000004E-2</v>
      </c>
      <c r="G91" t="s">
        <v>5</v>
      </c>
      <c r="H91">
        <v>16</v>
      </c>
      <c r="I91" t="s">
        <v>6</v>
      </c>
      <c r="J91">
        <v>-433</v>
      </c>
      <c r="K91" t="s">
        <v>7</v>
      </c>
      <c r="L91">
        <v>68</v>
      </c>
      <c r="M91" t="s">
        <v>8</v>
      </c>
      <c r="N91">
        <v>0</v>
      </c>
      <c r="O91" t="s">
        <v>9</v>
      </c>
      <c r="P91" t="s">
        <v>10</v>
      </c>
      <c r="Q91">
        <v>0</v>
      </c>
      <c r="R91" t="s">
        <v>11</v>
      </c>
      <c r="S91">
        <v>48</v>
      </c>
    </row>
    <row r="92" spans="1:19">
      <c r="A92" t="s">
        <v>2</v>
      </c>
      <c r="B92">
        <v>10256</v>
      </c>
      <c r="C92" t="s">
        <v>3</v>
      </c>
      <c r="D92">
        <v>490008</v>
      </c>
      <c r="E92" t="s">
        <v>4</v>
      </c>
      <c r="F92">
        <v>9.9998000000000004E-2</v>
      </c>
      <c r="G92" t="s">
        <v>5</v>
      </c>
      <c r="H92">
        <v>5</v>
      </c>
      <c r="I92" t="s">
        <v>6</v>
      </c>
      <c r="J92">
        <v>-490</v>
      </c>
      <c r="K92" t="s">
        <v>7</v>
      </c>
      <c r="L92">
        <v>11</v>
      </c>
      <c r="M92" t="s">
        <v>8</v>
      </c>
      <c r="N92">
        <v>0</v>
      </c>
      <c r="O92" t="s">
        <v>9</v>
      </c>
      <c r="P92" t="s">
        <v>10</v>
      </c>
      <c r="Q92">
        <v>0</v>
      </c>
      <c r="R92" t="s">
        <v>11</v>
      </c>
      <c r="S92">
        <v>47</v>
      </c>
    </row>
    <row r="93" spans="1:19">
      <c r="A93" t="s">
        <v>2</v>
      </c>
      <c r="B93">
        <v>10256</v>
      </c>
      <c r="C93" t="s">
        <v>3</v>
      </c>
      <c r="D93">
        <v>490020</v>
      </c>
      <c r="E93" t="s">
        <v>4</v>
      </c>
      <c r="F93">
        <v>9.9998000000000004E-2</v>
      </c>
      <c r="G93" t="s">
        <v>5</v>
      </c>
      <c r="H93">
        <v>12</v>
      </c>
      <c r="I93" t="s">
        <v>6</v>
      </c>
      <c r="J93">
        <v>-466</v>
      </c>
      <c r="K93" t="s">
        <v>7</v>
      </c>
      <c r="L93">
        <v>35</v>
      </c>
      <c r="M93" t="s">
        <v>8</v>
      </c>
      <c r="N93">
        <v>0</v>
      </c>
      <c r="O93" t="s">
        <v>9</v>
      </c>
      <c r="P93" t="s">
        <v>10</v>
      </c>
      <c r="Q93">
        <v>0</v>
      </c>
      <c r="R93" t="s">
        <v>11</v>
      </c>
      <c r="S93">
        <v>50</v>
      </c>
    </row>
    <row r="94" spans="1:19">
      <c r="A94" t="s">
        <v>2</v>
      </c>
      <c r="B94">
        <v>10256</v>
      </c>
      <c r="C94" t="s">
        <v>3</v>
      </c>
      <c r="D94">
        <v>490027</v>
      </c>
      <c r="E94" t="s">
        <v>4</v>
      </c>
      <c r="F94">
        <v>9.9998000000000004E-2</v>
      </c>
      <c r="G94" t="s">
        <v>5</v>
      </c>
      <c r="H94">
        <v>7</v>
      </c>
      <c r="I94" t="s">
        <v>6</v>
      </c>
      <c r="J94">
        <v>-482</v>
      </c>
      <c r="K94" t="s">
        <v>7</v>
      </c>
      <c r="L94">
        <v>19</v>
      </c>
      <c r="M94" t="s">
        <v>8</v>
      </c>
      <c r="N94">
        <v>0</v>
      </c>
      <c r="O94" t="s">
        <v>9</v>
      </c>
      <c r="P94" t="s">
        <v>10</v>
      </c>
      <c r="Q94">
        <v>0</v>
      </c>
      <c r="R94" t="s">
        <v>11</v>
      </c>
      <c r="S94">
        <v>48</v>
      </c>
    </row>
    <row r="95" spans="1:19">
      <c r="A95" t="s">
        <v>2</v>
      </c>
      <c r="B95">
        <v>10256</v>
      </c>
      <c r="C95" t="s">
        <v>3</v>
      </c>
      <c r="D95">
        <v>490035</v>
      </c>
      <c r="E95" t="s">
        <v>4</v>
      </c>
      <c r="F95">
        <v>9.9998000000000004E-2</v>
      </c>
      <c r="G95" t="s">
        <v>5</v>
      </c>
      <c r="H95">
        <v>8</v>
      </c>
      <c r="I95" t="s">
        <v>6</v>
      </c>
      <c r="J95">
        <v>-482</v>
      </c>
      <c r="K95" t="s">
        <v>7</v>
      </c>
      <c r="L95">
        <v>19</v>
      </c>
      <c r="M95" t="s">
        <v>8</v>
      </c>
      <c r="N95">
        <v>0</v>
      </c>
      <c r="O95" t="s">
        <v>9</v>
      </c>
      <c r="P95" t="s">
        <v>10</v>
      </c>
      <c r="Q95">
        <v>0</v>
      </c>
      <c r="R95" t="s">
        <v>11</v>
      </c>
      <c r="S95">
        <v>48</v>
      </c>
    </row>
    <row r="96" spans="1:19">
      <c r="A96" t="s">
        <v>2</v>
      </c>
      <c r="B96">
        <v>10256</v>
      </c>
      <c r="C96" t="s">
        <v>3</v>
      </c>
      <c r="D96">
        <v>490045</v>
      </c>
      <c r="E96" t="s">
        <v>4</v>
      </c>
      <c r="F96">
        <v>9.9998000000000004E-2</v>
      </c>
      <c r="G96" t="s">
        <v>5</v>
      </c>
      <c r="H96">
        <v>10</v>
      </c>
      <c r="I96" t="s">
        <v>6</v>
      </c>
      <c r="J96">
        <v>-472</v>
      </c>
      <c r="K96" t="s">
        <v>7</v>
      </c>
      <c r="L96">
        <v>29</v>
      </c>
      <c r="M96" t="s">
        <v>8</v>
      </c>
      <c r="N96">
        <v>0</v>
      </c>
      <c r="O96" t="s">
        <v>9</v>
      </c>
      <c r="P96" t="s">
        <v>10</v>
      </c>
      <c r="Q96">
        <v>0</v>
      </c>
      <c r="R96" t="s">
        <v>11</v>
      </c>
      <c r="S96">
        <v>49</v>
      </c>
    </row>
    <row r="97" spans="1:19">
      <c r="A97" t="s">
        <v>2</v>
      </c>
      <c r="B97">
        <v>10256</v>
      </c>
      <c r="C97" t="s">
        <v>3</v>
      </c>
      <c r="D97">
        <v>490079</v>
      </c>
      <c r="E97" t="s">
        <v>4</v>
      </c>
      <c r="F97">
        <v>9.9998000000000004E-2</v>
      </c>
      <c r="G97" t="s">
        <v>5</v>
      </c>
      <c r="H97">
        <v>34</v>
      </c>
      <c r="I97" t="s">
        <v>6</v>
      </c>
      <c r="J97">
        <v>-319</v>
      </c>
      <c r="K97" t="s">
        <v>7</v>
      </c>
      <c r="L97">
        <v>182</v>
      </c>
      <c r="M97" t="s">
        <v>8</v>
      </c>
      <c r="N97">
        <v>0</v>
      </c>
      <c r="O97" t="s">
        <v>9</v>
      </c>
      <c r="P97" t="s">
        <v>10</v>
      </c>
      <c r="Q97">
        <v>0</v>
      </c>
      <c r="R97" t="s">
        <v>11</v>
      </c>
      <c r="S97">
        <v>50</v>
      </c>
    </row>
    <row r="98" spans="1:19">
      <c r="A98" t="s">
        <v>2</v>
      </c>
      <c r="B98">
        <v>10256</v>
      </c>
      <c r="C98" t="s">
        <v>3</v>
      </c>
      <c r="D98">
        <v>490083</v>
      </c>
      <c r="E98" t="s">
        <v>4</v>
      </c>
      <c r="F98">
        <v>9.9998000000000004E-2</v>
      </c>
      <c r="G98" t="s">
        <v>5</v>
      </c>
      <c r="H98">
        <v>4</v>
      </c>
      <c r="I98" t="s">
        <v>6</v>
      </c>
      <c r="J98">
        <v>-493</v>
      </c>
      <c r="K98" t="s">
        <v>7</v>
      </c>
      <c r="L98">
        <v>8</v>
      </c>
      <c r="M98" t="s">
        <v>8</v>
      </c>
      <c r="N98">
        <v>0</v>
      </c>
      <c r="O98" t="s">
        <v>9</v>
      </c>
      <c r="P98" t="s">
        <v>10</v>
      </c>
      <c r="Q98">
        <v>0</v>
      </c>
      <c r="R98" t="s">
        <v>11</v>
      </c>
      <c r="S98">
        <v>48</v>
      </c>
    </row>
    <row r="99" spans="1:19">
      <c r="A99" t="s">
        <v>2</v>
      </c>
      <c r="B99">
        <v>10256</v>
      </c>
      <c r="C99" t="s">
        <v>3</v>
      </c>
      <c r="D99">
        <v>490084</v>
      </c>
      <c r="E99" t="s">
        <v>4</v>
      </c>
      <c r="F99">
        <v>9.9998000000000004E-2</v>
      </c>
      <c r="G99" t="s">
        <v>5</v>
      </c>
      <c r="H99">
        <v>1</v>
      </c>
      <c r="I99" t="s">
        <v>6</v>
      </c>
      <c r="J99">
        <v>-500</v>
      </c>
      <c r="K99" t="s">
        <v>7</v>
      </c>
      <c r="L99">
        <v>1</v>
      </c>
      <c r="M99" t="s">
        <v>8</v>
      </c>
      <c r="N99">
        <v>0</v>
      </c>
      <c r="O99" t="s">
        <v>9</v>
      </c>
      <c r="P99" t="s">
        <v>10</v>
      </c>
      <c r="Q99">
        <v>0</v>
      </c>
      <c r="R99" t="s">
        <v>11</v>
      </c>
      <c r="S99">
        <v>38</v>
      </c>
    </row>
    <row r="100" spans="1:19">
      <c r="A100" t="s">
        <v>2</v>
      </c>
      <c r="B100">
        <v>10256</v>
      </c>
      <c r="C100" t="s">
        <v>3</v>
      </c>
      <c r="D100">
        <v>490097</v>
      </c>
      <c r="E100" t="s">
        <v>4</v>
      </c>
      <c r="F100">
        <v>9.9998000000000004E-2</v>
      </c>
      <c r="G100" t="s">
        <v>5</v>
      </c>
      <c r="H100">
        <v>13</v>
      </c>
      <c r="I100" t="s">
        <v>6</v>
      </c>
      <c r="J100">
        <v>-440</v>
      </c>
      <c r="K100" t="s">
        <v>7</v>
      </c>
      <c r="L100">
        <v>61</v>
      </c>
      <c r="M100" t="s">
        <v>8</v>
      </c>
      <c r="N100">
        <v>0</v>
      </c>
      <c r="O100" t="s">
        <v>9</v>
      </c>
      <c r="P100" t="s">
        <v>10</v>
      </c>
      <c r="Q100">
        <v>0</v>
      </c>
      <c r="R100" t="s">
        <v>11</v>
      </c>
      <c r="S100">
        <v>48</v>
      </c>
    </row>
    <row r="101" spans="1:19">
      <c r="A101" t="s">
        <v>2</v>
      </c>
      <c r="B101">
        <v>10256</v>
      </c>
      <c r="C101" t="s">
        <v>3</v>
      </c>
      <c r="D101">
        <v>490100</v>
      </c>
      <c r="E101" t="s">
        <v>4</v>
      </c>
      <c r="F101">
        <v>9.9998000000000004E-2</v>
      </c>
      <c r="G101" t="s">
        <v>5</v>
      </c>
      <c r="H101">
        <v>3</v>
      </c>
      <c r="I101" t="s">
        <v>6</v>
      </c>
      <c r="J101">
        <v>-496</v>
      </c>
      <c r="K101" t="s">
        <v>7</v>
      </c>
      <c r="L101">
        <v>5</v>
      </c>
      <c r="M101" t="s">
        <v>8</v>
      </c>
      <c r="N101">
        <v>0</v>
      </c>
      <c r="O101" t="s">
        <v>9</v>
      </c>
      <c r="P101" t="s">
        <v>10</v>
      </c>
      <c r="Q101">
        <v>0</v>
      </c>
      <c r="R101" t="s">
        <v>11</v>
      </c>
      <c r="S101">
        <v>45</v>
      </c>
    </row>
    <row r="102" spans="1:19">
      <c r="A102" t="s">
        <v>2</v>
      </c>
      <c r="B102">
        <v>10256</v>
      </c>
      <c r="C102" t="s">
        <v>3</v>
      </c>
      <c r="D102">
        <v>490127</v>
      </c>
      <c r="E102" t="s">
        <v>4</v>
      </c>
      <c r="F102">
        <v>9.9998000000000004E-2</v>
      </c>
      <c r="G102" t="s">
        <v>5</v>
      </c>
      <c r="H102">
        <v>27</v>
      </c>
      <c r="I102" t="s">
        <v>6</v>
      </c>
      <c r="J102">
        <v>-393</v>
      </c>
      <c r="K102" t="s">
        <v>7</v>
      </c>
      <c r="L102">
        <v>108</v>
      </c>
      <c r="M102" t="s">
        <v>8</v>
      </c>
      <c r="N102">
        <v>0</v>
      </c>
      <c r="O102" t="s">
        <v>9</v>
      </c>
      <c r="P102" t="s">
        <v>10</v>
      </c>
      <c r="Q102">
        <v>0</v>
      </c>
      <c r="R102" t="s">
        <v>11</v>
      </c>
      <c r="S102">
        <v>50</v>
      </c>
    </row>
    <row r="103" spans="1:19">
      <c r="A103" t="s">
        <v>2</v>
      </c>
      <c r="B103">
        <v>10256</v>
      </c>
      <c r="C103" t="s">
        <v>3</v>
      </c>
      <c r="D103">
        <v>490128</v>
      </c>
      <c r="E103" t="s">
        <v>4</v>
      </c>
      <c r="F103">
        <v>9.9998000000000004E-2</v>
      </c>
      <c r="G103" t="s">
        <v>5</v>
      </c>
      <c r="H103">
        <v>1</v>
      </c>
      <c r="I103" t="s">
        <v>6</v>
      </c>
      <c r="J103">
        <v>-500</v>
      </c>
      <c r="K103" t="s">
        <v>7</v>
      </c>
      <c r="L103">
        <v>1</v>
      </c>
      <c r="M103" t="s">
        <v>8</v>
      </c>
      <c r="N103">
        <v>0</v>
      </c>
      <c r="O103" t="s">
        <v>9</v>
      </c>
      <c r="P103" t="s">
        <v>10</v>
      </c>
      <c r="Q103">
        <v>0</v>
      </c>
      <c r="R103" t="s">
        <v>11</v>
      </c>
      <c r="S103">
        <v>39</v>
      </c>
    </row>
    <row r="104" spans="1:19">
      <c r="A104" t="s">
        <v>2</v>
      </c>
      <c r="B104">
        <v>10256</v>
      </c>
      <c r="C104" t="s">
        <v>3</v>
      </c>
      <c r="D104">
        <v>490141</v>
      </c>
      <c r="E104" t="s">
        <v>4</v>
      </c>
      <c r="F104">
        <v>9.9998000000000004E-2</v>
      </c>
      <c r="G104" t="s">
        <v>5</v>
      </c>
      <c r="H104">
        <v>13</v>
      </c>
      <c r="I104" t="s">
        <v>6</v>
      </c>
      <c r="J104">
        <v>-451</v>
      </c>
      <c r="K104" t="s">
        <v>7</v>
      </c>
      <c r="L104">
        <v>50</v>
      </c>
      <c r="M104" t="s">
        <v>8</v>
      </c>
      <c r="N104">
        <v>0</v>
      </c>
      <c r="O104" t="s">
        <v>9</v>
      </c>
      <c r="P104" t="s">
        <v>10</v>
      </c>
      <c r="Q104">
        <v>0</v>
      </c>
      <c r="R104" t="s">
        <v>11</v>
      </c>
      <c r="S104">
        <v>50</v>
      </c>
    </row>
    <row r="105" spans="1:19">
      <c r="A105" t="s">
        <v>2</v>
      </c>
      <c r="B105">
        <v>10256</v>
      </c>
      <c r="C105" t="s">
        <v>3</v>
      </c>
      <c r="D105">
        <v>490149</v>
      </c>
      <c r="E105" t="s">
        <v>4</v>
      </c>
      <c r="F105">
        <v>9.9998000000000004E-2</v>
      </c>
      <c r="G105" t="s">
        <v>5</v>
      </c>
      <c r="H105">
        <v>8</v>
      </c>
      <c r="I105" t="s">
        <v>6</v>
      </c>
      <c r="J105">
        <v>-477</v>
      </c>
      <c r="K105" t="s">
        <v>7</v>
      </c>
      <c r="L105">
        <v>24</v>
      </c>
      <c r="M105" t="s">
        <v>8</v>
      </c>
      <c r="N105">
        <v>0</v>
      </c>
      <c r="O105" t="s">
        <v>9</v>
      </c>
      <c r="P105" t="s">
        <v>10</v>
      </c>
      <c r="Q105">
        <v>0</v>
      </c>
      <c r="R105" t="s">
        <v>11</v>
      </c>
      <c r="S105">
        <v>47</v>
      </c>
    </row>
    <row r="106" spans="1:19">
      <c r="A106" t="s">
        <v>2</v>
      </c>
      <c r="B106">
        <v>10256</v>
      </c>
      <c r="C106" t="s">
        <v>3</v>
      </c>
      <c r="D106">
        <v>490157</v>
      </c>
      <c r="E106" t="s">
        <v>4</v>
      </c>
      <c r="F106">
        <v>9.9998000000000004E-2</v>
      </c>
      <c r="G106" t="s">
        <v>5</v>
      </c>
      <c r="H106">
        <v>8</v>
      </c>
      <c r="I106" t="s">
        <v>6</v>
      </c>
      <c r="J106">
        <v>-474</v>
      </c>
      <c r="K106" t="s">
        <v>7</v>
      </c>
      <c r="L106">
        <v>27</v>
      </c>
      <c r="M106" t="s">
        <v>8</v>
      </c>
      <c r="N106">
        <v>0</v>
      </c>
      <c r="O106" t="s">
        <v>9</v>
      </c>
      <c r="P106" t="s">
        <v>10</v>
      </c>
      <c r="Q106">
        <v>0</v>
      </c>
      <c r="R106" t="s">
        <v>11</v>
      </c>
      <c r="S106">
        <v>48</v>
      </c>
    </row>
    <row r="107" spans="1:19">
      <c r="A107" t="s">
        <v>2</v>
      </c>
      <c r="B107">
        <v>10256</v>
      </c>
      <c r="C107" t="s">
        <v>3</v>
      </c>
      <c r="D107">
        <v>490166</v>
      </c>
      <c r="E107" t="s">
        <v>4</v>
      </c>
      <c r="F107">
        <v>9.9998000000000004E-2</v>
      </c>
      <c r="G107" t="s">
        <v>5</v>
      </c>
      <c r="H107">
        <v>9</v>
      </c>
      <c r="I107" t="s">
        <v>6</v>
      </c>
      <c r="J107">
        <v>-476</v>
      </c>
      <c r="K107" t="s">
        <v>7</v>
      </c>
      <c r="L107">
        <v>25</v>
      </c>
      <c r="M107" t="s">
        <v>8</v>
      </c>
      <c r="N107">
        <v>0</v>
      </c>
      <c r="O107" t="s">
        <v>9</v>
      </c>
      <c r="P107" t="s">
        <v>10</v>
      </c>
      <c r="Q107">
        <v>0</v>
      </c>
      <c r="R107" t="s">
        <v>11</v>
      </c>
      <c r="S107">
        <v>48</v>
      </c>
    </row>
    <row r="108" spans="1:19">
      <c r="A108" t="s">
        <v>2</v>
      </c>
      <c r="B108">
        <v>10256</v>
      </c>
      <c r="C108" t="s">
        <v>3</v>
      </c>
      <c r="D108">
        <v>490226</v>
      </c>
      <c r="E108" t="s">
        <v>4</v>
      </c>
      <c r="F108">
        <v>9.9998000000000004E-2</v>
      </c>
      <c r="G108" t="s">
        <v>5</v>
      </c>
      <c r="H108">
        <v>60</v>
      </c>
      <c r="I108" t="s">
        <v>6</v>
      </c>
      <c r="J108">
        <v>-137</v>
      </c>
      <c r="K108" t="s">
        <v>7</v>
      </c>
      <c r="L108">
        <v>364</v>
      </c>
      <c r="M108" t="s">
        <v>8</v>
      </c>
      <c r="N108">
        <v>0</v>
      </c>
      <c r="O108" t="s">
        <v>9</v>
      </c>
      <c r="P108" t="s">
        <v>10</v>
      </c>
      <c r="Q108">
        <v>0</v>
      </c>
      <c r="R108" t="s">
        <v>11</v>
      </c>
      <c r="S108">
        <v>50</v>
      </c>
    </row>
    <row r="109" spans="1:19">
      <c r="A109" t="s">
        <v>2</v>
      </c>
      <c r="B109">
        <v>10256</v>
      </c>
      <c r="C109" t="s">
        <v>3</v>
      </c>
      <c r="D109">
        <v>490227</v>
      </c>
      <c r="E109" t="s">
        <v>4</v>
      </c>
      <c r="F109">
        <v>9.9998000000000004E-2</v>
      </c>
      <c r="G109" t="s">
        <v>5</v>
      </c>
      <c r="H109">
        <v>1</v>
      </c>
      <c r="I109" t="s">
        <v>6</v>
      </c>
      <c r="J109">
        <v>-500</v>
      </c>
      <c r="K109" t="s">
        <v>7</v>
      </c>
      <c r="L109">
        <v>1</v>
      </c>
      <c r="M109" t="s">
        <v>8</v>
      </c>
      <c r="N109">
        <v>0</v>
      </c>
      <c r="O109" t="s">
        <v>9</v>
      </c>
      <c r="P109" t="s">
        <v>10</v>
      </c>
      <c r="Q109">
        <v>0</v>
      </c>
      <c r="R109" t="s">
        <v>11</v>
      </c>
      <c r="S109">
        <v>37</v>
      </c>
    </row>
    <row r="110" spans="1:19">
      <c r="A110" t="s">
        <v>2</v>
      </c>
      <c r="B110">
        <v>10256</v>
      </c>
      <c r="C110" t="s">
        <v>3</v>
      </c>
      <c r="D110">
        <v>490275</v>
      </c>
      <c r="E110" t="s">
        <v>4</v>
      </c>
      <c r="F110">
        <v>9.9998000000000004E-2</v>
      </c>
      <c r="G110" t="s">
        <v>5</v>
      </c>
      <c r="H110">
        <v>48</v>
      </c>
      <c r="I110" t="s">
        <v>6</v>
      </c>
      <c r="J110">
        <v>-161</v>
      </c>
      <c r="K110" t="s">
        <v>7</v>
      </c>
      <c r="L110">
        <v>340</v>
      </c>
      <c r="M110" t="s">
        <v>8</v>
      </c>
      <c r="N110">
        <v>0</v>
      </c>
      <c r="O110" t="s">
        <v>9</v>
      </c>
      <c r="P110" t="s">
        <v>10</v>
      </c>
      <c r="Q110">
        <v>0</v>
      </c>
      <c r="R110" t="s">
        <v>11</v>
      </c>
      <c r="S110">
        <v>50</v>
      </c>
    </row>
    <row r="111" spans="1:19">
      <c r="A111" t="s">
        <v>2</v>
      </c>
      <c r="B111">
        <v>10256</v>
      </c>
      <c r="C111" t="s">
        <v>3</v>
      </c>
      <c r="D111">
        <v>490293</v>
      </c>
      <c r="E111" t="s">
        <v>4</v>
      </c>
      <c r="F111">
        <v>9.9998000000000004E-2</v>
      </c>
      <c r="G111" t="s">
        <v>5</v>
      </c>
      <c r="H111">
        <v>18</v>
      </c>
      <c r="I111" t="s">
        <v>6</v>
      </c>
      <c r="J111">
        <v>-464</v>
      </c>
      <c r="K111" t="s">
        <v>7</v>
      </c>
      <c r="L111">
        <v>37</v>
      </c>
      <c r="M111" t="s">
        <v>8</v>
      </c>
      <c r="N111">
        <v>0</v>
      </c>
      <c r="O111" t="s">
        <v>9</v>
      </c>
      <c r="P111" t="s">
        <v>10</v>
      </c>
      <c r="Q111">
        <v>0</v>
      </c>
      <c r="R111" t="s">
        <v>11</v>
      </c>
      <c r="S111">
        <v>49</v>
      </c>
    </row>
    <row r="112" spans="1:19">
      <c r="A112" t="s">
        <v>2</v>
      </c>
      <c r="B112">
        <v>10256</v>
      </c>
      <c r="C112" t="s">
        <v>3</v>
      </c>
      <c r="D112">
        <v>490311</v>
      </c>
      <c r="E112" t="s">
        <v>4</v>
      </c>
      <c r="F112">
        <v>9.9998000000000004E-2</v>
      </c>
      <c r="G112" t="s">
        <v>5</v>
      </c>
      <c r="H112">
        <v>18</v>
      </c>
      <c r="I112" t="s">
        <v>6</v>
      </c>
      <c r="J112">
        <v>-410</v>
      </c>
      <c r="K112" t="s">
        <v>7</v>
      </c>
      <c r="L112">
        <v>91</v>
      </c>
      <c r="M112" t="s">
        <v>8</v>
      </c>
      <c r="N112">
        <v>0</v>
      </c>
      <c r="O112" t="s">
        <v>9</v>
      </c>
      <c r="P112" t="s">
        <v>10</v>
      </c>
      <c r="Q112">
        <v>0</v>
      </c>
      <c r="R112" t="s">
        <v>11</v>
      </c>
      <c r="S112">
        <v>49</v>
      </c>
    </row>
    <row r="113" spans="1:19">
      <c r="A113" t="s">
        <v>2</v>
      </c>
      <c r="B113">
        <v>10256</v>
      </c>
      <c r="C113" t="s">
        <v>3</v>
      </c>
      <c r="D113">
        <v>490320</v>
      </c>
      <c r="E113" t="s">
        <v>4</v>
      </c>
      <c r="F113">
        <v>9.9998000000000004E-2</v>
      </c>
      <c r="G113" t="s">
        <v>5</v>
      </c>
      <c r="H113">
        <v>9</v>
      </c>
      <c r="I113" t="s">
        <v>6</v>
      </c>
      <c r="J113">
        <v>-473</v>
      </c>
      <c r="K113" t="s">
        <v>7</v>
      </c>
      <c r="L113">
        <v>28</v>
      </c>
      <c r="M113" t="s">
        <v>8</v>
      </c>
      <c r="N113">
        <v>0</v>
      </c>
      <c r="O113" t="s">
        <v>9</v>
      </c>
      <c r="P113" t="s">
        <v>10</v>
      </c>
      <c r="Q113">
        <v>0</v>
      </c>
      <c r="R113" t="s">
        <v>11</v>
      </c>
      <c r="S113">
        <v>49</v>
      </c>
    </row>
    <row r="114" spans="1:19">
      <c r="A114" t="s">
        <v>2</v>
      </c>
      <c r="B114">
        <v>10256</v>
      </c>
      <c r="C114" t="s">
        <v>3</v>
      </c>
      <c r="D114">
        <v>490333</v>
      </c>
      <c r="E114" t="s">
        <v>4</v>
      </c>
      <c r="F114">
        <v>9.9998000000000004E-2</v>
      </c>
      <c r="G114" t="s">
        <v>5</v>
      </c>
      <c r="H114">
        <v>13</v>
      </c>
      <c r="I114" t="s">
        <v>6</v>
      </c>
      <c r="J114">
        <v>-446</v>
      </c>
      <c r="K114" t="s">
        <v>7</v>
      </c>
      <c r="L114">
        <v>55</v>
      </c>
      <c r="M114" t="s">
        <v>8</v>
      </c>
      <c r="N114">
        <v>0</v>
      </c>
      <c r="O114" t="s">
        <v>9</v>
      </c>
      <c r="P114" t="s">
        <v>10</v>
      </c>
      <c r="Q114">
        <v>0</v>
      </c>
      <c r="R114" t="s">
        <v>11</v>
      </c>
      <c r="S114">
        <v>48</v>
      </c>
    </row>
    <row r="115" spans="1:19">
      <c r="A115" t="s">
        <v>2</v>
      </c>
      <c r="B115">
        <v>10256</v>
      </c>
      <c r="C115" t="s">
        <v>3</v>
      </c>
      <c r="D115">
        <v>490348</v>
      </c>
      <c r="E115" t="s">
        <v>4</v>
      </c>
      <c r="F115">
        <v>9.9998000000000004E-2</v>
      </c>
      <c r="G115" t="s">
        <v>5</v>
      </c>
      <c r="H115">
        <v>15</v>
      </c>
      <c r="I115" t="s">
        <v>6</v>
      </c>
      <c r="J115">
        <v>-443</v>
      </c>
      <c r="K115" t="s">
        <v>7</v>
      </c>
      <c r="L115">
        <v>58</v>
      </c>
      <c r="M115" t="s">
        <v>8</v>
      </c>
      <c r="N115">
        <v>0</v>
      </c>
      <c r="O115" t="s">
        <v>9</v>
      </c>
      <c r="P115" t="s">
        <v>10</v>
      </c>
      <c r="Q115">
        <v>0</v>
      </c>
      <c r="R115" t="s">
        <v>11</v>
      </c>
      <c r="S115">
        <v>49</v>
      </c>
    </row>
    <row r="116" spans="1:19">
      <c r="A116" t="s">
        <v>2</v>
      </c>
      <c r="B116">
        <v>10256</v>
      </c>
      <c r="C116" t="s">
        <v>3</v>
      </c>
      <c r="D116">
        <v>490364</v>
      </c>
      <c r="E116" t="s">
        <v>4</v>
      </c>
      <c r="F116">
        <v>9.9998000000000004E-2</v>
      </c>
      <c r="G116" t="s">
        <v>5</v>
      </c>
      <c r="H116">
        <v>16</v>
      </c>
      <c r="I116" t="s">
        <v>6</v>
      </c>
      <c r="J116">
        <v>-426</v>
      </c>
      <c r="K116" t="s">
        <v>7</v>
      </c>
      <c r="L116">
        <v>75</v>
      </c>
      <c r="M116" t="s">
        <v>8</v>
      </c>
      <c r="N116">
        <v>0</v>
      </c>
      <c r="O116" t="s">
        <v>9</v>
      </c>
      <c r="P116" t="s">
        <v>10</v>
      </c>
      <c r="Q116">
        <v>0</v>
      </c>
      <c r="R116" t="s">
        <v>11</v>
      </c>
      <c r="S116">
        <v>49</v>
      </c>
    </row>
    <row r="117" spans="1:19">
      <c r="A117" t="s">
        <v>2</v>
      </c>
      <c r="B117">
        <v>10256</v>
      </c>
      <c r="C117" t="s">
        <v>3</v>
      </c>
      <c r="D117">
        <v>490367</v>
      </c>
      <c r="E117" t="s">
        <v>4</v>
      </c>
      <c r="F117">
        <v>9.9998000000000004E-2</v>
      </c>
      <c r="G117" t="s">
        <v>5</v>
      </c>
      <c r="H117">
        <v>3</v>
      </c>
      <c r="I117" t="s">
        <v>6</v>
      </c>
      <c r="J117">
        <v>-496</v>
      </c>
      <c r="K117" t="s">
        <v>7</v>
      </c>
      <c r="L117">
        <v>5</v>
      </c>
      <c r="M117" t="s">
        <v>8</v>
      </c>
      <c r="N117">
        <v>0</v>
      </c>
      <c r="O117" t="s">
        <v>9</v>
      </c>
      <c r="P117" t="s">
        <v>10</v>
      </c>
      <c r="Q117">
        <v>0</v>
      </c>
      <c r="R117" t="s">
        <v>11</v>
      </c>
      <c r="S117">
        <v>46</v>
      </c>
    </row>
    <row r="118" spans="1:19">
      <c r="A118" t="s">
        <v>2</v>
      </c>
      <c r="B118">
        <v>10256</v>
      </c>
      <c r="C118" t="s">
        <v>3</v>
      </c>
      <c r="D118">
        <v>490380</v>
      </c>
      <c r="E118" t="s">
        <v>4</v>
      </c>
      <c r="F118">
        <v>9.9998000000000004E-2</v>
      </c>
      <c r="G118" t="s">
        <v>5</v>
      </c>
      <c r="H118">
        <v>13</v>
      </c>
      <c r="I118" t="s">
        <v>6</v>
      </c>
      <c r="J118">
        <v>-426</v>
      </c>
      <c r="K118" t="s">
        <v>7</v>
      </c>
      <c r="L118">
        <v>75</v>
      </c>
      <c r="M118" t="s">
        <v>8</v>
      </c>
      <c r="N118">
        <v>0</v>
      </c>
      <c r="O118" t="s">
        <v>9</v>
      </c>
      <c r="P118" t="s">
        <v>10</v>
      </c>
      <c r="Q118">
        <v>0</v>
      </c>
      <c r="R118" t="s">
        <v>11</v>
      </c>
      <c r="S118">
        <v>49</v>
      </c>
    </row>
    <row r="119" spans="1:19">
      <c r="A119" t="s">
        <v>2</v>
      </c>
      <c r="B119">
        <v>10256</v>
      </c>
      <c r="C119" t="s">
        <v>3</v>
      </c>
      <c r="D119">
        <v>490395</v>
      </c>
      <c r="E119" t="s">
        <v>4</v>
      </c>
      <c r="F119">
        <v>9.9998000000000004E-2</v>
      </c>
      <c r="G119" t="s">
        <v>5</v>
      </c>
      <c r="H119">
        <v>15</v>
      </c>
      <c r="I119" t="s">
        <v>6</v>
      </c>
      <c r="J119">
        <v>-434</v>
      </c>
      <c r="K119" t="s">
        <v>7</v>
      </c>
      <c r="L119">
        <v>67</v>
      </c>
      <c r="M119" t="s">
        <v>8</v>
      </c>
      <c r="N119">
        <v>0</v>
      </c>
      <c r="O119" t="s">
        <v>9</v>
      </c>
      <c r="P119" t="s">
        <v>10</v>
      </c>
      <c r="Q119">
        <v>0</v>
      </c>
      <c r="R119" t="s">
        <v>11</v>
      </c>
      <c r="S119">
        <v>48</v>
      </c>
    </row>
    <row r="120" spans="1:19">
      <c r="A120" t="s">
        <v>2</v>
      </c>
      <c r="B120">
        <v>10256</v>
      </c>
      <c r="C120" t="s">
        <v>3</v>
      </c>
      <c r="D120">
        <v>490477</v>
      </c>
      <c r="E120" t="s">
        <v>4</v>
      </c>
      <c r="F120">
        <v>9.9998000000000004E-2</v>
      </c>
      <c r="G120" t="s">
        <v>5</v>
      </c>
      <c r="H120">
        <v>82</v>
      </c>
      <c r="I120" t="s">
        <v>6</v>
      </c>
      <c r="J120">
        <v>422</v>
      </c>
      <c r="K120" t="s">
        <v>7</v>
      </c>
      <c r="L120">
        <v>923</v>
      </c>
      <c r="M120" t="s">
        <v>8</v>
      </c>
      <c r="N120">
        <v>0</v>
      </c>
      <c r="O120" t="s">
        <v>9</v>
      </c>
      <c r="P120" t="s">
        <v>10</v>
      </c>
      <c r="Q120">
        <v>0</v>
      </c>
      <c r="R120" t="s">
        <v>11</v>
      </c>
      <c r="S120">
        <v>50</v>
      </c>
    </row>
    <row r="121" spans="1:19">
      <c r="A121" t="s">
        <v>2</v>
      </c>
      <c r="B121">
        <v>10256</v>
      </c>
      <c r="C121" t="s">
        <v>3</v>
      </c>
      <c r="D121">
        <v>490494</v>
      </c>
      <c r="E121" t="s">
        <v>4</v>
      </c>
      <c r="F121">
        <v>9.9998000000000004E-2</v>
      </c>
      <c r="G121" t="s">
        <v>5</v>
      </c>
      <c r="H121">
        <v>17</v>
      </c>
      <c r="I121" t="s">
        <v>6</v>
      </c>
      <c r="J121">
        <v>-418</v>
      </c>
      <c r="K121" t="s">
        <v>7</v>
      </c>
      <c r="L121">
        <v>83</v>
      </c>
      <c r="M121" t="s">
        <v>8</v>
      </c>
      <c r="N121">
        <v>0</v>
      </c>
      <c r="O121" t="s">
        <v>9</v>
      </c>
      <c r="P121" t="s">
        <v>10</v>
      </c>
      <c r="Q121">
        <v>0</v>
      </c>
      <c r="R121" t="s">
        <v>11</v>
      </c>
      <c r="S121">
        <v>49</v>
      </c>
    </row>
    <row r="122" spans="1:19">
      <c r="A122" t="s">
        <v>2</v>
      </c>
      <c r="B122">
        <v>10256</v>
      </c>
      <c r="C122" t="s">
        <v>3</v>
      </c>
      <c r="D122">
        <v>490508</v>
      </c>
      <c r="E122" t="s">
        <v>4</v>
      </c>
      <c r="F122">
        <v>9.9998000000000004E-2</v>
      </c>
      <c r="G122" t="s">
        <v>5</v>
      </c>
      <c r="H122">
        <v>14</v>
      </c>
      <c r="I122" t="s">
        <v>6</v>
      </c>
      <c r="J122">
        <v>-437</v>
      </c>
      <c r="K122" t="s">
        <v>7</v>
      </c>
      <c r="L122">
        <v>64</v>
      </c>
      <c r="M122" t="s">
        <v>8</v>
      </c>
      <c r="N122">
        <v>0</v>
      </c>
      <c r="O122" t="s">
        <v>9</v>
      </c>
      <c r="P122" t="s">
        <v>10</v>
      </c>
      <c r="Q122">
        <v>0</v>
      </c>
      <c r="R122" t="s">
        <v>11</v>
      </c>
      <c r="S122">
        <v>49</v>
      </c>
    </row>
    <row r="123" spans="1:19">
      <c r="A123" t="s">
        <v>2</v>
      </c>
      <c r="B123">
        <v>10256</v>
      </c>
      <c r="C123" t="s">
        <v>3</v>
      </c>
      <c r="D123">
        <v>490522</v>
      </c>
      <c r="E123" t="s">
        <v>4</v>
      </c>
      <c r="F123">
        <v>9.9998000000000004E-2</v>
      </c>
      <c r="G123" t="s">
        <v>5</v>
      </c>
      <c r="H123">
        <v>14</v>
      </c>
      <c r="I123" t="s">
        <v>6</v>
      </c>
      <c r="J123">
        <v>-438</v>
      </c>
      <c r="K123" t="s">
        <v>7</v>
      </c>
      <c r="L123">
        <v>63</v>
      </c>
      <c r="M123" t="s">
        <v>8</v>
      </c>
      <c r="N123">
        <v>0</v>
      </c>
      <c r="O123" t="s">
        <v>9</v>
      </c>
      <c r="P123" t="s">
        <v>10</v>
      </c>
      <c r="Q123">
        <v>0</v>
      </c>
      <c r="R123" t="s">
        <v>11</v>
      </c>
      <c r="S123">
        <v>49</v>
      </c>
    </row>
    <row r="124" spans="1:19">
      <c r="A124" t="s">
        <v>2</v>
      </c>
      <c r="B124">
        <v>10256</v>
      </c>
      <c r="C124" t="s">
        <v>3</v>
      </c>
      <c r="D124">
        <v>491798</v>
      </c>
      <c r="E124" t="s">
        <v>4</v>
      </c>
      <c r="F124">
        <v>9.9998000000000004E-2</v>
      </c>
      <c r="G124" t="s">
        <v>5</v>
      </c>
      <c r="H124">
        <v>1276</v>
      </c>
      <c r="I124" t="s">
        <v>6</v>
      </c>
      <c r="J124">
        <v>28972</v>
      </c>
      <c r="K124" t="s">
        <v>7</v>
      </c>
      <c r="L124">
        <v>29473</v>
      </c>
      <c r="M124" t="s">
        <v>8</v>
      </c>
      <c r="N124">
        <v>0</v>
      </c>
      <c r="O124" t="s">
        <v>9</v>
      </c>
      <c r="P124" t="s">
        <v>10</v>
      </c>
      <c r="Q124">
        <v>0</v>
      </c>
      <c r="R124" t="s">
        <v>11</v>
      </c>
      <c r="S124">
        <v>49</v>
      </c>
    </row>
    <row r="125" spans="1:19">
      <c r="A125" t="s">
        <v>2</v>
      </c>
      <c r="B125">
        <v>10256</v>
      </c>
      <c r="C125" t="s">
        <v>3</v>
      </c>
      <c r="D125">
        <v>491839</v>
      </c>
      <c r="E125" t="s">
        <v>4</v>
      </c>
      <c r="F125">
        <v>9.9998000000000004E-2</v>
      </c>
      <c r="G125" t="s">
        <v>5</v>
      </c>
      <c r="H125">
        <v>41</v>
      </c>
      <c r="I125" t="s">
        <v>6</v>
      </c>
      <c r="J125">
        <v>-6</v>
      </c>
      <c r="K125" t="s">
        <v>7</v>
      </c>
      <c r="L125">
        <v>495</v>
      </c>
      <c r="M125" t="s">
        <v>8</v>
      </c>
      <c r="N125">
        <v>0</v>
      </c>
      <c r="O125" t="s">
        <v>9</v>
      </c>
      <c r="P125" t="s">
        <v>10</v>
      </c>
      <c r="Q125">
        <v>0</v>
      </c>
      <c r="R125" t="s">
        <v>11</v>
      </c>
      <c r="S125">
        <v>49</v>
      </c>
    </row>
    <row r="126" spans="1:19">
      <c r="A126" t="s">
        <v>2</v>
      </c>
      <c r="B126">
        <v>10256</v>
      </c>
      <c r="C126" t="s">
        <v>3</v>
      </c>
      <c r="D126">
        <v>491859</v>
      </c>
      <c r="E126" t="s">
        <v>4</v>
      </c>
      <c r="F126">
        <v>9.9998000000000004E-2</v>
      </c>
      <c r="G126" t="s">
        <v>5</v>
      </c>
      <c r="H126">
        <v>20</v>
      </c>
      <c r="I126" t="s">
        <v>6</v>
      </c>
      <c r="J126">
        <v>-326</v>
      </c>
      <c r="K126" t="s">
        <v>7</v>
      </c>
      <c r="L126">
        <v>175</v>
      </c>
      <c r="M126" t="s">
        <v>8</v>
      </c>
      <c r="N126">
        <v>0</v>
      </c>
      <c r="O126" t="s">
        <v>9</v>
      </c>
      <c r="P126" t="s">
        <v>10</v>
      </c>
      <c r="Q126">
        <v>0</v>
      </c>
      <c r="R126" t="s">
        <v>11</v>
      </c>
      <c r="S126">
        <v>49</v>
      </c>
    </row>
    <row r="127" spans="1:19">
      <c r="A127" t="s">
        <v>2</v>
      </c>
      <c r="B127">
        <v>10256</v>
      </c>
      <c r="C127" t="s">
        <v>3</v>
      </c>
      <c r="D127">
        <v>492121</v>
      </c>
      <c r="E127" t="s">
        <v>4</v>
      </c>
      <c r="F127">
        <v>9.9998000000000004E-2</v>
      </c>
      <c r="G127" t="s">
        <v>5</v>
      </c>
      <c r="H127">
        <v>262</v>
      </c>
      <c r="I127" t="s">
        <v>6</v>
      </c>
      <c r="J127">
        <v>5474</v>
      </c>
      <c r="K127" t="s">
        <v>7</v>
      </c>
      <c r="L127">
        <v>5975</v>
      </c>
      <c r="M127" t="s">
        <v>8</v>
      </c>
      <c r="N127">
        <v>0</v>
      </c>
      <c r="O127" t="s">
        <v>9</v>
      </c>
      <c r="P127" t="s">
        <v>10</v>
      </c>
      <c r="Q127">
        <v>0</v>
      </c>
      <c r="R127" t="s">
        <v>11</v>
      </c>
      <c r="S127">
        <v>49</v>
      </c>
    </row>
    <row r="128" spans="1:19">
      <c r="A128" t="s">
        <v>2</v>
      </c>
      <c r="B128">
        <v>10256</v>
      </c>
      <c r="C128" t="s">
        <v>3</v>
      </c>
      <c r="D128">
        <v>492720</v>
      </c>
      <c r="E128" t="s">
        <v>4</v>
      </c>
      <c r="F128">
        <v>9.9998000000000004E-2</v>
      </c>
      <c r="G128" t="s">
        <v>5</v>
      </c>
      <c r="H128">
        <v>599</v>
      </c>
      <c r="I128" t="s">
        <v>6</v>
      </c>
      <c r="J128">
        <v>11481</v>
      </c>
      <c r="K128" t="s">
        <v>7</v>
      </c>
      <c r="L128">
        <v>11982</v>
      </c>
      <c r="M128" t="s">
        <v>8</v>
      </c>
      <c r="N128">
        <v>0</v>
      </c>
      <c r="O128" t="s">
        <v>9</v>
      </c>
      <c r="P128" t="s">
        <v>10</v>
      </c>
      <c r="Q128">
        <v>0</v>
      </c>
      <c r="R128" t="s">
        <v>11</v>
      </c>
      <c r="S128">
        <v>49</v>
      </c>
    </row>
    <row r="129" spans="1:19">
      <c r="A129" t="s">
        <v>2</v>
      </c>
      <c r="B129">
        <v>10256</v>
      </c>
      <c r="C129" t="s">
        <v>3</v>
      </c>
      <c r="D129">
        <v>496089</v>
      </c>
      <c r="E129" t="s">
        <v>4</v>
      </c>
      <c r="F129">
        <v>9.9998000000000004E-2</v>
      </c>
      <c r="G129" t="s">
        <v>5</v>
      </c>
      <c r="H129">
        <v>3369</v>
      </c>
      <c r="I129" t="s">
        <v>6</v>
      </c>
      <c r="J129">
        <v>72942</v>
      </c>
      <c r="K129" t="s">
        <v>7</v>
      </c>
      <c r="L129">
        <v>73443</v>
      </c>
      <c r="M129" t="s">
        <v>8</v>
      </c>
      <c r="N129">
        <v>0</v>
      </c>
      <c r="O129" t="s">
        <v>9</v>
      </c>
      <c r="P129" t="s">
        <v>10</v>
      </c>
      <c r="Q129">
        <v>0</v>
      </c>
      <c r="R129" t="s">
        <v>11</v>
      </c>
      <c r="S129">
        <v>49</v>
      </c>
    </row>
    <row r="130" spans="1:19">
      <c r="A130" t="s">
        <v>2</v>
      </c>
      <c r="B130">
        <v>10256</v>
      </c>
      <c r="C130" t="s">
        <v>3</v>
      </c>
      <c r="D130">
        <v>496092</v>
      </c>
      <c r="E130" t="s">
        <v>4</v>
      </c>
      <c r="F130">
        <v>9.9998000000000004E-2</v>
      </c>
      <c r="G130" t="s">
        <v>5</v>
      </c>
      <c r="H130">
        <v>3</v>
      </c>
      <c r="I130" t="s">
        <v>6</v>
      </c>
      <c r="J130">
        <v>-496</v>
      </c>
      <c r="K130" t="s">
        <v>7</v>
      </c>
      <c r="L130">
        <v>5</v>
      </c>
      <c r="M130" t="s">
        <v>8</v>
      </c>
      <c r="N130">
        <v>0</v>
      </c>
      <c r="O130" t="s">
        <v>9</v>
      </c>
      <c r="P130" t="s">
        <v>10</v>
      </c>
      <c r="Q130">
        <v>0</v>
      </c>
      <c r="R130" t="s">
        <v>11</v>
      </c>
      <c r="S130">
        <v>45</v>
      </c>
    </row>
    <row r="131" spans="1:19">
      <c r="A131" t="s">
        <v>2</v>
      </c>
      <c r="B131">
        <v>10256</v>
      </c>
      <c r="C131" t="s">
        <v>3</v>
      </c>
      <c r="D131">
        <v>496316</v>
      </c>
      <c r="E131" t="s">
        <v>4</v>
      </c>
      <c r="F131">
        <v>9.9998000000000004E-2</v>
      </c>
      <c r="G131" t="s">
        <v>5</v>
      </c>
      <c r="H131">
        <v>224</v>
      </c>
      <c r="I131" t="s">
        <v>6</v>
      </c>
      <c r="J131">
        <v>4303</v>
      </c>
      <c r="K131" t="s">
        <v>7</v>
      </c>
      <c r="L131">
        <v>4804</v>
      </c>
      <c r="M131" t="s">
        <v>8</v>
      </c>
      <c r="N131">
        <v>0</v>
      </c>
      <c r="O131" t="s">
        <v>9</v>
      </c>
      <c r="P131" t="s">
        <v>10</v>
      </c>
      <c r="Q131">
        <v>0</v>
      </c>
      <c r="R131" t="s">
        <v>11</v>
      </c>
      <c r="S131">
        <v>49</v>
      </c>
    </row>
    <row r="132" spans="1:19">
      <c r="A132" t="s">
        <v>2</v>
      </c>
      <c r="B132">
        <v>10256</v>
      </c>
      <c r="C132" t="s">
        <v>3</v>
      </c>
      <c r="D132">
        <v>499387</v>
      </c>
      <c r="E132" t="s">
        <v>4</v>
      </c>
      <c r="F132">
        <v>9.9998000000000004E-2</v>
      </c>
      <c r="G132" t="s">
        <v>5</v>
      </c>
      <c r="H132">
        <v>3071</v>
      </c>
      <c r="I132" t="s">
        <v>6</v>
      </c>
      <c r="J132">
        <v>67890</v>
      </c>
      <c r="K132" t="s">
        <v>7</v>
      </c>
      <c r="L132">
        <v>68391</v>
      </c>
      <c r="M132" t="s">
        <v>8</v>
      </c>
      <c r="N132">
        <v>0</v>
      </c>
      <c r="O132" t="s">
        <v>9</v>
      </c>
      <c r="P132" t="s">
        <v>10</v>
      </c>
      <c r="Q132">
        <v>0</v>
      </c>
      <c r="R132" t="s">
        <v>11</v>
      </c>
      <c r="S132">
        <v>49</v>
      </c>
    </row>
    <row r="133" spans="1:19">
      <c r="A133" t="s">
        <v>2</v>
      </c>
      <c r="B133">
        <v>10256</v>
      </c>
      <c r="C133" t="s">
        <v>3</v>
      </c>
      <c r="D133">
        <v>499634</v>
      </c>
      <c r="E133" t="s">
        <v>4</v>
      </c>
      <c r="F133">
        <v>9.9998000000000004E-2</v>
      </c>
      <c r="G133" t="s">
        <v>5</v>
      </c>
      <c r="H133">
        <v>247</v>
      </c>
      <c r="I133" t="s">
        <v>6</v>
      </c>
      <c r="J133">
        <v>4172</v>
      </c>
      <c r="K133" t="s">
        <v>7</v>
      </c>
      <c r="L133">
        <v>4673</v>
      </c>
      <c r="M133" t="s">
        <v>8</v>
      </c>
      <c r="N133">
        <v>0</v>
      </c>
      <c r="O133" t="s">
        <v>9</v>
      </c>
      <c r="P133" t="s">
        <v>10</v>
      </c>
      <c r="Q133">
        <v>0</v>
      </c>
      <c r="R133" t="s">
        <v>11</v>
      </c>
      <c r="S133">
        <v>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6"/>
  <sheetViews>
    <sheetView workbookViewId="0">
      <selection activeCell="B3" sqref="B3"/>
    </sheetView>
  </sheetViews>
  <sheetFormatPr baseColWidth="10" defaultRowHeight="15" x14ac:dyDescent="0"/>
  <cols>
    <col min="8" max="8" width="10.6640625" customWidth="1"/>
  </cols>
  <sheetData>
    <row r="1" spans="1:19">
      <c r="A1" t="s">
        <v>17</v>
      </c>
    </row>
    <row r="2" spans="1:19">
      <c r="B2" t="s">
        <v>35</v>
      </c>
    </row>
    <row r="3" spans="1:19">
      <c r="H3" t="s">
        <v>5</v>
      </c>
      <c r="I3" t="s">
        <v>20</v>
      </c>
      <c r="L3" t="s">
        <v>19</v>
      </c>
    </row>
    <row r="4" spans="1:19" s="1" customFormat="1">
      <c r="A4" s="1" t="s">
        <v>1</v>
      </c>
      <c r="H4" s="3">
        <v>45.396969696969698</v>
      </c>
      <c r="I4" s="3">
        <f>H4-'turn 4'!H4</f>
        <v>-2.4087627871067383</v>
      </c>
      <c r="J4" s="3">
        <f>H4-'turn 3'!H5</f>
        <v>-10.06969696969697</v>
      </c>
    </row>
    <row r="5" spans="1:19" s="1" customFormat="1">
      <c r="A5" s="1" t="s">
        <v>12</v>
      </c>
      <c r="H5" s="3">
        <v>53.056537102473499</v>
      </c>
      <c r="I5" s="3">
        <v>-15.96198141604502</v>
      </c>
      <c r="J5" s="3">
        <v>-18.643462897526504</v>
      </c>
    </row>
    <row r="6" spans="1:19" s="1" customFormat="1">
      <c r="A6" s="1" t="s">
        <v>13</v>
      </c>
      <c r="H6" s="3">
        <f>AVERAGE(H14:H276)</f>
        <v>57.429657794676807</v>
      </c>
      <c r="I6" s="3">
        <f>H6-'turn 4'!H6</f>
        <v>-47.634171992557235</v>
      </c>
      <c r="J6" s="3">
        <f>H6-'turn 3'!H7</f>
        <v>-20.830758871989865</v>
      </c>
    </row>
    <row r="7" spans="1:19" s="1" customFormat="1">
      <c r="A7" s="1" t="s">
        <v>14</v>
      </c>
      <c r="H7" s="1" t="s">
        <v>34</v>
      </c>
    </row>
    <row r="8" spans="1:19" s="1" customFormat="1">
      <c r="A8" s="1" t="s">
        <v>15</v>
      </c>
    </row>
    <row r="9" spans="1:19" s="1" customFormat="1">
      <c r="A9" s="1" t="s">
        <v>21</v>
      </c>
    </row>
    <row r="10" spans="1:19" s="1" customFormat="1">
      <c r="A10" s="1" t="s">
        <v>22</v>
      </c>
    </row>
    <row r="11" spans="1:19" s="1" customFormat="1"/>
    <row r="14" spans="1:19">
      <c r="A14" t="s">
        <v>2</v>
      </c>
      <c r="B14">
        <v>344</v>
      </c>
      <c r="C14" t="s">
        <v>3</v>
      </c>
      <c r="D14">
        <v>65025</v>
      </c>
      <c r="E14" t="s">
        <v>4</v>
      </c>
      <c r="F14">
        <v>0.87195</v>
      </c>
      <c r="G14" t="s">
        <v>5</v>
      </c>
      <c r="H14">
        <v>199</v>
      </c>
      <c r="I14" t="s">
        <v>6</v>
      </c>
      <c r="J14">
        <v>2488</v>
      </c>
      <c r="K14" t="s">
        <v>7</v>
      </c>
      <c r="L14">
        <v>2989</v>
      </c>
      <c r="M14" t="s">
        <v>8</v>
      </c>
      <c r="N14">
        <v>0</v>
      </c>
      <c r="O14" t="s">
        <v>9</v>
      </c>
      <c r="P14" t="s">
        <v>10</v>
      </c>
      <c r="Q14">
        <v>0</v>
      </c>
      <c r="R14" t="s">
        <v>11</v>
      </c>
      <c r="S14">
        <v>43</v>
      </c>
    </row>
    <row r="15" spans="1:19">
      <c r="A15" t="s">
        <v>2</v>
      </c>
      <c r="B15">
        <v>344</v>
      </c>
      <c r="C15" t="s">
        <v>3</v>
      </c>
      <c r="D15">
        <v>65133</v>
      </c>
      <c r="E15" t="s">
        <v>4</v>
      </c>
      <c r="F15">
        <v>0.87173400000000001</v>
      </c>
      <c r="G15" t="s">
        <v>5</v>
      </c>
      <c r="H15">
        <v>108</v>
      </c>
      <c r="I15" t="s">
        <v>6</v>
      </c>
      <c r="J15">
        <v>251</v>
      </c>
      <c r="K15" t="s">
        <v>7</v>
      </c>
      <c r="L15">
        <v>752</v>
      </c>
      <c r="M15" t="s">
        <v>8</v>
      </c>
      <c r="N15">
        <v>0</v>
      </c>
      <c r="O15" t="s">
        <v>9</v>
      </c>
      <c r="P15" t="s">
        <v>10</v>
      </c>
      <c r="Q15">
        <v>0</v>
      </c>
      <c r="R15" t="s">
        <v>11</v>
      </c>
      <c r="S15">
        <v>43</v>
      </c>
    </row>
    <row r="16" spans="1:19">
      <c r="A16" t="s">
        <v>2</v>
      </c>
      <c r="B16">
        <v>344</v>
      </c>
      <c r="C16" t="s">
        <v>3</v>
      </c>
      <c r="D16">
        <v>65144</v>
      </c>
      <c r="E16" t="s">
        <v>4</v>
      </c>
      <c r="F16">
        <v>0.87171200000000004</v>
      </c>
      <c r="G16" t="s">
        <v>5</v>
      </c>
      <c r="H16">
        <v>11</v>
      </c>
      <c r="I16" t="s">
        <v>6</v>
      </c>
      <c r="J16">
        <v>-421</v>
      </c>
      <c r="K16" t="s">
        <v>7</v>
      </c>
      <c r="L16">
        <v>80</v>
      </c>
      <c r="M16" t="s">
        <v>8</v>
      </c>
      <c r="N16">
        <v>0</v>
      </c>
      <c r="O16" t="s">
        <v>9</v>
      </c>
      <c r="P16" t="s">
        <v>10</v>
      </c>
      <c r="Q16">
        <v>0</v>
      </c>
      <c r="R16" t="s">
        <v>11</v>
      </c>
      <c r="S16">
        <v>41</v>
      </c>
    </row>
    <row r="17" spans="1:19">
      <c r="A17" t="s">
        <v>2</v>
      </c>
      <c r="B17">
        <v>344</v>
      </c>
      <c r="C17" t="s">
        <v>3</v>
      </c>
      <c r="D17">
        <v>65190</v>
      </c>
      <c r="E17" t="s">
        <v>4</v>
      </c>
      <c r="F17">
        <v>0.87161999999999995</v>
      </c>
      <c r="G17" t="s">
        <v>5</v>
      </c>
      <c r="H17">
        <v>46</v>
      </c>
      <c r="I17" t="s">
        <v>6</v>
      </c>
      <c r="J17">
        <v>162</v>
      </c>
      <c r="K17" t="s">
        <v>7</v>
      </c>
      <c r="L17">
        <v>663</v>
      </c>
      <c r="M17" t="s">
        <v>8</v>
      </c>
      <c r="N17">
        <v>0</v>
      </c>
      <c r="O17" t="s">
        <v>9</v>
      </c>
      <c r="P17" t="s">
        <v>10</v>
      </c>
      <c r="Q17">
        <v>0</v>
      </c>
      <c r="R17" t="s">
        <v>11</v>
      </c>
      <c r="S17">
        <v>43</v>
      </c>
    </row>
    <row r="18" spans="1:19">
      <c r="A18" t="s">
        <v>2</v>
      </c>
      <c r="B18">
        <v>344</v>
      </c>
      <c r="C18" t="s">
        <v>3</v>
      </c>
      <c r="D18">
        <v>65336</v>
      </c>
      <c r="E18" t="s">
        <v>4</v>
      </c>
      <c r="F18">
        <v>0.87132799999999999</v>
      </c>
      <c r="G18" t="s">
        <v>5</v>
      </c>
      <c r="H18">
        <v>146</v>
      </c>
      <c r="I18" t="s">
        <v>6</v>
      </c>
      <c r="J18">
        <v>1121</v>
      </c>
      <c r="K18" t="s">
        <v>7</v>
      </c>
      <c r="L18">
        <v>1622</v>
      </c>
      <c r="M18" t="s">
        <v>8</v>
      </c>
      <c r="N18">
        <v>0</v>
      </c>
      <c r="O18" t="s">
        <v>9</v>
      </c>
      <c r="P18" t="s">
        <v>10</v>
      </c>
      <c r="Q18">
        <v>0</v>
      </c>
      <c r="R18" t="s">
        <v>11</v>
      </c>
      <c r="S18">
        <v>43</v>
      </c>
    </row>
    <row r="19" spans="1:19">
      <c r="A19" t="s">
        <v>2</v>
      </c>
      <c r="B19">
        <v>344</v>
      </c>
      <c r="C19" t="s">
        <v>3</v>
      </c>
      <c r="D19">
        <v>65595</v>
      </c>
      <c r="E19" t="s">
        <v>4</v>
      </c>
      <c r="F19">
        <v>0.87080999999999997</v>
      </c>
      <c r="G19" t="s">
        <v>5</v>
      </c>
      <c r="H19">
        <v>259</v>
      </c>
      <c r="I19" t="s">
        <v>6</v>
      </c>
      <c r="J19">
        <v>3460</v>
      </c>
      <c r="K19" t="s">
        <v>7</v>
      </c>
      <c r="L19">
        <v>3961</v>
      </c>
      <c r="M19" t="s">
        <v>8</v>
      </c>
      <c r="N19">
        <v>0</v>
      </c>
      <c r="O19" t="s">
        <v>9</v>
      </c>
      <c r="P19" t="s">
        <v>10</v>
      </c>
      <c r="Q19">
        <v>0</v>
      </c>
      <c r="R19" t="s">
        <v>11</v>
      </c>
      <c r="S19">
        <v>43</v>
      </c>
    </row>
    <row r="20" spans="1:19">
      <c r="A20" t="s">
        <v>2</v>
      </c>
      <c r="B20">
        <v>344</v>
      </c>
      <c r="C20" t="s">
        <v>3</v>
      </c>
      <c r="D20">
        <v>65785</v>
      </c>
      <c r="E20" t="s">
        <v>4</v>
      </c>
      <c r="F20">
        <v>0.87043000000000004</v>
      </c>
      <c r="G20" t="s">
        <v>5</v>
      </c>
      <c r="H20">
        <v>190</v>
      </c>
      <c r="I20" t="s">
        <v>6</v>
      </c>
      <c r="J20">
        <v>1111</v>
      </c>
      <c r="K20" t="s">
        <v>7</v>
      </c>
      <c r="L20">
        <v>1612</v>
      </c>
      <c r="M20" t="s">
        <v>8</v>
      </c>
      <c r="N20">
        <v>0</v>
      </c>
      <c r="O20" t="s">
        <v>9</v>
      </c>
      <c r="P20" t="s">
        <v>10</v>
      </c>
      <c r="Q20">
        <v>0</v>
      </c>
      <c r="R20" t="s">
        <v>11</v>
      </c>
      <c r="S20">
        <v>43</v>
      </c>
    </row>
    <row r="21" spans="1:19">
      <c r="A21" t="s">
        <v>2</v>
      </c>
      <c r="B21">
        <v>344</v>
      </c>
      <c r="C21" t="s">
        <v>3</v>
      </c>
      <c r="D21">
        <v>65847</v>
      </c>
      <c r="E21" t="s">
        <v>4</v>
      </c>
      <c r="F21">
        <v>0.87030600000000002</v>
      </c>
      <c r="G21" t="s">
        <v>5</v>
      </c>
      <c r="H21">
        <v>62</v>
      </c>
      <c r="I21" t="s">
        <v>6</v>
      </c>
      <c r="J21">
        <v>245</v>
      </c>
      <c r="K21" t="s">
        <v>7</v>
      </c>
      <c r="L21">
        <v>746</v>
      </c>
      <c r="M21" t="s">
        <v>8</v>
      </c>
      <c r="N21">
        <v>0</v>
      </c>
      <c r="O21" t="s">
        <v>9</v>
      </c>
      <c r="P21" t="s">
        <v>10</v>
      </c>
      <c r="Q21">
        <v>0</v>
      </c>
      <c r="R21" t="s">
        <v>11</v>
      </c>
      <c r="S21">
        <v>43</v>
      </c>
    </row>
    <row r="22" spans="1:19">
      <c r="A22" t="s">
        <v>2</v>
      </c>
      <c r="B22">
        <v>344</v>
      </c>
      <c r="C22" t="s">
        <v>3</v>
      </c>
      <c r="D22">
        <v>65916</v>
      </c>
      <c r="E22" t="s">
        <v>4</v>
      </c>
      <c r="F22">
        <v>0.87016800000000005</v>
      </c>
      <c r="G22" t="s">
        <v>5</v>
      </c>
      <c r="H22">
        <v>69</v>
      </c>
      <c r="I22" t="s">
        <v>6</v>
      </c>
      <c r="J22">
        <v>22</v>
      </c>
      <c r="K22" t="s">
        <v>7</v>
      </c>
      <c r="L22">
        <v>523</v>
      </c>
      <c r="M22" t="s">
        <v>8</v>
      </c>
      <c r="N22">
        <v>0</v>
      </c>
      <c r="O22" t="s">
        <v>9</v>
      </c>
      <c r="P22" t="s">
        <v>10</v>
      </c>
      <c r="Q22">
        <v>0</v>
      </c>
      <c r="R22" t="s">
        <v>11</v>
      </c>
      <c r="S22">
        <v>43</v>
      </c>
    </row>
    <row r="23" spans="1:19">
      <c r="A23" t="s">
        <v>2</v>
      </c>
      <c r="B23">
        <v>344</v>
      </c>
      <c r="C23" t="s">
        <v>3</v>
      </c>
      <c r="D23">
        <v>65917</v>
      </c>
      <c r="E23" t="s">
        <v>4</v>
      </c>
      <c r="F23">
        <v>0.870166</v>
      </c>
      <c r="G23" t="s">
        <v>5</v>
      </c>
      <c r="H23">
        <v>1</v>
      </c>
      <c r="I23" t="s">
        <v>6</v>
      </c>
      <c r="J23">
        <v>-500</v>
      </c>
      <c r="K23" t="s">
        <v>7</v>
      </c>
      <c r="L23">
        <v>1</v>
      </c>
      <c r="M23" t="s">
        <v>8</v>
      </c>
      <c r="N23">
        <v>0</v>
      </c>
      <c r="O23" t="s">
        <v>9</v>
      </c>
      <c r="P23" t="s">
        <v>10</v>
      </c>
      <c r="Q23">
        <v>0</v>
      </c>
      <c r="R23" t="s">
        <v>11</v>
      </c>
      <c r="S23">
        <v>33</v>
      </c>
    </row>
    <row r="24" spans="1:19">
      <c r="A24" t="s">
        <v>2</v>
      </c>
      <c r="B24">
        <v>344</v>
      </c>
      <c r="C24" t="s">
        <v>3</v>
      </c>
      <c r="D24">
        <v>66168</v>
      </c>
      <c r="E24" t="s">
        <v>4</v>
      </c>
      <c r="F24">
        <v>0.86966399999999999</v>
      </c>
      <c r="G24" t="s">
        <v>5</v>
      </c>
      <c r="H24">
        <v>251</v>
      </c>
      <c r="I24" t="s">
        <v>6</v>
      </c>
      <c r="J24">
        <v>1858</v>
      </c>
      <c r="K24" t="s">
        <v>7</v>
      </c>
      <c r="L24">
        <v>2359</v>
      </c>
      <c r="M24" t="s">
        <v>8</v>
      </c>
      <c r="N24">
        <v>0</v>
      </c>
      <c r="O24" t="s">
        <v>9</v>
      </c>
      <c r="P24" t="s">
        <v>10</v>
      </c>
      <c r="Q24">
        <v>0</v>
      </c>
      <c r="R24" t="s">
        <v>11</v>
      </c>
      <c r="S24">
        <v>43</v>
      </c>
    </row>
    <row r="25" spans="1:19">
      <c r="A25" t="s">
        <v>2</v>
      </c>
      <c r="B25">
        <v>344</v>
      </c>
      <c r="C25" t="s">
        <v>3</v>
      </c>
      <c r="D25">
        <v>66391</v>
      </c>
      <c r="E25" t="s">
        <v>4</v>
      </c>
      <c r="F25">
        <v>0.86921800000000005</v>
      </c>
      <c r="G25" t="s">
        <v>5</v>
      </c>
      <c r="H25">
        <v>223</v>
      </c>
      <c r="I25" t="s">
        <v>6</v>
      </c>
      <c r="J25">
        <v>2344</v>
      </c>
      <c r="K25" t="s">
        <v>7</v>
      </c>
      <c r="L25">
        <v>2845</v>
      </c>
      <c r="M25" t="s">
        <v>8</v>
      </c>
      <c r="N25">
        <v>0</v>
      </c>
      <c r="O25" t="s">
        <v>9</v>
      </c>
      <c r="P25" t="s">
        <v>10</v>
      </c>
      <c r="Q25">
        <v>0</v>
      </c>
      <c r="R25" t="s">
        <v>11</v>
      </c>
      <c r="S25">
        <v>43</v>
      </c>
    </row>
    <row r="26" spans="1:19">
      <c r="A26" t="s">
        <v>2</v>
      </c>
      <c r="B26">
        <v>344</v>
      </c>
      <c r="C26" t="s">
        <v>3</v>
      </c>
      <c r="D26">
        <v>66460</v>
      </c>
      <c r="E26" t="s">
        <v>4</v>
      </c>
      <c r="F26">
        <v>0.86907999999999996</v>
      </c>
      <c r="G26" t="s">
        <v>5</v>
      </c>
      <c r="H26">
        <v>69</v>
      </c>
      <c r="I26" t="s">
        <v>6</v>
      </c>
      <c r="J26">
        <v>-104</v>
      </c>
      <c r="K26" t="s">
        <v>7</v>
      </c>
      <c r="L26">
        <v>397</v>
      </c>
      <c r="M26" t="s">
        <v>8</v>
      </c>
      <c r="N26">
        <v>0</v>
      </c>
      <c r="O26" t="s">
        <v>9</v>
      </c>
      <c r="P26" t="s">
        <v>10</v>
      </c>
      <c r="Q26">
        <v>0</v>
      </c>
      <c r="R26" t="s">
        <v>11</v>
      </c>
      <c r="S26">
        <v>43</v>
      </c>
    </row>
    <row r="27" spans="1:19">
      <c r="A27" t="s">
        <v>2</v>
      </c>
      <c r="B27">
        <v>344</v>
      </c>
      <c r="C27" t="s">
        <v>3</v>
      </c>
      <c r="D27">
        <v>66466</v>
      </c>
      <c r="E27" t="s">
        <v>4</v>
      </c>
      <c r="F27">
        <v>0.86906799999999995</v>
      </c>
      <c r="G27" t="s">
        <v>5</v>
      </c>
      <c r="H27">
        <v>6</v>
      </c>
      <c r="I27" t="s">
        <v>6</v>
      </c>
      <c r="J27">
        <v>-490</v>
      </c>
      <c r="K27" t="s">
        <v>7</v>
      </c>
      <c r="L27">
        <v>11</v>
      </c>
      <c r="M27" t="s">
        <v>8</v>
      </c>
      <c r="N27">
        <v>0</v>
      </c>
      <c r="O27" t="s">
        <v>9</v>
      </c>
      <c r="P27" t="s">
        <v>10</v>
      </c>
      <c r="Q27">
        <v>0</v>
      </c>
      <c r="R27" t="s">
        <v>11</v>
      </c>
      <c r="S27">
        <v>40</v>
      </c>
    </row>
    <row r="28" spans="1:19">
      <c r="A28" t="s">
        <v>2</v>
      </c>
      <c r="B28">
        <v>344</v>
      </c>
      <c r="C28" t="s">
        <v>3</v>
      </c>
      <c r="D28">
        <v>66467</v>
      </c>
      <c r="E28" t="s">
        <v>4</v>
      </c>
      <c r="F28">
        <v>0.86906600000000001</v>
      </c>
      <c r="G28" t="s">
        <v>5</v>
      </c>
      <c r="H28">
        <v>1</v>
      </c>
      <c r="I28" t="s">
        <v>6</v>
      </c>
      <c r="J28">
        <v>-500</v>
      </c>
      <c r="K28" t="s">
        <v>7</v>
      </c>
      <c r="L28">
        <v>1</v>
      </c>
      <c r="M28" t="s">
        <v>8</v>
      </c>
      <c r="N28">
        <v>0</v>
      </c>
      <c r="O28" t="s">
        <v>9</v>
      </c>
      <c r="P28" t="s">
        <v>10</v>
      </c>
      <c r="Q28">
        <v>0</v>
      </c>
      <c r="R28" t="s">
        <v>11</v>
      </c>
      <c r="S28">
        <v>35</v>
      </c>
    </row>
    <row r="29" spans="1:19">
      <c r="A29" t="s">
        <v>2</v>
      </c>
      <c r="B29">
        <v>344</v>
      </c>
      <c r="C29" t="s">
        <v>3</v>
      </c>
      <c r="D29">
        <v>66507</v>
      </c>
      <c r="E29" t="s">
        <v>4</v>
      </c>
      <c r="F29">
        <v>0.86898600000000004</v>
      </c>
      <c r="G29" t="s">
        <v>5</v>
      </c>
      <c r="H29">
        <v>40</v>
      </c>
      <c r="I29" t="s">
        <v>6</v>
      </c>
      <c r="J29">
        <v>-240</v>
      </c>
      <c r="K29" t="s">
        <v>7</v>
      </c>
      <c r="L29">
        <v>261</v>
      </c>
      <c r="M29" t="s">
        <v>8</v>
      </c>
      <c r="N29">
        <v>0</v>
      </c>
      <c r="O29" t="s">
        <v>9</v>
      </c>
      <c r="P29" t="s">
        <v>10</v>
      </c>
      <c r="Q29">
        <v>0</v>
      </c>
      <c r="R29" t="s">
        <v>11</v>
      </c>
      <c r="S29">
        <v>43</v>
      </c>
    </row>
    <row r="30" spans="1:19">
      <c r="A30" t="s">
        <v>2</v>
      </c>
      <c r="B30">
        <v>344</v>
      </c>
      <c r="C30" t="s">
        <v>3</v>
      </c>
      <c r="D30">
        <v>66624</v>
      </c>
      <c r="E30" t="s">
        <v>4</v>
      </c>
      <c r="F30">
        <v>0.86875199999999997</v>
      </c>
      <c r="G30" t="s">
        <v>5</v>
      </c>
      <c r="H30">
        <v>117</v>
      </c>
      <c r="I30" t="s">
        <v>6</v>
      </c>
      <c r="J30">
        <v>631</v>
      </c>
      <c r="K30" t="s">
        <v>7</v>
      </c>
      <c r="L30">
        <v>1132</v>
      </c>
      <c r="M30" t="s">
        <v>8</v>
      </c>
      <c r="N30">
        <v>0</v>
      </c>
      <c r="O30" t="s">
        <v>9</v>
      </c>
      <c r="P30" t="s">
        <v>10</v>
      </c>
      <c r="Q30">
        <v>0</v>
      </c>
      <c r="R30" t="s">
        <v>11</v>
      </c>
      <c r="S30">
        <v>43</v>
      </c>
    </row>
    <row r="31" spans="1:19">
      <c r="A31" t="s">
        <v>2</v>
      </c>
      <c r="B31">
        <v>344</v>
      </c>
      <c r="C31" t="s">
        <v>3</v>
      </c>
      <c r="D31">
        <v>66757</v>
      </c>
      <c r="E31" t="s">
        <v>4</v>
      </c>
      <c r="F31">
        <v>0.86848599999999998</v>
      </c>
      <c r="G31" t="s">
        <v>5</v>
      </c>
      <c r="H31">
        <v>133</v>
      </c>
      <c r="I31" t="s">
        <v>6</v>
      </c>
      <c r="J31">
        <v>1263</v>
      </c>
      <c r="K31" t="s">
        <v>7</v>
      </c>
      <c r="L31">
        <v>1764</v>
      </c>
      <c r="M31" t="s">
        <v>8</v>
      </c>
      <c r="N31">
        <v>0</v>
      </c>
      <c r="O31" t="s">
        <v>9</v>
      </c>
      <c r="P31" t="s">
        <v>10</v>
      </c>
      <c r="Q31">
        <v>0</v>
      </c>
      <c r="R31" t="s">
        <v>11</v>
      </c>
      <c r="S31">
        <v>44</v>
      </c>
    </row>
    <row r="32" spans="1:19">
      <c r="A32" t="s">
        <v>2</v>
      </c>
      <c r="B32">
        <v>344</v>
      </c>
      <c r="C32" t="s">
        <v>3</v>
      </c>
      <c r="D32">
        <v>66771</v>
      </c>
      <c r="E32" t="s">
        <v>4</v>
      </c>
      <c r="F32">
        <v>0.86845799999999995</v>
      </c>
      <c r="G32" t="s">
        <v>5</v>
      </c>
      <c r="H32">
        <v>14</v>
      </c>
      <c r="I32" t="s">
        <v>6</v>
      </c>
      <c r="J32">
        <v>-446</v>
      </c>
      <c r="K32" t="s">
        <v>7</v>
      </c>
      <c r="L32">
        <v>55</v>
      </c>
      <c r="M32" t="s">
        <v>8</v>
      </c>
      <c r="N32">
        <v>0</v>
      </c>
      <c r="O32" t="s">
        <v>9</v>
      </c>
      <c r="P32" t="s">
        <v>10</v>
      </c>
      <c r="Q32">
        <v>0</v>
      </c>
      <c r="R32" t="s">
        <v>11</v>
      </c>
      <c r="S32">
        <v>43</v>
      </c>
    </row>
    <row r="33" spans="1:19">
      <c r="A33" t="s">
        <v>2</v>
      </c>
      <c r="B33">
        <v>344</v>
      </c>
      <c r="C33" t="s">
        <v>3</v>
      </c>
      <c r="D33">
        <v>66814</v>
      </c>
      <c r="E33" t="s">
        <v>4</v>
      </c>
      <c r="F33">
        <v>0.86837200000000003</v>
      </c>
      <c r="G33" t="s">
        <v>5</v>
      </c>
      <c r="H33">
        <v>43</v>
      </c>
      <c r="I33" t="s">
        <v>6</v>
      </c>
      <c r="J33">
        <v>-177</v>
      </c>
      <c r="K33" t="s">
        <v>7</v>
      </c>
      <c r="L33">
        <v>324</v>
      </c>
      <c r="M33" t="s">
        <v>8</v>
      </c>
      <c r="N33">
        <v>0</v>
      </c>
      <c r="O33" t="s">
        <v>9</v>
      </c>
      <c r="P33" t="s">
        <v>10</v>
      </c>
      <c r="Q33">
        <v>0</v>
      </c>
      <c r="R33" t="s">
        <v>11</v>
      </c>
      <c r="S33">
        <v>43</v>
      </c>
    </row>
    <row r="34" spans="1:19">
      <c r="A34" t="s">
        <v>2</v>
      </c>
      <c r="B34">
        <v>344</v>
      </c>
      <c r="C34" t="s">
        <v>3</v>
      </c>
      <c r="D34">
        <v>66847</v>
      </c>
      <c r="E34" t="s">
        <v>4</v>
      </c>
      <c r="F34">
        <v>0.86830600000000002</v>
      </c>
      <c r="G34" t="s">
        <v>5</v>
      </c>
      <c r="H34">
        <v>33</v>
      </c>
      <c r="I34" t="s">
        <v>6</v>
      </c>
      <c r="J34">
        <v>-359</v>
      </c>
      <c r="K34" t="s">
        <v>7</v>
      </c>
      <c r="L34">
        <v>142</v>
      </c>
      <c r="M34" t="s">
        <v>8</v>
      </c>
      <c r="N34">
        <v>0</v>
      </c>
      <c r="O34" t="s">
        <v>9</v>
      </c>
      <c r="P34" t="s">
        <v>10</v>
      </c>
      <c r="Q34">
        <v>0</v>
      </c>
      <c r="R34" t="s">
        <v>11</v>
      </c>
      <c r="S34">
        <v>44</v>
      </c>
    </row>
    <row r="35" spans="1:19">
      <c r="A35" t="s">
        <v>2</v>
      </c>
      <c r="B35">
        <v>344</v>
      </c>
      <c r="C35" t="s">
        <v>3</v>
      </c>
      <c r="D35">
        <v>66850</v>
      </c>
      <c r="E35" t="s">
        <v>4</v>
      </c>
      <c r="F35">
        <v>0.86829999999999996</v>
      </c>
      <c r="G35" t="s">
        <v>5</v>
      </c>
      <c r="H35">
        <v>3</v>
      </c>
      <c r="I35" t="s">
        <v>6</v>
      </c>
      <c r="J35">
        <v>-495</v>
      </c>
      <c r="K35" t="s">
        <v>7</v>
      </c>
      <c r="L35">
        <v>6</v>
      </c>
      <c r="M35" t="s">
        <v>8</v>
      </c>
      <c r="N35">
        <v>0</v>
      </c>
      <c r="O35" t="s">
        <v>9</v>
      </c>
      <c r="P35" t="s">
        <v>10</v>
      </c>
      <c r="Q35">
        <v>0</v>
      </c>
      <c r="R35" t="s">
        <v>11</v>
      </c>
      <c r="S35">
        <v>37</v>
      </c>
    </row>
    <row r="36" spans="1:19">
      <c r="A36" t="s">
        <v>2</v>
      </c>
      <c r="B36">
        <v>344</v>
      </c>
      <c r="C36" t="s">
        <v>3</v>
      </c>
      <c r="D36">
        <v>66856</v>
      </c>
      <c r="E36" t="s">
        <v>4</v>
      </c>
      <c r="F36">
        <v>0.86828799999999995</v>
      </c>
      <c r="G36" t="s">
        <v>5</v>
      </c>
      <c r="H36">
        <v>6</v>
      </c>
      <c r="I36" t="s">
        <v>6</v>
      </c>
      <c r="J36">
        <v>-486</v>
      </c>
      <c r="K36" t="s">
        <v>7</v>
      </c>
      <c r="L36">
        <v>15</v>
      </c>
      <c r="M36" t="s">
        <v>8</v>
      </c>
      <c r="N36">
        <v>0</v>
      </c>
      <c r="O36" t="s">
        <v>9</v>
      </c>
      <c r="P36" t="s">
        <v>10</v>
      </c>
      <c r="Q36">
        <v>0</v>
      </c>
      <c r="R36" t="s">
        <v>11</v>
      </c>
      <c r="S36">
        <v>41</v>
      </c>
    </row>
    <row r="37" spans="1:19">
      <c r="A37" t="s">
        <v>2</v>
      </c>
      <c r="B37">
        <v>344</v>
      </c>
      <c r="C37" t="s">
        <v>3</v>
      </c>
      <c r="D37">
        <v>66857</v>
      </c>
      <c r="E37" t="s">
        <v>4</v>
      </c>
      <c r="F37">
        <v>0.868286</v>
      </c>
      <c r="G37" t="s">
        <v>5</v>
      </c>
      <c r="H37">
        <v>1</v>
      </c>
      <c r="I37" t="s">
        <v>6</v>
      </c>
      <c r="J37">
        <v>-500</v>
      </c>
      <c r="K37" t="s">
        <v>7</v>
      </c>
      <c r="L37">
        <v>1</v>
      </c>
      <c r="M37" t="s">
        <v>8</v>
      </c>
      <c r="N37">
        <v>0</v>
      </c>
      <c r="O37" t="s">
        <v>9</v>
      </c>
      <c r="P37" t="s">
        <v>10</v>
      </c>
      <c r="Q37">
        <v>0</v>
      </c>
      <c r="R37" t="s">
        <v>11</v>
      </c>
      <c r="S37">
        <v>34</v>
      </c>
    </row>
    <row r="38" spans="1:19">
      <c r="A38" t="s">
        <v>2</v>
      </c>
      <c r="B38">
        <v>344</v>
      </c>
      <c r="C38" t="s">
        <v>3</v>
      </c>
      <c r="D38">
        <v>66918</v>
      </c>
      <c r="E38" t="s">
        <v>4</v>
      </c>
      <c r="F38">
        <v>0.86816400000000005</v>
      </c>
      <c r="G38" t="s">
        <v>5</v>
      </c>
      <c r="H38">
        <v>61</v>
      </c>
      <c r="I38" t="s">
        <v>6</v>
      </c>
      <c r="J38">
        <v>-95</v>
      </c>
      <c r="K38" t="s">
        <v>7</v>
      </c>
      <c r="L38">
        <v>406</v>
      </c>
      <c r="M38" t="s">
        <v>8</v>
      </c>
      <c r="N38">
        <v>0</v>
      </c>
      <c r="O38" t="s">
        <v>9</v>
      </c>
      <c r="P38" t="s">
        <v>10</v>
      </c>
      <c r="Q38">
        <v>0</v>
      </c>
      <c r="R38" t="s">
        <v>11</v>
      </c>
      <c r="S38">
        <v>43</v>
      </c>
    </row>
    <row r="39" spans="1:19">
      <c r="A39" t="s">
        <v>2</v>
      </c>
      <c r="B39">
        <v>344</v>
      </c>
      <c r="C39" t="s">
        <v>3</v>
      </c>
      <c r="D39">
        <v>67056</v>
      </c>
      <c r="E39" t="s">
        <v>4</v>
      </c>
      <c r="F39">
        <v>0.86788799999999999</v>
      </c>
      <c r="G39" t="s">
        <v>5</v>
      </c>
      <c r="H39">
        <v>138</v>
      </c>
      <c r="I39" t="s">
        <v>6</v>
      </c>
      <c r="J39">
        <v>602</v>
      </c>
      <c r="K39" t="s">
        <v>7</v>
      </c>
      <c r="L39">
        <v>1103</v>
      </c>
      <c r="M39" t="s">
        <v>8</v>
      </c>
      <c r="N39">
        <v>0</v>
      </c>
      <c r="O39" t="s">
        <v>9</v>
      </c>
      <c r="P39" t="s">
        <v>10</v>
      </c>
      <c r="Q39">
        <v>0</v>
      </c>
      <c r="R39" t="s">
        <v>11</v>
      </c>
      <c r="S39">
        <v>43</v>
      </c>
    </row>
    <row r="40" spans="1:19">
      <c r="A40" t="s">
        <v>2</v>
      </c>
      <c r="B40">
        <v>344</v>
      </c>
      <c r="C40" t="s">
        <v>3</v>
      </c>
      <c r="D40">
        <v>67065</v>
      </c>
      <c r="E40" t="s">
        <v>4</v>
      </c>
      <c r="F40">
        <v>0.86787000000000003</v>
      </c>
      <c r="G40" t="s">
        <v>5</v>
      </c>
      <c r="H40">
        <v>9</v>
      </c>
      <c r="I40" t="s">
        <v>6</v>
      </c>
      <c r="J40">
        <v>-475</v>
      </c>
      <c r="K40" t="s">
        <v>7</v>
      </c>
      <c r="L40">
        <v>26</v>
      </c>
      <c r="M40" t="s">
        <v>8</v>
      </c>
      <c r="N40">
        <v>0</v>
      </c>
      <c r="O40" t="s">
        <v>9</v>
      </c>
      <c r="P40" t="s">
        <v>10</v>
      </c>
      <c r="Q40">
        <v>0</v>
      </c>
      <c r="R40" t="s">
        <v>11</v>
      </c>
      <c r="S40">
        <v>42</v>
      </c>
    </row>
    <row r="41" spans="1:19">
      <c r="A41" t="s">
        <v>2</v>
      </c>
      <c r="B41">
        <v>373</v>
      </c>
      <c r="C41" t="s">
        <v>3</v>
      </c>
      <c r="D41">
        <v>67438</v>
      </c>
      <c r="E41" t="s">
        <v>4</v>
      </c>
      <c r="F41">
        <v>0.86712400000000001</v>
      </c>
      <c r="G41" t="s">
        <v>5</v>
      </c>
      <c r="H41">
        <v>373</v>
      </c>
      <c r="I41" t="s">
        <v>6</v>
      </c>
      <c r="J41">
        <v>4163</v>
      </c>
      <c r="K41" t="s">
        <v>7</v>
      </c>
      <c r="L41">
        <v>4664</v>
      </c>
      <c r="M41" t="s">
        <v>8</v>
      </c>
      <c r="N41">
        <v>0</v>
      </c>
      <c r="O41" t="s">
        <v>9</v>
      </c>
      <c r="P41" t="s">
        <v>10</v>
      </c>
      <c r="Q41">
        <v>0</v>
      </c>
      <c r="R41" t="s">
        <v>11</v>
      </c>
      <c r="S41">
        <v>43</v>
      </c>
    </row>
    <row r="42" spans="1:19">
      <c r="A42" t="s">
        <v>2</v>
      </c>
      <c r="B42">
        <v>373</v>
      </c>
      <c r="C42" t="s">
        <v>3</v>
      </c>
      <c r="D42">
        <v>67455</v>
      </c>
      <c r="E42" t="s">
        <v>4</v>
      </c>
      <c r="F42">
        <v>0.86709000000000003</v>
      </c>
      <c r="G42" t="s">
        <v>5</v>
      </c>
      <c r="H42">
        <v>17</v>
      </c>
      <c r="I42" t="s">
        <v>6</v>
      </c>
      <c r="J42">
        <v>-429</v>
      </c>
      <c r="K42" t="s">
        <v>7</v>
      </c>
      <c r="L42">
        <v>72</v>
      </c>
      <c r="M42" t="s">
        <v>8</v>
      </c>
      <c r="N42">
        <v>0</v>
      </c>
      <c r="O42" t="s">
        <v>9</v>
      </c>
      <c r="P42" t="s">
        <v>10</v>
      </c>
      <c r="Q42">
        <v>0</v>
      </c>
      <c r="R42" t="s">
        <v>11</v>
      </c>
      <c r="S42">
        <v>42</v>
      </c>
    </row>
    <row r="43" spans="1:19">
      <c r="A43" t="s">
        <v>2</v>
      </c>
      <c r="B43">
        <v>373</v>
      </c>
      <c r="C43" t="s">
        <v>3</v>
      </c>
      <c r="D43">
        <v>67458</v>
      </c>
      <c r="E43" t="s">
        <v>4</v>
      </c>
      <c r="F43">
        <v>0.86708399999999997</v>
      </c>
      <c r="G43" t="s">
        <v>5</v>
      </c>
      <c r="H43">
        <v>3</v>
      </c>
      <c r="I43" t="s">
        <v>6</v>
      </c>
      <c r="J43">
        <v>-494</v>
      </c>
      <c r="K43" t="s">
        <v>7</v>
      </c>
      <c r="L43">
        <v>7</v>
      </c>
      <c r="M43" t="s">
        <v>8</v>
      </c>
      <c r="N43">
        <v>0</v>
      </c>
      <c r="O43" t="s">
        <v>9</v>
      </c>
      <c r="P43" t="s">
        <v>10</v>
      </c>
      <c r="Q43">
        <v>0</v>
      </c>
      <c r="R43" t="s">
        <v>11</v>
      </c>
      <c r="S43">
        <v>39</v>
      </c>
    </row>
    <row r="44" spans="1:19">
      <c r="A44" t="s">
        <v>2</v>
      </c>
      <c r="B44">
        <v>373</v>
      </c>
      <c r="C44" t="s">
        <v>3</v>
      </c>
      <c r="D44">
        <v>67468</v>
      </c>
      <c r="E44" t="s">
        <v>4</v>
      </c>
      <c r="F44">
        <v>0.86706399999999995</v>
      </c>
      <c r="G44" t="s">
        <v>5</v>
      </c>
      <c r="H44">
        <v>10</v>
      </c>
      <c r="I44" t="s">
        <v>6</v>
      </c>
      <c r="J44">
        <v>-473</v>
      </c>
      <c r="K44" t="s">
        <v>7</v>
      </c>
      <c r="L44">
        <v>28</v>
      </c>
      <c r="M44" t="s">
        <v>8</v>
      </c>
      <c r="N44">
        <v>0</v>
      </c>
      <c r="O44" t="s">
        <v>9</v>
      </c>
      <c r="P44" t="s">
        <v>10</v>
      </c>
      <c r="Q44">
        <v>0</v>
      </c>
      <c r="R44" t="s">
        <v>11</v>
      </c>
      <c r="S44">
        <v>41</v>
      </c>
    </row>
    <row r="45" spans="1:19">
      <c r="A45" t="s">
        <v>2</v>
      </c>
      <c r="B45">
        <v>373</v>
      </c>
      <c r="C45" t="s">
        <v>3</v>
      </c>
      <c r="D45">
        <v>67469</v>
      </c>
      <c r="E45" t="s">
        <v>4</v>
      </c>
      <c r="F45">
        <v>0.867062</v>
      </c>
      <c r="G45" t="s">
        <v>5</v>
      </c>
      <c r="H45">
        <v>1</v>
      </c>
      <c r="I45" t="s">
        <v>6</v>
      </c>
      <c r="J45">
        <v>-500</v>
      </c>
      <c r="K45" t="s">
        <v>7</v>
      </c>
      <c r="L45">
        <v>1</v>
      </c>
      <c r="M45" t="s">
        <v>8</v>
      </c>
      <c r="N45">
        <v>0</v>
      </c>
      <c r="O45" t="s">
        <v>9</v>
      </c>
      <c r="P45" t="s">
        <v>10</v>
      </c>
      <c r="Q45">
        <v>0</v>
      </c>
      <c r="R45" t="s">
        <v>11</v>
      </c>
      <c r="S45">
        <v>33</v>
      </c>
    </row>
    <row r="46" spans="1:19">
      <c r="A46" t="s">
        <v>2</v>
      </c>
      <c r="B46">
        <v>373</v>
      </c>
      <c r="C46" t="s">
        <v>3</v>
      </c>
      <c r="D46">
        <v>67488</v>
      </c>
      <c r="E46" t="s">
        <v>4</v>
      </c>
      <c r="F46">
        <v>0.86702400000000002</v>
      </c>
      <c r="G46" t="s">
        <v>5</v>
      </c>
      <c r="H46">
        <v>19</v>
      </c>
      <c r="I46" t="s">
        <v>6</v>
      </c>
      <c r="J46">
        <v>-427</v>
      </c>
      <c r="K46" t="s">
        <v>7</v>
      </c>
      <c r="L46">
        <v>74</v>
      </c>
      <c r="M46" t="s">
        <v>8</v>
      </c>
      <c r="N46">
        <v>0</v>
      </c>
      <c r="O46" t="s">
        <v>9</v>
      </c>
      <c r="P46" t="s">
        <v>10</v>
      </c>
      <c r="Q46">
        <v>0</v>
      </c>
      <c r="R46" t="s">
        <v>11</v>
      </c>
      <c r="S46">
        <v>42</v>
      </c>
    </row>
    <row r="47" spans="1:19">
      <c r="A47" t="s">
        <v>2</v>
      </c>
      <c r="B47">
        <v>373</v>
      </c>
      <c r="C47" t="s">
        <v>3</v>
      </c>
      <c r="D47">
        <v>67551</v>
      </c>
      <c r="E47" t="s">
        <v>4</v>
      </c>
      <c r="F47">
        <v>0.86689799999999995</v>
      </c>
      <c r="G47" t="s">
        <v>5</v>
      </c>
      <c r="H47">
        <v>63</v>
      </c>
      <c r="I47" t="s">
        <v>6</v>
      </c>
      <c r="J47">
        <v>309</v>
      </c>
      <c r="K47" t="s">
        <v>7</v>
      </c>
      <c r="L47">
        <v>810</v>
      </c>
      <c r="M47" t="s">
        <v>8</v>
      </c>
      <c r="N47">
        <v>0</v>
      </c>
      <c r="O47" t="s">
        <v>9</v>
      </c>
      <c r="P47" t="s">
        <v>10</v>
      </c>
      <c r="Q47">
        <v>0</v>
      </c>
      <c r="R47" t="s">
        <v>11</v>
      </c>
      <c r="S47">
        <v>43</v>
      </c>
    </row>
    <row r="48" spans="1:19">
      <c r="A48" t="s">
        <v>2</v>
      </c>
      <c r="B48">
        <v>373</v>
      </c>
      <c r="C48" t="s">
        <v>3</v>
      </c>
      <c r="D48">
        <v>67578</v>
      </c>
      <c r="E48" t="s">
        <v>4</v>
      </c>
      <c r="F48">
        <v>0.86684399999999995</v>
      </c>
      <c r="G48" t="s">
        <v>5</v>
      </c>
      <c r="H48">
        <v>27</v>
      </c>
      <c r="I48" t="s">
        <v>6</v>
      </c>
      <c r="J48">
        <v>-62</v>
      </c>
      <c r="K48" t="s">
        <v>7</v>
      </c>
      <c r="L48">
        <v>439</v>
      </c>
      <c r="M48" t="s">
        <v>8</v>
      </c>
      <c r="N48">
        <v>0</v>
      </c>
      <c r="O48" t="s">
        <v>9</v>
      </c>
      <c r="P48" t="s">
        <v>10</v>
      </c>
      <c r="Q48">
        <v>0</v>
      </c>
      <c r="R48" t="s">
        <v>11</v>
      </c>
      <c r="S48">
        <v>41</v>
      </c>
    </row>
    <row r="49" spans="1:19">
      <c r="A49" t="s">
        <v>2</v>
      </c>
      <c r="B49">
        <v>373</v>
      </c>
      <c r="C49" t="s">
        <v>3</v>
      </c>
      <c r="D49">
        <v>67656</v>
      </c>
      <c r="E49" t="s">
        <v>4</v>
      </c>
      <c r="F49">
        <v>0.86668800000000001</v>
      </c>
      <c r="G49" t="s">
        <v>5</v>
      </c>
      <c r="H49">
        <v>78</v>
      </c>
      <c r="I49" t="s">
        <v>6</v>
      </c>
      <c r="J49">
        <v>183</v>
      </c>
      <c r="K49" t="s">
        <v>7</v>
      </c>
      <c r="L49">
        <v>684</v>
      </c>
      <c r="M49" t="s">
        <v>8</v>
      </c>
      <c r="N49">
        <v>0</v>
      </c>
      <c r="O49" t="s">
        <v>9</v>
      </c>
      <c r="P49" t="s">
        <v>10</v>
      </c>
      <c r="Q49">
        <v>0</v>
      </c>
      <c r="R49" t="s">
        <v>11</v>
      </c>
      <c r="S49">
        <v>43</v>
      </c>
    </row>
    <row r="50" spans="1:19">
      <c r="A50" t="s">
        <v>2</v>
      </c>
      <c r="B50">
        <v>373</v>
      </c>
      <c r="C50" t="s">
        <v>3</v>
      </c>
      <c r="D50">
        <v>67657</v>
      </c>
      <c r="E50" t="s">
        <v>4</v>
      </c>
      <c r="F50">
        <v>0.86668599999999996</v>
      </c>
      <c r="G50" t="s">
        <v>5</v>
      </c>
      <c r="H50">
        <v>1</v>
      </c>
      <c r="I50" t="s">
        <v>6</v>
      </c>
      <c r="J50">
        <v>-500</v>
      </c>
      <c r="K50" t="s">
        <v>7</v>
      </c>
      <c r="L50">
        <v>1</v>
      </c>
      <c r="M50" t="s">
        <v>8</v>
      </c>
      <c r="N50">
        <v>0</v>
      </c>
      <c r="O50" t="s">
        <v>9</v>
      </c>
      <c r="P50" t="s">
        <v>10</v>
      </c>
      <c r="Q50">
        <v>0</v>
      </c>
      <c r="R50" t="s">
        <v>11</v>
      </c>
      <c r="S50">
        <v>33</v>
      </c>
    </row>
    <row r="51" spans="1:19">
      <c r="A51" t="s">
        <v>2</v>
      </c>
      <c r="B51">
        <v>373</v>
      </c>
      <c r="C51" t="s">
        <v>3</v>
      </c>
      <c r="D51">
        <v>67659</v>
      </c>
      <c r="E51" t="s">
        <v>4</v>
      </c>
      <c r="F51">
        <v>0.86668199999999995</v>
      </c>
      <c r="G51" t="s">
        <v>5</v>
      </c>
      <c r="H51">
        <v>2</v>
      </c>
      <c r="I51" t="s">
        <v>6</v>
      </c>
      <c r="J51">
        <v>-498</v>
      </c>
      <c r="K51" t="s">
        <v>7</v>
      </c>
      <c r="L51">
        <v>3</v>
      </c>
      <c r="M51" t="s">
        <v>8</v>
      </c>
      <c r="N51">
        <v>0</v>
      </c>
      <c r="O51" t="s">
        <v>9</v>
      </c>
      <c r="P51" t="s">
        <v>10</v>
      </c>
      <c r="Q51">
        <v>0</v>
      </c>
      <c r="R51" t="s">
        <v>11</v>
      </c>
      <c r="S51">
        <v>27</v>
      </c>
    </row>
    <row r="52" spans="1:19">
      <c r="A52" t="s">
        <v>2</v>
      </c>
      <c r="B52">
        <v>373</v>
      </c>
      <c r="C52" t="s">
        <v>3</v>
      </c>
      <c r="D52">
        <v>67660</v>
      </c>
      <c r="E52" t="s">
        <v>4</v>
      </c>
      <c r="F52">
        <v>0.86668000000000001</v>
      </c>
      <c r="G52" t="s">
        <v>5</v>
      </c>
      <c r="H52">
        <v>1</v>
      </c>
      <c r="I52" t="s">
        <v>6</v>
      </c>
      <c r="J52">
        <v>-500</v>
      </c>
      <c r="K52" t="s">
        <v>7</v>
      </c>
      <c r="L52">
        <v>1</v>
      </c>
      <c r="M52" t="s">
        <v>8</v>
      </c>
      <c r="N52">
        <v>0</v>
      </c>
      <c r="O52" t="s">
        <v>9</v>
      </c>
      <c r="P52" t="s">
        <v>10</v>
      </c>
      <c r="Q52">
        <v>0</v>
      </c>
      <c r="R52" t="s">
        <v>11</v>
      </c>
      <c r="S52">
        <v>33</v>
      </c>
    </row>
    <row r="53" spans="1:19">
      <c r="A53" t="s">
        <v>2</v>
      </c>
      <c r="B53">
        <v>373</v>
      </c>
      <c r="C53" t="s">
        <v>3</v>
      </c>
      <c r="D53">
        <v>67754</v>
      </c>
      <c r="E53" t="s">
        <v>4</v>
      </c>
      <c r="F53">
        <v>0.86649200000000004</v>
      </c>
      <c r="G53" t="s">
        <v>5</v>
      </c>
      <c r="H53">
        <v>94</v>
      </c>
      <c r="I53" t="s">
        <v>6</v>
      </c>
      <c r="J53">
        <v>862</v>
      </c>
      <c r="K53" t="s">
        <v>7</v>
      </c>
      <c r="L53">
        <v>1363</v>
      </c>
      <c r="M53" t="s">
        <v>8</v>
      </c>
      <c r="N53">
        <v>0</v>
      </c>
      <c r="O53" t="s">
        <v>9</v>
      </c>
      <c r="P53" t="s">
        <v>10</v>
      </c>
      <c r="Q53">
        <v>0</v>
      </c>
      <c r="R53" t="s">
        <v>11</v>
      </c>
      <c r="S53">
        <v>43</v>
      </c>
    </row>
    <row r="54" spans="1:19">
      <c r="A54" t="s">
        <v>2</v>
      </c>
      <c r="B54">
        <v>373</v>
      </c>
      <c r="C54" t="s">
        <v>3</v>
      </c>
      <c r="D54">
        <v>67801</v>
      </c>
      <c r="E54" t="s">
        <v>4</v>
      </c>
      <c r="F54">
        <v>0.866398</v>
      </c>
      <c r="G54" t="s">
        <v>5</v>
      </c>
      <c r="H54">
        <v>47</v>
      </c>
      <c r="I54" t="s">
        <v>6</v>
      </c>
      <c r="J54">
        <v>23</v>
      </c>
      <c r="K54" t="s">
        <v>7</v>
      </c>
      <c r="L54">
        <v>524</v>
      </c>
      <c r="M54" t="s">
        <v>8</v>
      </c>
      <c r="N54">
        <v>0</v>
      </c>
      <c r="O54" t="s">
        <v>9</v>
      </c>
      <c r="P54" t="s">
        <v>10</v>
      </c>
      <c r="Q54">
        <v>0</v>
      </c>
      <c r="R54" t="s">
        <v>11</v>
      </c>
      <c r="S54">
        <v>43</v>
      </c>
    </row>
    <row r="55" spans="1:19">
      <c r="A55" t="s">
        <v>2</v>
      </c>
      <c r="B55">
        <v>373</v>
      </c>
      <c r="C55" t="s">
        <v>3</v>
      </c>
      <c r="D55">
        <v>67935</v>
      </c>
      <c r="E55" t="s">
        <v>4</v>
      </c>
      <c r="F55">
        <v>0.86612999999999996</v>
      </c>
      <c r="G55" t="s">
        <v>5</v>
      </c>
      <c r="H55">
        <v>134</v>
      </c>
      <c r="I55" t="s">
        <v>6</v>
      </c>
      <c r="J55">
        <v>855</v>
      </c>
      <c r="K55" t="s">
        <v>7</v>
      </c>
      <c r="L55">
        <v>1356</v>
      </c>
      <c r="M55" t="s">
        <v>8</v>
      </c>
      <c r="N55">
        <v>0</v>
      </c>
      <c r="O55" t="s">
        <v>9</v>
      </c>
      <c r="P55" t="s">
        <v>10</v>
      </c>
      <c r="Q55">
        <v>0</v>
      </c>
      <c r="R55" t="s">
        <v>11</v>
      </c>
      <c r="S55">
        <v>43</v>
      </c>
    </row>
    <row r="56" spans="1:19">
      <c r="A56" t="s">
        <v>2</v>
      </c>
      <c r="B56">
        <v>373</v>
      </c>
      <c r="C56" t="s">
        <v>3</v>
      </c>
      <c r="D56">
        <v>67962</v>
      </c>
      <c r="E56" t="s">
        <v>4</v>
      </c>
      <c r="F56">
        <v>0.86607599999999996</v>
      </c>
      <c r="G56" t="s">
        <v>5</v>
      </c>
      <c r="H56">
        <v>27</v>
      </c>
      <c r="I56" t="s">
        <v>6</v>
      </c>
      <c r="J56">
        <v>-320</v>
      </c>
      <c r="K56" t="s">
        <v>7</v>
      </c>
      <c r="L56">
        <v>181</v>
      </c>
      <c r="M56" t="s">
        <v>8</v>
      </c>
      <c r="N56">
        <v>0</v>
      </c>
      <c r="O56" t="s">
        <v>9</v>
      </c>
      <c r="P56" t="s">
        <v>10</v>
      </c>
      <c r="Q56">
        <v>0</v>
      </c>
      <c r="R56" t="s">
        <v>11</v>
      </c>
      <c r="S56">
        <v>44</v>
      </c>
    </row>
    <row r="57" spans="1:19">
      <c r="A57" t="s">
        <v>2</v>
      </c>
      <c r="B57">
        <v>373</v>
      </c>
      <c r="C57" t="s">
        <v>3</v>
      </c>
      <c r="D57">
        <v>68003</v>
      </c>
      <c r="E57" t="s">
        <v>4</v>
      </c>
      <c r="F57">
        <v>0.86599400000000004</v>
      </c>
      <c r="G57" t="s">
        <v>5</v>
      </c>
      <c r="H57">
        <v>41</v>
      </c>
      <c r="I57" t="s">
        <v>6</v>
      </c>
      <c r="J57">
        <v>-286</v>
      </c>
      <c r="K57" t="s">
        <v>7</v>
      </c>
      <c r="L57">
        <v>215</v>
      </c>
      <c r="M57" t="s">
        <v>8</v>
      </c>
      <c r="N57">
        <v>0</v>
      </c>
      <c r="O57" t="s">
        <v>9</v>
      </c>
      <c r="P57" t="s">
        <v>10</v>
      </c>
      <c r="Q57">
        <v>0</v>
      </c>
      <c r="R57" t="s">
        <v>11</v>
      </c>
      <c r="S57">
        <v>43</v>
      </c>
    </row>
    <row r="58" spans="1:19">
      <c r="A58" t="s">
        <v>2</v>
      </c>
      <c r="B58">
        <v>373</v>
      </c>
      <c r="C58" t="s">
        <v>3</v>
      </c>
      <c r="D58">
        <v>68004</v>
      </c>
      <c r="E58" t="s">
        <v>4</v>
      </c>
      <c r="F58">
        <v>0.86599199999999998</v>
      </c>
      <c r="G58" t="s">
        <v>5</v>
      </c>
      <c r="H58">
        <v>1</v>
      </c>
      <c r="I58" t="s">
        <v>6</v>
      </c>
      <c r="J58">
        <v>-500</v>
      </c>
      <c r="K58" t="s">
        <v>7</v>
      </c>
      <c r="L58">
        <v>1</v>
      </c>
      <c r="M58" t="s">
        <v>8</v>
      </c>
      <c r="N58">
        <v>0</v>
      </c>
      <c r="O58" t="s">
        <v>9</v>
      </c>
      <c r="P58" t="s">
        <v>10</v>
      </c>
      <c r="Q58">
        <v>0</v>
      </c>
      <c r="R58" t="s">
        <v>11</v>
      </c>
      <c r="S58">
        <v>34</v>
      </c>
    </row>
    <row r="59" spans="1:19">
      <c r="A59" t="s">
        <v>2</v>
      </c>
      <c r="B59">
        <v>373</v>
      </c>
      <c r="C59" t="s">
        <v>3</v>
      </c>
      <c r="D59">
        <v>68006</v>
      </c>
      <c r="E59" t="s">
        <v>4</v>
      </c>
      <c r="F59">
        <v>0.86598799999999998</v>
      </c>
      <c r="G59" t="s">
        <v>5</v>
      </c>
      <c r="H59">
        <v>2</v>
      </c>
      <c r="I59" t="s">
        <v>6</v>
      </c>
      <c r="J59">
        <v>-498</v>
      </c>
      <c r="K59" t="s">
        <v>7</v>
      </c>
      <c r="L59">
        <v>3</v>
      </c>
      <c r="M59" t="s">
        <v>8</v>
      </c>
      <c r="N59">
        <v>0</v>
      </c>
      <c r="O59" t="s">
        <v>9</v>
      </c>
      <c r="P59" t="s">
        <v>10</v>
      </c>
      <c r="Q59">
        <v>0</v>
      </c>
      <c r="R59" t="s">
        <v>11</v>
      </c>
      <c r="S59">
        <v>31</v>
      </c>
    </row>
    <row r="60" spans="1:19">
      <c r="A60" t="s">
        <v>2</v>
      </c>
      <c r="B60">
        <v>373</v>
      </c>
      <c r="C60" t="s">
        <v>3</v>
      </c>
      <c r="D60">
        <v>68043</v>
      </c>
      <c r="E60" t="s">
        <v>4</v>
      </c>
      <c r="F60">
        <v>0.86591399999999996</v>
      </c>
      <c r="G60" t="s">
        <v>5</v>
      </c>
      <c r="H60">
        <v>37</v>
      </c>
      <c r="I60" t="s">
        <v>6</v>
      </c>
      <c r="J60">
        <v>-326</v>
      </c>
      <c r="K60" t="s">
        <v>7</v>
      </c>
      <c r="L60">
        <v>175</v>
      </c>
      <c r="M60" t="s">
        <v>8</v>
      </c>
      <c r="N60">
        <v>0</v>
      </c>
      <c r="O60" t="s">
        <v>9</v>
      </c>
      <c r="P60" t="s">
        <v>10</v>
      </c>
      <c r="Q60">
        <v>0</v>
      </c>
      <c r="R60" t="s">
        <v>11</v>
      </c>
      <c r="S60">
        <v>41</v>
      </c>
    </row>
    <row r="61" spans="1:19">
      <c r="A61" t="s">
        <v>2</v>
      </c>
      <c r="B61">
        <v>373</v>
      </c>
      <c r="C61" t="s">
        <v>3</v>
      </c>
      <c r="D61">
        <v>68051</v>
      </c>
      <c r="E61" t="s">
        <v>4</v>
      </c>
      <c r="F61">
        <v>0.86589799999999995</v>
      </c>
      <c r="G61" t="s">
        <v>5</v>
      </c>
      <c r="H61">
        <v>8</v>
      </c>
      <c r="I61" t="s">
        <v>6</v>
      </c>
      <c r="J61">
        <v>-479</v>
      </c>
      <c r="K61" t="s">
        <v>7</v>
      </c>
      <c r="L61">
        <v>22</v>
      </c>
      <c r="M61" t="s">
        <v>8</v>
      </c>
      <c r="N61">
        <v>0</v>
      </c>
      <c r="O61" t="s">
        <v>9</v>
      </c>
      <c r="P61" t="s">
        <v>10</v>
      </c>
      <c r="Q61">
        <v>0</v>
      </c>
      <c r="R61" t="s">
        <v>11</v>
      </c>
      <c r="S61">
        <v>37</v>
      </c>
    </row>
    <row r="62" spans="1:19">
      <c r="A62" t="s">
        <v>2</v>
      </c>
      <c r="B62">
        <v>373</v>
      </c>
      <c r="C62" t="s">
        <v>3</v>
      </c>
      <c r="D62">
        <v>68052</v>
      </c>
      <c r="E62" t="s">
        <v>4</v>
      </c>
      <c r="F62">
        <v>0.865896</v>
      </c>
      <c r="G62" t="s">
        <v>5</v>
      </c>
      <c r="H62">
        <v>1</v>
      </c>
      <c r="I62" t="s">
        <v>6</v>
      </c>
      <c r="J62">
        <v>-500</v>
      </c>
      <c r="K62" t="s">
        <v>7</v>
      </c>
      <c r="L62">
        <v>1</v>
      </c>
      <c r="M62" t="s">
        <v>8</v>
      </c>
      <c r="N62">
        <v>0</v>
      </c>
      <c r="O62" t="s">
        <v>9</v>
      </c>
      <c r="P62" t="s">
        <v>10</v>
      </c>
      <c r="Q62">
        <v>0</v>
      </c>
      <c r="R62" t="s">
        <v>11</v>
      </c>
      <c r="S62">
        <v>32</v>
      </c>
    </row>
    <row r="63" spans="1:19">
      <c r="A63" t="s">
        <v>2</v>
      </c>
      <c r="B63">
        <v>373</v>
      </c>
      <c r="C63" t="s">
        <v>3</v>
      </c>
      <c r="D63">
        <v>68053</v>
      </c>
      <c r="E63" t="s">
        <v>4</v>
      </c>
      <c r="F63">
        <v>0.86589400000000005</v>
      </c>
      <c r="G63" t="s">
        <v>5</v>
      </c>
      <c r="H63">
        <v>1</v>
      </c>
      <c r="I63" t="s">
        <v>6</v>
      </c>
      <c r="J63">
        <v>-500</v>
      </c>
      <c r="K63" t="s">
        <v>7</v>
      </c>
      <c r="L63">
        <v>1</v>
      </c>
      <c r="M63" t="s">
        <v>8</v>
      </c>
      <c r="N63">
        <v>0</v>
      </c>
      <c r="O63" t="s">
        <v>9</v>
      </c>
      <c r="P63" t="s">
        <v>10</v>
      </c>
      <c r="Q63">
        <v>0</v>
      </c>
      <c r="R63" t="s">
        <v>11</v>
      </c>
      <c r="S63">
        <v>31</v>
      </c>
    </row>
    <row r="64" spans="1:19">
      <c r="A64" t="s">
        <v>2</v>
      </c>
      <c r="B64">
        <v>373</v>
      </c>
      <c r="C64" t="s">
        <v>3</v>
      </c>
      <c r="D64">
        <v>68054</v>
      </c>
      <c r="E64" t="s">
        <v>4</v>
      </c>
      <c r="F64">
        <v>0.865892</v>
      </c>
      <c r="G64" t="s">
        <v>5</v>
      </c>
      <c r="H64">
        <v>1</v>
      </c>
      <c r="I64" t="s">
        <v>6</v>
      </c>
      <c r="J64">
        <v>-500</v>
      </c>
      <c r="K64" t="s">
        <v>7</v>
      </c>
      <c r="L64">
        <v>1</v>
      </c>
      <c r="M64" t="s">
        <v>8</v>
      </c>
      <c r="N64">
        <v>0</v>
      </c>
      <c r="O64" t="s">
        <v>9</v>
      </c>
      <c r="P64" t="s">
        <v>10</v>
      </c>
      <c r="Q64">
        <v>0</v>
      </c>
      <c r="R64" t="s">
        <v>11</v>
      </c>
      <c r="S64">
        <v>30</v>
      </c>
    </row>
    <row r="65" spans="1:19">
      <c r="A65" t="s">
        <v>2</v>
      </c>
      <c r="B65">
        <v>373</v>
      </c>
      <c r="C65" t="s">
        <v>3</v>
      </c>
      <c r="D65">
        <v>68099</v>
      </c>
      <c r="E65" t="s">
        <v>4</v>
      </c>
      <c r="F65">
        <v>0.86580199999999996</v>
      </c>
      <c r="G65" t="s">
        <v>5</v>
      </c>
      <c r="H65">
        <v>45</v>
      </c>
      <c r="I65" t="s">
        <v>6</v>
      </c>
      <c r="J65">
        <v>-19</v>
      </c>
      <c r="K65" t="s">
        <v>7</v>
      </c>
      <c r="L65">
        <v>482</v>
      </c>
      <c r="M65" t="s">
        <v>8</v>
      </c>
      <c r="N65">
        <v>0</v>
      </c>
      <c r="O65" t="s">
        <v>9</v>
      </c>
      <c r="P65" t="s">
        <v>10</v>
      </c>
      <c r="Q65">
        <v>0</v>
      </c>
      <c r="R65" t="s">
        <v>11</v>
      </c>
      <c r="S65">
        <v>40</v>
      </c>
    </row>
    <row r="66" spans="1:19">
      <c r="A66" t="s">
        <v>2</v>
      </c>
      <c r="B66">
        <v>373</v>
      </c>
      <c r="C66" t="s">
        <v>3</v>
      </c>
      <c r="D66">
        <v>68177</v>
      </c>
      <c r="E66" t="s">
        <v>4</v>
      </c>
      <c r="F66">
        <v>0.86564600000000003</v>
      </c>
      <c r="G66" t="s">
        <v>5</v>
      </c>
      <c r="H66">
        <v>78</v>
      </c>
      <c r="I66" t="s">
        <v>6</v>
      </c>
      <c r="J66">
        <v>345</v>
      </c>
      <c r="K66" t="s">
        <v>7</v>
      </c>
      <c r="L66">
        <v>846</v>
      </c>
      <c r="M66" t="s">
        <v>8</v>
      </c>
      <c r="N66">
        <v>0</v>
      </c>
      <c r="O66" t="s">
        <v>9</v>
      </c>
      <c r="P66" t="s">
        <v>10</v>
      </c>
      <c r="Q66">
        <v>0</v>
      </c>
      <c r="R66" t="s">
        <v>11</v>
      </c>
      <c r="S66">
        <v>40</v>
      </c>
    </row>
    <row r="67" spans="1:19">
      <c r="A67" t="s">
        <v>2</v>
      </c>
      <c r="B67">
        <v>373</v>
      </c>
      <c r="C67" t="s">
        <v>3</v>
      </c>
      <c r="D67">
        <v>68179</v>
      </c>
      <c r="E67" t="s">
        <v>4</v>
      </c>
      <c r="F67">
        <v>0.86564200000000002</v>
      </c>
      <c r="G67" t="s">
        <v>5</v>
      </c>
      <c r="H67">
        <v>2</v>
      </c>
      <c r="I67" t="s">
        <v>6</v>
      </c>
      <c r="J67">
        <v>-498</v>
      </c>
      <c r="K67" t="s">
        <v>7</v>
      </c>
      <c r="L67">
        <v>3</v>
      </c>
      <c r="M67" t="s">
        <v>8</v>
      </c>
      <c r="N67">
        <v>0</v>
      </c>
      <c r="O67" t="s">
        <v>9</v>
      </c>
      <c r="P67" t="s">
        <v>10</v>
      </c>
      <c r="Q67">
        <v>0</v>
      </c>
      <c r="R67" t="s">
        <v>11</v>
      </c>
      <c r="S67">
        <v>38</v>
      </c>
    </row>
    <row r="68" spans="1:19">
      <c r="A68" t="s">
        <v>2</v>
      </c>
      <c r="B68">
        <v>373</v>
      </c>
      <c r="C68" t="s">
        <v>3</v>
      </c>
      <c r="D68">
        <v>68377</v>
      </c>
      <c r="E68" t="s">
        <v>4</v>
      </c>
      <c r="F68">
        <v>0.86524599999999996</v>
      </c>
      <c r="G68" t="s">
        <v>5</v>
      </c>
      <c r="H68">
        <v>198</v>
      </c>
      <c r="I68" t="s">
        <v>6</v>
      </c>
      <c r="J68">
        <v>2119</v>
      </c>
      <c r="K68" t="s">
        <v>7</v>
      </c>
      <c r="L68">
        <v>2620</v>
      </c>
      <c r="M68" t="s">
        <v>8</v>
      </c>
      <c r="N68">
        <v>0</v>
      </c>
      <c r="O68" t="s">
        <v>9</v>
      </c>
      <c r="P68" t="s">
        <v>10</v>
      </c>
      <c r="Q68">
        <v>0</v>
      </c>
      <c r="R68" t="s">
        <v>11</v>
      </c>
      <c r="S68">
        <v>40</v>
      </c>
    </row>
    <row r="69" spans="1:19">
      <c r="A69" t="s">
        <v>2</v>
      </c>
      <c r="B69">
        <v>373</v>
      </c>
      <c r="C69" t="s">
        <v>3</v>
      </c>
      <c r="D69">
        <v>68405</v>
      </c>
      <c r="E69" t="s">
        <v>4</v>
      </c>
      <c r="F69">
        <v>0.86519000000000001</v>
      </c>
      <c r="G69" t="s">
        <v>5</v>
      </c>
      <c r="H69">
        <v>28</v>
      </c>
      <c r="I69" t="s">
        <v>6</v>
      </c>
      <c r="J69">
        <v>-169</v>
      </c>
      <c r="K69" t="s">
        <v>7</v>
      </c>
      <c r="L69">
        <v>332</v>
      </c>
      <c r="M69" t="s">
        <v>8</v>
      </c>
      <c r="N69">
        <v>0</v>
      </c>
      <c r="O69" t="s">
        <v>9</v>
      </c>
      <c r="P69" t="s">
        <v>10</v>
      </c>
      <c r="Q69">
        <v>0</v>
      </c>
      <c r="R69" t="s">
        <v>11</v>
      </c>
      <c r="S69">
        <v>39</v>
      </c>
    </row>
    <row r="70" spans="1:19">
      <c r="A70" t="s">
        <v>2</v>
      </c>
      <c r="B70">
        <v>373</v>
      </c>
      <c r="C70" t="s">
        <v>3</v>
      </c>
      <c r="D70">
        <v>68609</v>
      </c>
      <c r="E70" t="s">
        <v>4</v>
      </c>
      <c r="F70">
        <v>0.86478200000000005</v>
      </c>
      <c r="G70" t="s">
        <v>5</v>
      </c>
      <c r="H70">
        <v>204</v>
      </c>
      <c r="I70" t="s">
        <v>6</v>
      </c>
      <c r="J70">
        <v>1726</v>
      </c>
      <c r="K70" t="s">
        <v>7</v>
      </c>
      <c r="L70">
        <v>2227</v>
      </c>
      <c r="M70" t="s">
        <v>8</v>
      </c>
      <c r="N70">
        <v>0</v>
      </c>
      <c r="O70" t="s">
        <v>9</v>
      </c>
      <c r="P70" t="s">
        <v>10</v>
      </c>
      <c r="Q70">
        <v>0</v>
      </c>
      <c r="R70" t="s">
        <v>11</v>
      </c>
      <c r="S70">
        <v>40</v>
      </c>
    </row>
    <row r="71" spans="1:19">
      <c r="A71" t="s">
        <v>2</v>
      </c>
      <c r="B71">
        <v>373</v>
      </c>
      <c r="C71" t="s">
        <v>3</v>
      </c>
      <c r="D71">
        <v>68626</v>
      </c>
      <c r="E71" t="s">
        <v>4</v>
      </c>
      <c r="F71">
        <v>0.86474799999999996</v>
      </c>
      <c r="G71" t="s">
        <v>5</v>
      </c>
      <c r="H71">
        <v>17</v>
      </c>
      <c r="I71" t="s">
        <v>6</v>
      </c>
      <c r="J71">
        <v>-418</v>
      </c>
      <c r="K71" t="s">
        <v>7</v>
      </c>
      <c r="L71">
        <v>83</v>
      </c>
      <c r="M71" t="s">
        <v>8</v>
      </c>
      <c r="N71">
        <v>0</v>
      </c>
      <c r="O71" t="s">
        <v>9</v>
      </c>
      <c r="P71" t="s">
        <v>10</v>
      </c>
      <c r="Q71">
        <v>0</v>
      </c>
      <c r="R71" t="s">
        <v>11</v>
      </c>
      <c r="S71">
        <v>43</v>
      </c>
    </row>
    <row r="72" spans="1:19">
      <c r="A72" t="s">
        <v>2</v>
      </c>
      <c r="B72">
        <v>373</v>
      </c>
      <c r="C72" t="s">
        <v>3</v>
      </c>
      <c r="D72">
        <v>68664</v>
      </c>
      <c r="E72" t="s">
        <v>4</v>
      </c>
      <c r="F72">
        <v>0.864672</v>
      </c>
      <c r="G72" t="s">
        <v>5</v>
      </c>
      <c r="H72">
        <v>38</v>
      </c>
      <c r="I72" t="s">
        <v>6</v>
      </c>
      <c r="J72">
        <v>-238</v>
      </c>
      <c r="K72" t="s">
        <v>7</v>
      </c>
      <c r="L72">
        <v>263</v>
      </c>
      <c r="M72" t="s">
        <v>8</v>
      </c>
      <c r="N72">
        <v>0</v>
      </c>
      <c r="O72" t="s">
        <v>9</v>
      </c>
      <c r="P72" t="s">
        <v>10</v>
      </c>
      <c r="Q72">
        <v>0</v>
      </c>
      <c r="R72" t="s">
        <v>11</v>
      </c>
      <c r="S72">
        <v>41</v>
      </c>
    </row>
    <row r="73" spans="1:19">
      <c r="A73" t="s">
        <v>2</v>
      </c>
      <c r="B73">
        <v>373</v>
      </c>
      <c r="C73" t="s">
        <v>3</v>
      </c>
      <c r="D73">
        <v>68835</v>
      </c>
      <c r="E73" t="s">
        <v>4</v>
      </c>
      <c r="F73">
        <v>0.86433000000000004</v>
      </c>
      <c r="G73" t="s">
        <v>5</v>
      </c>
      <c r="H73">
        <v>171</v>
      </c>
      <c r="I73" t="s">
        <v>6</v>
      </c>
      <c r="J73">
        <v>1373</v>
      </c>
      <c r="K73" t="s">
        <v>7</v>
      </c>
      <c r="L73">
        <v>1874</v>
      </c>
      <c r="M73" t="s">
        <v>8</v>
      </c>
      <c r="N73">
        <v>0</v>
      </c>
      <c r="O73" t="s">
        <v>9</v>
      </c>
      <c r="P73" t="s">
        <v>10</v>
      </c>
      <c r="Q73">
        <v>0</v>
      </c>
      <c r="R73" t="s">
        <v>11</v>
      </c>
      <c r="S73">
        <v>40</v>
      </c>
    </row>
    <row r="74" spans="1:19">
      <c r="A74" t="s">
        <v>2</v>
      </c>
      <c r="B74">
        <v>373</v>
      </c>
      <c r="C74" t="s">
        <v>3</v>
      </c>
      <c r="D74">
        <v>68969</v>
      </c>
      <c r="E74" t="s">
        <v>4</v>
      </c>
      <c r="F74">
        <v>0.864062</v>
      </c>
      <c r="G74" t="s">
        <v>5</v>
      </c>
      <c r="H74">
        <v>134</v>
      </c>
      <c r="I74" t="s">
        <v>6</v>
      </c>
      <c r="J74">
        <v>692</v>
      </c>
      <c r="K74" t="s">
        <v>7</v>
      </c>
      <c r="L74">
        <v>1193</v>
      </c>
      <c r="M74" t="s">
        <v>8</v>
      </c>
      <c r="N74">
        <v>0</v>
      </c>
      <c r="O74" t="s">
        <v>9</v>
      </c>
      <c r="P74" t="s">
        <v>10</v>
      </c>
      <c r="Q74">
        <v>0</v>
      </c>
      <c r="R74" t="s">
        <v>11</v>
      </c>
      <c r="S74">
        <v>39</v>
      </c>
    </row>
    <row r="75" spans="1:19">
      <c r="A75" t="s">
        <v>2</v>
      </c>
      <c r="B75">
        <v>373</v>
      </c>
      <c r="C75" t="s">
        <v>3</v>
      </c>
      <c r="D75">
        <v>69128</v>
      </c>
      <c r="E75" t="s">
        <v>4</v>
      </c>
      <c r="F75">
        <v>0.86374399999999996</v>
      </c>
      <c r="G75" t="s">
        <v>5</v>
      </c>
      <c r="H75">
        <v>159</v>
      </c>
      <c r="I75" t="s">
        <v>6</v>
      </c>
      <c r="J75">
        <v>681</v>
      </c>
      <c r="K75" t="s">
        <v>7</v>
      </c>
      <c r="L75">
        <v>1182</v>
      </c>
      <c r="M75" t="s">
        <v>8</v>
      </c>
      <c r="N75">
        <v>0</v>
      </c>
      <c r="O75" t="s">
        <v>9</v>
      </c>
      <c r="P75" t="s">
        <v>10</v>
      </c>
      <c r="Q75">
        <v>0</v>
      </c>
      <c r="R75" t="s">
        <v>11</v>
      </c>
      <c r="S75">
        <v>42</v>
      </c>
    </row>
    <row r="76" spans="1:19">
      <c r="A76" t="s">
        <v>2</v>
      </c>
      <c r="B76">
        <v>373</v>
      </c>
      <c r="C76" t="s">
        <v>3</v>
      </c>
      <c r="D76">
        <v>69163</v>
      </c>
      <c r="E76" t="s">
        <v>4</v>
      </c>
      <c r="F76">
        <v>0.86367400000000005</v>
      </c>
      <c r="G76" t="s">
        <v>5</v>
      </c>
      <c r="H76">
        <v>35</v>
      </c>
      <c r="I76" t="s">
        <v>6</v>
      </c>
      <c r="J76">
        <v>-103</v>
      </c>
      <c r="K76" t="s">
        <v>7</v>
      </c>
      <c r="L76">
        <v>398</v>
      </c>
      <c r="M76" t="s">
        <v>8</v>
      </c>
      <c r="N76">
        <v>0</v>
      </c>
      <c r="O76" t="s">
        <v>9</v>
      </c>
      <c r="P76" t="s">
        <v>10</v>
      </c>
      <c r="Q76">
        <v>0</v>
      </c>
      <c r="R76" t="s">
        <v>11</v>
      </c>
      <c r="S76">
        <v>43</v>
      </c>
    </row>
    <row r="77" spans="1:19">
      <c r="A77" t="s">
        <v>2</v>
      </c>
      <c r="B77">
        <v>373</v>
      </c>
      <c r="C77" t="s">
        <v>3</v>
      </c>
      <c r="D77">
        <v>69180</v>
      </c>
      <c r="E77" t="s">
        <v>4</v>
      </c>
      <c r="F77">
        <v>0.86363999999999996</v>
      </c>
      <c r="G77" t="s">
        <v>5</v>
      </c>
      <c r="H77">
        <v>17</v>
      </c>
      <c r="I77" t="s">
        <v>6</v>
      </c>
      <c r="J77">
        <v>-423</v>
      </c>
      <c r="K77" t="s">
        <v>7</v>
      </c>
      <c r="L77">
        <v>78</v>
      </c>
      <c r="M77" t="s">
        <v>8</v>
      </c>
      <c r="N77">
        <v>0</v>
      </c>
      <c r="O77" t="s">
        <v>9</v>
      </c>
      <c r="P77" t="s">
        <v>10</v>
      </c>
      <c r="Q77">
        <v>0</v>
      </c>
      <c r="R77" t="s">
        <v>11</v>
      </c>
      <c r="S77">
        <v>43</v>
      </c>
    </row>
    <row r="78" spans="1:19">
      <c r="A78" t="s">
        <v>2</v>
      </c>
      <c r="B78">
        <v>373</v>
      </c>
      <c r="C78" t="s">
        <v>3</v>
      </c>
      <c r="D78">
        <v>69203</v>
      </c>
      <c r="E78" t="s">
        <v>4</v>
      </c>
      <c r="F78">
        <v>0.86359399999999997</v>
      </c>
      <c r="G78" t="s">
        <v>5</v>
      </c>
      <c r="H78">
        <v>23</v>
      </c>
      <c r="I78" t="s">
        <v>6</v>
      </c>
      <c r="J78">
        <v>-314</v>
      </c>
      <c r="K78" t="s">
        <v>7</v>
      </c>
      <c r="L78">
        <v>187</v>
      </c>
      <c r="M78" t="s">
        <v>8</v>
      </c>
      <c r="N78">
        <v>0</v>
      </c>
      <c r="O78" t="s">
        <v>9</v>
      </c>
      <c r="P78" t="s">
        <v>10</v>
      </c>
      <c r="Q78">
        <v>0</v>
      </c>
      <c r="R78" t="s">
        <v>11</v>
      </c>
      <c r="S78">
        <v>41</v>
      </c>
    </row>
    <row r="79" spans="1:19">
      <c r="A79" t="s">
        <v>2</v>
      </c>
      <c r="B79">
        <v>373</v>
      </c>
      <c r="C79" t="s">
        <v>3</v>
      </c>
      <c r="D79">
        <v>69436</v>
      </c>
      <c r="E79" t="s">
        <v>4</v>
      </c>
      <c r="F79">
        <v>0.86312800000000001</v>
      </c>
      <c r="G79" t="s">
        <v>5</v>
      </c>
      <c r="H79">
        <v>233</v>
      </c>
      <c r="I79" t="s">
        <v>6</v>
      </c>
      <c r="J79">
        <v>1568</v>
      </c>
      <c r="K79" t="s">
        <v>7</v>
      </c>
      <c r="L79">
        <v>2069</v>
      </c>
      <c r="M79" t="s">
        <v>8</v>
      </c>
      <c r="N79">
        <v>0</v>
      </c>
      <c r="O79" t="s">
        <v>9</v>
      </c>
      <c r="P79" t="s">
        <v>10</v>
      </c>
      <c r="Q79">
        <v>0</v>
      </c>
      <c r="R79" t="s">
        <v>11</v>
      </c>
      <c r="S79">
        <v>39</v>
      </c>
    </row>
    <row r="80" spans="1:19">
      <c r="A80" t="s">
        <v>2</v>
      </c>
      <c r="B80">
        <v>373</v>
      </c>
      <c r="C80" t="s">
        <v>3</v>
      </c>
      <c r="D80">
        <v>69472</v>
      </c>
      <c r="E80" t="s">
        <v>4</v>
      </c>
      <c r="F80">
        <v>0.86305600000000005</v>
      </c>
      <c r="G80" t="s">
        <v>5</v>
      </c>
      <c r="H80">
        <v>36</v>
      </c>
      <c r="I80" t="s">
        <v>6</v>
      </c>
      <c r="J80">
        <v>-94</v>
      </c>
      <c r="K80" t="s">
        <v>7</v>
      </c>
      <c r="L80">
        <v>407</v>
      </c>
      <c r="M80" t="s">
        <v>8</v>
      </c>
      <c r="N80">
        <v>0</v>
      </c>
      <c r="O80" t="s">
        <v>9</v>
      </c>
      <c r="P80" t="s">
        <v>10</v>
      </c>
      <c r="Q80">
        <v>0</v>
      </c>
      <c r="R80" t="s">
        <v>11</v>
      </c>
      <c r="S80">
        <v>43</v>
      </c>
    </row>
    <row r="81" spans="1:19">
      <c r="A81" t="s">
        <v>2</v>
      </c>
      <c r="B81">
        <v>373</v>
      </c>
      <c r="C81" t="s">
        <v>3</v>
      </c>
      <c r="D81">
        <v>69561</v>
      </c>
      <c r="E81" t="s">
        <v>4</v>
      </c>
      <c r="F81">
        <v>0.86287800000000003</v>
      </c>
      <c r="G81" t="s">
        <v>5</v>
      </c>
      <c r="H81">
        <v>89</v>
      </c>
      <c r="I81" t="s">
        <v>6</v>
      </c>
      <c r="J81">
        <v>521</v>
      </c>
      <c r="K81" t="s">
        <v>7</v>
      </c>
      <c r="L81">
        <v>1022</v>
      </c>
      <c r="M81" t="s">
        <v>8</v>
      </c>
      <c r="N81">
        <v>0</v>
      </c>
      <c r="O81" t="s">
        <v>9</v>
      </c>
      <c r="P81" t="s">
        <v>10</v>
      </c>
      <c r="Q81">
        <v>0</v>
      </c>
      <c r="R81" t="s">
        <v>11</v>
      </c>
      <c r="S81">
        <v>41</v>
      </c>
    </row>
    <row r="82" spans="1:19">
      <c r="A82" t="s">
        <v>2</v>
      </c>
      <c r="B82">
        <v>373</v>
      </c>
      <c r="C82" t="s">
        <v>3</v>
      </c>
      <c r="D82">
        <v>69574</v>
      </c>
      <c r="E82" t="s">
        <v>4</v>
      </c>
      <c r="F82">
        <v>0.86285199999999995</v>
      </c>
      <c r="G82" t="s">
        <v>5</v>
      </c>
      <c r="H82">
        <v>13</v>
      </c>
      <c r="I82" t="s">
        <v>6</v>
      </c>
      <c r="J82">
        <v>-456</v>
      </c>
      <c r="K82" t="s">
        <v>7</v>
      </c>
      <c r="L82">
        <v>45</v>
      </c>
      <c r="M82" t="s">
        <v>8</v>
      </c>
      <c r="N82">
        <v>0</v>
      </c>
      <c r="O82" t="s">
        <v>9</v>
      </c>
      <c r="P82" t="s">
        <v>10</v>
      </c>
      <c r="Q82">
        <v>0</v>
      </c>
      <c r="R82" t="s">
        <v>11</v>
      </c>
      <c r="S82">
        <v>42</v>
      </c>
    </row>
    <row r="83" spans="1:19">
      <c r="A83" t="s">
        <v>2</v>
      </c>
      <c r="B83">
        <v>373</v>
      </c>
      <c r="C83" t="s">
        <v>3</v>
      </c>
      <c r="D83">
        <v>69615</v>
      </c>
      <c r="E83" t="s">
        <v>4</v>
      </c>
      <c r="F83">
        <v>0.86277000000000004</v>
      </c>
      <c r="G83" t="s">
        <v>5</v>
      </c>
      <c r="H83">
        <v>41</v>
      </c>
      <c r="I83" t="s">
        <v>6</v>
      </c>
      <c r="J83">
        <v>7</v>
      </c>
      <c r="K83" t="s">
        <v>7</v>
      </c>
      <c r="L83">
        <v>508</v>
      </c>
      <c r="M83" t="s">
        <v>8</v>
      </c>
      <c r="N83">
        <v>0</v>
      </c>
      <c r="O83" t="s">
        <v>9</v>
      </c>
      <c r="P83" t="s">
        <v>10</v>
      </c>
      <c r="Q83">
        <v>0</v>
      </c>
      <c r="R83" t="s">
        <v>11</v>
      </c>
      <c r="S83">
        <v>43</v>
      </c>
    </row>
    <row r="84" spans="1:19">
      <c r="A84" t="s">
        <v>2</v>
      </c>
      <c r="B84">
        <v>373</v>
      </c>
      <c r="C84" t="s">
        <v>3</v>
      </c>
      <c r="D84">
        <v>69676</v>
      </c>
      <c r="E84" t="s">
        <v>4</v>
      </c>
      <c r="F84">
        <v>0.86264799999999997</v>
      </c>
      <c r="G84" t="s">
        <v>5</v>
      </c>
      <c r="H84">
        <v>61</v>
      </c>
      <c r="I84" t="s">
        <v>6</v>
      </c>
      <c r="J84">
        <v>-237</v>
      </c>
      <c r="K84" t="s">
        <v>7</v>
      </c>
      <c r="L84">
        <v>264</v>
      </c>
      <c r="M84" t="s">
        <v>8</v>
      </c>
      <c r="N84">
        <v>0</v>
      </c>
      <c r="O84" t="s">
        <v>9</v>
      </c>
      <c r="P84" t="s">
        <v>10</v>
      </c>
      <c r="Q84">
        <v>0</v>
      </c>
      <c r="R84" t="s">
        <v>11</v>
      </c>
      <c r="S84">
        <v>39</v>
      </c>
    </row>
    <row r="85" spans="1:19">
      <c r="A85" t="s">
        <v>2</v>
      </c>
      <c r="B85">
        <v>373</v>
      </c>
      <c r="C85" t="s">
        <v>3</v>
      </c>
      <c r="D85">
        <v>69740</v>
      </c>
      <c r="E85" t="s">
        <v>4</v>
      </c>
      <c r="F85">
        <v>0.86251999999999995</v>
      </c>
      <c r="G85" t="s">
        <v>5</v>
      </c>
      <c r="H85">
        <v>64</v>
      </c>
      <c r="I85" t="s">
        <v>6</v>
      </c>
      <c r="J85">
        <v>23</v>
      </c>
      <c r="K85" t="s">
        <v>7</v>
      </c>
      <c r="L85">
        <v>524</v>
      </c>
      <c r="M85" t="s">
        <v>8</v>
      </c>
      <c r="N85">
        <v>0</v>
      </c>
      <c r="O85" t="s">
        <v>9</v>
      </c>
      <c r="P85" t="s">
        <v>10</v>
      </c>
      <c r="Q85">
        <v>0</v>
      </c>
      <c r="R85" t="s">
        <v>11</v>
      </c>
      <c r="S85">
        <v>41</v>
      </c>
    </row>
    <row r="86" spans="1:19">
      <c r="A86" t="s">
        <v>2</v>
      </c>
      <c r="B86">
        <v>373</v>
      </c>
      <c r="C86" t="s">
        <v>3</v>
      </c>
      <c r="D86">
        <v>69760</v>
      </c>
      <c r="E86" t="s">
        <v>4</v>
      </c>
      <c r="F86">
        <v>0.86248000000000002</v>
      </c>
      <c r="G86" t="s">
        <v>5</v>
      </c>
      <c r="H86">
        <v>20</v>
      </c>
      <c r="I86" t="s">
        <v>6</v>
      </c>
      <c r="J86">
        <v>-380</v>
      </c>
      <c r="K86" t="s">
        <v>7</v>
      </c>
      <c r="L86">
        <v>121</v>
      </c>
      <c r="M86" t="s">
        <v>8</v>
      </c>
      <c r="N86">
        <v>0</v>
      </c>
      <c r="O86" t="s">
        <v>9</v>
      </c>
      <c r="P86" t="s">
        <v>10</v>
      </c>
      <c r="Q86">
        <v>0</v>
      </c>
      <c r="R86" t="s">
        <v>11</v>
      </c>
      <c r="S86">
        <v>40</v>
      </c>
    </row>
    <row r="87" spans="1:19">
      <c r="A87" t="s">
        <v>2</v>
      </c>
      <c r="B87">
        <v>373</v>
      </c>
      <c r="C87" t="s">
        <v>3</v>
      </c>
      <c r="D87">
        <v>69845</v>
      </c>
      <c r="E87" t="s">
        <v>4</v>
      </c>
      <c r="F87">
        <v>0.86231000000000002</v>
      </c>
      <c r="G87" t="s">
        <v>5</v>
      </c>
      <c r="H87">
        <v>85</v>
      </c>
      <c r="I87" t="s">
        <v>6</v>
      </c>
      <c r="J87">
        <v>532</v>
      </c>
      <c r="K87" t="s">
        <v>7</v>
      </c>
      <c r="L87">
        <v>1033</v>
      </c>
      <c r="M87" t="s">
        <v>8</v>
      </c>
      <c r="N87">
        <v>0</v>
      </c>
      <c r="O87" t="s">
        <v>9</v>
      </c>
      <c r="P87" t="s">
        <v>10</v>
      </c>
      <c r="Q87">
        <v>0</v>
      </c>
      <c r="R87" t="s">
        <v>11</v>
      </c>
      <c r="S87">
        <v>41</v>
      </c>
    </row>
    <row r="88" spans="1:19">
      <c r="A88" t="s">
        <v>2</v>
      </c>
      <c r="B88">
        <v>373</v>
      </c>
      <c r="C88" t="s">
        <v>3</v>
      </c>
      <c r="D88">
        <v>69882</v>
      </c>
      <c r="E88" t="s">
        <v>4</v>
      </c>
      <c r="F88">
        <v>0.862236</v>
      </c>
      <c r="G88" t="s">
        <v>5</v>
      </c>
      <c r="H88">
        <v>37</v>
      </c>
      <c r="I88" t="s">
        <v>6</v>
      </c>
      <c r="J88">
        <v>-173</v>
      </c>
      <c r="K88" t="s">
        <v>7</v>
      </c>
      <c r="L88">
        <v>328</v>
      </c>
      <c r="M88" t="s">
        <v>8</v>
      </c>
      <c r="N88">
        <v>0</v>
      </c>
      <c r="O88" t="s">
        <v>9</v>
      </c>
      <c r="P88" t="s">
        <v>10</v>
      </c>
      <c r="Q88">
        <v>0</v>
      </c>
      <c r="R88" t="s">
        <v>11</v>
      </c>
      <c r="S88">
        <v>38</v>
      </c>
    </row>
    <row r="89" spans="1:19">
      <c r="A89" t="s">
        <v>2</v>
      </c>
      <c r="B89">
        <v>373</v>
      </c>
      <c r="C89" t="s">
        <v>3</v>
      </c>
      <c r="D89">
        <v>69936</v>
      </c>
      <c r="E89" t="s">
        <v>4</v>
      </c>
      <c r="F89">
        <v>0.86212800000000001</v>
      </c>
      <c r="G89" t="s">
        <v>5</v>
      </c>
      <c r="H89">
        <v>54</v>
      </c>
      <c r="I89" t="s">
        <v>6</v>
      </c>
      <c r="J89">
        <v>138</v>
      </c>
      <c r="K89" t="s">
        <v>7</v>
      </c>
      <c r="L89">
        <v>639</v>
      </c>
      <c r="M89" t="s">
        <v>8</v>
      </c>
      <c r="N89">
        <v>0</v>
      </c>
      <c r="O89" t="s">
        <v>9</v>
      </c>
      <c r="P89" t="s">
        <v>10</v>
      </c>
      <c r="Q89">
        <v>0</v>
      </c>
      <c r="R89" t="s">
        <v>11</v>
      </c>
      <c r="S89">
        <v>40</v>
      </c>
    </row>
    <row r="90" spans="1:19">
      <c r="A90" t="s">
        <v>2</v>
      </c>
      <c r="B90">
        <v>373</v>
      </c>
      <c r="C90" t="s">
        <v>3</v>
      </c>
      <c r="D90">
        <v>69937</v>
      </c>
      <c r="E90" t="s">
        <v>4</v>
      </c>
      <c r="F90">
        <v>0.86212599999999995</v>
      </c>
      <c r="G90" t="s">
        <v>5</v>
      </c>
      <c r="H90">
        <v>1</v>
      </c>
      <c r="I90" t="s">
        <v>6</v>
      </c>
      <c r="J90">
        <v>-500</v>
      </c>
      <c r="K90" t="s">
        <v>7</v>
      </c>
      <c r="L90">
        <v>1</v>
      </c>
      <c r="M90" t="s">
        <v>8</v>
      </c>
      <c r="N90">
        <v>0</v>
      </c>
      <c r="O90" t="s">
        <v>9</v>
      </c>
      <c r="P90" t="s">
        <v>10</v>
      </c>
      <c r="Q90">
        <v>0</v>
      </c>
      <c r="R90" t="s">
        <v>11</v>
      </c>
      <c r="S90">
        <v>33</v>
      </c>
    </row>
    <row r="91" spans="1:19">
      <c r="A91" t="s">
        <v>2</v>
      </c>
      <c r="B91">
        <v>373</v>
      </c>
      <c r="C91" t="s">
        <v>3</v>
      </c>
      <c r="D91">
        <v>70026</v>
      </c>
      <c r="E91" t="s">
        <v>4</v>
      </c>
      <c r="F91">
        <v>0.86194800000000005</v>
      </c>
      <c r="G91" t="s">
        <v>5</v>
      </c>
      <c r="H91">
        <v>89</v>
      </c>
      <c r="I91" t="s">
        <v>6</v>
      </c>
      <c r="J91">
        <v>286</v>
      </c>
      <c r="K91" t="s">
        <v>7</v>
      </c>
      <c r="L91">
        <v>787</v>
      </c>
      <c r="M91" t="s">
        <v>8</v>
      </c>
      <c r="N91">
        <v>0</v>
      </c>
      <c r="O91" t="s">
        <v>9</v>
      </c>
      <c r="P91" t="s">
        <v>10</v>
      </c>
      <c r="Q91">
        <v>0</v>
      </c>
      <c r="R91" t="s">
        <v>11</v>
      </c>
      <c r="S91">
        <v>34</v>
      </c>
    </row>
    <row r="92" spans="1:19">
      <c r="A92" t="s">
        <v>2</v>
      </c>
      <c r="B92">
        <v>373</v>
      </c>
      <c r="C92" t="s">
        <v>3</v>
      </c>
      <c r="D92">
        <v>70027</v>
      </c>
      <c r="E92" t="s">
        <v>4</v>
      </c>
      <c r="F92">
        <v>0.86194599999999999</v>
      </c>
      <c r="G92" t="s">
        <v>5</v>
      </c>
      <c r="H92">
        <v>1</v>
      </c>
      <c r="I92" t="s">
        <v>6</v>
      </c>
      <c r="J92">
        <v>-500</v>
      </c>
      <c r="K92" t="s">
        <v>7</v>
      </c>
      <c r="L92">
        <v>1</v>
      </c>
      <c r="M92" t="s">
        <v>8</v>
      </c>
      <c r="N92">
        <v>0</v>
      </c>
      <c r="O92" t="s">
        <v>9</v>
      </c>
      <c r="P92" t="s">
        <v>10</v>
      </c>
      <c r="Q92">
        <v>0</v>
      </c>
      <c r="R92" t="s">
        <v>11</v>
      </c>
      <c r="S92">
        <v>33</v>
      </c>
    </row>
    <row r="93" spans="1:19">
      <c r="A93" t="s">
        <v>2</v>
      </c>
      <c r="B93">
        <v>373</v>
      </c>
      <c r="C93" t="s">
        <v>3</v>
      </c>
      <c r="D93">
        <v>70056</v>
      </c>
      <c r="E93" t="s">
        <v>4</v>
      </c>
      <c r="F93">
        <v>0.86188799999999999</v>
      </c>
      <c r="G93" t="s">
        <v>5</v>
      </c>
      <c r="H93">
        <v>29</v>
      </c>
      <c r="I93" t="s">
        <v>6</v>
      </c>
      <c r="J93">
        <v>-307</v>
      </c>
      <c r="K93" t="s">
        <v>7</v>
      </c>
      <c r="L93">
        <v>194</v>
      </c>
      <c r="M93" t="s">
        <v>8</v>
      </c>
      <c r="N93">
        <v>0</v>
      </c>
      <c r="O93" t="s">
        <v>9</v>
      </c>
      <c r="P93" t="s">
        <v>10</v>
      </c>
      <c r="Q93">
        <v>0</v>
      </c>
      <c r="R93" t="s">
        <v>11</v>
      </c>
      <c r="S93">
        <v>42</v>
      </c>
    </row>
    <row r="94" spans="1:19">
      <c r="A94" t="s">
        <v>2</v>
      </c>
      <c r="B94">
        <v>373</v>
      </c>
      <c r="C94" t="s">
        <v>3</v>
      </c>
      <c r="D94">
        <v>70057</v>
      </c>
      <c r="E94" t="s">
        <v>4</v>
      </c>
      <c r="F94">
        <v>0.86188600000000004</v>
      </c>
      <c r="G94" t="s">
        <v>5</v>
      </c>
      <c r="H94">
        <v>1</v>
      </c>
      <c r="I94" t="s">
        <v>6</v>
      </c>
      <c r="J94">
        <v>-500</v>
      </c>
      <c r="K94" t="s">
        <v>7</v>
      </c>
      <c r="L94">
        <v>1</v>
      </c>
      <c r="M94" t="s">
        <v>8</v>
      </c>
      <c r="N94">
        <v>0</v>
      </c>
      <c r="O94" t="s">
        <v>9</v>
      </c>
      <c r="P94" t="s">
        <v>10</v>
      </c>
      <c r="Q94">
        <v>0</v>
      </c>
      <c r="R94" t="s">
        <v>11</v>
      </c>
      <c r="S94">
        <v>33</v>
      </c>
    </row>
    <row r="95" spans="1:19">
      <c r="A95" t="s">
        <v>2</v>
      </c>
      <c r="B95">
        <v>373</v>
      </c>
      <c r="C95" t="s">
        <v>3</v>
      </c>
      <c r="D95">
        <v>70114</v>
      </c>
      <c r="E95" t="s">
        <v>4</v>
      </c>
      <c r="F95">
        <v>0.86177199999999998</v>
      </c>
      <c r="G95" t="s">
        <v>5</v>
      </c>
      <c r="H95">
        <v>57</v>
      </c>
      <c r="I95" t="s">
        <v>6</v>
      </c>
      <c r="J95">
        <v>-143</v>
      </c>
      <c r="K95" t="s">
        <v>7</v>
      </c>
      <c r="L95">
        <v>358</v>
      </c>
      <c r="M95" t="s">
        <v>8</v>
      </c>
      <c r="N95">
        <v>0</v>
      </c>
      <c r="O95" t="s">
        <v>9</v>
      </c>
      <c r="P95" t="s">
        <v>10</v>
      </c>
      <c r="Q95">
        <v>0</v>
      </c>
      <c r="R95" t="s">
        <v>11</v>
      </c>
      <c r="S95">
        <v>43</v>
      </c>
    </row>
    <row r="96" spans="1:19">
      <c r="A96" t="s">
        <v>2</v>
      </c>
      <c r="B96">
        <v>373</v>
      </c>
      <c r="C96" t="s">
        <v>3</v>
      </c>
      <c r="D96">
        <v>70148</v>
      </c>
      <c r="E96" t="s">
        <v>4</v>
      </c>
      <c r="F96">
        <v>0.86170400000000003</v>
      </c>
      <c r="G96" t="s">
        <v>5</v>
      </c>
      <c r="H96">
        <v>34</v>
      </c>
      <c r="I96" t="s">
        <v>6</v>
      </c>
      <c r="J96">
        <v>-247</v>
      </c>
      <c r="K96" t="s">
        <v>7</v>
      </c>
      <c r="L96">
        <v>254</v>
      </c>
      <c r="M96" t="s">
        <v>8</v>
      </c>
      <c r="N96">
        <v>0</v>
      </c>
      <c r="O96" t="s">
        <v>9</v>
      </c>
      <c r="P96" t="s">
        <v>10</v>
      </c>
      <c r="Q96">
        <v>0</v>
      </c>
      <c r="R96" t="s">
        <v>11</v>
      </c>
      <c r="S96">
        <v>41</v>
      </c>
    </row>
    <row r="97" spans="1:19">
      <c r="A97" t="s">
        <v>2</v>
      </c>
      <c r="B97">
        <v>373</v>
      </c>
      <c r="C97" t="s">
        <v>3</v>
      </c>
      <c r="D97">
        <v>70150</v>
      </c>
      <c r="E97" t="s">
        <v>4</v>
      </c>
      <c r="F97">
        <v>0.86170000000000002</v>
      </c>
      <c r="G97" t="s">
        <v>5</v>
      </c>
      <c r="H97">
        <v>2</v>
      </c>
      <c r="I97" t="s">
        <v>6</v>
      </c>
      <c r="J97">
        <v>-498</v>
      </c>
      <c r="K97" t="s">
        <v>7</v>
      </c>
      <c r="L97">
        <v>3</v>
      </c>
      <c r="M97" t="s">
        <v>8</v>
      </c>
      <c r="N97">
        <v>0</v>
      </c>
      <c r="O97" t="s">
        <v>9</v>
      </c>
      <c r="P97" t="s">
        <v>10</v>
      </c>
      <c r="Q97">
        <v>0</v>
      </c>
      <c r="R97" t="s">
        <v>11</v>
      </c>
      <c r="S97">
        <v>37</v>
      </c>
    </row>
    <row r="98" spans="1:19">
      <c r="A98" t="s">
        <v>2</v>
      </c>
      <c r="B98">
        <v>373</v>
      </c>
      <c r="C98" t="s">
        <v>3</v>
      </c>
      <c r="D98">
        <v>70172</v>
      </c>
      <c r="E98" t="s">
        <v>4</v>
      </c>
      <c r="F98">
        <v>0.86165599999999998</v>
      </c>
      <c r="G98" t="s">
        <v>5</v>
      </c>
      <c r="H98">
        <v>22</v>
      </c>
      <c r="I98" t="s">
        <v>6</v>
      </c>
      <c r="J98">
        <v>-401</v>
      </c>
      <c r="K98" t="s">
        <v>7</v>
      </c>
      <c r="L98">
        <v>100</v>
      </c>
      <c r="M98" t="s">
        <v>8</v>
      </c>
      <c r="N98">
        <v>0</v>
      </c>
      <c r="O98" t="s">
        <v>9</v>
      </c>
      <c r="P98" t="s">
        <v>10</v>
      </c>
      <c r="Q98">
        <v>0</v>
      </c>
      <c r="R98" t="s">
        <v>11</v>
      </c>
      <c r="S98">
        <v>42</v>
      </c>
    </row>
    <row r="99" spans="1:19">
      <c r="A99" t="s">
        <v>2</v>
      </c>
      <c r="B99">
        <v>373</v>
      </c>
      <c r="C99" t="s">
        <v>3</v>
      </c>
      <c r="D99">
        <v>70303</v>
      </c>
      <c r="E99" t="s">
        <v>4</v>
      </c>
      <c r="F99">
        <v>0.86139399999999999</v>
      </c>
      <c r="G99" t="s">
        <v>5</v>
      </c>
      <c r="H99">
        <v>131</v>
      </c>
      <c r="I99" t="s">
        <v>6</v>
      </c>
      <c r="J99">
        <v>1285</v>
      </c>
      <c r="K99" t="s">
        <v>7</v>
      </c>
      <c r="L99">
        <v>1786</v>
      </c>
      <c r="M99" t="s">
        <v>8</v>
      </c>
      <c r="N99">
        <v>0</v>
      </c>
      <c r="O99" t="s">
        <v>9</v>
      </c>
      <c r="P99" t="s">
        <v>10</v>
      </c>
      <c r="Q99">
        <v>0</v>
      </c>
      <c r="R99" t="s">
        <v>11</v>
      </c>
      <c r="S99">
        <v>42</v>
      </c>
    </row>
    <row r="100" spans="1:19">
      <c r="A100" t="s">
        <v>2</v>
      </c>
      <c r="B100">
        <v>373</v>
      </c>
      <c r="C100" t="s">
        <v>3</v>
      </c>
      <c r="D100">
        <v>70565</v>
      </c>
      <c r="E100" t="s">
        <v>4</v>
      </c>
      <c r="F100">
        <v>0.86087000000000002</v>
      </c>
      <c r="G100" t="s">
        <v>5</v>
      </c>
      <c r="H100">
        <v>262</v>
      </c>
      <c r="I100" t="s">
        <v>6</v>
      </c>
      <c r="J100">
        <v>3690</v>
      </c>
      <c r="K100" t="s">
        <v>7</v>
      </c>
      <c r="L100">
        <v>4191</v>
      </c>
      <c r="M100" t="s">
        <v>8</v>
      </c>
      <c r="N100">
        <v>0</v>
      </c>
      <c r="O100" t="s">
        <v>9</v>
      </c>
      <c r="P100" t="s">
        <v>10</v>
      </c>
      <c r="Q100">
        <v>0</v>
      </c>
      <c r="R100" t="s">
        <v>11</v>
      </c>
      <c r="S100">
        <v>43</v>
      </c>
    </row>
    <row r="101" spans="1:19">
      <c r="A101" t="s">
        <v>2</v>
      </c>
      <c r="B101">
        <v>373</v>
      </c>
      <c r="C101" t="s">
        <v>3</v>
      </c>
      <c r="D101">
        <v>70567</v>
      </c>
      <c r="E101" t="s">
        <v>4</v>
      </c>
      <c r="F101">
        <v>0.86086600000000002</v>
      </c>
      <c r="G101" t="s">
        <v>5</v>
      </c>
      <c r="H101">
        <v>2</v>
      </c>
      <c r="I101" t="s">
        <v>6</v>
      </c>
      <c r="J101">
        <v>-498</v>
      </c>
      <c r="K101" t="s">
        <v>7</v>
      </c>
      <c r="L101">
        <v>3</v>
      </c>
      <c r="M101" t="s">
        <v>8</v>
      </c>
      <c r="N101">
        <v>0</v>
      </c>
      <c r="O101" t="s">
        <v>9</v>
      </c>
      <c r="P101" t="s">
        <v>10</v>
      </c>
      <c r="Q101">
        <v>0</v>
      </c>
      <c r="R101" t="s">
        <v>11</v>
      </c>
      <c r="S101">
        <v>37</v>
      </c>
    </row>
    <row r="102" spans="1:19">
      <c r="A102" t="s">
        <v>2</v>
      </c>
      <c r="B102">
        <v>373</v>
      </c>
      <c r="C102" t="s">
        <v>3</v>
      </c>
      <c r="D102">
        <v>70585</v>
      </c>
      <c r="E102" t="s">
        <v>4</v>
      </c>
      <c r="F102">
        <v>0.86082999999999998</v>
      </c>
      <c r="G102" t="s">
        <v>5</v>
      </c>
      <c r="H102">
        <v>18</v>
      </c>
      <c r="I102" t="s">
        <v>6</v>
      </c>
      <c r="J102">
        <v>-353</v>
      </c>
      <c r="K102" t="s">
        <v>7</v>
      </c>
      <c r="L102">
        <v>148</v>
      </c>
      <c r="M102" t="s">
        <v>8</v>
      </c>
      <c r="N102">
        <v>0</v>
      </c>
      <c r="O102" t="s">
        <v>9</v>
      </c>
      <c r="P102" t="s">
        <v>10</v>
      </c>
      <c r="Q102">
        <v>0</v>
      </c>
      <c r="R102" t="s">
        <v>11</v>
      </c>
      <c r="S102">
        <v>42</v>
      </c>
    </row>
    <row r="103" spans="1:19">
      <c r="A103" t="s">
        <v>2</v>
      </c>
      <c r="B103">
        <v>373</v>
      </c>
      <c r="C103" t="s">
        <v>3</v>
      </c>
      <c r="D103">
        <v>70603</v>
      </c>
      <c r="E103" t="s">
        <v>4</v>
      </c>
      <c r="F103">
        <v>0.86079399999999995</v>
      </c>
      <c r="G103" t="s">
        <v>5</v>
      </c>
      <c r="H103">
        <v>18</v>
      </c>
      <c r="I103" t="s">
        <v>6</v>
      </c>
      <c r="J103">
        <v>-434</v>
      </c>
      <c r="K103" t="s">
        <v>7</v>
      </c>
      <c r="L103">
        <v>67</v>
      </c>
      <c r="M103" t="s">
        <v>8</v>
      </c>
      <c r="N103">
        <v>0</v>
      </c>
      <c r="O103" t="s">
        <v>9</v>
      </c>
      <c r="P103" t="s">
        <v>10</v>
      </c>
      <c r="Q103">
        <v>0</v>
      </c>
      <c r="R103" t="s">
        <v>11</v>
      </c>
      <c r="S103">
        <v>42</v>
      </c>
    </row>
    <row r="104" spans="1:19">
      <c r="A104" t="s">
        <v>2</v>
      </c>
      <c r="B104">
        <v>373</v>
      </c>
      <c r="C104" t="s">
        <v>3</v>
      </c>
      <c r="D104">
        <v>70659</v>
      </c>
      <c r="E104" t="s">
        <v>4</v>
      </c>
      <c r="F104">
        <v>0.86068199999999995</v>
      </c>
      <c r="G104" t="s">
        <v>5</v>
      </c>
      <c r="H104">
        <v>56</v>
      </c>
      <c r="I104" t="s">
        <v>6</v>
      </c>
      <c r="J104">
        <v>92</v>
      </c>
      <c r="K104" t="s">
        <v>7</v>
      </c>
      <c r="L104">
        <v>593</v>
      </c>
      <c r="M104" t="s">
        <v>8</v>
      </c>
      <c r="N104">
        <v>0</v>
      </c>
      <c r="O104" t="s">
        <v>9</v>
      </c>
      <c r="P104" t="s">
        <v>10</v>
      </c>
      <c r="Q104">
        <v>0</v>
      </c>
      <c r="R104" t="s">
        <v>11</v>
      </c>
      <c r="S104">
        <v>43</v>
      </c>
    </row>
    <row r="105" spans="1:19">
      <c r="A105" t="s">
        <v>2</v>
      </c>
      <c r="B105">
        <v>373</v>
      </c>
      <c r="C105" t="s">
        <v>3</v>
      </c>
      <c r="D105">
        <v>70689</v>
      </c>
      <c r="E105" t="s">
        <v>4</v>
      </c>
      <c r="F105">
        <v>0.860622</v>
      </c>
      <c r="G105" t="s">
        <v>5</v>
      </c>
      <c r="H105">
        <v>30</v>
      </c>
      <c r="I105" t="s">
        <v>6</v>
      </c>
      <c r="J105">
        <v>-40</v>
      </c>
      <c r="K105" t="s">
        <v>7</v>
      </c>
      <c r="L105">
        <v>461</v>
      </c>
      <c r="M105" t="s">
        <v>8</v>
      </c>
      <c r="N105">
        <v>0</v>
      </c>
      <c r="O105" t="s">
        <v>9</v>
      </c>
      <c r="P105" t="s">
        <v>10</v>
      </c>
      <c r="Q105">
        <v>0</v>
      </c>
      <c r="R105" t="s">
        <v>11</v>
      </c>
      <c r="S105">
        <v>43</v>
      </c>
    </row>
    <row r="106" spans="1:19">
      <c r="A106" t="s">
        <v>2</v>
      </c>
      <c r="B106">
        <v>373</v>
      </c>
      <c r="C106" t="s">
        <v>3</v>
      </c>
      <c r="D106">
        <v>70692</v>
      </c>
      <c r="E106" t="s">
        <v>4</v>
      </c>
      <c r="F106">
        <v>0.86061600000000005</v>
      </c>
      <c r="G106" t="s">
        <v>5</v>
      </c>
      <c r="H106">
        <v>3</v>
      </c>
      <c r="I106" t="s">
        <v>6</v>
      </c>
      <c r="J106">
        <v>-494</v>
      </c>
      <c r="K106" t="s">
        <v>7</v>
      </c>
      <c r="L106">
        <v>7</v>
      </c>
      <c r="M106" t="s">
        <v>8</v>
      </c>
      <c r="N106">
        <v>0</v>
      </c>
      <c r="O106" t="s">
        <v>9</v>
      </c>
      <c r="P106" t="s">
        <v>10</v>
      </c>
      <c r="Q106">
        <v>0</v>
      </c>
      <c r="R106" t="s">
        <v>11</v>
      </c>
      <c r="S106">
        <v>37</v>
      </c>
    </row>
    <row r="107" spans="1:19">
      <c r="A107" t="s">
        <v>2</v>
      </c>
      <c r="B107">
        <v>373</v>
      </c>
      <c r="C107" t="s">
        <v>3</v>
      </c>
      <c r="D107">
        <v>70699</v>
      </c>
      <c r="E107" t="s">
        <v>4</v>
      </c>
      <c r="F107">
        <v>0.86060199999999998</v>
      </c>
      <c r="G107" t="s">
        <v>5</v>
      </c>
      <c r="H107">
        <v>7</v>
      </c>
      <c r="I107" t="s">
        <v>6</v>
      </c>
      <c r="J107">
        <v>-464</v>
      </c>
      <c r="K107" t="s">
        <v>7</v>
      </c>
      <c r="L107">
        <v>37</v>
      </c>
      <c r="M107" t="s">
        <v>8</v>
      </c>
      <c r="N107">
        <v>0</v>
      </c>
      <c r="O107" t="s">
        <v>9</v>
      </c>
      <c r="P107" t="s">
        <v>10</v>
      </c>
      <c r="Q107">
        <v>0</v>
      </c>
      <c r="R107" t="s">
        <v>11</v>
      </c>
      <c r="S107">
        <v>41</v>
      </c>
    </row>
    <row r="108" spans="1:19">
      <c r="A108" t="s">
        <v>2</v>
      </c>
      <c r="B108">
        <v>373</v>
      </c>
      <c r="C108" t="s">
        <v>3</v>
      </c>
      <c r="D108">
        <v>70716</v>
      </c>
      <c r="E108" t="s">
        <v>4</v>
      </c>
      <c r="F108">
        <v>0.860568</v>
      </c>
      <c r="G108" t="s">
        <v>5</v>
      </c>
      <c r="H108">
        <v>17</v>
      </c>
      <c r="I108" t="s">
        <v>6</v>
      </c>
      <c r="J108">
        <v>-416</v>
      </c>
      <c r="K108" t="s">
        <v>7</v>
      </c>
      <c r="L108">
        <v>85</v>
      </c>
      <c r="M108" t="s">
        <v>8</v>
      </c>
      <c r="N108">
        <v>0</v>
      </c>
      <c r="O108" t="s">
        <v>9</v>
      </c>
      <c r="P108" t="s">
        <v>10</v>
      </c>
      <c r="Q108">
        <v>0</v>
      </c>
      <c r="R108" t="s">
        <v>11</v>
      </c>
      <c r="S108">
        <v>42</v>
      </c>
    </row>
    <row r="109" spans="1:19">
      <c r="A109" t="s">
        <v>2</v>
      </c>
      <c r="B109">
        <v>373</v>
      </c>
      <c r="C109" t="s">
        <v>3</v>
      </c>
      <c r="D109">
        <v>70765</v>
      </c>
      <c r="E109" t="s">
        <v>4</v>
      </c>
      <c r="F109">
        <v>0.86046999999999996</v>
      </c>
      <c r="G109" t="s">
        <v>5</v>
      </c>
      <c r="H109">
        <v>49</v>
      </c>
      <c r="I109" t="s">
        <v>6</v>
      </c>
      <c r="J109">
        <v>33</v>
      </c>
      <c r="K109" t="s">
        <v>7</v>
      </c>
      <c r="L109">
        <v>534</v>
      </c>
      <c r="M109" t="s">
        <v>8</v>
      </c>
      <c r="N109">
        <v>0</v>
      </c>
      <c r="O109" t="s">
        <v>9</v>
      </c>
      <c r="P109" t="s">
        <v>10</v>
      </c>
      <c r="Q109">
        <v>0</v>
      </c>
      <c r="R109" t="s">
        <v>11</v>
      </c>
      <c r="S109">
        <v>43</v>
      </c>
    </row>
    <row r="110" spans="1:19">
      <c r="A110" t="s">
        <v>2</v>
      </c>
      <c r="B110">
        <v>373</v>
      </c>
      <c r="C110" t="s">
        <v>3</v>
      </c>
      <c r="D110">
        <v>70818</v>
      </c>
      <c r="E110" t="s">
        <v>4</v>
      </c>
      <c r="F110">
        <v>0.86036400000000002</v>
      </c>
      <c r="G110" t="s">
        <v>5</v>
      </c>
      <c r="H110">
        <v>53</v>
      </c>
      <c r="I110" t="s">
        <v>6</v>
      </c>
      <c r="J110">
        <v>191</v>
      </c>
      <c r="K110" t="s">
        <v>7</v>
      </c>
      <c r="L110">
        <v>692</v>
      </c>
      <c r="M110" t="s">
        <v>8</v>
      </c>
      <c r="N110">
        <v>0</v>
      </c>
      <c r="O110" t="s">
        <v>9</v>
      </c>
      <c r="P110" t="s">
        <v>10</v>
      </c>
      <c r="Q110">
        <v>0</v>
      </c>
      <c r="R110" t="s">
        <v>11</v>
      </c>
      <c r="S110">
        <v>43</v>
      </c>
    </row>
    <row r="111" spans="1:19">
      <c r="A111" t="s">
        <v>2</v>
      </c>
      <c r="B111">
        <v>373</v>
      </c>
      <c r="C111" t="s">
        <v>3</v>
      </c>
      <c r="D111">
        <v>70881</v>
      </c>
      <c r="E111" t="s">
        <v>4</v>
      </c>
      <c r="F111">
        <v>0.86023799999999995</v>
      </c>
      <c r="G111" t="s">
        <v>5</v>
      </c>
      <c r="H111">
        <v>63</v>
      </c>
      <c r="I111" t="s">
        <v>6</v>
      </c>
      <c r="J111">
        <v>523</v>
      </c>
      <c r="K111" t="s">
        <v>7</v>
      </c>
      <c r="L111">
        <v>1024</v>
      </c>
      <c r="M111" t="s">
        <v>8</v>
      </c>
      <c r="N111">
        <v>0</v>
      </c>
      <c r="O111" t="s">
        <v>9</v>
      </c>
      <c r="P111" t="s">
        <v>10</v>
      </c>
      <c r="Q111">
        <v>0</v>
      </c>
      <c r="R111" t="s">
        <v>11</v>
      </c>
      <c r="S111">
        <v>43</v>
      </c>
    </row>
    <row r="112" spans="1:19">
      <c r="A112" t="s">
        <v>2</v>
      </c>
      <c r="B112">
        <v>373</v>
      </c>
      <c r="C112" t="s">
        <v>3</v>
      </c>
      <c r="D112">
        <v>70953</v>
      </c>
      <c r="E112" t="s">
        <v>4</v>
      </c>
      <c r="F112">
        <v>0.86009400000000003</v>
      </c>
      <c r="G112" t="s">
        <v>5</v>
      </c>
      <c r="H112">
        <v>72</v>
      </c>
      <c r="I112" t="s">
        <v>6</v>
      </c>
      <c r="J112">
        <v>209</v>
      </c>
      <c r="K112" t="s">
        <v>7</v>
      </c>
      <c r="L112">
        <v>710</v>
      </c>
      <c r="M112" t="s">
        <v>8</v>
      </c>
      <c r="N112">
        <v>0</v>
      </c>
      <c r="O112" t="s">
        <v>9</v>
      </c>
      <c r="P112" t="s">
        <v>10</v>
      </c>
      <c r="Q112">
        <v>0</v>
      </c>
      <c r="R112" t="s">
        <v>11</v>
      </c>
      <c r="S112">
        <v>43</v>
      </c>
    </row>
    <row r="113" spans="1:19">
      <c r="A113" t="s">
        <v>2</v>
      </c>
      <c r="B113">
        <v>373</v>
      </c>
      <c r="C113" t="s">
        <v>3</v>
      </c>
      <c r="D113">
        <v>71020</v>
      </c>
      <c r="E113" t="s">
        <v>4</v>
      </c>
      <c r="F113">
        <v>0.85995999999999995</v>
      </c>
      <c r="G113" t="s">
        <v>5</v>
      </c>
      <c r="H113">
        <v>67</v>
      </c>
      <c r="I113" t="s">
        <v>6</v>
      </c>
      <c r="J113">
        <v>213</v>
      </c>
      <c r="K113" t="s">
        <v>7</v>
      </c>
      <c r="L113">
        <v>714</v>
      </c>
      <c r="M113" t="s">
        <v>8</v>
      </c>
      <c r="N113">
        <v>0</v>
      </c>
      <c r="O113" t="s">
        <v>9</v>
      </c>
      <c r="P113" t="s">
        <v>10</v>
      </c>
      <c r="Q113">
        <v>0</v>
      </c>
      <c r="R113" t="s">
        <v>11</v>
      </c>
      <c r="S113">
        <v>43</v>
      </c>
    </row>
    <row r="114" spans="1:19">
      <c r="A114" t="s">
        <v>2</v>
      </c>
      <c r="B114">
        <v>373</v>
      </c>
      <c r="C114" t="s">
        <v>3</v>
      </c>
      <c r="D114">
        <v>71083</v>
      </c>
      <c r="E114" t="s">
        <v>4</v>
      </c>
      <c r="F114">
        <v>0.85983399999999999</v>
      </c>
      <c r="G114" t="s">
        <v>5</v>
      </c>
      <c r="H114">
        <v>63</v>
      </c>
      <c r="I114" t="s">
        <v>6</v>
      </c>
      <c r="J114">
        <v>155</v>
      </c>
      <c r="K114" t="s">
        <v>7</v>
      </c>
      <c r="L114">
        <v>656</v>
      </c>
      <c r="M114" t="s">
        <v>8</v>
      </c>
      <c r="N114">
        <v>0</v>
      </c>
      <c r="O114" t="s">
        <v>9</v>
      </c>
      <c r="P114" t="s">
        <v>10</v>
      </c>
      <c r="Q114">
        <v>0</v>
      </c>
      <c r="R114" t="s">
        <v>11</v>
      </c>
      <c r="S114">
        <v>43</v>
      </c>
    </row>
    <row r="115" spans="1:19">
      <c r="A115" t="s">
        <v>2</v>
      </c>
      <c r="B115">
        <v>373</v>
      </c>
      <c r="C115" t="s">
        <v>3</v>
      </c>
      <c r="D115">
        <v>71093</v>
      </c>
      <c r="E115" t="s">
        <v>4</v>
      </c>
      <c r="F115">
        <v>0.85981399999999997</v>
      </c>
      <c r="G115" t="s">
        <v>5</v>
      </c>
      <c r="H115">
        <v>10</v>
      </c>
      <c r="I115" t="s">
        <v>6</v>
      </c>
      <c r="J115">
        <v>-470</v>
      </c>
      <c r="K115" t="s">
        <v>7</v>
      </c>
      <c r="L115">
        <v>31</v>
      </c>
      <c r="M115" t="s">
        <v>8</v>
      </c>
      <c r="N115">
        <v>0</v>
      </c>
      <c r="O115" t="s">
        <v>9</v>
      </c>
      <c r="P115" t="s">
        <v>10</v>
      </c>
      <c r="Q115">
        <v>0</v>
      </c>
      <c r="R115" t="s">
        <v>11</v>
      </c>
      <c r="S115">
        <v>42</v>
      </c>
    </row>
    <row r="116" spans="1:19">
      <c r="A116" t="s">
        <v>2</v>
      </c>
      <c r="B116">
        <v>373</v>
      </c>
      <c r="C116" t="s">
        <v>3</v>
      </c>
      <c r="D116">
        <v>71228</v>
      </c>
      <c r="E116" t="s">
        <v>4</v>
      </c>
      <c r="F116">
        <v>0.85954399999999997</v>
      </c>
      <c r="G116" t="s">
        <v>5</v>
      </c>
      <c r="H116">
        <v>135</v>
      </c>
      <c r="I116" t="s">
        <v>6</v>
      </c>
      <c r="J116">
        <v>930</v>
      </c>
      <c r="K116" t="s">
        <v>7</v>
      </c>
      <c r="L116">
        <v>1431</v>
      </c>
      <c r="M116" t="s">
        <v>8</v>
      </c>
      <c r="N116">
        <v>0</v>
      </c>
      <c r="O116" t="s">
        <v>9</v>
      </c>
      <c r="P116" t="s">
        <v>10</v>
      </c>
      <c r="Q116">
        <v>0</v>
      </c>
      <c r="R116" t="s">
        <v>11</v>
      </c>
      <c r="S116">
        <v>43</v>
      </c>
    </row>
    <row r="117" spans="1:19">
      <c r="A117" t="s">
        <v>2</v>
      </c>
      <c r="B117">
        <v>373</v>
      </c>
      <c r="C117" t="s">
        <v>3</v>
      </c>
      <c r="D117">
        <v>71276</v>
      </c>
      <c r="E117" t="s">
        <v>4</v>
      </c>
      <c r="F117">
        <v>0.85944799999999999</v>
      </c>
      <c r="G117" t="s">
        <v>5</v>
      </c>
      <c r="H117">
        <v>48</v>
      </c>
      <c r="I117" t="s">
        <v>6</v>
      </c>
      <c r="J117">
        <v>-142</v>
      </c>
      <c r="K117" t="s">
        <v>7</v>
      </c>
      <c r="L117">
        <v>359</v>
      </c>
      <c r="M117" t="s">
        <v>8</v>
      </c>
      <c r="N117">
        <v>0</v>
      </c>
      <c r="O117" t="s">
        <v>9</v>
      </c>
      <c r="P117" t="s">
        <v>10</v>
      </c>
      <c r="Q117">
        <v>0</v>
      </c>
      <c r="R117" t="s">
        <v>11</v>
      </c>
      <c r="S117">
        <v>43</v>
      </c>
    </row>
    <row r="118" spans="1:19">
      <c r="A118" t="s">
        <v>2</v>
      </c>
      <c r="B118">
        <v>373</v>
      </c>
      <c r="C118" t="s">
        <v>3</v>
      </c>
      <c r="D118">
        <v>71428</v>
      </c>
      <c r="E118" t="s">
        <v>4</v>
      </c>
      <c r="F118">
        <v>0.85914400000000002</v>
      </c>
      <c r="G118" t="s">
        <v>5</v>
      </c>
      <c r="H118">
        <v>152</v>
      </c>
      <c r="I118" t="s">
        <v>6</v>
      </c>
      <c r="J118">
        <v>1341</v>
      </c>
      <c r="K118" t="s">
        <v>7</v>
      </c>
      <c r="L118">
        <v>1842</v>
      </c>
      <c r="M118" t="s">
        <v>8</v>
      </c>
      <c r="N118">
        <v>0</v>
      </c>
      <c r="O118" t="s">
        <v>9</v>
      </c>
      <c r="P118" t="s">
        <v>10</v>
      </c>
      <c r="Q118">
        <v>0</v>
      </c>
      <c r="R118" t="s">
        <v>11</v>
      </c>
      <c r="S118">
        <v>43</v>
      </c>
    </row>
    <row r="119" spans="1:19">
      <c r="A119" t="s">
        <v>2</v>
      </c>
      <c r="B119">
        <v>373</v>
      </c>
      <c r="C119" t="s">
        <v>3</v>
      </c>
      <c r="D119">
        <v>71521</v>
      </c>
      <c r="E119" t="s">
        <v>4</v>
      </c>
      <c r="F119">
        <v>0.858958</v>
      </c>
      <c r="G119" t="s">
        <v>5</v>
      </c>
      <c r="H119">
        <v>93</v>
      </c>
      <c r="I119" t="s">
        <v>6</v>
      </c>
      <c r="J119">
        <v>802</v>
      </c>
      <c r="K119" t="s">
        <v>7</v>
      </c>
      <c r="L119">
        <v>1303</v>
      </c>
      <c r="M119" t="s">
        <v>8</v>
      </c>
      <c r="N119">
        <v>0</v>
      </c>
      <c r="O119" t="s">
        <v>9</v>
      </c>
      <c r="P119" t="s">
        <v>10</v>
      </c>
      <c r="Q119">
        <v>0</v>
      </c>
      <c r="R119" t="s">
        <v>11</v>
      </c>
      <c r="S119">
        <v>43</v>
      </c>
    </row>
    <row r="120" spans="1:19">
      <c r="A120" t="s">
        <v>2</v>
      </c>
      <c r="B120">
        <v>373</v>
      </c>
      <c r="C120" t="s">
        <v>3</v>
      </c>
      <c r="D120">
        <v>71554</v>
      </c>
      <c r="E120" t="s">
        <v>4</v>
      </c>
      <c r="F120">
        <v>0.85889199999999999</v>
      </c>
      <c r="G120" t="s">
        <v>5</v>
      </c>
      <c r="H120">
        <v>33</v>
      </c>
      <c r="I120" t="s">
        <v>6</v>
      </c>
      <c r="J120">
        <v>-342</v>
      </c>
      <c r="K120" t="s">
        <v>7</v>
      </c>
      <c r="L120">
        <v>159</v>
      </c>
      <c r="M120" t="s">
        <v>8</v>
      </c>
      <c r="N120">
        <v>0</v>
      </c>
      <c r="O120" t="s">
        <v>9</v>
      </c>
      <c r="P120" t="s">
        <v>10</v>
      </c>
      <c r="Q120">
        <v>0</v>
      </c>
      <c r="R120" t="s">
        <v>11</v>
      </c>
      <c r="S120">
        <v>43</v>
      </c>
    </row>
    <row r="121" spans="1:19">
      <c r="A121" t="s">
        <v>2</v>
      </c>
      <c r="B121">
        <v>373</v>
      </c>
      <c r="C121" t="s">
        <v>3</v>
      </c>
      <c r="D121">
        <v>71565</v>
      </c>
      <c r="E121" t="s">
        <v>4</v>
      </c>
      <c r="F121">
        <v>0.85887000000000002</v>
      </c>
      <c r="G121" t="s">
        <v>5</v>
      </c>
      <c r="H121">
        <v>11</v>
      </c>
      <c r="I121" t="s">
        <v>6</v>
      </c>
      <c r="J121">
        <v>-462</v>
      </c>
      <c r="K121" t="s">
        <v>7</v>
      </c>
      <c r="L121">
        <v>39</v>
      </c>
      <c r="M121" t="s">
        <v>8</v>
      </c>
      <c r="N121">
        <v>0</v>
      </c>
      <c r="O121" t="s">
        <v>9</v>
      </c>
      <c r="P121" t="s">
        <v>10</v>
      </c>
      <c r="Q121">
        <v>0</v>
      </c>
      <c r="R121" t="s">
        <v>11</v>
      </c>
      <c r="S121">
        <v>38</v>
      </c>
    </row>
    <row r="122" spans="1:19">
      <c r="A122" t="s">
        <v>2</v>
      </c>
      <c r="B122">
        <v>373</v>
      </c>
      <c r="C122" t="s">
        <v>3</v>
      </c>
      <c r="D122">
        <v>71615</v>
      </c>
      <c r="E122" t="s">
        <v>4</v>
      </c>
      <c r="F122">
        <v>0.85877000000000003</v>
      </c>
      <c r="G122" t="s">
        <v>5</v>
      </c>
      <c r="H122">
        <v>50</v>
      </c>
      <c r="I122" t="s">
        <v>6</v>
      </c>
      <c r="J122">
        <v>-37</v>
      </c>
      <c r="K122" t="s">
        <v>7</v>
      </c>
      <c r="L122">
        <v>464</v>
      </c>
      <c r="M122" t="s">
        <v>8</v>
      </c>
      <c r="N122">
        <v>0</v>
      </c>
      <c r="O122" t="s">
        <v>9</v>
      </c>
      <c r="P122" t="s">
        <v>10</v>
      </c>
      <c r="Q122">
        <v>0</v>
      </c>
      <c r="R122" t="s">
        <v>11</v>
      </c>
      <c r="S122">
        <v>41</v>
      </c>
    </row>
    <row r="123" spans="1:19">
      <c r="A123" t="s">
        <v>2</v>
      </c>
      <c r="B123">
        <v>373</v>
      </c>
      <c r="C123" t="s">
        <v>3</v>
      </c>
      <c r="D123">
        <v>71643</v>
      </c>
      <c r="E123" t="s">
        <v>4</v>
      </c>
      <c r="F123">
        <v>0.85871399999999998</v>
      </c>
      <c r="G123" t="s">
        <v>5</v>
      </c>
      <c r="H123">
        <v>28</v>
      </c>
      <c r="I123" t="s">
        <v>6</v>
      </c>
      <c r="J123">
        <v>-297</v>
      </c>
      <c r="K123" t="s">
        <v>7</v>
      </c>
      <c r="L123">
        <v>204</v>
      </c>
      <c r="M123" t="s">
        <v>8</v>
      </c>
      <c r="N123">
        <v>0</v>
      </c>
      <c r="O123" t="s">
        <v>9</v>
      </c>
      <c r="P123" t="s">
        <v>10</v>
      </c>
      <c r="Q123">
        <v>0</v>
      </c>
      <c r="R123" t="s">
        <v>11</v>
      </c>
      <c r="S123">
        <v>41</v>
      </c>
    </row>
    <row r="124" spans="1:19">
      <c r="A124" t="s">
        <v>2</v>
      </c>
      <c r="B124">
        <v>507</v>
      </c>
      <c r="C124" t="s">
        <v>3</v>
      </c>
      <c r="D124">
        <v>72150</v>
      </c>
      <c r="E124" t="s">
        <v>4</v>
      </c>
      <c r="F124">
        <v>0.85770000000000002</v>
      </c>
      <c r="G124" t="s">
        <v>5</v>
      </c>
      <c r="H124">
        <v>507</v>
      </c>
      <c r="I124" t="s">
        <v>6</v>
      </c>
      <c r="J124">
        <v>3838</v>
      </c>
      <c r="K124" t="s">
        <v>7</v>
      </c>
      <c r="L124">
        <v>4339</v>
      </c>
      <c r="M124" t="s">
        <v>8</v>
      </c>
      <c r="N124">
        <v>0</v>
      </c>
      <c r="O124" t="s">
        <v>9</v>
      </c>
      <c r="P124" t="s">
        <v>10</v>
      </c>
      <c r="Q124">
        <v>0</v>
      </c>
      <c r="R124" t="s">
        <v>11</v>
      </c>
      <c r="S124">
        <v>37</v>
      </c>
    </row>
    <row r="125" spans="1:19">
      <c r="A125" t="s">
        <v>2</v>
      </c>
      <c r="B125">
        <v>507</v>
      </c>
      <c r="C125" t="s">
        <v>3</v>
      </c>
      <c r="D125">
        <v>72178</v>
      </c>
      <c r="E125" t="s">
        <v>4</v>
      </c>
      <c r="F125">
        <v>0.85764399999999996</v>
      </c>
      <c r="G125" t="s">
        <v>5</v>
      </c>
      <c r="H125">
        <v>28</v>
      </c>
      <c r="I125" t="s">
        <v>6</v>
      </c>
      <c r="J125">
        <v>-370</v>
      </c>
      <c r="K125" t="s">
        <v>7</v>
      </c>
      <c r="L125">
        <v>131</v>
      </c>
      <c r="M125" t="s">
        <v>8</v>
      </c>
      <c r="N125">
        <v>0</v>
      </c>
      <c r="O125" t="s">
        <v>9</v>
      </c>
      <c r="P125" t="s">
        <v>10</v>
      </c>
      <c r="Q125">
        <v>0</v>
      </c>
      <c r="R125" t="s">
        <v>11</v>
      </c>
      <c r="S125">
        <v>40</v>
      </c>
    </row>
    <row r="126" spans="1:19">
      <c r="A126" t="s">
        <v>2</v>
      </c>
      <c r="B126">
        <v>507</v>
      </c>
      <c r="C126" t="s">
        <v>3</v>
      </c>
      <c r="D126">
        <v>72179</v>
      </c>
      <c r="E126" t="s">
        <v>4</v>
      </c>
      <c r="F126">
        <v>0.85764200000000002</v>
      </c>
      <c r="G126" t="s">
        <v>5</v>
      </c>
      <c r="H126">
        <v>1</v>
      </c>
      <c r="I126" t="s">
        <v>6</v>
      </c>
      <c r="J126">
        <v>-500</v>
      </c>
      <c r="K126" t="s">
        <v>7</v>
      </c>
      <c r="L126">
        <v>1</v>
      </c>
      <c r="M126" t="s">
        <v>8</v>
      </c>
      <c r="N126">
        <v>0</v>
      </c>
      <c r="O126" t="s">
        <v>9</v>
      </c>
      <c r="P126" t="s">
        <v>10</v>
      </c>
      <c r="Q126">
        <v>0</v>
      </c>
      <c r="R126" t="s">
        <v>11</v>
      </c>
      <c r="S126">
        <v>20</v>
      </c>
    </row>
    <row r="127" spans="1:19">
      <c r="A127" t="s">
        <v>2</v>
      </c>
      <c r="B127">
        <v>507</v>
      </c>
      <c r="C127" t="s">
        <v>3</v>
      </c>
      <c r="D127">
        <v>72234</v>
      </c>
      <c r="E127" t="s">
        <v>4</v>
      </c>
      <c r="F127">
        <v>0.85753199999999996</v>
      </c>
      <c r="G127" t="s">
        <v>5</v>
      </c>
      <c r="H127">
        <v>55</v>
      </c>
      <c r="I127" t="s">
        <v>6</v>
      </c>
      <c r="J127">
        <v>78</v>
      </c>
      <c r="K127" t="s">
        <v>7</v>
      </c>
      <c r="L127">
        <v>579</v>
      </c>
      <c r="M127" t="s">
        <v>8</v>
      </c>
      <c r="N127">
        <v>0</v>
      </c>
      <c r="O127" t="s">
        <v>9</v>
      </c>
      <c r="P127" t="s">
        <v>10</v>
      </c>
      <c r="Q127">
        <v>0</v>
      </c>
      <c r="R127" t="s">
        <v>11</v>
      </c>
      <c r="S127">
        <v>34</v>
      </c>
    </row>
    <row r="128" spans="1:19">
      <c r="A128" t="s">
        <v>2</v>
      </c>
      <c r="B128">
        <v>507</v>
      </c>
      <c r="C128" t="s">
        <v>3</v>
      </c>
      <c r="D128">
        <v>72246</v>
      </c>
      <c r="E128" t="s">
        <v>4</v>
      </c>
      <c r="F128">
        <v>0.85750800000000005</v>
      </c>
      <c r="G128" t="s">
        <v>5</v>
      </c>
      <c r="H128">
        <v>12</v>
      </c>
      <c r="I128" t="s">
        <v>6</v>
      </c>
      <c r="J128">
        <v>-453</v>
      </c>
      <c r="K128" t="s">
        <v>7</v>
      </c>
      <c r="L128">
        <v>48</v>
      </c>
      <c r="M128" t="s">
        <v>8</v>
      </c>
      <c r="N128">
        <v>0</v>
      </c>
      <c r="O128" t="s">
        <v>9</v>
      </c>
      <c r="P128" t="s">
        <v>10</v>
      </c>
      <c r="Q128">
        <v>0</v>
      </c>
      <c r="R128" t="s">
        <v>11</v>
      </c>
      <c r="S128">
        <v>36</v>
      </c>
    </row>
    <row r="129" spans="1:19">
      <c r="A129" t="s">
        <v>2</v>
      </c>
      <c r="B129">
        <v>507</v>
      </c>
      <c r="C129" t="s">
        <v>3</v>
      </c>
      <c r="D129">
        <v>72429</v>
      </c>
      <c r="E129" t="s">
        <v>4</v>
      </c>
      <c r="F129">
        <v>0.85714199999999996</v>
      </c>
      <c r="G129" t="s">
        <v>5</v>
      </c>
      <c r="H129">
        <v>183</v>
      </c>
      <c r="I129" t="s">
        <v>6</v>
      </c>
      <c r="J129">
        <v>1835</v>
      </c>
      <c r="K129" t="s">
        <v>7</v>
      </c>
      <c r="L129">
        <v>2336</v>
      </c>
      <c r="M129" t="s">
        <v>8</v>
      </c>
      <c r="N129">
        <v>0</v>
      </c>
      <c r="O129" t="s">
        <v>9</v>
      </c>
      <c r="P129" t="s">
        <v>10</v>
      </c>
      <c r="Q129">
        <v>0</v>
      </c>
      <c r="R129" t="s">
        <v>11</v>
      </c>
      <c r="S129">
        <v>39</v>
      </c>
    </row>
    <row r="130" spans="1:19">
      <c r="A130" t="s">
        <v>2</v>
      </c>
      <c r="B130">
        <v>507</v>
      </c>
      <c r="C130" t="s">
        <v>3</v>
      </c>
      <c r="D130">
        <v>72581</v>
      </c>
      <c r="E130" t="s">
        <v>4</v>
      </c>
      <c r="F130">
        <v>0.85683799999999999</v>
      </c>
      <c r="G130" t="s">
        <v>5</v>
      </c>
      <c r="H130">
        <v>152</v>
      </c>
      <c r="I130" t="s">
        <v>6</v>
      </c>
      <c r="J130">
        <v>1405</v>
      </c>
      <c r="K130" t="s">
        <v>7</v>
      </c>
      <c r="L130">
        <v>1906</v>
      </c>
      <c r="M130" t="s">
        <v>8</v>
      </c>
      <c r="N130">
        <v>0</v>
      </c>
      <c r="O130" t="s">
        <v>9</v>
      </c>
      <c r="P130" t="s">
        <v>10</v>
      </c>
      <c r="Q130">
        <v>0</v>
      </c>
      <c r="R130" t="s">
        <v>11</v>
      </c>
      <c r="S130">
        <v>43</v>
      </c>
    </row>
    <row r="131" spans="1:19">
      <c r="A131" t="s">
        <v>2</v>
      </c>
      <c r="B131">
        <v>507</v>
      </c>
      <c r="C131" t="s">
        <v>3</v>
      </c>
      <c r="D131">
        <v>72669</v>
      </c>
      <c r="E131" t="s">
        <v>4</v>
      </c>
      <c r="F131">
        <v>0.85666200000000003</v>
      </c>
      <c r="G131" t="s">
        <v>5</v>
      </c>
      <c r="H131">
        <v>88</v>
      </c>
      <c r="I131" t="s">
        <v>6</v>
      </c>
      <c r="J131">
        <v>386</v>
      </c>
      <c r="K131" t="s">
        <v>7</v>
      </c>
      <c r="L131">
        <v>887</v>
      </c>
      <c r="M131" t="s">
        <v>8</v>
      </c>
      <c r="N131">
        <v>0</v>
      </c>
      <c r="O131" t="s">
        <v>9</v>
      </c>
      <c r="P131" t="s">
        <v>10</v>
      </c>
      <c r="Q131">
        <v>0</v>
      </c>
      <c r="R131" t="s">
        <v>11</v>
      </c>
      <c r="S131">
        <v>42</v>
      </c>
    </row>
    <row r="132" spans="1:19">
      <c r="A132" t="s">
        <v>2</v>
      </c>
      <c r="B132">
        <v>507</v>
      </c>
      <c r="C132" t="s">
        <v>3</v>
      </c>
      <c r="D132">
        <v>72689</v>
      </c>
      <c r="E132" t="s">
        <v>4</v>
      </c>
      <c r="F132">
        <v>0.85662199999999999</v>
      </c>
      <c r="G132" t="s">
        <v>5</v>
      </c>
      <c r="H132">
        <v>20</v>
      </c>
      <c r="I132" t="s">
        <v>6</v>
      </c>
      <c r="J132">
        <v>-386</v>
      </c>
      <c r="K132" t="s">
        <v>7</v>
      </c>
      <c r="L132">
        <v>115</v>
      </c>
      <c r="M132" t="s">
        <v>8</v>
      </c>
      <c r="N132">
        <v>0</v>
      </c>
      <c r="O132" t="s">
        <v>9</v>
      </c>
      <c r="P132" t="s">
        <v>10</v>
      </c>
      <c r="Q132">
        <v>0</v>
      </c>
      <c r="R132" t="s">
        <v>11</v>
      </c>
      <c r="S132">
        <v>42</v>
      </c>
    </row>
    <row r="133" spans="1:19">
      <c r="A133" t="s">
        <v>2</v>
      </c>
      <c r="B133">
        <v>507</v>
      </c>
      <c r="C133" t="s">
        <v>3</v>
      </c>
      <c r="D133">
        <v>72766</v>
      </c>
      <c r="E133" t="s">
        <v>4</v>
      </c>
      <c r="F133">
        <v>0.85646800000000001</v>
      </c>
      <c r="G133" t="s">
        <v>5</v>
      </c>
      <c r="H133">
        <v>77</v>
      </c>
      <c r="I133" t="s">
        <v>6</v>
      </c>
      <c r="J133">
        <v>389</v>
      </c>
      <c r="K133" t="s">
        <v>7</v>
      </c>
      <c r="L133">
        <v>890</v>
      </c>
      <c r="M133" t="s">
        <v>8</v>
      </c>
      <c r="N133">
        <v>0</v>
      </c>
      <c r="O133" t="s">
        <v>9</v>
      </c>
      <c r="P133" t="s">
        <v>10</v>
      </c>
      <c r="Q133">
        <v>0</v>
      </c>
      <c r="R133" t="s">
        <v>11</v>
      </c>
      <c r="S133">
        <v>42</v>
      </c>
    </row>
    <row r="134" spans="1:19">
      <c r="A134" t="s">
        <v>2</v>
      </c>
      <c r="B134">
        <v>507</v>
      </c>
      <c r="C134" t="s">
        <v>3</v>
      </c>
      <c r="D134">
        <v>72777</v>
      </c>
      <c r="E134" t="s">
        <v>4</v>
      </c>
      <c r="F134">
        <v>0.85644600000000004</v>
      </c>
      <c r="G134" t="s">
        <v>5</v>
      </c>
      <c r="H134">
        <v>11</v>
      </c>
      <c r="I134" t="s">
        <v>6</v>
      </c>
      <c r="J134">
        <v>-461</v>
      </c>
      <c r="K134" t="s">
        <v>7</v>
      </c>
      <c r="L134">
        <v>40</v>
      </c>
      <c r="M134" t="s">
        <v>8</v>
      </c>
      <c r="N134">
        <v>0</v>
      </c>
      <c r="O134" t="s">
        <v>9</v>
      </c>
      <c r="P134" t="s">
        <v>10</v>
      </c>
      <c r="Q134">
        <v>0</v>
      </c>
      <c r="R134" t="s">
        <v>11</v>
      </c>
      <c r="S134">
        <v>41</v>
      </c>
    </row>
    <row r="135" spans="1:19">
      <c r="A135" t="s">
        <v>2</v>
      </c>
      <c r="B135">
        <v>507</v>
      </c>
      <c r="C135" t="s">
        <v>3</v>
      </c>
      <c r="D135">
        <v>72905</v>
      </c>
      <c r="E135" t="s">
        <v>4</v>
      </c>
      <c r="F135">
        <v>0.85619000000000001</v>
      </c>
      <c r="G135" t="s">
        <v>5</v>
      </c>
      <c r="H135">
        <v>128</v>
      </c>
      <c r="I135" t="s">
        <v>6</v>
      </c>
      <c r="J135">
        <v>813</v>
      </c>
      <c r="K135" t="s">
        <v>7</v>
      </c>
      <c r="L135">
        <v>1314</v>
      </c>
      <c r="M135" t="s">
        <v>8</v>
      </c>
      <c r="N135">
        <v>0</v>
      </c>
      <c r="O135" t="s">
        <v>9</v>
      </c>
      <c r="P135" t="s">
        <v>10</v>
      </c>
      <c r="Q135">
        <v>0</v>
      </c>
      <c r="R135" t="s">
        <v>11</v>
      </c>
      <c r="S135">
        <v>43</v>
      </c>
    </row>
    <row r="136" spans="1:19">
      <c r="A136" t="s">
        <v>2</v>
      </c>
      <c r="B136">
        <v>507</v>
      </c>
      <c r="C136" t="s">
        <v>3</v>
      </c>
      <c r="D136">
        <v>72965</v>
      </c>
      <c r="E136" t="s">
        <v>4</v>
      </c>
      <c r="F136">
        <v>0.85607</v>
      </c>
      <c r="G136" t="s">
        <v>5</v>
      </c>
      <c r="H136">
        <v>60</v>
      </c>
      <c r="I136" t="s">
        <v>6</v>
      </c>
      <c r="J136">
        <v>246</v>
      </c>
      <c r="K136" t="s">
        <v>7</v>
      </c>
      <c r="L136">
        <v>747</v>
      </c>
      <c r="M136" t="s">
        <v>8</v>
      </c>
      <c r="N136">
        <v>0</v>
      </c>
      <c r="O136" t="s">
        <v>9</v>
      </c>
      <c r="P136" t="s">
        <v>10</v>
      </c>
      <c r="Q136">
        <v>0</v>
      </c>
      <c r="R136" t="s">
        <v>11</v>
      </c>
      <c r="S136">
        <v>42</v>
      </c>
    </row>
    <row r="137" spans="1:19">
      <c r="A137" t="s">
        <v>2</v>
      </c>
      <c r="B137">
        <v>507</v>
      </c>
      <c r="C137" t="s">
        <v>3</v>
      </c>
      <c r="D137">
        <v>72980</v>
      </c>
      <c r="E137" t="s">
        <v>4</v>
      </c>
      <c r="F137">
        <v>0.85604000000000002</v>
      </c>
      <c r="G137" t="s">
        <v>5</v>
      </c>
      <c r="H137">
        <v>15</v>
      </c>
      <c r="I137" t="s">
        <v>6</v>
      </c>
      <c r="J137">
        <v>-440</v>
      </c>
      <c r="K137" t="s">
        <v>7</v>
      </c>
      <c r="L137">
        <v>61</v>
      </c>
      <c r="M137" t="s">
        <v>8</v>
      </c>
      <c r="N137">
        <v>0</v>
      </c>
      <c r="O137" t="s">
        <v>9</v>
      </c>
      <c r="P137" t="s">
        <v>10</v>
      </c>
      <c r="Q137">
        <v>0</v>
      </c>
      <c r="R137" t="s">
        <v>11</v>
      </c>
      <c r="S137">
        <v>42</v>
      </c>
    </row>
    <row r="138" spans="1:19">
      <c r="A138" t="s">
        <v>2</v>
      </c>
      <c r="B138">
        <v>507</v>
      </c>
      <c r="C138" t="s">
        <v>3</v>
      </c>
      <c r="D138">
        <v>73040</v>
      </c>
      <c r="E138" t="s">
        <v>4</v>
      </c>
      <c r="F138">
        <v>0.85592000000000001</v>
      </c>
      <c r="G138" t="s">
        <v>5</v>
      </c>
      <c r="H138">
        <v>60</v>
      </c>
      <c r="I138" t="s">
        <v>6</v>
      </c>
      <c r="J138">
        <v>189</v>
      </c>
      <c r="K138" t="s">
        <v>7</v>
      </c>
      <c r="L138">
        <v>690</v>
      </c>
      <c r="M138" t="s">
        <v>8</v>
      </c>
      <c r="N138">
        <v>0</v>
      </c>
      <c r="O138" t="s">
        <v>9</v>
      </c>
      <c r="P138" t="s">
        <v>10</v>
      </c>
      <c r="Q138">
        <v>0</v>
      </c>
      <c r="R138" t="s">
        <v>11</v>
      </c>
      <c r="S138">
        <v>42</v>
      </c>
    </row>
    <row r="139" spans="1:19">
      <c r="A139" t="s">
        <v>2</v>
      </c>
      <c r="B139">
        <v>507</v>
      </c>
      <c r="C139" t="s">
        <v>3</v>
      </c>
      <c r="D139">
        <v>73095</v>
      </c>
      <c r="E139" t="s">
        <v>4</v>
      </c>
      <c r="F139">
        <v>0.85580999999999996</v>
      </c>
      <c r="G139" t="s">
        <v>5</v>
      </c>
      <c r="H139">
        <v>55</v>
      </c>
      <c r="I139" t="s">
        <v>6</v>
      </c>
      <c r="J139">
        <v>28</v>
      </c>
      <c r="K139" t="s">
        <v>7</v>
      </c>
      <c r="L139">
        <v>529</v>
      </c>
      <c r="M139" t="s">
        <v>8</v>
      </c>
      <c r="N139">
        <v>0</v>
      </c>
      <c r="O139" t="s">
        <v>9</v>
      </c>
      <c r="P139" t="s">
        <v>10</v>
      </c>
      <c r="Q139">
        <v>0</v>
      </c>
      <c r="R139" t="s">
        <v>11</v>
      </c>
      <c r="S139">
        <v>43</v>
      </c>
    </row>
    <row r="140" spans="1:19">
      <c r="A140" t="s">
        <v>2</v>
      </c>
      <c r="B140">
        <v>507</v>
      </c>
      <c r="C140" t="s">
        <v>3</v>
      </c>
      <c r="D140">
        <v>73274</v>
      </c>
      <c r="E140" t="s">
        <v>4</v>
      </c>
      <c r="F140">
        <v>0.85545199999999999</v>
      </c>
      <c r="G140" t="s">
        <v>5</v>
      </c>
      <c r="H140">
        <v>179</v>
      </c>
      <c r="I140" t="s">
        <v>6</v>
      </c>
      <c r="J140">
        <v>1002</v>
      </c>
      <c r="K140" t="s">
        <v>7</v>
      </c>
      <c r="L140">
        <v>1503</v>
      </c>
      <c r="M140" t="s">
        <v>8</v>
      </c>
      <c r="N140">
        <v>0</v>
      </c>
      <c r="O140" t="s">
        <v>9</v>
      </c>
      <c r="P140" t="s">
        <v>10</v>
      </c>
      <c r="Q140">
        <v>0</v>
      </c>
      <c r="R140" t="s">
        <v>11</v>
      </c>
      <c r="S140">
        <v>38</v>
      </c>
    </row>
    <row r="141" spans="1:19">
      <c r="A141" t="s">
        <v>2</v>
      </c>
      <c r="B141">
        <v>507</v>
      </c>
      <c r="C141" t="s">
        <v>3</v>
      </c>
      <c r="D141">
        <v>73281</v>
      </c>
      <c r="E141" t="s">
        <v>4</v>
      </c>
      <c r="F141">
        <v>0.85543800000000003</v>
      </c>
      <c r="G141" t="s">
        <v>5</v>
      </c>
      <c r="H141">
        <v>7</v>
      </c>
      <c r="I141" t="s">
        <v>6</v>
      </c>
      <c r="J141">
        <v>-483</v>
      </c>
      <c r="K141" t="s">
        <v>7</v>
      </c>
      <c r="L141">
        <v>18</v>
      </c>
      <c r="M141" t="s">
        <v>8</v>
      </c>
      <c r="N141">
        <v>0</v>
      </c>
      <c r="O141" t="s">
        <v>9</v>
      </c>
      <c r="P141" t="s">
        <v>10</v>
      </c>
      <c r="Q141">
        <v>0</v>
      </c>
      <c r="R141" t="s">
        <v>11</v>
      </c>
      <c r="S141">
        <v>42</v>
      </c>
    </row>
    <row r="142" spans="1:19">
      <c r="A142" t="s">
        <v>2</v>
      </c>
      <c r="B142">
        <v>507</v>
      </c>
      <c r="C142" t="s">
        <v>3</v>
      </c>
      <c r="D142">
        <v>73303</v>
      </c>
      <c r="E142" t="s">
        <v>4</v>
      </c>
      <c r="F142">
        <v>0.85539399999999999</v>
      </c>
      <c r="G142" t="s">
        <v>5</v>
      </c>
      <c r="H142">
        <v>22</v>
      </c>
      <c r="I142" t="s">
        <v>6</v>
      </c>
      <c r="J142">
        <v>-390</v>
      </c>
      <c r="K142" t="s">
        <v>7</v>
      </c>
      <c r="L142">
        <v>111</v>
      </c>
      <c r="M142" t="s">
        <v>8</v>
      </c>
      <c r="N142">
        <v>0</v>
      </c>
      <c r="O142" t="s">
        <v>9</v>
      </c>
      <c r="P142" t="s">
        <v>10</v>
      </c>
      <c r="Q142">
        <v>0</v>
      </c>
      <c r="R142" t="s">
        <v>11</v>
      </c>
      <c r="S142">
        <v>33</v>
      </c>
    </row>
    <row r="143" spans="1:19">
      <c r="A143" t="s">
        <v>2</v>
      </c>
      <c r="B143">
        <v>507</v>
      </c>
      <c r="C143" t="s">
        <v>3</v>
      </c>
      <c r="D143">
        <v>73513</v>
      </c>
      <c r="E143" t="s">
        <v>4</v>
      </c>
      <c r="F143">
        <v>0.85497400000000001</v>
      </c>
      <c r="G143" t="s">
        <v>5</v>
      </c>
      <c r="H143">
        <v>210</v>
      </c>
      <c r="I143" t="s">
        <v>6</v>
      </c>
      <c r="J143">
        <v>1477</v>
      </c>
      <c r="K143" t="s">
        <v>7</v>
      </c>
      <c r="L143">
        <v>1978</v>
      </c>
      <c r="M143" t="s">
        <v>8</v>
      </c>
      <c r="N143">
        <v>0</v>
      </c>
      <c r="O143" t="s">
        <v>9</v>
      </c>
      <c r="P143" t="s">
        <v>10</v>
      </c>
      <c r="Q143">
        <v>0</v>
      </c>
      <c r="R143" t="s">
        <v>11</v>
      </c>
      <c r="S143">
        <v>38</v>
      </c>
    </row>
    <row r="144" spans="1:19">
      <c r="A144" t="s">
        <v>2</v>
      </c>
      <c r="B144">
        <v>507</v>
      </c>
      <c r="C144" t="s">
        <v>3</v>
      </c>
      <c r="D144">
        <v>73547</v>
      </c>
      <c r="E144" t="s">
        <v>4</v>
      </c>
      <c r="F144">
        <v>0.85490600000000005</v>
      </c>
      <c r="G144" t="s">
        <v>5</v>
      </c>
      <c r="H144">
        <v>34</v>
      </c>
      <c r="I144" t="s">
        <v>6</v>
      </c>
      <c r="J144">
        <v>-252</v>
      </c>
      <c r="K144" t="s">
        <v>7</v>
      </c>
      <c r="L144">
        <v>249</v>
      </c>
      <c r="M144" t="s">
        <v>8</v>
      </c>
      <c r="N144">
        <v>0</v>
      </c>
      <c r="O144" t="s">
        <v>9</v>
      </c>
      <c r="P144" t="s">
        <v>10</v>
      </c>
      <c r="Q144">
        <v>0</v>
      </c>
      <c r="R144" t="s">
        <v>11</v>
      </c>
      <c r="S144">
        <v>37</v>
      </c>
    </row>
    <row r="145" spans="1:19">
      <c r="A145" t="s">
        <v>2</v>
      </c>
      <c r="B145">
        <v>507</v>
      </c>
      <c r="C145" t="s">
        <v>3</v>
      </c>
      <c r="D145">
        <v>73569</v>
      </c>
      <c r="E145" t="s">
        <v>4</v>
      </c>
      <c r="F145">
        <v>0.85486200000000001</v>
      </c>
      <c r="G145" t="s">
        <v>5</v>
      </c>
      <c r="H145">
        <v>22</v>
      </c>
      <c r="I145" t="s">
        <v>6</v>
      </c>
      <c r="J145">
        <v>-375</v>
      </c>
      <c r="K145" t="s">
        <v>7</v>
      </c>
      <c r="L145">
        <v>126</v>
      </c>
      <c r="M145" t="s">
        <v>8</v>
      </c>
      <c r="N145">
        <v>0</v>
      </c>
      <c r="O145" t="s">
        <v>9</v>
      </c>
      <c r="P145" t="s">
        <v>10</v>
      </c>
      <c r="Q145">
        <v>0</v>
      </c>
      <c r="R145" t="s">
        <v>11</v>
      </c>
      <c r="S145">
        <v>38</v>
      </c>
    </row>
    <row r="146" spans="1:19">
      <c r="A146" t="s">
        <v>2</v>
      </c>
      <c r="B146">
        <v>507</v>
      </c>
      <c r="C146" t="s">
        <v>3</v>
      </c>
      <c r="D146">
        <v>73580</v>
      </c>
      <c r="E146" t="s">
        <v>4</v>
      </c>
      <c r="F146">
        <v>0.85484000000000004</v>
      </c>
      <c r="G146" t="s">
        <v>5</v>
      </c>
      <c r="H146">
        <v>11</v>
      </c>
      <c r="I146" t="s">
        <v>6</v>
      </c>
      <c r="J146">
        <v>-460</v>
      </c>
      <c r="K146" t="s">
        <v>7</v>
      </c>
      <c r="L146">
        <v>41</v>
      </c>
      <c r="M146" t="s">
        <v>8</v>
      </c>
      <c r="N146">
        <v>0</v>
      </c>
      <c r="O146" t="s">
        <v>9</v>
      </c>
      <c r="P146" t="s">
        <v>10</v>
      </c>
      <c r="Q146">
        <v>0</v>
      </c>
      <c r="R146" t="s">
        <v>11</v>
      </c>
      <c r="S146">
        <v>42</v>
      </c>
    </row>
    <row r="147" spans="1:19">
      <c r="A147" t="s">
        <v>2</v>
      </c>
      <c r="B147">
        <v>507</v>
      </c>
      <c r="C147" t="s">
        <v>3</v>
      </c>
      <c r="D147">
        <v>73609</v>
      </c>
      <c r="E147" t="s">
        <v>4</v>
      </c>
      <c r="F147">
        <v>0.85478200000000004</v>
      </c>
      <c r="G147" t="s">
        <v>5</v>
      </c>
      <c r="H147">
        <v>29</v>
      </c>
      <c r="I147" t="s">
        <v>6</v>
      </c>
      <c r="J147">
        <v>-367</v>
      </c>
      <c r="K147" t="s">
        <v>7</v>
      </c>
      <c r="L147">
        <v>134</v>
      </c>
      <c r="M147" t="s">
        <v>8</v>
      </c>
      <c r="N147">
        <v>0</v>
      </c>
      <c r="O147" t="s">
        <v>9</v>
      </c>
      <c r="P147" t="s">
        <v>10</v>
      </c>
      <c r="Q147">
        <v>0</v>
      </c>
      <c r="R147" t="s">
        <v>11</v>
      </c>
      <c r="S147">
        <v>43</v>
      </c>
    </row>
    <row r="148" spans="1:19">
      <c r="A148" t="s">
        <v>2</v>
      </c>
      <c r="B148">
        <v>507</v>
      </c>
      <c r="C148" t="s">
        <v>3</v>
      </c>
      <c r="D148">
        <v>73652</v>
      </c>
      <c r="E148" t="s">
        <v>4</v>
      </c>
      <c r="F148">
        <v>0.85469600000000001</v>
      </c>
      <c r="G148" t="s">
        <v>5</v>
      </c>
      <c r="H148">
        <v>43</v>
      </c>
      <c r="I148" t="s">
        <v>6</v>
      </c>
      <c r="J148">
        <v>-159</v>
      </c>
      <c r="K148" t="s">
        <v>7</v>
      </c>
      <c r="L148">
        <v>342</v>
      </c>
      <c r="M148" t="s">
        <v>8</v>
      </c>
      <c r="N148">
        <v>0</v>
      </c>
      <c r="O148" t="s">
        <v>9</v>
      </c>
      <c r="P148" t="s">
        <v>10</v>
      </c>
      <c r="Q148">
        <v>0</v>
      </c>
      <c r="R148" t="s">
        <v>11</v>
      </c>
      <c r="S148">
        <v>42</v>
      </c>
    </row>
    <row r="149" spans="1:19">
      <c r="A149" t="s">
        <v>2</v>
      </c>
      <c r="B149">
        <v>507</v>
      </c>
      <c r="C149" t="s">
        <v>3</v>
      </c>
      <c r="D149">
        <v>73709</v>
      </c>
      <c r="E149" t="s">
        <v>4</v>
      </c>
      <c r="F149">
        <v>0.85458199999999995</v>
      </c>
      <c r="G149" t="s">
        <v>5</v>
      </c>
      <c r="H149">
        <v>57</v>
      </c>
      <c r="I149" t="s">
        <v>6</v>
      </c>
      <c r="J149">
        <v>12</v>
      </c>
      <c r="K149" t="s">
        <v>7</v>
      </c>
      <c r="L149">
        <v>513</v>
      </c>
      <c r="M149" t="s">
        <v>8</v>
      </c>
      <c r="N149">
        <v>0</v>
      </c>
      <c r="O149" t="s">
        <v>9</v>
      </c>
      <c r="P149" t="s">
        <v>10</v>
      </c>
      <c r="Q149">
        <v>0</v>
      </c>
      <c r="R149" t="s">
        <v>11</v>
      </c>
      <c r="S149">
        <v>38</v>
      </c>
    </row>
    <row r="150" spans="1:19">
      <c r="A150" t="s">
        <v>2</v>
      </c>
      <c r="B150">
        <v>507</v>
      </c>
      <c r="C150" t="s">
        <v>3</v>
      </c>
      <c r="D150">
        <v>73783</v>
      </c>
      <c r="E150" t="s">
        <v>4</v>
      </c>
      <c r="F150">
        <v>0.85443400000000003</v>
      </c>
      <c r="G150" t="s">
        <v>5</v>
      </c>
      <c r="H150">
        <v>74</v>
      </c>
      <c r="I150" t="s">
        <v>6</v>
      </c>
      <c r="J150">
        <v>266</v>
      </c>
      <c r="K150" t="s">
        <v>7</v>
      </c>
      <c r="L150">
        <v>767</v>
      </c>
      <c r="M150" t="s">
        <v>8</v>
      </c>
      <c r="N150">
        <v>0</v>
      </c>
      <c r="O150" t="s">
        <v>9</v>
      </c>
      <c r="P150" t="s">
        <v>10</v>
      </c>
      <c r="Q150">
        <v>0</v>
      </c>
      <c r="R150" t="s">
        <v>11</v>
      </c>
      <c r="S150">
        <v>34</v>
      </c>
    </row>
    <row r="151" spans="1:19">
      <c r="A151" t="s">
        <v>2</v>
      </c>
      <c r="B151">
        <v>507</v>
      </c>
      <c r="C151" t="s">
        <v>3</v>
      </c>
      <c r="D151">
        <v>73818</v>
      </c>
      <c r="E151" t="s">
        <v>4</v>
      </c>
      <c r="F151">
        <v>0.85436400000000001</v>
      </c>
      <c r="G151" t="s">
        <v>5</v>
      </c>
      <c r="H151">
        <v>35</v>
      </c>
      <c r="I151" t="s">
        <v>6</v>
      </c>
      <c r="J151">
        <v>-174</v>
      </c>
      <c r="K151" t="s">
        <v>7</v>
      </c>
      <c r="L151">
        <v>327</v>
      </c>
      <c r="M151" t="s">
        <v>8</v>
      </c>
      <c r="N151">
        <v>0</v>
      </c>
      <c r="O151" t="s">
        <v>9</v>
      </c>
      <c r="P151" t="s">
        <v>10</v>
      </c>
      <c r="Q151">
        <v>0</v>
      </c>
      <c r="R151" t="s">
        <v>11</v>
      </c>
      <c r="S151">
        <v>41</v>
      </c>
    </row>
    <row r="152" spans="1:19">
      <c r="A152" t="s">
        <v>2</v>
      </c>
      <c r="B152">
        <v>507</v>
      </c>
      <c r="C152" t="s">
        <v>3</v>
      </c>
      <c r="D152">
        <v>73835</v>
      </c>
      <c r="E152" t="s">
        <v>4</v>
      </c>
      <c r="F152">
        <v>0.85433000000000003</v>
      </c>
      <c r="G152" t="s">
        <v>5</v>
      </c>
      <c r="H152">
        <v>17</v>
      </c>
      <c r="I152" t="s">
        <v>6</v>
      </c>
      <c r="J152">
        <v>-418</v>
      </c>
      <c r="K152" t="s">
        <v>7</v>
      </c>
      <c r="L152">
        <v>83</v>
      </c>
      <c r="M152" t="s">
        <v>8</v>
      </c>
      <c r="N152">
        <v>0</v>
      </c>
      <c r="O152" t="s">
        <v>9</v>
      </c>
      <c r="P152" t="s">
        <v>10</v>
      </c>
      <c r="Q152">
        <v>0</v>
      </c>
      <c r="R152" t="s">
        <v>11</v>
      </c>
      <c r="S152">
        <v>41</v>
      </c>
    </row>
    <row r="153" spans="1:19">
      <c r="A153" t="s">
        <v>2</v>
      </c>
      <c r="B153">
        <v>507</v>
      </c>
      <c r="C153" t="s">
        <v>3</v>
      </c>
      <c r="D153">
        <v>73934</v>
      </c>
      <c r="E153" t="s">
        <v>4</v>
      </c>
      <c r="F153">
        <v>0.854132</v>
      </c>
      <c r="G153" t="s">
        <v>5</v>
      </c>
      <c r="H153">
        <v>99</v>
      </c>
      <c r="I153" t="s">
        <v>6</v>
      </c>
      <c r="J153">
        <v>830</v>
      </c>
      <c r="K153" t="s">
        <v>7</v>
      </c>
      <c r="L153">
        <v>1331</v>
      </c>
      <c r="M153" t="s">
        <v>8</v>
      </c>
      <c r="N153">
        <v>0</v>
      </c>
      <c r="O153" t="s">
        <v>9</v>
      </c>
      <c r="P153" t="s">
        <v>10</v>
      </c>
      <c r="Q153">
        <v>0</v>
      </c>
      <c r="R153" t="s">
        <v>11</v>
      </c>
      <c r="S153">
        <v>38</v>
      </c>
    </row>
    <row r="154" spans="1:19">
      <c r="A154" t="s">
        <v>2</v>
      </c>
      <c r="B154">
        <v>507</v>
      </c>
      <c r="C154" t="s">
        <v>3</v>
      </c>
      <c r="D154">
        <v>73935</v>
      </c>
      <c r="E154" t="s">
        <v>4</v>
      </c>
      <c r="F154">
        <v>0.85412999999999994</v>
      </c>
      <c r="G154" t="s">
        <v>5</v>
      </c>
      <c r="H154">
        <v>1</v>
      </c>
      <c r="I154" t="s">
        <v>6</v>
      </c>
      <c r="J154">
        <v>-500</v>
      </c>
      <c r="K154" t="s">
        <v>7</v>
      </c>
      <c r="L154">
        <v>1</v>
      </c>
      <c r="M154" t="s">
        <v>8</v>
      </c>
      <c r="N154">
        <v>0</v>
      </c>
      <c r="O154" t="s">
        <v>9</v>
      </c>
      <c r="P154" t="s">
        <v>10</v>
      </c>
      <c r="Q154">
        <v>0</v>
      </c>
      <c r="R154" t="s">
        <v>11</v>
      </c>
      <c r="S154">
        <v>33</v>
      </c>
    </row>
    <row r="155" spans="1:19">
      <c r="A155" t="s">
        <v>2</v>
      </c>
      <c r="B155">
        <v>507</v>
      </c>
      <c r="C155" t="s">
        <v>3</v>
      </c>
      <c r="D155">
        <v>74005</v>
      </c>
      <c r="E155" t="s">
        <v>4</v>
      </c>
      <c r="F155">
        <v>0.85399000000000003</v>
      </c>
      <c r="G155" t="s">
        <v>5</v>
      </c>
      <c r="H155">
        <v>70</v>
      </c>
      <c r="I155" t="s">
        <v>6</v>
      </c>
      <c r="J155">
        <v>152</v>
      </c>
      <c r="K155" t="s">
        <v>7</v>
      </c>
      <c r="L155">
        <v>653</v>
      </c>
      <c r="M155" t="s">
        <v>8</v>
      </c>
      <c r="N155">
        <v>0</v>
      </c>
      <c r="O155" t="s">
        <v>9</v>
      </c>
      <c r="P155" t="s">
        <v>10</v>
      </c>
      <c r="Q155">
        <v>0</v>
      </c>
      <c r="R155" t="s">
        <v>11</v>
      </c>
      <c r="S155">
        <v>37</v>
      </c>
    </row>
    <row r="156" spans="1:19">
      <c r="A156" t="s">
        <v>2</v>
      </c>
      <c r="B156">
        <v>507</v>
      </c>
      <c r="C156" t="s">
        <v>3</v>
      </c>
      <c r="D156">
        <v>74137</v>
      </c>
      <c r="E156" t="s">
        <v>4</v>
      </c>
      <c r="F156">
        <v>0.85372599999999998</v>
      </c>
      <c r="G156" t="s">
        <v>5</v>
      </c>
      <c r="H156">
        <v>132</v>
      </c>
      <c r="I156" t="s">
        <v>6</v>
      </c>
      <c r="J156">
        <v>875</v>
      </c>
      <c r="K156" t="s">
        <v>7</v>
      </c>
      <c r="L156">
        <v>1376</v>
      </c>
      <c r="M156" t="s">
        <v>8</v>
      </c>
      <c r="N156">
        <v>0</v>
      </c>
      <c r="O156" t="s">
        <v>9</v>
      </c>
      <c r="P156" t="s">
        <v>10</v>
      </c>
      <c r="Q156">
        <v>0</v>
      </c>
      <c r="R156" t="s">
        <v>11</v>
      </c>
      <c r="S156">
        <v>38</v>
      </c>
    </row>
    <row r="157" spans="1:19">
      <c r="A157" t="s">
        <v>2</v>
      </c>
      <c r="B157">
        <v>507</v>
      </c>
      <c r="C157" t="s">
        <v>3</v>
      </c>
      <c r="D157">
        <v>74221</v>
      </c>
      <c r="E157" t="s">
        <v>4</v>
      </c>
      <c r="F157">
        <v>0.85355800000000004</v>
      </c>
      <c r="G157" t="s">
        <v>5</v>
      </c>
      <c r="H157">
        <v>84</v>
      </c>
      <c r="I157" t="s">
        <v>6</v>
      </c>
      <c r="J157">
        <v>184</v>
      </c>
      <c r="K157" t="s">
        <v>7</v>
      </c>
      <c r="L157">
        <v>685</v>
      </c>
      <c r="M157" t="s">
        <v>8</v>
      </c>
      <c r="N157">
        <v>0</v>
      </c>
      <c r="O157" t="s">
        <v>9</v>
      </c>
      <c r="P157" t="s">
        <v>10</v>
      </c>
      <c r="Q157">
        <v>0</v>
      </c>
      <c r="R157" t="s">
        <v>11</v>
      </c>
      <c r="S157">
        <v>41</v>
      </c>
    </row>
    <row r="158" spans="1:19">
      <c r="A158" t="s">
        <v>2</v>
      </c>
      <c r="B158">
        <v>507</v>
      </c>
      <c r="C158" t="s">
        <v>3</v>
      </c>
      <c r="D158">
        <v>74245</v>
      </c>
      <c r="E158" t="s">
        <v>4</v>
      </c>
      <c r="F158">
        <v>0.85350999999999999</v>
      </c>
      <c r="G158" t="s">
        <v>5</v>
      </c>
      <c r="H158">
        <v>24</v>
      </c>
      <c r="I158" t="s">
        <v>6</v>
      </c>
      <c r="J158">
        <v>-374</v>
      </c>
      <c r="K158" t="s">
        <v>7</v>
      </c>
      <c r="L158">
        <v>127</v>
      </c>
      <c r="M158" t="s">
        <v>8</v>
      </c>
      <c r="N158">
        <v>0</v>
      </c>
      <c r="O158" t="s">
        <v>9</v>
      </c>
      <c r="P158" t="s">
        <v>10</v>
      </c>
      <c r="Q158">
        <v>0</v>
      </c>
      <c r="R158" t="s">
        <v>11</v>
      </c>
      <c r="S158">
        <v>37</v>
      </c>
    </row>
    <row r="159" spans="1:19">
      <c r="A159" t="s">
        <v>2</v>
      </c>
      <c r="B159">
        <v>507</v>
      </c>
      <c r="C159" t="s">
        <v>3</v>
      </c>
      <c r="D159">
        <v>74272</v>
      </c>
      <c r="E159" t="s">
        <v>4</v>
      </c>
      <c r="F159">
        <v>0.85345599999999999</v>
      </c>
      <c r="G159" t="s">
        <v>5</v>
      </c>
      <c r="H159">
        <v>27</v>
      </c>
      <c r="I159" t="s">
        <v>6</v>
      </c>
      <c r="J159">
        <v>-364</v>
      </c>
      <c r="K159" t="s">
        <v>7</v>
      </c>
      <c r="L159">
        <v>137</v>
      </c>
      <c r="M159" t="s">
        <v>8</v>
      </c>
      <c r="N159">
        <v>0</v>
      </c>
      <c r="O159" t="s">
        <v>9</v>
      </c>
      <c r="P159" t="s">
        <v>10</v>
      </c>
      <c r="Q159">
        <v>0</v>
      </c>
      <c r="R159" t="s">
        <v>11</v>
      </c>
      <c r="S159">
        <v>38</v>
      </c>
    </row>
    <row r="160" spans="1:19">
      <c r="A160" t="s">
        <v>2</v>
      </c>
      <c r="B160">
        <v>507</v>
      </c>
      <c r="C160" t="s">
        <v>3</v>
      </c>
      <c r="D160">
        <v>74395</v>
      </c>
      <c r="E160" t="s">
        <v>4</v>
      </c>
      <c r="F160">
        <v>0.85321000000000002</v>
      </c>
      <c r="G160" t="s">
        <v>5</v>
      </c>
      <c r="H160">
        <v>123</v>
      </c>
      <c r="I160" t="s">
        <v>6</v>
      </c>
      <c r="J160">
        <v>823</v>
      </c>
      <c r="K160" t="s">
        <v>7</v>
      </c>
      <c r="L160">
        <v>1324</v>
      </c>
      <c r="M160" t="s">
        <v>8</v>
      </c>
      <c r="N160">
        <v>0</v>
      </c>
      <c r="O160" t="s">
        <v>9</v>
      </c>
      <c r="P160" t="s">
        <v>10</v>
      </c>
      <c r="Q160">
        <v>0</v>
      </c>
      <c r="R160" t="s">
        <v>11</v>
      </c>
      <c r="S160">
        <v>38</v>
      </c>
    </row>
    <row r="161" spans="1:19">
      <c r="A161" t="s">
        <v>2</v>
      </c>
      <c r="B161">
        <v>507</v>
      </c>
      <c r="C161" t="s">
        <v>3</v>
      </c>
      <c r="D161">
        <v>74430</v>
      </c>
      <c r="E161" t="s">
        <v>4</v>
      </c>
      <c r="F161">
        <v>0.85314000000000001</v>
      </c>
      <c r="G161" t="s">
        <v>5</v>
      </c>
      <c r="H161">
        <v>35</v>
      </c>
      <c r="I161" t="s">
        <v>6</v>
      </c>
      <c r="J161">
        <v>-225</v>
      </c>
      <c r="K161" t="s">
        <v>7</v>
      </c>
      <c r="L161">
        <v>276</v>
      </c>
      <c r="M161" t="s">
        <v>8</v>
      </c>
      <c r="N161">
        <v>0</v>
      </c>
      <c r="O161" t="s">
        <v>9</v>
      </c>
      <c r="P161" t="s">
        <v>10</v>
      </c>
      <c r="Q161">
        <v>0</v>
      </c>
      <c r="R161" t="s">
        <v>11</v>
      </c>
      <c r="S161">
        <v>43</v>
      </c>
    </row>
    <row r="162" spans="1:19">
      <c r="A162" t="s">
        <v>2</v>
      </c>
      <c r="B162">
        <v>507</v>
      </c>
      <c r="C162" t="s">
        <v>3</v>
      </c>
      <c r="D162">
        <v>74523</v>
      </c>
      <c r="E162" t="s">
        <v>4</v>
      </c>
      <c r="F162">
        <v>0.85295399999999999</v>
      </c>
      <c r="G162" t="s">
        <v>5</v>
      </c>
      <c r="H162">
        <v>93</v>
      </c>
      <c r="I162" t="s">
        <v>6</v>
      </c>
      <c r="J162">
        <v>536</v>
      </c>
      <c r="K162" t="s">
        <v>7</v>
      </c>
      <c r="L162">
        <v>1037</v>
      </c>
      <c r="M162" t="s">
        <v>8</v>
      </c>
      <c r="N162">
        <v>0</v>
      </c>
      <c r="O162" t="s">
        <v>9</v>
      </c>
      <c r="P162" t="s">
        <v>10</v>
      </c>
      <c r="Q162">
        <v>0</v>
      </c>
      <c r="R162" t="s">
        <v>11</v>
      </c>
      <c r="S162">
        <v>43</v>
      </c>
    </row>
    <row r="163" spans="1:19">
      <c r="A163" t="s">
        <v>2</v>
      </c>
      <c r="B163">
        <v>507</v>
      </c>
      <c r="C163" t="s">
        <v>3</v>
      </c>
      <c r="D163">
        <v>74612</v>
      </c>
      <c r="E163" t="s">
        <v>4</v>
      </c>
      <c r="F163">
        <v>0.85277599999999998</v>
      </c>
      <c r="G163" t="s">
        <v>5</v>
      </c>
      <c r="H163">
        <v>89</v>
      </c>
      <c r="I163" t="s">
        <v>6</v>
      </c>
      <c r="J163">
        <v>176</v>
      </c>
      <c r="K163" t="s">
        <v>7</v>
      </c>
      <c r="L163">
        <v>677</v>
      </c>
      <c r="M163" t="s">
        <v>8</v>
      </c>
      <c r="N163">
        <v>0</v>
      </c>
      <c r="O163" t="s">
        <v>9</v>
      </c>
      <c r="P163" t="s">
        <v>10</v>
      </c>
      <c r="Q163">
        <v>0</v>
      </c>
      <c r="R163" t="s">
        <v>11</v>
      </c>
      <c r="S163">
        <v>43</v>
      </c>
    </row>
    <row r="164" spans="1:19">
      <c r="A164" t="s">
        <v>2</v>
      </c>
      <c r="B164">
        <v>507</v>
      </c>
      <c r="C164" t="s">
        <v>3</v>
      </c>
      <c r="D164">
        <v>74675</v>
      </c>
      <c r="E164" t="s">
        <v>4</v>
      </c>
      <c r="F164">
        <v>0.85265000000000002</v>
      </c>
      <c r="G164" t="s">
        <v>5</v>
      </c>
      <c r="H164">
        <v>63</v>
      </c>
      <c r="I164" t="s">
        <v>6</v>
      </c>
      <c r="J164">
        <v>-25</v>
      </c>
      <c r="K164" t="s">
        <v>7</v>
      </c>
      <c r="L164">
        <v>476</v>
      </c>
      <c r="M164" t="s">
        <v>8</v>
      </c>
      <c r="N164">
        <v>0</v>
      </c>
      <c r="O164" t="s">
        <v>9</v>
      </c>
      <c r="P164" t="s">
        <v>10</v>
      </c>
      <c r="Q164">
        <v>0</v>
      </c>
      <c r="R164" t="s">
        <v>11</v>
      </c>
      <c r="S164">
        <v>43</v>
      </c>
    </row>
    <row r="165" spans="1:19">
      <c r="A165" t="s">
        <v>2</v>
      </c>
      <c r="B165">
        <v>507</v>
      </c>
      <c r="C165" t="s">
        <v>3</v>
      </c>
      <c r="D165">
        <v>74702</v>
      </c>
      <c r="E165" t="s">
        <v>4</v>
      </c>
      <c r="F165">
        <v>0.85259600000000002</v>
      </c>
      <c r="G165" t="s">
        <v>5</v>
      </c>
      <c r="H165">
        <v>27</v>
      </c>
      <c r="I165" t="s">
        <v>6</v>
      </c>
      <c r="J165">
        <v>-397</v>
      </c>
      <c r="K165" t="s">
        <v>7</v>
      </c>
      <c r="L165">
        <v>104</v>
      </c>
      <c r="M165" t="s">
        <v>8</v>
      </c>
      <c r="N165">
        <v>0</v>
      </c>
      <c r="O165" t="s">
        <v>9</v>
      </c>
      <c r="P165" t="s">
        <v>10</v>
      </c>
      <c r="Q165">
        <v>0</v>
      </c>
      <c r="R165" t="s">
        <v>11</v>
      </c>
      <c r="S165">
        <v>42</v>
      </c>
    </row>
    <row r="166" spans="1:19">
      <c r="A166" t="s">
        <v>2</v>
      </c>
      <c r="B166">
        <v>507</v>
      </c>
      <c r="C166" t="s">
        <v>3</v>
      </c>
      <c r="D166">
        <v>74709</v>
      </c>
      <c r="E166" t="s">
        <v>4</v>
      </c>
      <c r="F166">
        <v>0.85258199999999995</v>
      </c>
      <c r="G166" t="s">
        <v>5</v>
      </c>
      <c r="H166">
        <v>7</v>
      </c>
      <c r="I166" t="s">
        <v>6</v>
      </c>
      <c r="J166">
        <v>-482</v>
      </c>
      <c r="K166" t="s">
        <v>7</v>
      </c>
      <c r="L166">
        <v>19</v>
      </c>
      <c r="M166" t="s">
        <v>8</v>
      </c>
      <c r="N166">
        <v>0</v>
      </c>
      <c r="O166" t="s">
        <v>9</v>
      </c>
      <c r="P166" t="s">
        <v>10</v>
      </c>
      <c r="Q166">
        <v>0</v>
      </c>
      <c r="R166" t="s">
        <v>11</v>
      </c>
      <c r="S166">
        <v>41</v>
      </c>
    </row>
    <row r="167" spans="1:19">
      <c r="A167" t="s">
        <v>2</v>
      </c>
      <c r="B167">
        <v>507</v>
      </c>
      <c r="C167" t="s">
        <v>3</v>
      </c>
      <c r="D167">
        <v>74753</v>
      </c>
      <c r="E167" t="s">
        <v>4</v>
      </c>
      <c r="F167">
        <v>0.85249399999999997</v>
      </c>
      <c r="G167" t="s">
        <v>5</v>
      </c>
      <c r="H167">
        <v>44</v>
      </c>
      <c r="I167" t="s">
        <v>6</v>
      </c>
      <c r="J167">
        <v>-83</v>
      </c>
      <c r="K167" t="s">
        <v>7</v>
      </c>
      <c r="L167">
        <v>418</v>
      </c>
      <c r="M167" t="s">
        <v>8</v>
      </c>
      <c r="N167">
        <v>0</v>
      </c>
      <c r="O167" t="s">
        <v>9</v>
      </c>
      <c r="P167" t="s">
        <v>10</v>
      </c>
      <c r="Q167">
        <v>0</v>
      </c>
      <c r="R167" t="s">
        <v>11</v>
      </c>
      <c r="S167">
        <v>39</v>
      </c>
    </row>
    <row r="168" spans="1:19">
      <c r="A168" t="s">
        <v>2</v>
      </c>
      <c r="B168">
        <v>507</v>
      </c>
      <c r="C168" t="s">
        <v>3</v>
      </c>
      <c r="D168">
        <v>74803</v>
      </c>
      <c r="E168" t="s">
        <v>4</v>
      </c>
      <c r="F168">
        <v>0.85239399999999999</v>
      </c>
      <c r="G168" t="s">
        <v>5</v>
      </c>
      <c r="H168">
        <v>50</v>
      </c>
      <c r="I168" t="s">
        <v>6</v>
      </c>
      <c r="J168">
        <v>-79</v>
      </c>
      <c r="K168" t="s">
        <v>7</v>
      </c>
      <c r="L168">
        <v>422</v>
      </c>
      <c r="M168" t="s">
        <v>8</v>
      </c>
      <c r="N168">
        <v>0</v>
      </c>
      <c r="O168" t="s">
        <v>9</v>
      </c>
      <c r="P168" t="s">
        <v>10</v>
      </c>
      <c r="Q168">
        <v>0</v>
      </c>
      <c r="R168" t="s">
        <v>11</v>
      </c>
      <c r="S168">
        <v>40</v>
      </c>
    </row>
    <row r="169" spans="1:19">
      <c r="A169" t="s">
        <v>2</v>
      </c>
      <c r="B169">
        <v>507</v>
      </c>
      <c r="C169" t="s">
        <v>3</v>
      </c>
      <c r="D169">
        <v>74852</v>
      </c>
      <c r="E169" t="s">
        <v>4</v>
      </c>
      <c r="F169">
        <v>0.85229600000000005</v>
      </c>
      <c r="G169" t="s">
        <v>5</v>
      </c>
      <c r="H169">
        <v>49</v>
      </c>
      <c r="I169" t="s">
        <v>6</v>
      </c>
      <c r="J169">
        <v>-277</v>
      </c>
      <c r="K169" t="s">
        <v>7</v>
      </c>
      <c r="L169">
        <v>224</v>
      </c>
      <c r="M169" t="s">
        <v>8</v>
      </c>
      <c r="N169">
        <v>0</v>
      </c>
      <c r="O169" t="s">
        <v>9</v>
      </c>
      <c r="P169" t="s">
        <v>10</v>
      </c>
      <c r="Q169">
        <v>0</v>
      </c>
      <c r="R169" t="s">
        <v>11</v>
      </c>
      <c r="S169">
        <v>36</v>
      </c>
    </row>
    <row r="170" spans="1:19">
      <c r="A170" t="s">
        <v>2</v>
      </c>
      <c r="B170">
        <v>507</v>
      </c>
      <c r="C170" t="s">
        <v>3</v>
      </c>
      <c r="D170">
        <v>74894</v>
      </c>
      <c r="E170" t="s">
        <v>4</v>
      </c>
      <c r="F170">
        <v>0.85221199999999997</v>
      </c>
      <c r="G170" t="s">
        <v>5</v>
      </c>
      <c r="H170">
        <v>42</v>
      </c>
      <c r="I170" t="s">
        <v>6</v>
      </c>
      <c r="J170">
        <v>-269</v>
      </c>
      <c r="K170" t="s">
        <v>7</v>
      </c>
      <c r="L170">
        <v>232</v>
      </c>
      <c r="M170" t="s">
        <v>8</v>
      </c>
      <c r="N170">
        <v>0</v>
      </c>
      <c r="O170" t="s">
        <v>9</v>
      </c>
      <c r="P170" t="s">
        <v>10</v>
      </c>
      <c r="Q170">
        <v>0</v>
      </c>
      <c r="R170" t="s">
        <v>11</v>
      </c>
      <c r="S170">
        <v>40</v>
      </c>
    </row>
    <row r="171" spans="1:19">
      <c r="A171" t="s">
        <v>2</v>
      </c>
      <c r="B171">
        <v>507</v>
      </c>
      <c r="C171" t="s">
        <v>3</v>
      </c>
      <c r="D171">
        <v>74916</v>
      </c>
      <c r="E171" t="s">
        <v>4</v>
      </c>
      <c r="F171">
        <v>0.85216800000000004</v>
      </c>
      <c r="G171" t="s">
        <v>5</v>
      </c>
      <c r="H171">
        <v>22</v>
      </c>
      <c r="I171" t="s">
        <v>6</v>
      </c>
      <c r="J171">
        <v>-388</v>
      </c>
      <c r="K171" t="s">
        <v>7</v>
      </c>
      <c r="L171">
        <v>113</v>
      </c>
      <c r="M171" t="s">
        <v>8</v>
      </c>
      <c r="N171">
        <v>0</v>
      </c>
      <c r="O171" t="s">
        <v>9</v>
      </c>
      <c r="P171" t="s">
        <v>10</v>
      </c>
      <c r="Q171">
        <v>0</v>
      </c>
      <c r="R171" t="s">
        <v>11</v>
      </c>
      <c r="S171">
        <v>31</v>
      </c>
    </row>
    <row r="172" spans="1:19">
      <c r="A172" t="s">
        <v>2</v>
      </c>
      <c r="B172">
        <v>507</v>
      </c>
      <c r="C172" t="s">
        <v>3</v>
      </c>
      <c r="D172">
        <v>74936</v>
      </c>
      <c r="E172" t="s">
        <v>4</v>
      </c>
      <c r="F172">
        <v>0.852128</v>
      </c>
      <c r="G172" t="s">
        <v>5</v>
      </c>
      <c r="H172">
        <v>20</v>
      </c>
      <c r="I172" t="s">
        <v>6</v>
      </c>
      <c r="J172">
        <v>-433</v>
      </c>
      <c r="K172" t="s">
        <v>7</v>
      </c>
      <c r="L172">
        <v>68</v>
      </c>
      <c r="M172" t="s">
        <v>8</v>
      </c>
      <c r="N172">
        <v>0</v>
      </c>
      <c r="O172" t="s">
        <v>9</v>
      </c>
      <c r="P172" t="s">
        <v>10</v>
      </c>
      <c r="Q172">
        <v>0</v>
      </c>
      <c r="R172" t="s">
        <v>11</v>
      </c>
      <c r="S172">
        <v>23</v>
      </c>
    </row>
    <row r="173" spans="1:19">
      <c r="A173" t="s">
        <v>2</v>
      </c>
      <c r="B173">
        <v>507</v>
      </c>
      <c r="C173" t="s">
        <v>3</v>
      </c>
      <c r="D173">
        <v>74937</v>
      </c>
      <c r="E173" t="s">
        <v>4</v>
      </c>
      <c r="F173">
        <v>0.85212600000000005</v>
      </c>
      <c r="G173" t="s">
        <v>5</v>
      </c>
      <c r="H173">
        <v>1</v>
      </c>
      <c r="I173" t="s">
        <v>6</v>
      </c>
      <c r="J173">
        <v>-500</v>
      </c>
      <c r="K173" t="s">
        <v>7</v>
      </c>
      <c r="L173">
        <v>1</v>
      </c>
      <c r="M173" t="s">
        <v>8</v>
      </c>
      <c r="N173">
        <v>0</v>
      </c>
      <c r="O173" t="s">
        <v>9</v>
      </c>
      <c r="P173" t="s">
        <v>10</v>
      </c>
      <c r="Q173">
        <v>0</v>
      </c>
      <c r="R173" t="s">
        <v>11</v>
      </c>
      <c r="S173">
        <v>27</v>
      </c>
    </row>
    <row r="174" spans="1:19">
      <c r="A174" t="s">
        <v>2</v>
      </c>
      <c r="B174">
        <v>507</v>
      </c>
      <c r="C174" t="s">
        <v>3</v>
      </c>
      <c r="D174">
        <v>74958</v>
      </c>
      <c r="E174" t="s">
        <v>4</v>
      </c>
      <c r="F174">
        <v>0.85208399999999995</v>
      </c>
      <c r="G174" t="s">
        <v>5</v>
      </c>
      <c r="H174">
        <v>21</v>
      </c>
      <c r="I174" t="s">
        <v>6</v>
      </c>
      <c r="J174">
        <v>-390</v>
      </c>
      <c r="K174" t="s">
        <v>7</v>
      </c>
      <c r="L174">
        <v>111</v>
      </c>
      <c r="M174" t="s">
        <v>8</v>
      </c>
      <c r="N174">
        <v>0</v>
      </c>
      <c r="O174" t="s">
        <v>9</v>
      </c>
      <c r="P174" t="s">
        <v>10</v>
      </c>
      <c r="Q174">
        <v>0</v>
      </c>
      <c r="R174" t="s">
        <v>11</v>
      </c>
      <c r="S174">
        <v>29</v>
      </c>
    </row>
    <row r="175" spans="1:19">
      <c r="A175" t="s">
        <v>2</v>
      </c>
      <c r="B175">
        <v>507</v>
      </c>
      <c r="C175" t="s">
        <v>3</v>
      </c>
      <c r="D175">
        <v>75029</v>
      </c>
      <c r="E175" t="s">
        <v>4</v>
      </c>
      <c r="F175">
        <v>0.85194199999999998</v>
      </c>
      <c r="G175" t="s">
        <v>5</v>
      </c>
      <c r="H175">
        <v>71</v>
      </c>
      <c r="I175" t="s">
        <v>6</v>
      </c>
      <c r="J175">
        <v>25</v>
      </c>
      <c r="K175" t="s">
        <v>7</v>
      </c>
      <c r="L175">
        <v>526</v>
      </c>
      <c r="M175" t="s">
        <v>8</v>
      </c>
      <c r="N175">
        <v>0</v>
      </c>
      <c r="O175" t="s">
        <v>9</v>
      </c>
      <c r="P175" t="s">
        <v>10</v>
      </c>
      <c r="Q175">
        <v>0</v>
      </c>
      <c r="R175" t="s">
        <v>11</v>
      </c>
      <c r="S175">
        <v>37</v>
      </c>
    </row>
    <row r="176" spans="1:19">
      <c r="A176" t="s">
        <v>2</v>
      </c>
      <c r="B176">
        <v>507</v>
      </c>
      <c r="C176" t="s">
        <v>3</v>
      </c>
      <c r="D176">
        <v>75030</v>
      </c>
      <c r="E176" t="s">
        <v>4</v>
      </c>
      <c r="F176">
        <v>0.85194000000000003</v>
      </c>
      <c r="G176" t="s">
        <v>5</v>
      </c>
      <c r="H176">
        <v>1</v>
      </c>
      <c r="I176" t="s">
        <v>6</v>
      </c>
      <c r="J176">
        <v>-500</v>
      </c>
      <c r="K176" t="s">
        <v>7</v>
      </c>
      <c r="L176">
        <v>1</v>
      </c>
      <c r="M176" t="s">
        <v>8</v>
      </c>
      <c r="N176">
        <v>0</v>
      </c>
      <c r="O176" t="s">
        <v>9</v>
      </c>
      <c r="P176" t="s">
        <v>10</v>
      </c>
      <c r="Q176">
        <v>0</v>
      </c>
      <c r="R176" t="s">
        <v>11</v>
      </c>
      <c r="S176">
        <v>35</v>
      </c>
    </row>
    <row r="177" spans="1:19">
      <c r="A177" t="s">
        <v>2</v>
      </c>
      <c r="B177">
        <v>507</v>
      </c>
      <c r="C177" t="s">
        <v>3</v>
      </c>
      <c r="D177">
        <v>75098</v>
      </c>
      <c r="E177" t="s">
        <v>4</v>
      </c>
      <c r="F177">
        <v>0.85180400000000001</v>
      </c>
      <c r="G177" t="s">
        <v>5</v>
      </c>
      <c r="H177">
        <v>68</v>
      </c>
      <c r="I177" t="s">
        <v>6</v>
      </c>
      <c r="J177">
        <v>-76</v>
      </c>
      <c r="K177" t="s">
        <v>7</v>
      </c>
      <c r="L177">
        <v>425</v>
      </c>
      <c r="M177" t="s">
        <v>8</v>
      </c>
      <c r="N177">
        <v>0</v>
      </c>
      <c r="O177" t="s">
        <v>9</v>
      </c>
      <c r="P177" t="s">
        <v>10</v>
      </c>
      <c r="Q177">
        <v>0</v>
      </c>
      <c r="R177" t="s">
        <v>11</v>
      </c>
      <c r="S177">
        <v>41</v>
      </c>
    </row>
    <row r="178" spans="1:19">
      <c r="A178" t="s">
        <v>2</v>
      </c>
      <c r="B178">
        <v>507</v>
      </c>
      <c r="C178" t="s">
        <v>3</v>
      </c>
      <c r="D178">
        <v>75153</v>
      </c>
      <c r="E178" t="s">
        <v>4</v>
      </c>
      <c r="F178">
        <v>0.85169399999999995</v>
      </c>
      <c r="G178" t="s">
        <v>5</v>
      </c>
      <c r="H178">
        <v>55</v>
      </c>
      <c r="I178" t="s">
        <v>6</v>
      </c>
      <c r="J178">
        <v>-85</v>
      </c>
      <c r="K178" t="s">
        <v>7</v>
      </c>
      <c r="L178">
        <v>416</v>
      </c>
      <c r="M178" t="s">
        <v>8</v>
      </c>
      <c r="N178">
        <v>0</v>
      </c>
      <c r="O178" t="s">
        <v>9</v>
      </c>
      <c r="P178" t="s">
        <v>10</v>
      </c>
      <c r="Q178">
        <v>0</v>
      </c>
      <c r="R178" t="s">
        <v>11</v>
      </c>
      <c r="S178">
        <v>43</v>
      </c>
    </row>
    <row r="179" spans="1:19">
      <c r="A179" t="s">
        <v>2</v>
      </c>
      <c r="B179">
        <v>507</v>
      </c>
      <c r="C179" t="s">
        <v>3</v>
      </c>
      <c r="D179">
        <v>75169</v>
      </c>
      <c r="E179" t="s">
        <v>4</v>
      </c>
      <c r="F179">
        <v>0.85166200000000003</v>
      </c>
      <c r="G179" t="s">
        <v>5</v>
      </c>
      <c r="H179">
        <v>16</v>
      </c>
      <c r="I179" t="s">
        <v>6</v>
      </c>
      <c r="J179">
        <v>-393</v>
      </c>
      <c r="K179" t="s">
        <v>7</v>
      </c>
      <c r="L179">
        <v>108</v>
      </c>
      <c r="M179" t="s">
        <v>8</v>
      </c>
      <c r="N179">
        <v>0</v>
      </c>
      <c r="O179" t="s">
        <v>9</v>
      </c>
      <c r="P179" t="s">
        <v>10</v>
      </c>
      <c r="Q179">
        <v>0</v>
      </c>
      <c r="R179" t="s">
        <v>11</v>
      </c>
      <c r="S179">
        <v>42</v>
      </c>
    </row>
    <row r="180" spans="1:19">
      <c r="A180" t="s">
        <v>2</v>
      </c>
      <c r="B180">
        <v>507</v>
      </c>
      <c r="C180" t="s">
        <v>3</v>
      </c>
      <c r="D180">
        <v>75213</v>
      </c>
      <c r="E180" t="s">
        <v>4</v>
      </c>
      <c r="F180">
        <v>0.85157400000000005</v>
      </c>
      <c r="G180" t="s">
        <v>5</v>
      </c>
      <c r="H180">
        <v>44</v>
      </c>
      <c r="I180" t="s">
        <v>6</v>
      </c>
      <c r="J180">
        <v>-244</v>
      </c>
      <c r="K180" t="s">
        <v>7</v>
      </c>
      <c r="L180">
        <v>257</v>
      </c>
      <c r="M180" t="s">
        <v>8</v>
      </c>
      <c r="N180">
        <v>0</v>
      </c>
      <c r="O180" t="s">
        <v>9</v>
      </c>
      <c r="P180" t="s">
        <v>10</v>
      </c>
      <c r="Q180">
        <v>0</v>
      </c>
      <c r="R180" t="s">
        <v>11</v>
      </c>
      <c r="S180">
        <v>43</v>
      </c>
    </row>
    <row r="181" spans="1:19">
      <c r="A181" t="s">
        <v>2</v>
      </c>
      <c r="B181">
        <v>507</v>
      </c>
      <c r="C181" t="s">
        <v>3</v>
      </c>
      <c r="D181">
        <v>75269</v>
      </c>
      <c r="E181" t="s">
        <v>4</v>
      </c>
      <c r="F181">
        <v>0.85146200000000005</v>
      </c>
      <c r="G181" t="s">
        <v>5</v>
      </c>
      <c r="H181">
        <v>56</v>
      </c>
      <c r="I181" t="s">
        <v>6</v>
      </c>
      <c r="J181">
        <v>-251</v>
      </c>
      <c r="K181" t="s">
        <v>7</v>
      </c>
      <c r="L181">
        <v>250</v>
      </c>
      <c r="M181" t="s">
        <v>8</v>
      </c>
      <c r="N181">
        <v>0</v>
      </c>
      <c r="O181" t="s">
        <v>9</v>
      </c>
      <c r="P181" t="s">
        <v>10</v>
      </c>
      <c r="Q181">
        <v>0</v>
      </c>
      <c r="R181" t="s">
        <v>11</v>
      </c>
      <c r="S181">
        <v>43</v>
      </c>
    </row>
    <row r="182" spans="1:19">
      <c r="A182" t="s">
        <v>2</v>
      </c>
      <c r="B182">
        <v>507</v>
      </c>
      <c r="C182" t="s">
        <v>3</v>
      </c>
      <c r="D182">
        <v>75300</v>
      </c>
      <c r="E182" t="s">
        <v>4</v>
      </c>
      <c r="F182">
        <v>0.85140000000000005</v>
      </c>
      <c r="G182" t="s">
        <v>5</v>
      </c>
      <c r="H182">
        <v>31</v>
      </c>
      <c r="I182" t="s">
        <v>6</v>
      </c>
      <c r="J182">
        <v>-312</v>
      </c>
      <c r="K182" t="s">
        <v>7</v>
      </c>
      <c r="L182">
        <v>189</v>
      </c>
      <c r="M182" t="s">
        <v>8</v>
      </c>
      <c r="N182">
        <v>0</v>
      </c>
      <c r="O182" t="s">
        <v>9</v>
      </c>
      <c r="P182" t="s">
        <v>10</v>
      </c>
      <c r="Q182">
        <v>0</v>
      </c>
      <c r="R182" t="s">
        <v>11</v>
      </c>
      <c r="S182">
        <v>42</v>
      </c>
    </row>
    <row r="183" spans="1:19">
      <c r="A183" t="s">
        <v>2</v>
      </c>
      <c r="B183">
        <v>507</v>
      </c>
      <c r="C183" t="s">
        <v>3</v>
      </c>
      <c r="D183">
        <v>75319</v>
      </c>
      <c r="E183" t="s">
        <v>4</v>
      </c>
      <c r="F183">
        <v>0.85136199999999995</v>
      </c>
      <c r="G183" t="s">
        <v>5</v>
      </c>
      <c r="H183">
        <v>19</v>
      </c>
      <c r="I183" t="s">
        <v>6</v>
      </c>
      <c r="J183">
        <v>-399</v>
      </c>
      <c r="K183" t="s">
        <v>7</v>
      </c>
      <c r="L183">
        <v>102</v>
      </c>
      <c r="M183" t="s">
        <v>8</v>
      </c>
      <c r="N183">
        <v>0</v>
      </c>
      <c r="O183" t="s">
        <v>9</v>
      </c>
      <c r="P183" t="s">
        <v>10</v>
      </c>
      <c r="Q183">
        <v>0</v>
      </c>
      <c r="R183" t="s">
        <v>11</v>
      </c>
      <c r="S183">
        <v>42</v>
      </c>
    </row>
    <row r="184" spans="1:19">
      <c r="A184" t="s">
        <v>2</v>
      </c>
      <c r="B184">
        <v>507</v>
      </c>
      <c r="C184" t="s">
        <v>3</v>
      </c>
      <c r="D184">
        <v>75470</v>
      </c>
      <c r="E184" t="s">
        <v>4</v>
      </c>
      <c r="F184">
        <v>0.85106000000000004</v>
      </c>
      <c r="G184" t="s">
        <v>5</v>
      </c>
      <c r="H184">
        <v>151</v>
      </c>
      <c r="I184" t="s">
        <v>6</v>
      </c>
      <c r="J184">
        <v>955</v>
      </c>
      <c r="K184" t="s">
        <v>7</v>
      </c>
      <c r="L184">
        <v>1456</v>
      </c>
      <c r="M184" t="s">
        <v>8</v>
      </c>
      <c r="N184">
        <v>0</v>
      </c>
      <c r="O184" t="s">
        <v>9</v>
      </c>
      <c r="P184" t="s">
        <v>10</v>
      </c>
      <c r="Q184">
        <v>0</v>
      </c>
      <c r="R184" t="s">
        <v>11</v>
      </c>
      <c r="S184">
        <v>43</v>
      </c>
    </row>
    <row r="185" spans="1:19">
      <c r="A185" t="s">
        <v>2</v>
      </c>
      <c r="B185">
        <v>507</v>
      </c>
      <c r="C185" t="s">
        <v>3</v>
      </c>
      <c r="D185">
        <v>75544</v>
      </c>
      <c r="E185" t="s">
        <v>4</v>
      </c>
      <c r="F185">
        <v>0.850912</v>
      </c>
      <c r="G185" t="s">
        <v>5</v>
      </c>
      <c r="H185">
        <v>74</v>
      </c>
      <c r="I185" t="s">
        <v>6</v>
      </c>
      <c r="J185">
        <v>289</v>
      </c>
      <c r="K185" t="s">
        <v>7</v>
      </c>
      <c r="L185">
        <v>790</v>
      </c>
      <c r="M185" t="s">
        <v>8</v>
      </c>
      <c r="N185">
        <v>0</v>
      </c>
      <c r="O185" t="s">
        <v>9</v>
      </c>
      <c r="P185" t="s">
        <v>10</v>
      </c>
      <c r="Q185">
        <v>0</v>
      </c>
      <c r="R185" t="s">
        <v>11</v>
      </c>
      <c r="S185">
        <v>39</v>
      </c>
    </row>
    <row r="186" spans="1:19">
      <c r="A186" t="s">
        <v>2</v>
      </c>
      <c r="B186">
        <v>507</v>
      </c>
      <c r="C186" t="s">
        <v>3</v>
      </c>
      <c r="D186">
        <v>75589</v>
      </c>
      <c r="E186" t="s">
        <v>4</v>
      </c>
      <c r="F186">
        <v>0.85082199999999997</v>
      </c>
      <c r="G186" t="s">
        <v>5</v>
      </c>
      <c r="H186">
        <v>45</v>
      </c>
      <c r="I186" t="s">
        <v>6</v>
      </c>
      <c r="J186">
        <v>-70</v>
      </c>
      <c r="K186" t="s">
        <v>7</v>
      </c>
      <c r="L186">
        <v>431</v>
      </c>
      <c r="M186" t="s">
        <v>8</v>
      </c>
      <c r="N186">
        <v>0</v>
      </c>
      <c r="O186" t="s">
        <v>9</v>
      </c>
      <c r="P186" t="s">
        <v>10</v>
      </c>
      <c r="Q186">
        <v>0</v>
      </c>
      <c r="R186" t="s">
        <v>11</v>
      </c>
      <c r="S186">
        <v>42</v>
      </c>
    </row>
    <row r="187" spans="1:19">
      <c r="A187" t="s">
        <v>2</v>
      </c>
      <c r="B187">
        <v>507</v>
      </c>
      <c r="C187" t="s">
        <v>3</v>
      </c>
      <c r="D187">
        <v>75742</v>
      </c>
      <c r="E187" t="s">
        <v>4</v>
      </c>
      <c r="F187">
        <v>0.85051600000000005</v>
      </c>
      <c r="G187" t="s">
        <v>5</v>
      </c>
      <c r="H187">
        <v>153</v>
      </c>
      <c r="I187" t="s">
        <v>6</v>
      </c>
      <c r="J187">
        <v>1241</v>
      </c>
      <c r="K187" t="s">
        <v>7</v>
      </c>
      <c r="L187">
        <v>1742</v>
      </c>
      <c r="M187" t="s">
        <v>8</v>
      </c>
      <c r="N187">
        <v>0</v>
      </c>
      <c r="O187" t="s">
        <v>9</v>
      </c>
      <c r="P187" t="s">
        <v>10</v>
      </c>
      <c r="Q187">
        <v>0</v>
      </c>
      <c r="R187" t="s">
        <v>11</v>
      </c>
      <c r="S187">
        <v>42</v>
      </c>
    </row>
    <row r="188" spans="1:19">
      <c r="A188" t="s">
        <v>2</v>
      </c>
      <c r="B188">
        <v>507</v>
      </c>
      <c r="C188" t="s">
        <v>3</v>
      </c>
      <c r="D188">
        <v>75750</v>
      </c>
      <c r="E188" t="s">
        <v>4</v>
      </c>
      <c r="F188">
        <v>0.85050000000000003</v>
      </c>
      <c r="G188" t="s">
        <v>5</v>
      </c>
      <c r="H188">
        <v>8</v>
      </c>
      <c r="I188" t="s">
        <v>6</v>
      </c>
      <c r="J188">
        <v>-458</v>
      </c>
      <c r="K188" t="s">
        <v>7</v>
      </c>
      <c r="L188">
        <v>43</v>
      </c>
      <c r="M188" t="s">
        <v>8</v>
      </c>
      <c r="N188">
        <v>0</v>
      </c>
      <c r="O188" t="s">
        <v>9</v>
      </c>
      <c r="P188" t="s">
        <v>10</v>
      </c>
      <c r="Q188">
        <v>0</v>
      </c>
      <c r="R188" t="s">
        <v>11</v>
      </c>
      <c r="S188">
        <v>41</v>
      </c>
    </row>
    <row r="189" spans="1:19">
      <c r="A189" t="s">
        <v>2</v>
      </c>
      <c r="B189">
        <v>507</v>
      </c>
      <c r="C189" t="s">
        <v>3</v>
      </c>
      <c r="D189">
        <v>75799</v>
      </c>
      <c r="E189" t="s">
        <v>4</v>
      </c>
      <c r="F189">
        <v>0.85040199999999999</v>
      </c>
      <c r="G189" t="s">
        <v>5</v>
      </c>
      <c r="H189">
        <v>49</v>
      </c>
      <c r="I189" t="s">
        <v>6</v>
      </c>
      <c r="J189">
        <v>-74</v>
      </c>
      <c r="K189" t="s">
        <v>7</v>
      </c>
      <c r="L189">
        <v>427</v>
      </c>
      <c r="M189" t="s">
        <v>8</v>
      </c>
      <c r="N189">
        <v>0</v>
      </c>
      <c r="O189" t="s">
        <v>9</v>
      </c>
      <c r="P189" t="s">
        <v>10</v>
      </c>
      <c r="Q189">
        <v>0</v>
      </c>
      <c r="R189" t="s">
        <v>11</v>
      </c>
      <c r="S189">
        <v>42</v>
      </c>
    </row>
    <row r="190" spans="1:19">
      <c r="A190" t="s">
        <v>2</v>
      </c>
      <c r="B190">
        <v>507</v>
      </c>
      <c r="C190" t="s">
        <v>3</v>
      </c>
      <c r="D190">
        <v>75800</v>
      </c>
      <c r="E190" t="s">
        <v>4</v>
      </c>
      <c r="F190">
        <v>0.85040000000000004</v>
      </c>
      <c r="G190" t="s">
        <v>5</v>
      </c>
      <c r="H190">
        <v>1</v>
      </c>
      <c r="I190" t="s">
        <v>6</v>
      </c>
      <c r="J190">
        <v>-500</v>
      </c>
      <c r="K190" t="s">
        <v>7</v>
      </c>
      <c r="L190">
        <v>1</v>
      </c>
      <c r="M190" t="s">
        <v>8</v>
      </c>
      <c r="N190">
        <v>0</v>
      </c>
      <c r="O190" t="s">
        <v>9</v>
      </c>
      <c r="P190" t="s">
        <v>10</v>
      </c>
      <c r="Q190">
        <v>0</v>
      </c>
      <c r="R190" t="s">
        <v>11</v>
      </c>
      <c r="S190">
        <v>33</v>
      </c>
    </row>
    <row r="191" spans="1:19">
      <c r="A191" t="s">
        <v>2</v>
      </c>
      <c r="B191">
        <v>507</v>
      </c>
      <c r="C191" t="s">
        <v>3</v>
      </c>
      <c r="D191">
        <v>75801</v>
      </c>
      <c r="E191" t="s">
        <v>4</v>
      </c>
      <c r="F191">
        <v>0.85039799999999999</v>
      </c>
      <c r="G191" t="s">
        <v>5</v>
      </c>
      <c r="H191">
        <v>1</v>
      </c>
      <c r="I191" t="s">
        <v>6</v>
      </c>
      <c r="J191">
        <v>-500</v>
      </c>
      <c r="K191" t="s">
        <v>7</v>
      </c>
      <c r="L191">
        <v>1</v>
      </c>
      <c r="M191" t="s">
        <v>8</v>
      </c>
      <c r="N191">
        <v>0</v>
      </c>
      <c r="O191" t="s">
        <v>9</v>
      </c>
      <c r="P191" t="s">
        <v>10</v>
      </c>
      <c r="Q191">
        <v>0</v>
      </c>
      <c r="R191" t="s">
        <v>11</v>
      </c>
      <c r="S191">
        <v>33</v>
      </c>
    </row>
    <row r="192" spans="1:19">
      <c r="A192" t="s">
        <v>2</v>
      </c>
      <c r="B192">
        <v>507</v>
      </c>
      <c r="C192" t="s">
        <v>3</v>
      </c>
      <c r="D192">
        <v>75808</v>
      </c>
      <c r="E192" t="s">
        <v>4</v>
      </c>
      <c r="F192">
        <v>0.85038400000000003</v>
      </c>
      <c r="G192" t="s">
        <v>5</v>
      </c>
      <c r="H192">
        <v>7</v>
      </c>
      <c r="I192" t="s">
        <v>6</v>
      </c>
      <c r="J192">
        <v>-479</v>
      </c>
      <c r="K192" t="s">
        <v>7</v>
      </c>
      <c r="L192">
        <v>22</v>
      </c>
      <c r="M192" t="s">
        <v>8</v>
      </c>
      <c r="N192">
        <v>0</v>
      </c>
      <c r="O192" t="s">
        <v>9</v>
      </c>
      <c r="P192" t="s">
        <v>10</v>
      </c>
      <c r="Q192">
        <v>0</v>
      </c>
      <c r="R192" t="s">
        <v>11</v>
      </c>
      <c r="S192">
        <v>40</v>
      </c>
    </row>
    <row r="193" spans="1:19">
      <c r="A193" t="s">
        <v>2</v>
      </c>
      <c r="B193">
        <v>507</v>
      </c>
      <c r="C193" t="s">
        <v>3</v>
      </c>
      <c r="D193">
        <v>75946</v>
      </c>
      <c r="E193" t="s">
        <v>4</v>
      </c>
      <c r="F193">
        <v>0.85010799999999997</v>
      </c>
      <c r="G193" t="s">
        <v>5</v>
      </c>
      <c r="H193">
        <v>138</v>
      </c>
      <c r="I193" t="s">
        <v>6</v>
      </c>
      <c r="J193">
        <v>912</v>
      </c>
      <c r="K193" t="s">
        <v>7</v>
      </c>
      <c r="L193">
        <v>1413</v>
      </c>
      <c r="M193" t="s">
        <v>8</v>
      </c>
      <c r="N193">
        <v>0</v>
      </c>
      <c r="O193" t="s">
        <v>9</v>
      </c>
      <c r="P193" t="s">
        <v>10</v>
      </c>
      <c r="Q193">
        <v>0</v>
      </c>
      <c r="R193" t="s">
        <v>11</v>
      </c>
      <c r="S193">
        <v>40</v>
      </c>
    </row>
    <row r="194" spans="1:19">
      <c r="A194" t="s">
        <v>2</v>
      </c>
      <c r="B194">
        <v>507</v>
      </c>
      <c r="C194" t="s">
        <v>3</v>
      </c>
      <c r="D194">
        <v>75948</v>
      </c>
      <c r="E194" t="s">
        <v>4</v>
      </c>
      <c r="F194">
        <v>0.85010399999999997</v>
      </c>
      <c r="G194" t="s">
        <v>5</v>
      </c>
      <c r="H194">
        <v>2</v>
      </c>
      <c r="I194" t="s">
        <v>6</v>
      </c>
      <c r="J194">
        <v>-498</v>
      </c>
      <c r="K194" t="s">
        <v>7</v>
      </c>
      <c r="L194">
        <v>3</v>
      </c>
      <c r="M194" t="s">
        <v>8</v>
      </c>
      <c r="N194">
        <v>0</v>
      </c>
      <c r="O194" t="s">
        <v>9</v>
      </c>
      <c r="P194" t="s">
        <v>10</v>
      </c>
      <c r="Q194">
        <v>0</v>
      </c>
      <c r="R194" t="s">
        <v>11</v>
      </c>
      <c r="S194">
        <v>36</v>
      </c>
    </row>
    <row r="195" spans="1:19">
      <c r="A195" t="s">
        <v>2</v>
      </c>
      <c r="B195">
        <v>507</v>
      </c>
      <c r="C195" t="s">
        <v>3</v>
      </c>
      <c r="D195">
        <v>76148</v>
      </c>
      <c r="E195" t="s">
        <v>4</v>
      </c>
      <c r="F195">
        <v>0.84970400000000001</v>
      </c>
      <c r="G195" t="s">
        <v>5</v>
      </c>
      <c r="H195">
        <v>200</v>
      </c>
      <c r="I195" t="s">
        <v>6</v>
      </c>
      <c r="J195">
        <v>1786</v>
      </c>
      <c r="K195" t="s">
        <v>7</v>
      </c>
      <c r="L195">
        <v>2287</v>
      </c>
      <c r="M195" t="s">
        <v>8</v>
      </c>
      <c r="N195">
        <v>0</v>
      </c>
      <c r="O195" t="s">
        <v>9</v>
      </c>
      <c r="P195" t="s">
        <v>10</v>
      </c>
      <c r="Q195">
        <v>0</v>
      </c>
      <c r="R195" t="s">
        <v>11</v>
      </c>
      <c r="S195">
        <v>41</v>
      </c>
    </row>
    <row r="196" spans="1:19">
      <c r="A196" t="s">
        <v>2</v>
      </c>
      <c r="B196">
        <v>507</v>
      </c>
      <c r="C196" t="s">
        <v>3</v>
      </c>
      <c r="D196">
        <v>76157</v>
      </c>
      <c r="E196" t="s">
        <v>4</v>
      </c>
      <c r="F196">
        <v>0.84968600000000005</v>
      </c>
      <c r="G196" t="s">
        <v>5</v>
      </c>
      <c r="H196">
        <v>9</v>
      </c>
      <c r="I196" t="s">
        <v>6</v>
      </c>
      <c r="J196">
        <v>-470</v>
      </c>
      <c r="K196" t="s">
        <v>7</v>
      </c>
      <c r="L196">
        <v>31</v>
      </c>
      <c r="M196" t="s">
        <v>8</v>
      </c>
      <c r="N196">
        <v>0</v>
      </c>
      <c r="O196" t="s">
        <v>9</v>
      </c>
      <c r="P196" t="s">
        <v>10</v>
      </c>
      <c r="Q196">
        <v>0</v>
      </c>
      <c r="R196" t="s">
        <v>11</v>
      </c>
      <c r="S196">
        <v>41</v>
      </c>
    </row>
    <row r="197" spans="1:19">
      <c r="A197" t="s">
        <v>2</v>
      </c>
      <c r="B197">
        <v>507</v>
      </c>
      <c r="C197" t="s">
        <v>3</v>
      </c>
      <c r="D197">
        <v>76173</v>
      </c>
      <c r="E197" t="s">
        <v>4</v>
      </c>
      <c r="F197">
        <v>0.84965400000000002</v>
      </c>
      <c r="G197" t="s">
        <v>5</v>
      </c>
      <c r="H197">
        <v>16</v>
      </c>
      <c r="I197" t="s">
        <v>6</v>
      </c>
      <c r="J197">
        <v>-430</v>
      </c>
      <c r="K197" t="s">
        <v>7</v>
      </c>
      <c r="L197">
        <v>71</v>
      </c>
      <c r="M197" t="s">
        <v>8</v>
      </c>
      <c r="N197">
        <v>0</v>
      </c>
      <c r="O197" t="s">
        <v>9</v>
      </c>
      <c r="P197" t="s">
        <v>10</v>
      </c>
      <c r="Q197">
        <v>0</v>
      </c>
      <c r="R197" t="s">
        <v>11</v>
      </c>
      <c r="S197">
        <v>41</v>
      </c>
    </row>
    <row r="198" spans="1:19">
      <c r="A198" t="s">
        <v>2</v>
      </c>
      <c r="B198">
        <v>507</v>
      </c>
      <c r="C198" t="s">
        <v>3</v>
      </c>
      <c r="D198">
        <v>76256</v>
      </c>
      <c r="E198" t="s">
        <v>4</v>
      </c>
      <c r="F198">
        <v>0.84948800000000002</v>
      </c>
      <c r="G198" t="s">
        <v>5</v>
      </c>
      <c r="H198">
        <v>83</v>
      </c>
      <c r="I198" t="s">
        <v>6</v>
      </c>
      <c r="J198">
        <v>229</v>
      </c>
      <c r="K198" t="s">
        <v>7</v>
      </c>
      <c r="L198">
        <v>730</v>
      </c>
      <c r="M198" t="s">
        <v>8</v>
      </c>
      <c r="N198">
        <v>0</v>
      </c>
      <c r="O198" t="s">
        <v>9</v>
      </c>
      <c r="P198" t="s">
        <v>10</v>
      </c>
      <c r="Q198">
        <v>0</v>
      </c>
      <c r="R198" t="s">
        <v>11</v>
      </c>
      <c r="S198">
        <v>41</v>
      </c>
    </row>
    <row r="199" spans="1:19">
      <c r="A199" t="s">
        <v>2</v>
      </c>
      <c r="B199">
        <v>507</v>
      </c>
      <c r="C199" t="s">
        <v>3</v>
      </c>
      <c r="D199">
        <v>76267</v>
      </c>
      <c r="E199" t="s">
        <v>4</v>
      </c>
      <c r="F199">
        <v>0.84946600000000005</v>
      </c>
      <c r="G199" t="s">
        <v>5</v>
      </c>
      <c r="H199">
        <v>11</v>
      </c>
      <c r="I199" t="s">
        <v>6</v>
      </c>
      <c r="J199">
        <v>-455</v>
      </c>
      <c r="K199" t="s">
        <v>7</v>
      </c>
      <c r="L199">
        <v>46</v>
      </c>
      <c r="M199" t="s">
        <v>8</v>
      </c>
      <c r="N199">
        <v>0</v>
      </c>
      <c r="O199" t="s">
        <v>9</v>
      </c>
      <c r="P199" t="s">
        <v>10</v>
      </c>
      <c r="Q199">
        <v>0</v>
      </c>
      <c r="R199" t="s">
        <v>11</v>
      </c>
      <c r="S199">
        <v>40</v>
      </c>
    </row>
    <row r="200" spans="1:19">
      <c r="A200" t="s">
        <v>2</v>
      </c>
      <c r="B200">
        <v>507</v>
      </c>
      <c r="C200" t="s">
        <v>3</v>
      </c>
      <c r="D200">
        <v>76313</v>
      </c>
      <c r="E200" t="s">
        <v>4</v>
      </c>
      <c r="F200">
        <v>0.84937399999999996</v>
      </c>
      <c r="G200" t="s">
        <v>5</v>
      </c>
      <c r="H200">
        <v>46</v>
      </c>
      <c r="I200" t="s">
        <v>6</v>
      </c>
      <c r="J200">
        <v>73</v>
      </c>
      <c r="K200" t="s">
        <v>7</v>
      </c>
      <c r="L200">
        <v>574</v>
      </c>
      <c r="M200" t="s">
        <v>8</v>
      </c>
      <c r="N200">
        <v>0</v>
      </c>
      <c r="O200" t="s">
        <v>9</v>
      </c>
      <c r="P200" t="s">
        <v>10</v>
      </c>
      <c r="Q200">
        <v>0</v>
      </c>
      <c r="R200" t="s">
        <v>11</v>
      </c>
      <c r="S200">
        <v>41</v>
      </c>
    </row>
    <row r="201" spans="1:19">
      <c r="A201" t="s">
        <v>2</v>
      </c>
      <c r="B201">
        <v>507</v>
      </c>
      <c r="C201" t="s">
        <v>3</v>
      </c>
      <c r="D201">
        <v>76356</v>
      </c>
      <c r="E201" t="s">
        <v>4</v>
      </c>
      <c r="F201">
        <v>0.84928800000000004</v>
      </c>
      <c r="G201" t="s">
        <v>5</v>
      </c>
      <c r="H201">
        <v>43</v>
      </c>
      <c r="I201" t="s">
        <v>6</v>
      </c>
      <c r="J201">
        <v>-129</v>
      </c>
      <c r="K201" t="s">
        <v>7</v>
      </c>
      <c r="L201">
        <v>372</v>
      </c>
      <c r="M201" t="s">
        <v>8</v>
      </c>
      <c r="N201">
        <v>0</v>
      </c>
      <c r="O201" t="s">
        <v>9</v>
      </c>
      <c r="P201" t="s">
        <v>10</v>
      </c>
      <c r="Q201">
        <v>0</v>
      </c>
      <c r="R201" t="s">
        <v>11</v>
      </c>
      <c r="S201">
        <v>42</v>
      </c>
    </row>
    <row r="202" spans="1:19">
      <c r="A202" t="s">
        <v>2</v>
      </c>
      <c r="B202">
        <v>507</v>
      </c>
      <c r="C202" t="s">
        <v>3</v>
      </c>
      <c r="D202">
        <v>76361</v>
      </c>
      <c r="E202" t="s">
        <v>4</v>
      </c>
      <c r="F202">
        <v>0.84927799999999998</v>
      </c>
      <c r="G202" t="s">
        <v>5</v>
      </c>
      <c r="H202">
        <v>5</v>
      </c>
      <c r="I202" t="s">
        <v>6</v>
      </c>
      <c r="J202">
        <v>-491</v>
      </c>
      <c r="K202" t="s">
        <v>7</v>
      </c>
      <c r="L202">
        <v>10</v>
      </c>
      <c r="M202" t="s">
        <v>8</v>
      </c>
      <c r="N202">
        <v>0</v>
      </c>
      <c r="O202" t="s">
        <v>9</v>
      </c>
      <c r="P202" t="s">
        <v>10</v>
      </c>
      <c r="Q202">
        <v>0</v>
      </c>
      <c r="R202" t="s">
        <v>11</v>
      </c>
      <c r="S202">
        <v>40</v>
      </c>
    </row>
    <row r="203" spans="1:19">
      <c r="A203" t="s">
        <v>2</v>
      </c>
      <c r="B203">
        <v>507</v>
      </c>
      <c r="C203" t="s">
        <v>3</v>
      </c>
      <c r="D203">
        <v>76441</v>
      </c>
      <c r="E203" t="s">
        <v>4</v>
      </c>
      <c r="F203">
        <v>0.84911800000000004</v>
      </c>
      <c r="G203" t="s">
        <v>5</v>
      </c>
      <c r="H203">
        <v>80</v>
      </c>
      <c r="I203" t="s">
        <v>6</v>
      </c>
      <c r="J203">
        <v>67</v>
      </c>
      <c r="K203" t="s">
        <v>7</v>
      </c>
      <c r="L203">
        <v>568</v>
      </c>
      <c r="M203" t="s">
        <v>8</v>
      </c>
      <c r="N203">
        <v>0</v>
      </c>
      <c r="O203" t="s">
        <v>9</v>
      </c>
      <c r="P203" t="s">
        <v>10</v>
      </c>
      <c r="Q203">
        <v>0</v>
      </c>
      <c r="R203" t="s">
        <v>11</v>
      </c>
      <c r="S203">
        <v>42</v>
      </c>
    </row>
    <row r="204" spans="1:19">
      <c r="A204" t="s">
        <v>2</v>
      </c>
      <c r="B204">
        <v>507</v>
      </c>
      <c r="C204" t="s">
        <v>3</v>
      </c>
      <c r="D204">
        <v>76442</v>
      </c>
      <c r="E204" t="s">
        <v>4</v>
      </c>
      <c r="F204">
        <v>0.84911599999999998</v>
      </c>
      <c r="G204" t="s">
        <v>5</v>
      </c>
      <c r="H204">
        <v>1</v>
      </c>
      <c r="I204" t="s">
        <v>6</v>
      </c>
      <c r="J204">
        <v>-500</v>
      </c>
      <c r="K204" t="s">
        <v>7</v>
      </c>
      <c r="L204">
        <v>1</v>
      </c>
      <c r="M204" t="s">
        <v>8</v>
      </c>
      <c r="N204">
        <v>0</v>
      </c>
      <c r="O204" t="s">
        <v>9</v>
      </c>
      <c r="P204" t="s">
        <v>10</v>
      </c>
      <c r="Q204">
        <v>0</v>
      </c>
      <c r="R204" t="s">
        <v>11</v>
      </c>
      <c r="S204">
        <v>33</v>
      </c>
    </row>
    <row r="205" spans="1:19">
      <c r="A205" t="s">
        <v>2</v>
      </c>
      <c r="B205">
        <v>507</v>
      </c>
      <c r="C205" t="s">
        <v>3</v>
      </c>
      <c r="D205">
        <v>76510</v>
      </c>
      <c r="E205" t="s">
        <v>4</v>
      </c>
      <c r="F205">
        <v>0.84897999999999996</v>
      </c>
      <c r="G205" t="s">
        <v>5</v>
      </c>
      <c r="H205">
        <v>68</v>
      </c>
      <c r="I205" t="s">
        <v>6</v>
      </c>
      <c r="J205">
        <v>45</v>
      </c>
      <c r="K205" t="s">
        <v>7</v>
      </c>
      <c r="L205">
        <v>546</v>
      </c>
      <c r="M205" t="s">
        <v>8</v>
      </c>
      <c r="N205">
        <v>0</v>
      </c>
      <c r="O205" t="s">
        <v>9</v>
      </c>
      <c r="P205" t="s">
        <v>10</v>
      </c>
      <c r="Q205">
        <v>0</v>
      </c>
      <c r="R205" t="s">
        <v>11</v>
      </c>
      <c r="S205">
        <v>41</v>
      </c>
    </row>
    <row r="206" spans="1:19">
      <c r="A206" t="s">
        <v>2</v>
      </c>
      <c r="B206">
        <v>507</v>
      </c>
      <c r="C206" t="s">
        <v>3</v>
      </c>
      <c r="D206">
        <v>76582</v>
      </c>
      <c r="E206" t="s">
        <v>4</v>
      </c>
      <c r="F206">
        <v>0.84883600000000003</v>
      </c>
      <c r="G206" t="s">
        <v>5</v>
      </c>
      <c r="H206">
        <v>72</v>
      </c>
      <c r="I206" t="s">
        <v>6</v>
      </c>
      <c r="J206">
        <v>45</v>
      </c>
      <c r="K206" t="s">
        <v>7</v>
      </c>
      <c r="L206">
        <v>546</v>
      </c>
      <c r="M206" t="s">
        <v>8</v>
      </c>
      <c r="N206">
        <v>0</v>
      </c>
      <c r="O206" t="s">
        <v>9</v>
      </c>
      <c r="P206" t="s">
        <v>10</v>
      </c>
      <c r="Q206">
        <v>0</v>
      </c>
      <c r="R206" t="s">
        <v>11</v>
      </c>
      <c r="S206">
        <v>42</v>
      </c>
    </row>
    <row r="207" spans="1:19">
      <c r="A207" t="s">
        <v>2</v>
      </c>
      <c r="B207">
        <v>507</v>
      </c>
      <c r="C207" t="s">
        <v>3</v>
      </c>
      <c r="D207">
        <v>76627</v>
      </c>
      <c r="E207" t="s">
        <v>4</v>
      </c>
      <c r="F207">
        <v>0.848746</v>
      </c>
      <c r="G207" t="s">
        <v>5</v>
      </c>
      <c r="H207">
        <v>45</v>
      </c>
      <c r="I207" t="s">
        <v>6</v>
      </c>
      <c r="J207">
        <v>-95</v>
      </c>
      <c r="K207" t="s">
        <v>7</v>
      </c>
      <c r="L207">
        <v>406</v>
      </c>
      <c r="M207" t="s">
        <v>8</v>
      </c>
      <c r="N207">
        <v>0</v>
      </c>
      <c r="O207" t="s">
        <v>9</v>
      </c>
      <c r="P207" t="s">
        <v>10</v>
      </c>
      <c r="Q207">
        <v>0</v>
      </c>
      <c r="R207" t="s">
        <v>11</v>
      </c>
      <c r="S207">
        <v>42</v>
      </c>
    </row>
    <row r="208" spans="1:19">
      <c r="A208" t="s">
        <v>2</v>
      </c>
      <c r="B208">
        <v>507</v>
      </c>
      <c r="C208" t="s">
        <v>3</v>
      </c>
      <c r="D208">
        <v>76645</v>
      </c>
      <c r="E208" t="s">
        <v>4</v>
      </c>
      <c r="F208">
        <v>0.84870999999999996</v>
      </c>
      <c r="G208" t="s">
        <v>5</v>
      </c>
      <c r="H208">
        <v>18</v>
      </c>
      <c r="I208" t="s">
        <v>6</v>
      </c>
      <c r="J208">
        <v>-353</v>
      </c>
      <c r="K208" t="s">
        <v>7</v>
      </c>
      <c r="L208">
        <v>148</v>
      </c>
      <c r="M208" t="s">
        <v>8</v>
      </c>
      <c r="N208">
        <v>0</v>
      </c>
      <c r="O208" t="s">
        <v>9</v>
      </c>
      <c r="P208" t="s">
        <v>10</v>
      </c>
      <c r="Q208">
        <v>0</v>
      </c>
      <c r="R208" t="s">
        <v>11</v>
      </c>
      <c r="S208">
        <v>42</v>
      </c>
    </row>
    <row r="209" spans="1:19">
      <c r="A209" t="s">
        <v>2</v>
      </c>
      <c r="B209">
        <v>507</v>
      </c>
      <c r="C209" t="s">
        <v>3</v>
      </c>
      <c r="D209">
        <v>76647</v>
      </c>
      <c r="E209" t="s">
        <v>4</v>
      </c>
      <c r="F209">
        <v>0.84870599999999996</v>
      </c>
      <c r="G209" t="s">
        <v>5</v>
      </c>
      <c r="H209">
        <v>2</v>
      </c>
      <c r="I209" t="s">
        <v>6</v>
      </c>
      <c r="J209">
        <v>-497</v>
      </c>
      <c r="K209" t="s">
        <v>7</v>
      </c>
      <c r="L209">
        <v>4</v>
      </c>
      <c r="M209" t="s">
        <v>8</v>
      </c>
      <c r="N209">
        <v>0</v>
      </c>
      <c r="O209" t="s">
        <v>9</v>
      </c>
      <c r="P209" t="s">
        <v>10</v>
      </c>
      <c r="Q209">
        <v>0</v>
      </c>
      <c r="R209" t="s">
        <v>11</v>
      </c>
      <c r="S209">
        <v>38</v>
      </c>
    </row>
    <row r="210" spans="1:19">
      <c r="A210" t="s">
        <v>2</v>
      </c>
      <c r="B210">
        <v>507</v>
      </c>
      <c r="C210" t="s">
        <v>3</v>
      </c>
      <c r="D210">
        <v>76872</v>
      </c>
      <c r="E210" t="s">
        <v>4</v>
      </c>
      <c r="F210">
        <v>0.84825600000000001</v>
      </c>
      <c r="G210" t="s">
        <v>5</v>
      </c>
      <c r="H210">
        <v>225</v>
      </c>
      <c r="I210" t="s">
        <v>6</v>
      </c>
      <c r="J210">
        <v>1926</v>
      </c>
      <c r="K210" t="s">
        <v>7</v>
      </c>
      <c r="L210">
        <v>2427</v>
      </c>
      <c r="M210" t="s">
        <v>8</v>
      </c>
      <c r="N210">
        <v>0</v>
      </c>
      <c r="O210" t="s">
        <v>9</v>
      </c>
      <c r="P210" t="s">
        <v>10</v>
      </c>
      <c r="Q210">
        <v>0</v>
      </c>
      <c r="R210" t="s">
        <v>11</v>
      </c>
      <c r="S210">
        <v>42</v>
      </c>
    </row>
    <row r="211" spans="1:19">
      <c r="A211" t="s">
        <v>2</v>
      </c>
      <c r="B211">
        <v>507</v>
      </c>
      <c r="C211" t="s">
        <v>3</v>
      </c>
      <c r="D211">
        <v>76953</v>
      </c>
      <c r="E211" t="s">
        <v>4</v>
      </c>
      <c r="F211">
        <v>0.84809400000000001</v>
      </c>
      <c r="G211" t="s">
        <v>5</v>
      </c>
      <c r="H211">
        <v>81</v>
      </c>
      <c r="I211" t="s">
        <v>6</v>
      </c>
      <c r="J211">
        <v>208</v>
      </c>
      <c r="K211" t="s">
        <v>7</v>
      </c>
      <c r="L211">
        <v>709</v>
      </c>
      <c r="M211" t="s">
        <v>8</v>
      </c>
      <c r="N211">
        <v>0</v>
      </c>
      <c r="O211" t="s">
        <v>9</v>
      </c>
      <c r="P211" t="s">
        <v>10</v>
      </c>
      <c r="Q211">
        <v>0</v>
      </c>
      <c r="R211" t="s">
        <v>11</v>
      </c>
      <c r="S211">
        <v>41</v>
      </c>
    </row>
    <row r="212" spans="1:19">
      <c r="A212" t="s">
        <v>2</v>
      </c>
      <c r="B212">
        <v>507</v>
      </c>
      <c r="C212" t="s">
        <v>3</v>
      </c>
      <c r="D212">
        <v>77087</v>
      </c>
      <c r="E212" t="s">
        <v>4</v>
      </c>
      <c r="F212">
        <v>0.84782599999999997</v>
      </c>
      <c r="G212" t="s">
        <v>5</v>
      </c>
      <c r="H212">
        <v>134</v>
      </c>
      <c r="I212" t="s">
        <v>6</v>
      </c>
      <c r="J212">
        <v>1191</v>
      </c>
      <c r="K212" t="s">
        <v>7</v>
      </c>
      <c r="L212">
        <v>1692</v>
      </c>
      <c r="M212" t="s">
        <v>8</v>
      </c>
      <c r="N212">
        <v>0</v>
      </c>
      <c r="O212" t="s">
        <v>9</v>
      </c>
      <c r="P212" t="s">
        <v>10</v>
      </c>
      <c r="Q212">
        <v>0</v>
      </c>
      <c r="R212" t="s">
        <v>11</v>
      </c>
      <c r="S212">
        <v>42</v>
      </c>
    </row>
    <row r="213" spans="1:19">
      <c r="A213" t="s">
        <v>2</v>
      </c>
      <c r="B213">
        <v>507</v>
      </c>
      <c r="C213" t="s">
        <v>3</v>
      </c>
      <c r="D213">
        <v>77222</v>
      </c>
      <c r="E213" t="s">
        <v>4</v>
      </c>
      <c r="F213">
        <v>0.84755599999999998</v>
      </c>
      <c r="G213" t="s">
        <v>5</v>
      </c>
      <c r="H213">
        <v>135</v>
      </c>
      <c r="I213" t="s">
        <v>6</v>
      </c>
      <c r="J213">
        <v>987</v>
      </c>
      <c r="K213" t="s">
        <v>7</v>
      </c>
      <c r="L213">
        <v>1488</v>
      </c>
      <c r="M213" t="s">
        <v>8</v>
      </c>
      <c r="N213">
        <v>0</v>
      </c>
      <c r="O213" t="s">
        <v>9</v>
      </c>
      <c r="P213" t="s">
        <v>10</v>
      </c>
      <c r="Q213">
        <v>0</v>
      </c>
      <c r="R213" t="s">
        <v>11</v>
      </c>
      <c r="S213">
        <v>42</v>
      </c>
    </row>
    <row r="214" spans="1:19">
      <c r="A214" t="s">
        <v>2</v>
      </c>
      <c r="B214">
        <v>507</v>
      </c>
      <c r="C214" t="s">
        <v>3</v>
      </c>
      <c r="D214">
        <v>77228</v>
      </c>
      <c r="E214" t="s">
        <v>4</v>
      </c>
      <c r="F214">
        <v>0.84754399999999996</v>
      </c>
      <c r="G214" t="s">
        <v>5</v>
      </c>
      <c r="H214">
        <v>6</v>
      </c>
      <c r="I214" t="s">
        <v>6</v>
      </c>
      <c r="J214">
        <v>-472</v>
      </c>
      <c r="K214" t="s">
        <v>7</v>
      </c>
      <c r="L214">
        <v>29</v>
      </c>
      <c r="M214" t="s">
        <v>8</v>
      </c>
      <c r="N214">
        <v>0</v>
      </c>
      <c r="O214" t="s">
        <v>9</v>
      </c>
      <c r="P214" t="s">
        <v>10</v>
      </c>
      <c r="Q214">
        <v>0</v>
      </c>
      <c r="R214" t="s">
        <v>11</v>
      </c>
      <c r="S214">
        <v>39</v>
      </c>
    </row>
    <row r="215" spans="1:19">
      <c r="A215" t="s">
        <v>2</v>
      </c>
      <c r="B215">
        <v>507</v>
      </c>
      <c r="C215" t="s">
        <v>3</v>
      </c>
      <c r="D215">
        <v>77287</v>
      </c>
      <c r="E215" t="s">
        <v>4</v>
      </c>
      <c r="F215">
        <v>0.84742600000000001</v>
      </c>
      <c r="G215" t="s">
        <v>5</v>
      </c>
      <c r="H215">
        <v>59</v>
      </c>
      <c r="I215" t="s">
        <v>6</v>
      </c>
      <c r="J215">
        <v>303</v>
      </c>
      <c r="K215" t="s">
        <v>7</v>
      </c>
      <c r="L215">
        <v>804</v>
      </c>
      <c r="M215" t="s">
        <v>8</v>
      </c>
      <c r="N215">
        <v>0</v>
      </c>
      <c r="O215" t="s">
        <v>9</v>
      </c>
      <c r="P215" t="s">
        <v>10</v>
      </c>
      <c r="Q215">
        <v>0</v>
      </c>
      <c r="R215" t="s">
        <v>11</v>
      </c>
      <c r="S215">
        <v>36</v>
      </c>
    </row>
    <row r="216" spans="1:19">
      <c r="A216" t="s">
        <v>2</v>
      </c>
      <c r="B216">
        <v>507</v>
      </c>
      <c r="C216" t="s">
        <v>3</v>
      </c>
      <c r="D216">
        <v>77313</v>
      </c>
      <c r="E216" t="s">
        <v>4</v>
      </c>
      <c r="F216">
        <v>0.84737399999999996</v>
      </c>
      <c r="G216" t="s">
        <v>5</v>
      </c>
      <c r="H216">
        <v>26</v>
      </c>
      <c r="I216" t="s">
        <v>6</v>
      </c>
      <c r="J216">
        <v>-373</v>
      </c>
      <c r="K216" t="s">
        <v>7</v>
      </c>
      <c r="L216">
        <v>128</v>
      </c>
      <c r="M216" t="s">
        <v>8</v>
      </c>
      <c r="N216">
        <v>0</v>
      </c>
      <c r="O216" t="s">
        <v>9</v>
      </c>
      <c r="P216" t="s">
        <v>10</v>
      </c>
      <c r="Q216">
        <v>0</v>
      </c>
      <c r="R216" t="s">
        <v>11</v>
      </c>
      <c r="S216">
        <v>39</v>
      </c>
    </row>
    <row r="217" spans="1:19">
      <c r="A217" t="s">
        <v>2</v>
      </c>
      <c r="B217">
        <v>507</v>
      </c>
      <c r="C217" t="s">
        <v>3</v>
      </c>
      <c r="D217">
        <v>77374</v>
      </c>
      <c r="E217" t="s">
        <v>4</v>
      </c>
      <c r="F217">
        <v>0.84725200000000001</v>
      </c>
      <c r="G217" t="s">
        <v>5</v>
      </c>
      <c r="H217">
        <v>61</v>
      </c>
      <c r="I217" t="s">
        <v>6</v>
      </c>
      <c r="J217">
        <v>209</v>
      </c>
      <c r="K217" t="s">
        <v>7</v>
      </c>
      <c r="L217">
        <v>710</v>
      </c>
      <c r="M217" t="s">
        <v>8</v>
      </c>
      <c r="N217">
        <v>0</v>
      </c>
      <c r="O217" t="s">
        <v>9</v>
      </c>
      <c r="P217" t="s">
        <v>10</v>
      </c>
      <c r="Q217">
        <v>0</v>
      </c>
      <c r="R217" t="s">
        <v>11</v>
      </c>
      <c r="S217">
        <v>39</v>
      </c>
    </row>
    <row r="218" spans="1:19">
      <c r="A218" t="s">
        <v>2</v>
      </c>
      <c r="B218">
        <v>507</v>
      </c>
      <c r="C218" t="s">
        <v>3</v>
      </c>
      <c r="D218">
        <v>77546</v>
      </c>
      <c r="E218" t="s">
        <v>4</v>
      </c>
      <c r="F218">
        <v>0.84690799999999999</v>
      </c>
      <c r="G218" t="s">
        <v>5</v>
      </c>
      <c r="H218">
        <v>172</v>
      </c>
      <c r="I218" t="s">
        <v>6</v>
      </c>
      <c r="J218">
        <v>2144</v>
      </c>
      <c r="K218" t="s">
        <v>7</v>
      </c>
      <c r="L218">
        <v>2645</v>
      </c>
      <c r="M218" t="s">
        <v>8</v>
      </c>
      <c r="N218">
        <v>0</v>
      </c>
      <c r="O218" t="s">
        <v>9</v>
      </c>
      <c r="P218" t="s">
        <v>10</v>
      </c>
      <c r="Q218">
        <v>0</v>
      </c>
      <c r="R218" t="s">
        <v>11</v>
      </c>
      <c r="S218">
        <v>42</v>
      </c>
    </row>
    <row r="219" spans="1:19">
      <c r="A219" t="s">
        <v>2</v>
      </c>
      <c r="B219">
        <v>507</v>
      </c>
      <c r="C219" t="s">
        <v>3</v>
      </c>
      <c r="D219">
        <v>77598</v>
      </c>
      <c r="E219" t="s">
        <v>4</v>
      </c>
      <c r="F219">
        <v>0.846804</v>
      </c>
      <c r="G219" t="s">
        <v>5</v>
      </c>
      <c r="H219">
        <v>52</v>
      </c>
      <c r="I219" t="s">
        <v>6</v>
      </c>
      <c r="J219">
        <v>56</v>
      </c>
      <c r="K219" t="s">
        <v>7</v>
      </c>
      <c r="L219">
        <v>557</v>
      </c>
      <c r="M219" t="s">
        <v>8</v>
      </c>
      <c r="N219">
        <v>0</v>
      </c>
      <c r="O219" t="s">
        <v>9</v>
      </c>
      <c r="P219" t="s">
        <v>10</v>
      </c>
      <c r="Q219">
        <v>0</v>
      </c>
      <c r="R219" t="s">
        <v>11</v>
      </c>
      <c r="S219">
        <v>43</v>
      </c>
    </row>
    <row r="220" spans="1:19">
      <c r="A220" t="s">
        <v>2</v>
      </c>
      <c r="B220">
        <v>507</v>
      </c>
      <c r="C220" t="s">
        <v>3</v>
      </c>
      <c r="D220">
        <v>77658</v>
      </c>
      <c r="E220" t="s">
        <v>4</v>
      </c>
      <c r="F220">
        <v>0.84668399999999999</v>
      </c>
      <c r="G220" t="s">
        <v>5</v>
      </c>
      <c r="H220">
        <v>60</v>
      </c>
      <c r="I220" t="s">
        <v>6</v>
      </c>
      <c r="J220">
        <v>-172</v>
      </c>
      <c r="K220" t="s">
        <v>7</v>
      </c>
      <c r="L220">
        <v>329</v>
      </c>
      <c r="M220" t="s">
        <v>8</v>
      </c>
      <c r="N220">
        <v>0</v>
      </c>
      <c r="O220" t="s">
        <v>9</v>
      </c>
      <c r="P220" t="s">
        <v>10</v>
      </c>
      <c r="Q220">
        <v>0</v>
      </c>
      <c r="R220" t="s">
        <v>11</v>
      </c>
      <c r="S220">
        <v>42</v>
      </c>
    </row>
    <row r="221" spans="1:19">
      <c r="A221" t="s">
        <v>2</v>
      </c>
      <c r="B221">
        <v>507</v>
      </c>
      <c r="C221" t="s">
        <v>3</v>
      </c>
      <c r="D221">
        <v>77662</v>
      </c>
      <c r="E221" t="s">
        <v>4</v>
      </c>
      <c r="F221">
        <v>0.84667599999999998</v>
      </c>
      <c r="G221" t="s">
        <v>5</v>
      </c>
      <c r="H221">
        <v>4</v>
      </c>
      <c r="I221" t="s">
        <v>6</v>
      </c>
      <c r="J221">
        <v>-492</v>
      </c>
      <c r="K221" t="s">
        <v>7</v>
      </c>
      <c r="L221">
        <v>9</v>
      </c>
      <c r="M221" t="s">
        <v>8</v>
      </c>
      <c r="N221">
        <v>0</v>
      </c>
      <c r="O221" t="s">
        <v>9</v>
      </c>
      <c r="P221" t="s">
        <v>10</v>
      </c>
      <c r="Q221">
        <v>0</v>
      </c>
      <c r="R221" t="s">
        <v>11</v>
      </c>
      <c r="S221">
        <v>39</v>
      </c>
    </row>
    <row r="222" spans="1:19">
      <c r="A222" t="s">
        <v>2</v>
      </c>
      <c r="B222">
        <v>507</v>
      </c>
      <c r="C222" t="s">
        <v>3</v>
      </c>
      <c r="D222">
        <v>77663</v>
      </c>
      <c r="E222" t="s">
        <v>4</v>
      </c>
      <c r="F222">
        <v>0.84667400000000004</v>
      </c>
      <c r="G222" t="s">
        <v>5</v>
      </c>
      <c r="H222">
        <v>1</v>
      </c>
      <c r="I222" t="s">
        <v>6</v>
      </c>
      <c r="J222">
        <v>-500</v>
      </c>
      <c r="K222" t="s">
        <v>7</v>
      </c>
      <c r="L222">
        <v>1</v>
      </c>
      <c r="M222" t="s">
        <v>8</v>
      </c>
      <c r="N222">
        <v>0</v>
      </c>
      <c r="O222" t="s">
        <v>9</v>
      </c>
      <c r="P222" t="s">
        <v>10</v>
      </c>
      <c r="Q222">
        <v>0</v>
      </c>
      <c r="R222" t="s">
        <v>11</v>
      </c>
      <c r="S222">
        <v>33</v>
      </c>
    </row>
    <row r="223" spans="1:19">
      <c r="A223" t="s">
        <v>2</v>
      </c>
      <c r="B223">
        <v>507</v>
      </c>
      <c r="C223" t="s">
        <v>3</v>
      </c>
      <c r="D223">
        <v>77712</v>
      </c>
      <c r="E223" t="s">
        <v>4</v>
      </c>
      <c r="F223">
        <v>0.846576</v>
      </c>
      <c r="G223" t="s">
        <v>5</v>
      </c>
      <c r="H223">
        <v>49</v>
      </c>
      <c r="I223" t="s">
        <v>6</v>
      </c>
      <c r="J223">
        <v>-145</v>
      </c>
      <c r="K223" t="s">
        <v>7</v>
      </c>
      <c r="L223">
        <v>356</v>
      </c>
      <c r="M223" t="s">
        <v>8</v>
      </c>
      <c r="N223">
        <v>0</v>
      </c>
      <c r="O223" t="s">
        <v>9</v>
      </c>
      <c r="P223" t="s">
        <v>10</v>
      </c>
      <c r="Q223">
        <v>0</v>
      </c>
      <c r="R223" t="s">
        <v>11</v>
      </c>
      <c r="S223">
        <v>43</v>
      </c>
    </row>
    <row r="224" spans="1:19">
      <c r="A224" t="s">
        <v>2</v>
      </c>
      <c r="B224">
        <v>507</v>
      </c>
      <c r="C224" t="s">
        <v>3</v>
      </c>
      <c r="D224">
        <v>77725</v>
      </c>
      <c r="E224" t="s">
        <v>4</v>
      </c>
      <c r="F224">
        <v>0.84655000000000002</v>
      </c>
      <c r="G224" t="s">
        <v>5</v>
      </c>
      <c r="H224">
        <v>13</v>
      </c>
      <c r="I224" t="s">
        <v>6</v>
      </c>
      <c r="J224">
        <v>-449</v>
      </c>
      <c r="K224" t="s">
        <v>7</v>
      </c>
      <c r="L224">
        <v>52</v>
      </c>
      <c r="M224" t="s">
        <v>8</v>
      </c>
      <c r="N224">
        <v>0</v>
      </c>
      <c r="O224" t="s">
        <v>9</v>
      </c>
      <c r="P224" t="s">
        <v>10</v>
      </c>
      <c r="Q224">
        <v>0</v>
      </c>
      <c r="R224" t="s">
        <v>11</v>
      </c>
      <c r="S224">
        <v>42</v>
      </c>
    </row>
    <row r="225" spans="1:19">
      <c r="A225" t="s">
        <v>2</v>
      </c>
      <c r="B225">
        <v>507</v>
      </c>
      <c r="C225" t="s">
        <v>3</v>
      </c>
      <c r="D225">
        <v>77788</v>
      </c>
      <c r="E225" t="s">
        <v>4</v>
      </c>
      <c r="F225">
        <v>0.84642399999999995</v>
      </c>
      <c r="G225" t="s">
        <v>5</v>
      </c>
      <c r="H225">
        <v>63</v>
      </c>
      <c r="I225" t="s">
        <v>6</v>
      </c>
      <c r="J225">
        <v>26</v>
      </c>
      <c r="K225" t="s">
        <v>7</v>
      </c>
      <c r="L225">
        <v>527</v>
      </c>
      <c r="M225" t="s">
        <v>8</v>
      </c>
      <c r="N225">
        <v>0</v>
      </c>
      <c r="O225" t="s">
        <v>9</v>
      </c>
      <c r="P225" t="s">
        <v>10</v>
      </c>
      <c r="Q225">
        <v>0</v>
      </c>
      <c r="R225" t="s">
        <v>11</v>
      </c>
      <c r="S225">
        <v>42</v>
      </c>
    </row>
    <row r="226" spans="1:19">
      <c r="A226" t="s">
        <v>2</v>
      </c>
      <c r="B226">
        <v>507</v>
      </c>
      <c r="C226" t="s">
        <v>3</v>
      </c>
      <c r="D226">
        <v>77794</v>
      </c>
      <c r="E226" t="s">
        <v>4</v>
      </c>
      <c r="F226">
        <v>0.84641200000000005</v>
      </c>
      <c r="G226" t="s">
        <v>5</v>
      </c>
      <c r="H226">
        <v>6</v>
      </c>
      <c r="I226" t="s">
        <v>6</v>
      </c>
      <c r="J226">
        <v>-446</v>
      </c>
      <c r="K226" t="s">
        <v>7</v>
      </c>
      <c r="L226">
        <v>55</v>
      </c>
      <c r="M226" t="s">
        <v>8</v>
      </c>
      <c r="N226">
        <v>0</v>
      </c>
      <c r="O226" t="s">
        <v>9</v>
      </c>
      <c r="P226" t="s">
        <v>10</v>
      </c>
      <c r="Q226">
        <v>0</v>
      </c>
      <c r="R226" t="s">
        <v>11</v>
      </c>
      <c r="S226">
        <v>40</v>
      </c>
    </row>
    <row r="227" spans="1:19">
      <c r="A227" t="s">
        <v>2</v>
      </c>
      <c r="B227">
        <v>507</v>
      </c>
      <c r="C227" t="s">
        <v>3</v>
      </c>
      <c r="D227">
        <v>77795</v>
      </c>
      <c r="E227" t="s">
        <v>4</v>
      </c>
      <c r="F227">
        <v>0.84641</v>
      </c>
      <c r="G227" t="s">
        <v>5</v>
      </c>
      <c r="H227">
        <v>1</v>
      </c>
      <c r="I227" t="s">
        <v>6</v>
      </c>
      <c r="J227">
        <v>-500</v>
      </c>
      <c r="K227" t="s">
        <v>7</v>
      </c>
      <c r="L227">
        <v>1</v>
      </c>
      <c r="M227" t="s">
        <v>8</v>
      </c>
      <c r="N227">
        <v>0</v>
      </c>
      <c r="O227" t="s">
        <v>9</v>
      </c>
      <c r="P227" t="s">
        <v>10</v>
      </c>
      <c r="Q227">
        <v>0</v>
      </c>
      <c r="R227" t="s">
        <v>11</v>
      </c>
      <c r="S227">
        <v>32</v>
      </c>
    </row>
    <row r="228" spans="1:19">
      <c r="A228" t="s">
        <v>2</v>
      </c>
      <c r="B228">
        <v>507</v>
      </c>
      <c r="C228" t="s">
        <v>3</v>
      </c>
      <c r="D228">
        <v>77863</v>
      </c>
      <c r="E228" t="s">
        <v>4</v>
      </c>
      <c r="F228">
        <v>0.84627399999999997</v>
      </c>
      <c r="G228" t="s">
        <v>5</v>
      </c>
      <c r="H228">
        <v>68</v>
      </c>
      <c r="I228" t="s">
        <v>6</v>
      </c>
      <c r="J228">
        <v>-17</v>
      </c>
      <c r="K228" t="s">
        <v>7</v>
      </c>
      <c r="L228">
        <v>484</v>
      </c>
      <c r="M228" t="s">
        <v>8</v>
      </c>
      <c r="N228">
        <v>0</v>
      </c>
      <c r="O228" t="s">
        <v>9</v>
      </c>
      <c r="P228" t="s">
        <v>10</v>
      </c>
      <c r="Q228">
        <v>0</v>
      </c>
      <c r="R228" t="s">
        <v>11</v>
      </c>
      <c r="S228">
        <v>43</v>
      </c>
    </row>
    <row r="229" spans="1:19">
      <c r="A229" t="s">
        <v>2</v>
      </c>
      <c r="B229">
        <v>507</v>
      </c>
      <c r="C229" t="s">
        <v>3</v>
      </c>
      <c r="D229">
        <v>77880</v>
      </c>
      <c r="E229" t="s">
        <v>4</v>
      </c>
      <c r="F229">
        <v>0.84623999999999999</v>
      </c>
      <c r="G229" t="s">
        <v>5</v>
      </c>
      <c r="H229">
        <v>17</v>
      </c>
      <c r="I229" t="s">
        <v>6</v>
      </c>
      <c r="J229">
        <v>-424</v>
      </c>
      <c r="K229" t="s">
        <v>7</v>
      </c>
      <c r="L229">
        <v>77</v>
      </c>
      <c r="M229" t="s">
        <v>8</v>
      </c>
      <c r="N229">
        <v>0</v>
      </c>
      <c r="O229" t="s">
        <v>9</v>
      </c>
      <c r="P229" t="s">
        <v>10</v>
      </c>
      <c r="Q229">
        <v>0</v>
      </c>
      <c r="R229" t="s">
        <v>11</v>
      </c>
      <c r="S229">
        <v>41</v>
      </c>
    </row>
    <row r="230" spans="1:19">
      <c r="A230" t="s">
        <v>2</v>
      </c>
      <c r="B230">
        <v>507</v>
      </c>
      <c r="C230" t="s">
        <v>3</v>
      </c>
      <c r="D230">
        <v>77910</v>
      </c>
      <c r="E230" t="s">
        <v>4</v>
      </c>
      <c r="F230">
        <v>0.84618000000000004</v>
      </c>
      <c r="G230" t="s">
        <v>5</v>
      </c>
      <c r="H230">
        <v>30</v>
      </c>
      <c r="I230" t="s">
        <v>6</v>
      </c>
      <c r="J230">
        <v>-236</v>
      </c>
      <c r="K230" t="s">
        <v>7</v>
      </c>
      <c r="L230">
        <v>265</v>
      </c>
      <c r="M230" t="s">
        <v>8</v>
      </c>
      <c r="N230">
        <v>0</v>
      </c>
      <c r="O230" t="s">
        <v>9</v>
      </c>
      <c r="P230" t="s">
        <v>10</v>
      </c>
      <c r="Q230">
        <v>0</v>
      </c>
      <c r="R230" t="s">
        <v>11</v>
      </c>
      <c r="S230">
        <v>42</v>
      </c>
    </row>
    <row r="231" spans="1:19">
      <c r="A231" t="s">
        <v>2</v>
      </c>
      <c r="B231">
        <v>507</v>
      </c>
      <c r="C231" t="s">
        <v>3</v>
      </c>
      <c r="D231">
        <v>77935</v>
      </c>
      <c r="E231" t="s">
        <v>4</v>
      </c>
      <c r="F231">
        <v>0.84613000000000005</v>
      </c>
      <c r="G231" t="s">
        <v>5</v>
      </c>
      <c r="H231">
        <v>25</v>
      </c>
      <c r="I231" t="s">
        <v>6</v>
      </c>
      <c r="J231">
        <v>-334</v>
      </c>
      <c r="K231" t="s">
        <v>7</v>
      </c>
      <c r="L231">
        <v>167</v>
      </c>
      <c r="M231" t="s">
        <v>8</v>
      </c>
      <c r="N231">
        <v>0</v>
      </c>
      <c r="O231" t="s">
        <v>9</v>
      </c>
      <c r="P231" t="s">
        <v>10</v>
      </c>
      <c r="Q231">
        <v>0</v>
      </c>
      <c r="R231" t="s">
        <v>11</v>
      </c>
      <c r="S231">
        <v>42</v>
      </c>
    </row>
    <row r="232" spans="1:19">
      <c r="A232" t="s">
        <v>2</v>
      </c>
      <c r="B232">
        <v>507</v>
      </c>
      <c r="C232" t="s">
        <v>3</v>
      </c>
      <c r="D232">
        <v>77974</v>
      </c>
      <c r="E232" t="s">
        <v>4</v>
      </c>
      <c r="F232">
        <v>0.84605200000000003</v>
      </c>
      <c r="G232" t="s">
        <v>5</v>
      </c>
      <c r="H232">
        <v>39</v>
      </c>
      <c r="I232" t="s">
        <v>6</v>
      </c>
      <c r="J232">
        <v>-286</v>
      </c>
      <c r="K232" t="s">
        <v>7</v>
      </c>
      <c r="L232">
        <v>215</v>
      </c>
      <c r="M232" t="s">
        <v>8</v>
      </c>
      <c r="N232">
        <v>0</v>
      </c>
      <c r="O232" t="s">
        <v>9</v>
      </c>
      <c r="P232" t="s">
        <v>10</v>
      </c>
      <c r="Q232">
        <v>0</v>
      </c>
      <c r="R232" t="s">
        <v>11</v>
      </c>
      <c r="S232">
        <v>43</v>
      </c>
    </row>
    <row r="233" spans="1:19">
      <c r="A233" t="s">
        <v>2</v>
      </c>
      <c r="B233">
        <v>507</v>
      </c>
      <c r="C233" t="s">
        <v>3</v>
      </c>
      <c r="D233">
        <v>78016</v>
      </c>
      <c r="E233" t="s">
        <v>4</v>
      </c>
      <c r="F233">
        <v>0.84596800000000005</v>
      </c>
      <c r="G233" t="s">
        <v>5</v>
      </c>
      <c r="H233">
        <v>42</v>
      </c>
      <c r="I233" t="s">
        <v>6</v>
      </c>
      <c r="J233">
        <v>-73</v>
      </c>
      <c r="K233" t="s">
        <v>7</v>
      </c>
      <c r="L233">
        <v>428</v>
      </c>
      <c r="M233" t="s">
        <v>8</v>
      </c>
      <c r="N233">
        <v>0</v>
      </c>
      <c r="O233" t="s">
        <v>9</v>
      </c>
      <c r="P233" t="s">
        <v>10</v>
      </c>
      <c r="Q233">
        <v>0</v>
      </c>
      <c r="R233" t="s">
        <v>11</v>
      </c>
      <c r="S233">
        <v>42</v>
      </c>
    </row>
    <row r="234" spans="1:19">
      <c r="A234" t="s">
        <v>2</v>
      </c>
      <c r="B234">
        <v>507</v>
      </c>
      <c r="C234" t="s">
        <v>3</v>
      </c>
      <c r="D234">
        <v>78020</v>
      </c>
      <c r="E234" t="s">
        <v>4</v>
      </c>
      <c r="F234">
        <v>0.84596000000000005</v>
      </c>
      <c r="G234" t="s">
        <v>5</v>
      </c>
      <c r="H234">
        <v>4</v>
      </c>
      <c r="I234" t="s">
        <v>6</v>
      </c>
      <c r="J234">
        <v>-491</v>
      </c>
      <c r="K234" t="s">
        <v>7</v>
      </c>
      <c r="L234">
        <v>10</v>
      </c>
      <c r="M234" t="s">
        <v>8</v>
      </c>
      <c r="N234">
        <v>0</v>
      </c>
      <c r="O234" t="s">
        <v>9</v>
      </c>
      <c r="P234" t="s">
        <v>10</v>
      </c>
      <c r="Q234">
        <v>0</v>
      </c>
      <c r="R234" t="s">
        <v>11</v>
      </c>
      <c r="S234">
        <v>38</v>
      </c>
    </row>
    <row r="235" spans="1:19">
      <c r="A235" t="s">
        <v>2</v>
      </c>
      <c r="B235">
        <v>507</v>
      </c>
      <c r="C235" t="s">
        <v>3</v>
      </c>
      <c r="D235">
        <v>78081</v>
      </c>
      <c r="E235" t="s">
        <v>4</v>
      </c>
      <c r="F235">
        <v>0.84583799999999998</v>
      </c>
      <c r="G235" t="s">
        <v>5</v>
      </c>
      <c r="H235">
        <v>61</v>
      </c>
      <c r="I235" t="s">
        <v>6</v>
      </c>
      <c r="J235">
        <v>-105</v>
      </c>
      <c r="K235" t="s">
        <v>7</v>
      </c>
      <c r="L235">
        <v>396</v>
      </c>
      <c r="M235" t="s">
        <v>8</v>
      </c>
      <c r="N235">
        <v>0</v>
      </c>
      <c r="O235" t="s">
        <v>9</v>
      </c>
      <c r="P235" t="s">
        <v>10</v>
      </c>
      <c r="Q235">
        <v>0</v>
      </c>
      <c r="R235" t="s">
        <v>11</v>
      </c>
      <c r="S235">
        <v>43</v>
      </c>
    </row>
    <row r="236" spans="1:19">
      <c r="A236" t="s">
        <v>2</v>
      </c>
      <c r="B236">
        <v>507</v>
      </c>
      <c r="C236" t="s">
        <v>3</v>
      </c>
      <c r="D236">
        <v>78097</v>
      </c>
      <c r="E236" t="s">
        <v>4</v>
      </c>
      <c r="F236">
        <v>0.84580599999999995</v>
      </c>
      <c r="G236" t="s">
        <v>5</v>
      </c>
      <c r="H236">
        <v>16</v>
      </c>
      <c r="I236" t="s">
        <v>6</v>
      </c>
      <c r="J236">
        <v>-421</v>
      </c>
      <c r="K236" t="s">
        <v>7</v>
      </c>
      <c r="L236">
        <v>80</v>
      </c>
      <c r="M236" t="s">
        <v>8</v>
      </c>
      <c r="N236">
        <v>0</v>
      </c>
      <c r="O236" t="s">
        <v>9</v>
      </c>
      <c r="P236" t="s">
        <v>10</v>
      </c>
      <c r="Q236">
        <v>0</v>
      </c>
      <c r="R236" t="s">
        <v>11</v>
      </c>
      <c r="S236">
        <v>42</v>
      </c>
    </row>
    <row r="237" spans="1:19">
      <c r="A237" t="s">
        <v>2</v>
      </c>
      <c r="B237">
        <v>507</v>
      </c>
      <c r="C237" t="s">
        <v>3</v>
      </c>
      <c r="D237">
        <v>78101</v>
      </c>
      <c r="E237" t="s">
        <v>4</v>
      </c>
      <c r="F237">
        <v>0.84579800000000005</v>
      </c>
      <c r="G237" t="s">
        <v>5</v>
      </c>
      <c r="H237">
        <v>4</v>
      </c>
      <c r="I237" t="s">
        <v>6</v>
      </c>
      <c r="J237">
        <v>-493</v>
      </c>
      <c r="K237" t="s">
        <v>7</v>
      </c>
      <c r="L237">
        <v>8</v>
      </c>
      <c r="M237" t="s">
        <v>8</v>
      </c>
      <c r="N237">
        <v>0</v>
      </c>
      <c r="O237" t="s">
        <v>9</v>
      </c>
      <c r="P237" t="s">
        <v>10</v>
      </c>
      <c r="Q237">
        <v>0</v>
      </c>
      <c r="R237" t="s">
        <v>11</v>
      </c>
      <c r="S237">
        <v>38</v>
      </c>
    </row>
    <row r="238" spans="1:19">
      <c r="A238" t="s">
        <v>2</v>
      </c>
      <c r="B238">
        <v>507</v>
      </c>
      <c r="C238" t="s">
        <v>3</v>
      </c>
      <c r="D238">
        <v>78118</v>
      </c>
      <c r="E238" t="s">
        <v>4</v>
      </c>
      <c r="F238">
        <v>0.84576399999999996</v>
      </c>
      <c r="G238" t="s">
        <v>5</v>
      </c>
      <c r="H238">
        <v>17</v>
      </c>
      <c r="I238" t="s">
        <v>6</v>
      </c>
      <c r="J238">
        <v>-374</v>
      </c>
      <c r="K238" t="s">
        <v>7</v>
      </c>
      <c r="L238">
        <v>127</v>
      </c>
      <c r="M238" t="s">
        <v>8</v>
      </c>
      <c r="N238">
        <v>0</v>
      </c>
      <c r="O238" t="s">
        <v>9</v>
      </c>
      <c r="P238" t="s">
        <v>10</v>
      </c>
      <c r="Q238">
        <v>0</v>
      </c>
      <c r="R238" t="s">
        <v>11</v>
      </c>
      <c r="S238">
        <v>42</v>
      </c>
    </row>
    <row r="239" spans="1:19">
      <c r="A239" t="s">
        <v>2</v>
      </c>
      <c r="B239">
        <v>507</v>
      </c>
      <c r="C239" t="s">
        <v>3</v>
      </c>
      <c r="D239">
        <v>78119</v>
      </c>
      <c r="E239" t="s">
        <v>4</v>
      </c>
      <c r="F239">
        <v>0.84576200000000001</v>
      </c>
      <c r="G239" t="s">
        <v>5</v>
      </c>
      <c r="H239">
        <v>1</v>
      </c>
      <c r="I239" t="s">
        <v>6</v>
      </c>
      <c r="J239">
        <v>-500</v>
      </c>
      <c r="K239" t="s">
        <v>7</v>
      </c>
      <c r="L239">
        <v>1</v>
      </c>
      <c r="M239" t="s">
        <v>8</v>
      </c>
      <c r="N239">
        <v>0</v>
      </c>
      <c r="O239" t="s">
        <v>9</v>
      </c>
      <c r="P239" t="s">
        <v>10</v>
      </c>
      <c r="Q239">
        <v>0</v>
      </c>
      <c r="R239" t="s">
        <v>11</v>
      </c>
      <c r="S239">
        <v>35</v>
      </c>
    </row>
    <row r="240" spans="1:19">
      <c r="A240" t="s">
        <v>2</v>
      </c>
      <c r="B240">
        <v>507</v>
      </c>
      <c r="C240" t="s">
        <v>3</v>
      </c>
      <c r="D240">
        <v>78129</v>
      </c>
      <c r="E240" t="s">
        <v>4</v>
      </c>
      <c r="F240">
        <v>0.84574199999999999</v>
      </c>
      <c r="G240" t="s">
        <v>5</v>
      </c>
      <c r="H240">
        <v>10</v>
      </c>
      <c r="I240" t="s">
        <v>6</v>
      </c>
      <c r="J240">
        <v>-470</v>
      </c>
      <c r="K240" t="s">
        <v>7</v>
      </c>
      <c r="L240">
        <v>31</v>
      </c>
      <c r="M240" t="s">
        <v>8</v>
      </c>
      <c r="N240">
        <v>0</v>
      </c>
      <c r="O240" t="s">
        <v>9</v>
      </c>
      <c r="P240" t="s">
        <v>10</v>
      </c>
      <c r="Q240">
        <v>0</v>
      </c>
      <c r="R240" t="s">
        <v>11</v>
      </c>
      <c r="S240">
        <v>40</v>
      </c>
    </row>
    <row r="241" spans="1:19">
      <c r="A241" t="s">
        <v>2</v>
      </c>
      <c r="B241">
        <v>507</v>
      </c>
      <c r="C241" t="s">
        <v>3</v>
      </c>
      <c r="D241">
        <v>78143</v>
      </c>
      <c r="E241" t="s">
        <v>4</v>
      </c>
      <c r="F241">
        <v>0.84571399999999997</v>
      </c>
      <c r="G241" t="s">
        <v>5</v>
      </c>
      <c r="H241">
        <v>14</v>
      </c>
      <c r="I241" t="s">
        <v>6</v>
      </c>
      <c r="J241">
        <v>-421</v>
      </c>
      <c r="K241" t="s">
        <v>7</v>
      </c>
      <c r="L241">
        <v>80</v>
      </c>
      <c r="M241" t="s">
        <v>8</v>
      </c>
      <c r="N241">
        <v>0</v>
      </c>
      <c r="O241" t="s">
        <v>9</v>
      </c>
      <c r="P241" t="s">
        <v>10</v>
      </c>
      <c r="Q241">
        <v>0</v>
      </c>
      <c r="R241" t="s">
        <v>11</v>
      </c>
      <c r="S241">
        <v>42</v>
      </c>
    </row>
    <row r="242" spans="1:19">
      <c r="A242" t="s">
        <v>2</v>
      </c>
      <c r="B242">
        <v>507</v>
      </c>
      <c r="C242" t="s">
        <v>3</v>
      </c>
      <c r="D242">
        <v>78175</v>
      </c>
      <c r="E242" t="s">
        <v>4</v>
      </c>
      <c r="F242">
        <v>0.84565000000000001</v>
      </c>
      <c r="G242" t="s">
        <v>5</v>
      </c>
      <c r="H242">
        <v>32</v>
      </c>
      <c r="I242" t="s">
        <v>6</v>
      </c>
      <c r="J242">
        <v>-249</v>
      </c>
      <c r="K242" t="s">
        <v>7</v>
      </c>
      <c r="L242">
        <v>252</v>
      </c>
      <c r="M242" t="s">
        <v>8</v>
      </c>
      <c r="N242">
        <v>0</v>
      </c>
      <c r="O242" t="s">
        <v>9</v>
      </c>
      <c r="P242" t="s">
        <v>10</v>
      </c>
      <c r="Q242">
        <v>0</v>
      </c>
      <c r="R242" t="s">
        <v>11</v>
      </c>
      <c r="S242">
        <v>43</v>
      </c>
    </row>
    <row r="243" spans="1:19">
      <c r="A243" t="s">
        <v>2</v>
      </c>
      <c r="B243">
        <v>507</v>
      </c>
      <c r="C243" t="s">
        <v>3</v>
      </c>
      <c r="D243">
        <v>78618</v>
      </c>
      <c r="E243" t="s">
        <v>4</v>
      </c>
      <c r="F243">
        <v>0.84476399999999996</v>
      </c>
      <c r="G243" t="s">
        <v>5</v>
      </c>
      <c r="H243">
        <v>443</v>
      </c>
      <c r="I243" t="s">
        <v>6</v>
      </c>
      <c r="J243">
        <v>4747</v>
      </c>
      <c r="K243" t="s">
        <v>7</v>
      </c>
      <c r="L243">
        <v>5248</v>
      </c>
      <c r="M243" t="s">
        <v>8</v>
      </c>
      <c r="N243">
        <v>0</v>
      </c>
      <c r="O243" t="s">
        <v>9</v>
      </c>
      <c r="P243" t="s">
        <v>10</v>
      </c>
      <c r="Q243">
        <v>0</v>
      </c>
      <c r="R243" t="s">
        <v>11</v>
      </c>
      <c r="S243">
        <v>43</v>
      </c>
    </row>
    <row r="244" spans="1:19">
      <c r="A244" t="s">
        <v>2</v>
      </c>
      <c r="B244">
        <v>507</v>
      </c>
      <c r="C244" t="s">
        <v>3</v>
      </c>
      <c r="D244">
        <v>78619</v>
      </c>
      <c r="E244" t="s">
        <v>4</v>
      </c>
      <c r="F244">
        <v>0.84476200000000001</v>
      </c>
      <c r="G244" t="s">
        <v>5</v>
      </c>
      <c r="H244">
        <v>1</v>
      </c>
      <c r="I244" t="s">
        <v>6</v>
      </c>
      <c r="J244">
        <v>-500</v>
      </c>
      <c r="K244" t="s">
        <v>7</v>
      </c>
      <c r="L244">
        <v>1</v>
      </c>
      <c r="M244" t="s">
        <v>8</v>
      </c>
      <c r="N244">
        <v>0</v>
      </c>
      <c r="O244" t="s">
        <v>9</v>
      </c>
      <c r="P244" t="s">
        <v>10</v>
      </c>
      <c r="Q244">
        <v>0</v>
      </c>
      <c r="R244" t="s">
        <v>11</v>
      </c>
      <c r="S244">
        <v>33</v>
      </c>
    </row>
    <row r="245" spans="1:19">
      <c r="A245" t="s">
        <v>2</v>
      </c>
      <c r="B245">
        <v>507</v>
      </c>
      <c r="C245" t="s">
        <v>3</v>
      </c>
      <c r="D245">
        <v>78695</v>
      </c>
      <c r="E245" t="s">
        <v>4</v>
      </c>
      <c r="F245">
        <v>0.84460999999999997</v>
      </c>
      <c r="G245" t="s">
        <v>5</v>
      </c>
      <c r="H245">
        <v>76</v>
      </c>
      <c r="I245" t="s">
        <v>6</v>
      </c>
      <c r="J245">
        <v>189</v>
      </c>
      <c r="K245" t="s">
        <v>7</v>
      </c>
      <c r="L245">
        <v>690</v>
      </c>
      <c r="M245" t="s">
        <v>8</v>
      </c>
      <c r="N245">
        <v>0</v>
      </c>
      <c r="O245" t="s">
        <v>9</v>
      </c>
      <c r="P245" t="s">
        <v>10</v>
      </c>
      <c r="Q245">
        <v>0</v>
      </c>
      <c r="R245" t="s">
        <v>11</v>
      </c>
      <c r="S245">
        <v>42</v>
      </c>
    </row>
    <row r="246" spans="1:19">
      <c r="A246" t="s">
        <v>2</v>
      </c>
      <c r="B246">
        <v>507</v>
      </c>
      <c r="C246" t="s">
        <v>3</v>
      </c>
      <c r="D246">
        <v>78798</v>
      </c>
      <c r="E246" t="s">
        <v>4</v>
      </c>
      <c r="F246">
        <v>0.84440400000000004</v>
      </c>
      <c r="G246" t="s">
        <v>5</v>
      </c>
      <c r="H246">
        <v>103</v>
      </c>
      <c r="I246" t="s">
        <v>6</v>
      </c>
      <c r="J246">
        <v>769</v>
      </c>
      <c r="K246" t="s">
        <v>7</v>
      </c>
      <c r="L246">
        <v>1270</v>
      </c>
      <c r="M246" t="s">
        <v>8</v>
      </c>
      <c r="N246">
        <v>0</v>
      </c>
      <c r="O246" t="s">
        <v>9</v>
      </c>
      <c r="P246" t="s">
        <v>10</v>
      </c>
      <c r="Q246">
        <v>0</v>
      </c>
      <c r="R246" t="s">
        <v>11</v>
      </c>
      <c r="S246">
        <v>41</v>
      </c>
    </row>
    <row r="247" spans="1:19">
      <c r="A247" t="s">
        <v>2</v>
      </c>
      <c r="B247">
        <v>507</v>
      </c>
      <c r="C247" t="s">
        <v>3</v>
      </c>
      <c r="D247">
        <v>78970</v>
      </c>
      <c r="E247" t="s">
        <v>4</v>
      </c>
      <c r="F247">
        <v>0.84406000000000003</v>
      </c>
      <c r="G247" t="s">
        <v>5</v>
      </c>
      <c r="H247">
        <v>172</v>
      </c>
      <c r="I247" t="s">
        <v>6</v>
      </c>
      <c r="J247">
        <v>1995</v>
      </c>
      <c r="K247" t="s">
        <v>7</v>
      </c>
      <c r="L247">
        <v>2496</v>
      </c>
      <c r="M247" t="s">
        <v>8</v>
      </c>
      <c r="N247">
        <v>0</v>
      </c>
      <c r="O247" t="s">
        <v>9</v>
      </c>
      <c r="P247" t="s">
        <v>10</v>
      </c>
      <c r="Q247">
        <v>0</v>
      </c>
      <c r="R247" t="s">
        <v>11</v>
      </c>
      <c r="S247">
        <v>42</v>
      </c>
    </row>
    <row r="248" spans="1:19">
      <c r="A248" t="s">
        <v>2</v>
      </c>
      <c r="B248">
        <v>507</v>
      </c>
      <c r="C248" t="s">
        <v>3</v>
      </c>
      <c r="D248">
        <v>79041</v>
      </c>
      <c r="E248" t="s">
        <v>4</v>
      </c>
      <c r="F248">
        <v>0.84391799999999995</v>
      </c>
      <c r="G248" t="s">
        <v>5</v>
      </c>
      <c r="H248">
        <v>71</v>
      </c>
      <c r="I248" t="s">
        <v>6</v>
      </c>
      <c r="J248">
        <v>80</v>
      </c>
      <c r="K248" t="s">
        <v>7</v>
      </c>
      <c r="L248">
        <v>581</v>
      </c>
      <c r="M248" t="s">
        <v>8</v>
      </c>
      <c r="N248">
        <v>0</v>
      </c>
      <c r="O248" t="s">
        <v>9</v>
      </c>
      <c r="P248" t="s">
        <v>10</v>
      </c>
      <c r="Q248">
        <v>0</v>
      </c>
      <c r="R248" t="s">
        <v>11</v>
      </c>
      <c r="S248">
        <v>41</v>
      </c>
    </row>
    <row r="249" spans="1:19">
      <c r="A249" t="s">
        <v>2</v>
      </c>
      <c r="B249">
        <v>507</v>
      </c>
      <c r="C249" t="s">
        <v>3</v>
      </c>
      <c r="D249">
        <v>79045</v>
      </c>
      <c r="E249" t="s">
        <v>4</v>
      </c>
      <c r="F249">
        <v>0.84391000000000005</v>
      </c>
      <c r="G249" t="s">
        <v>5</v>
      </c>
      <c r="H249">
        <v>4</v>
      </c>
      <c r="I249" t="s">
        <v>6</v>
      </c>
      <c r="J249">
        <v>-493</v>
      </c>
      <c r="K249" t="s">
        <v>7</v>
      </c>
      <c r="L249">
        <v>8</v>
      </c>
      <c r="M249" t="s">
        <v>8</v>
      </c>
      <c r="N249">
        <v>0</v>
      </c>
      <c r="O249" t="s">
        <v>9</v>
      </c>
      <c r="P249" t="s">
        <v>10</v>
      </c>
      <c r="Q249">
        <v>0</v>
      </c>
      <c r="R249" t="s">
        <v>11</v>
      </c>
      <c r="S249">
        <v>36</v>
      </c>
    </row>
    <row r="250" spans="1:19">
      <c r="A250" t="s">
        <v>2</v>
      </c>
      <c r="B250">
        <v>507</v>
      </c>
      <c r="C250" t="s">
        <v>3</v>
      </c>
      <c r="D250">
        <v>79072</v>
      </c>
      <c r="E250" t="s">
        <v>4</v>
      </c>
      <c r="F250">
        <v>0.84385600000000005</v>
      </c>
      <c r="G250" t="s">
        <v>5</v>
      </c>
      <c r="H250">
        <v>27</v>
      </c>
      <c r="I250" t="s">
        <v>6</v>
      </c>
      <c r="J250">
        <v>-320</v>
      </c>
      <c r="K250" t="s">
        <v>7</v>
      </c>
      <c r="L250">
        <v>181</v>
      </c>
      <c r="M250" t="s">
        <v>8</v>
      </c>
      <c r="N250">
        <v>0</v>
      </c>
      <c r="O250" t="s">
        <v>9</v>
      </c>
      <c r="P250" t="s">
        <v>10</v>
      </c>
      <c r="Q250">
        <v>0</v>
      </c>
      <c r="R250" t="s">
        <v>11</v>
      </c>
      <c r="S250">
        <v>42</v>
      </c>
    </row>
    <row r="251" spans="1:19">
      <c r="A251" t="s">
        <v>2</v>
      </c>
      <c r="B251">
        <v>507</v>
      </c>
      <c r="C251" t="s">
        <v>3</v>
      </c>
      <c r="D251">
        <v>79073</v>
      </c>
      <c r="E251" t="s">
        <v>4</v>
      </c>
      <c r="F251">
        <v>0.84385399999999999</v>
      </c>
      <c r="G251" t="s">
        <v>5</v>
      </c>
      <c r="H251">
        <v>1</v>
      </c>
      <c r="I251" t="s">
        <v>6</v>
      </c>
      <c r="J251">
        <v>-500</v>
      </c>
      <c r="K251" t="s">
        <v>7</v>
      </c>
      <c r="L251">
        <v>1</v>
      </c>
      <c r="M251" t="s">
        <v>8</v>
      </c>
      <c r="N251">
        <v>0</v>
      </c>
      <c r="O251" t="s">
        <v>9</v>
      </c>
      <c r="P251" t="s">
        <v>10</v>
      </c>
      <c r="Q251">
        <v>0</v>
      </c>
      <c r="R251" t="s">
        <v>11</v>
      </c>
      <c r="S251">
        <v>33</v>
      </c>
    </row>
    <row r="252" spans="1:19">
      <c r="A252" t="s">
        <v>2</v>
      </c>
      <c r="B252">
        <v>507</v>
      </c>
      <c r="C252" t="s">
        <v>3</v>
      </c>
      <c r="D252">
        <v>79074</v>
      </c>
      <c r="E252" t="s">
        <v>4</v>
      </c>
      <c r="F252">
        <v>0.84385200000000005</v>
      </c>
      <c r="G252" t="s">
        <v>5</v>
      </c>
      <c r="H252">
        <v>1</v>
      </c>
      <c r="I252" t="s">
        <v>6</v>
      </c>
      <c r="J252">
        <v>-500</v>
      </c>
      <c r="K252" t="s">
        <v>7</v>
      </c>
      <c r="L252">
        <v>1</v>
      </c>
      <c r="M252" t="s">
        <v>8</v>
      </c>
      <c r="N252">
        <v>0</v>
      </c>
      <c r="O252" t="s">
        <v>9</v>
      </c>
      <c r="P252" t="s">
        <v>10</v>
      </c>
      <c r="Q252">
        <v>0</v>
      </c>
      <c r="R252" t="s">
        <v>11</v>
      </c>
      <c r="S252">
        <v>30</v>
      </c>
    </row>
    <row r="253" spans="1:19">
      <c r="A253" t="s">
        <v>2</v>
      </c>
      <c r="B253">
        <v>507</v>
      </c>
      <c r="C253" t="s">
        <v>3</v>
      </c>
      <c r="D253">
        <v>79121</v>
      </c>
      <c r="E253" t="s">
        <v>4</v>
      </c>
      <c r="F253">
        <v>0.84375800000000001</v>
      </c>
      <c r="G253" t="s">
        <v>5</v>
      </c>
      <c r="H253">
        <v>47</v>
      </c>
      <c r="I253" t="s">
        <v>6</v>
      </c>
      <c r="J253">
        <v>-211</v>
      </c>
      <c r="K253" t="s">
        <v>7</v>
      </c>
      <c r="L253">
        <v>290</v>
      </c>
      <c r="M253" t="s">
        <v>8</v>
      </c>
      <c r="N253">
        <v>0</v>
      </c>
      <c r="O253" t="s">
        <v>9</v>
      </c>
      <c r="P253" t="s">
        <v>10</v>
      </c>
      <c r="Q253">
        <v>0</v>
      </c>
      <c r="R253" t="s">
        <v>11</v>
      </c>
      <c r="S253">
        <v>41</v>
      </c>
    </row>
    <row r="254" spans="1:19">
      <c r="A254" t="s">
        <v>2</v>
      </c>
      <c r="B254">
        <v>507</v>
      </c>
      <c r="C254" t="s">
        <v>3</v>
      </c>
      <c r="D254">
        <v>79128</v>
      </c>
      <c r="E254" t="s">
        <v>4</v>
      </c>
      <c r="F254">
        <v>0.84374400000000005</v>
      </c>
      <c r="G254" t="s">
        <v>5</v>
      </c>
      <c r="H254">
        <v>7</v>
      </c>
      <c r="I254" t="s">
        <v>6</v>
      </c>
      <c r="J254">
        <v>-482</v>
      </c>
      <c r="K254" t="s">
        <v>7</v>
      </c>
      <c r="L254">
        <v>19</v>
      </c>
      <c r="M254" t="s">
        <v>8</v>
      </c>
      <c r="N254">
        <v>0</v>
      </c>
      <c r="O254" t="s">
        <v>9</v>
      </c>
      <c r="P254" t="s">
        <v>10</v>
      </c>
      <c r="Q254">
        <v>0</v>
      </c>
      <c r="R254" t="s">
        <v>11</v>
      </c>
      <c r="S254">
        <v>41</v>
      </c>
    </row>
    <row r="255" spans="1:19">
      <c r="A255" t="s">
        <v>2</v>
      </c>
      <c r="B255">
        <v>507</v>
      </c>
      <c r="C255" t="s">
        <v>3</v>
      </c>
      <c r="D255">
        <v>79166</v>
      </c>
      <c r="E255" t="s">
        <v>4</v>
      </c>
      <c r="F255">
        <v>0.84366799999999997</v>
      </c>
      <c r="G255" t="s">
        <v>5</v>
      </c>
      <c r="H255">
        <v>38</v>
      </c>
      <c r="I255" t="s">
        <v>6</v>
      </c>
      <c r="J255">
        <v>-149</v>
      </c>
      <c r="K255" t="s">
        <v>7</v>
      </c>
      <c r="L255">
        <v>352</v>
      </c>
      <c r="M255" t="s">
        <v>8</v>
      </c>
      <c r="N255">
        <v>0</v>
      </c>
      <c r="O255" t="s">
        <v>9</v>
      </c>
      <c r="P255" t="s">
        <v>10</v>
      </c>
      <c r="Q255">
        <v>0</v>
      </c>
      <c r="R255" t="s">
        <v>11</v>
      </c>
      <c r="S255">
        <v>43</v>
      </c>
    </row>
    <row r="256" spans="1:19">
      <c r="A256" t="s">
        <v>2</v>
      </c>
      <c r="B256">
        <v>507</v>
      </c>
      <c r="C256" t="s">
        <v>3</v>
      </c>
      <c r="D256">
        <v>79180</v>
      </c>
      <c r="E256" t="s">
        <v>4</v>
      </c>
      <c r="F256">
        <v>0.84363999999999995</v>
      </c>
      <c r="G256" t="s">
        <v>5</v>
      </c>
      <c r="H256">
        <v>14</v>
      </c>
      <c r="I256" t="s">
        <v>6</v>
      </c>
      <c r="J256">
        <v>-437</v>
      </c>
      <c r="K256" t="s">
        <v>7</v>
      </c>
      <c r="L256">
        <v>64</v>
      </c>
      <c r="M256" t="s">
        <v>8</v>
      </c>
      <c r="N256">
        <v>0</v>
      </c>
      <c r="O256" t="s">
        <v>9</v>
      </c>
      <c r="P256" t="s">
        <v>10</v>
      </c>
      <c r="Q256">
        <v>0</v>
      </c>
      <c r="R256" t="s">
        <v>11</v>
      </c>
      <c r="S256">
        <v>42</v>
      </c>
    </row>
    <row r="257" spans="1:19">
      <c r="A257" t="s">
        <v>2</v>
      </c>
      <c r="B257">
        <v>507</v>
      </c>
      <c r="C257" t="s">
        <v>3</v>
      </c>
      <c r="D257">
        <v>79252</v>
      </c>
      <c r="E257" t="s">
        <v>4</v>
      </c>
      <c r="F257">
        <v>0.84349600000000002</v>
      </c>
      <c r="G257" t="s">
        <v>5</v>
      </c>
      <c r="H257">
        <v>72</v>
      </c>
      <c r="I257" t="s">
        <v>6</v>
      </c>
      <c r="J257">
        <v>437</v>
      </c>
      <c r="K257" t="s">
        <v>7</v>
      </c>
      <c r="L257">
        <v>938</v>
      </c>
      <c r="M257" t="s">
        <v>8</v>
      </c>
      <c r="N257">
        <v>0</v>
      </c>
      <c r="O257" t="s">
        <v>9</v>
      </c>
      <c r="P257" t="s">
        <v>10</v>
      </c>
      <c r="Q257">
        <v>0</v>
      </c>
      <c r="R257" t="s">
        <v>11</v>
      </c>
      <c r="S257">
        <v>42</v>
      </c>
    </row>
    <row r="258" spans="1:19">
      <c r="A258" t="s">
        <v>2</v>
      </c>
      <c r="B258">
        <v>507</v>
      </c>
      <c r="C258" t="s">
        <v>3</v>
      </c>
      <c r="D258">
        <v>79295</v>
      </c>
      <c r="E258" t="s">
        <v>4</v>
      </c>
      <c r="F258">
        <v>0.84340999999999999</v>
      </c>
      <c r="G258" t="s">
        <v>5</v>
      </c>
      <c r="H258">
        <v>43</v>
      </c>
      <c r="I258" t="s">
        <v>6</v>
      </c>
      <c r="J258">
        <v>-185</v>
      </c>
      <c r="K258" t="s">
        <v>7</v>
      </c>
      <c r="L258">
        <v>316</v>
      </c>
      <c r="M258" t="s">
        <v>8</v>
      </c>
      <c r="N258">
        <v>0</v>
      </c>
      <c r="O258" t="s">
        <v>9</v>
      </c>
      <c r="P258" t="s">
        <v>10</v>
      </c>
      <c r="Q258">
        <v>0</v>
      </c>
      <c r="R258" t="s">
        <v>11</v>
      </c>
      <c r="S258">
        <v>39</v>
      </c>
    </row>
    <row r="259" spans="1:19">
      <c r="A259" t="s">
        <v>2</v>
      </c>
      <c r="B259">
        <v>507</v>
      </c>
      <c r="C259" t="s">
        <v>3</v>
      </c>
      <c r="D259">
        <v>79421</v>
      </c>
      <c r="E259" t="s">
        <v>4</v>
      </c>
      <c r="F259">
        <v>0.84315799999999996</v>
      </c>
      <c r="G259" t="s">
        <v>5</v>
      </c>
      <c r="H259">
        <v>126</v>
      </c>
      <c r="I259" t="s">
        <v>6</v>
      </c>
      <c r="J259">
        <v>808</v>
      </c>
      <c r="K259" t="s">
        <v>7</v>
      </c>
      <c r="L259">
        <v>1309</v>
      </c>
      <c r="M259" t="s">
        <v>8</v>
      </c>
      <c r="N259">
        <v>0</v>
      </c>
      <c r="O259" t="s">
        <v>9</v>
      </c>
      <c r="P259" t="s">
        <v>10</v>
      </c>
      <c r="Q259">
        <v>0</v>
      </c>
      <c r="R259" t="s">
        <v>11</v>
      </c>
      <c r="S259">
        <v>36</v>
      </c>
    </row>
    <row r="260" spans="1:19">
      <c r="A260" t="s">
        <v>2</v>
      </c>
      <c r="B260">
        <v>507</v>
      </c>
      <c r="C260" t="s">
        <v>3</v>
      </c>
      <c r="D260">
        <v>79423</v>
      </c>
      <c r="E260" t="s">
        <v>4</v>
      </c>
      <c r="F260">
        <v>0.84315399999999996</v>
      </c>
      <c r="G260" t="s">
        <v>5</v>
      </c>
      <c r="H260">
        <v>2</v>
      </c>
      <c r="I260" t="s">
        <v>6</v>
      </c>
      <c r="J260">
        <v>-498</v>
      </c>
      <c r="K260" t="s">
        <v>7</v>
      </c>
      <c r="L260">
        <v>3</v>
      </c>
      <c r="M260" t="s">
        <v>8</v>
      </c>
      <c r="N260">
        <v>0</v>
      </c>
      <c r="O260" t="s">
        <v>9</v>
      </c>
      <c r="P260" t="s">
        <v>10</v>
      </c>
      <c r="Q260">
        <v>0</v>
      </c>
      <c r="R260" t="s">
        <v>11</v>
      </c>
      <c r="S260">
        <v>32</v>
      </c>
    </row>
    <row r="261" spans="1:19">
      <c r="A261" t="s">
        <v>2</v>
      </c>
      <c r="B261">
        <v>507</v>
      </c>
      <c r="C261" t="s">
        <v>3</v>
      </c>
      <c r="D261">
        <v>79426</v>
      </c>
      <c r="E261" t="s">
        <v>4</v>
      </c>
      <c r="F261">
        <v>0.84314800000000001</v>
      </c>
      <c r="G261" t="s">
        <v>5</v>
      </c>
      <c r="H261">
        <v>3</v>
      </c>
      <c r="I261" t="s">
        <v>6</v>
      </c>
      <c r="J261">
        <v>-496</v>
      </c>
      <c r="K261" t="s">
        <v>7</v>
      </c>
      <c r="L261">
        <v>5</v>
      </c>
      <c r="M261" t="s">
        <v>8</v>
      </c>
      <c r="N261">
        <v>0</v>
      </c>
      <c r="O261" t="s">
        <v>9</v>
      </c>
      <c r="P261" t="s">
        <v>10</v>
      </c>
      <c r="Q261">
        <v>0</v>
      </c>
      <c r="R261" t="s">
        <v>11</v>
      </c>
      <c r="S261">
        <v>39</v>
      </c>
    </row>
    <row r="262" spans="1:19">
      <c r="A262" t="s">
        <v>2</v>
      </c>
      <c r="B262">
        <v>507</v>
      </c>
      <c r="C262" t="s">
        <v>3</v>
      </c>
      <c r="D262">
        <v>79494</v>
      </c>
      <c r="E262" t="s">
        <v>4</v>
      </c>
      <c r="F262">
        <v>0.84301199999999998</v>
      </c>
      <c r="G262" t="s">
        <v>5</v>
      </c>
      <c r="H262">
        <v>68</v>
      </c>
      <c r="I262" t="s">
        <v>6</v>
      </c>
      <c r="J262">
        <v>322</v>
      </c>
      <c r="K262" t="s">
        <v>7</v>
      </c>
      <c r="L262">
        <v>823</v>
      </c>
      <c r="M262" t="s">
        <v>8</v>
      </c>
      <c r="N262">
        <v>0</v>
      </c>
      <c r="O262" t="s">
        <v>9</v>
      </c>
      <c r="P262" t="s">
        <v>10</v>
      </c>
      <c r="Q262">
        <v>0</v>
      </c>
      <c r="R262" t="s">
        <v>11</v>
      </c>
      <c r="S262">
        <v>42</v>
      </c>
    </row>
    <row r="263" spans="1:19">
      <c r="A263" t="s">
        <v>2</v>
      </c>
      <c r="B263">
        <v>507</v>
      </c>
      <c r="C263" t="s">
        <v>3</v>
      </c>
      <c r="D263">
        <v>79520</v>
      </c>
      <c r="E263" t="s">
        <v>4</v>
      </c>
      <c r="F263">
        <v>0.84296000000000004</v>
      </c>
      <c r="G263" t="s">
        <v>5</v>
      </c>
      <c r="H263">
        <v>26</v>
      </c>
      <c r="I263" t="s">
        <v>6</v>
      </c>
      <c r="J263">
        <v>-208</v>
      </c>
      <c r="K263" t="s">
        <v>7</v>
      </c>
      <c r="L263">
        <v>293</v>
      </c>
      <c r="M263" t="s">
        <v>8</v>
      </c>
      <c r="N263">
        <v>0</v>
      </c>
      <c r="O263" t="s">
        <v>9</v>
      </c>
      <c r="P263" t="s">
        <v>10</v>
      </c>
      <c r="Q263">
        <v>0</v>
      </c>
      <c r="R263" t="s">
        <v>11</v>
      </c>
      <c r="S263">
        <v>40</v>
      </c>
    </row>
    <row r="264" spans="1:19">
      <c r="A264" t="s">
        <v>2</v>
      </c>
      <c r="B264">
        <v>507</v>
      </c>
      <c r="C264" t="s">
        <v>3</v>
      </c>
      <c r="D264">
        <v>79524</v>
      </c>
      <c r="E264" t="s">
        <v>4</v>
      </c>
      <c r="F264">
        <v>0.84295200000000003</v>
      </c>
      <c r="G264" t="s">
        <v>5</v>
      </c>
      <c r="H264">
        <v>4</v>
      </c>
      <c r="I264" t="s">
        <v>6</v>
      </c>
      <c r="J264">
        <v>-478</v>
      </c>
      <c r="K264" t="s">
        <v>7</v>
      </c>
      <c r="L264">
        <v>23</v>
      </c>
      <c r="M264" t="s">
        <v>8</v>
      </c>
      <c r="N264">
        <v>0</v>
      </c>
      <c r="O264" t="s">
        <v>9</v>
      </c>
      <c r="P264" t="s">
        <v>10</v>
      </c>
      <c r="Q264">
        <v>0</v>
      </c>
      <c r="R264" t="s">
        <v>11</v>
      </c>
      <c r="S264">
        <v>39</v>
      </c>
    </row>
    <row r="265" spans="1:19">
      <c r="A265" t="s">
        <v>2</v>
      </c>
      <c r="B265">
        <v>507</v>
      </c>
      <c r="C265" t="s">
        <v>3</v>
      </c>
      <c r="D265">
        <v>79526</v>
      </c>
      <c r="E265" t="s">
        <v>4</v>
      </c>
      <c r="F265">
        <v>0.84294800000000003</v>
      </c>
      <c r="G265" t="s">
        <v>5</v>
      </c>
      <c r="H265">
        <v>2</v>
      </c>
      <c r="I265" t="s">
        <v>6</v>
      </c>
      <c r="J265">
        <v>-498</v>
      </c>
      <c r="K265" t="s">
        <v>7</v>
      </c>
      <c r="L265">
        <v>3</v>
      </c>
      <c r="M265" t="s">
        <v>8</v>
      </c>
      <c r="N265">
        <v>0</v>
      </c>
      <c r="O265" t="s">
        <v>9</v>
      </c>
      <c r="P265" t="s">
        <v>10</v>
      </c>
      <c r="Q265">
        <v>0</v>
      </c>
      <c r="R265" t="s">
        <v>11</v>
      </c>
      <c r="S265">
        <v>38</v>
      </c>
    </row>
    <row r="266" spans="1:19">
      <c r="A266" t="s">
        <v>2</v>
      </c>
      <c r="B266">
        <v>507</v>
      </c>
      <c r="C266" t="s">
        <v>3</v>
      </c>
      <c r="D266">
        <v>79645</v>
      </c>
      <c r="E266" t="s">
        <v>4</v>
      </c>
      <c r="F266">
        <v>0.84270999999999996</v>
      </c>
      <c r="G266" t="s">
        <v>5</v>
      </c>
      <c r="H266">
        <v>119</v>
      </c>
      <c r="I266" t="s">
        <v>6</v>
      </c>
      <c r="J266">
        <v>1543</v>
      </c>
      <c r="K266" t="s">
        <v>7</v>
      </c>
      <c r="L266">
        <v>2044</v>
      </c>
      <c r="M266" t="s">
        <v>8</v>
      </c>
      <c r="N266">
        <v>0</v>
      </c>
      <c r="O266" t="s">
        <v>9</v>
      </c>
      <c r="P266" t="s">
        <v>10</v>
      </c>
      <c r="Q266">
        <v>0</v>
      </c>
      <c r="R266" t="s">
        <v>11</v>
      </c>
      <c r="S266">
        <v>41</v>
      </c>
    </row>
    <row r="267" spans="1:19">
      <c r="A267" t="s">
        <v>2</v>
      </c>
      <c r="B267">
        <v>507</v>
      </c>
      <c r="C267" t="s">
        <v>3</v>
      </c>
      <c r="D267">
        <v>79794</v>
      </c>
      <c r="E267" t="s">
        <v>4</v>
      </c>
      <c r="F267">
        <v>0.84241200000000005</v>
      </c>
      <c r="G267" t="s">
        <v>5</v>
      </c>
      <c r="H267">
        <v>149</v>
      </c>
      <c r="I267" t="s">
        <v>6</v>
      </c>
      <c r="J267">
        <v>1591</v>
      </c>
      <c r="K267" t="s">
        <v>7</v>
      </c>
      <c r="L267">
        <v>2092</v>
      </c>
      <c r="M267" t="s">
        <v>8</v>
      </c>
      <c r="N267">
        <v>0</v>
      </c>
      <c r="O267" t="s">
        <v>9</v>
      </c>
      <c r="P267" t="s">
        <v>10</v>
      </c>
      <c r="Q267">
        <v>0</v>
      </c>
      <c r="R267" t="s">
        <v>11</v>
      </c>
      <c r="S267">
        <v>41</v>
      </c>
    </row>
    <row r="268" spans="1:19">
      <c r="A268" t="s">
        <v>2</v>
      </c>
      <c r="B268">
        <v>507</v>
      </c>
      <c r="C268" t="s">
        <v>3</v>
      </c>
      <c r="D268">
        <v>79805</v>
      </c>
      <c r="E268" t="s">
        <v>4</v>
      </c>
      <c r="F268">
        <v>0.84238999999999997</v>
      </c>
      <c r="G268" t="s">
        <v>5</v>
      </c>
      <c r="H268">
        <v>11</v>
      </c>
      <c r="I268" t="s">
        <v>6</v>
      </c>
      <c r="J268">
        <v>-364</v>
      </c>
      <c r="K268" t="s">
        <v>7</v>
      </c>
      <c r="L268">
        <v>137</v>
      </c>
      <c r="M268" t="s">
        <v>8</v>
      </c>
      <c r="N268">
        <v>0</v>
      </c>
      <c r="O268" t="s">
        <v>9</v>
      </c>
      <c r="P268" t="s">
        <v>10</v>
      </c>
      <c r="Q268">
        <v>0</v>
      </c>
      <c r="R268" t="s">
        <v>11</v>
      </c>
      <c r="S268">
        <v>40</v>
      </c>
    </row>
    <row r="269" spans="1:19">
      <c r="A269" t="s">
        <v>2</v>
      </c>
      <c r="B269">
        <v>507</v>
      </c>
      <c r="C269" t="s">
        <v>3</v>
      </c>
      <c r="D269">
        <v>79823</v>
      </c>
      <c r="E269" t="s">
        <v>4</v>
      </c>
      <c r="F269">
        <v>0.84235400000000005</v>
      </c>
      <c r="G269" t="s">
        <v>5</v>
      </c>
      <c r="H269">
        <v>18</v>
      </c>
      <c r="I269" t="s">
        <v>6</v>
      </c>
      <c r="J269">
        <v>-423</v>
      </c>
      <c r="K269" t="s">
        <v>7</v>
      </c>
      <c r="L269">
        <v>78</v>
      </c>
      <c r="M269" t="s">
        <v>8</v>
      </c>
      <c r="N269">
        <v>0</v>
      </c>
      <c r="O269" t="s">
        <v>9</v>
      </c>
      <c r="P269" t="s">
        <v>10</v>
      </c>
      <c r="Q269">
        <v>0</v>
      </c>
      <c r="R269" t="s">
        <v>11</v>
      </c>
      <c r="S269">
        <v>40</v>
      </c>
    </row>
    <row r="270" spans="1:19">
      <c r="A270" t="s">
        <v>2</v>
      </c>
      <c r="B270">
        <v>507</v>
      </c>
      <c r="C270" t="s">
        <v>3</v>
      </c>
      <c r="D270">
        <v>79845</v>
      </c>
      <c r="E270" t="s">
        <v>4</v>
      </c>
      <c r="F270">
        <v>0.84231</v>
      </c>
      <c r="G270" t="s">
        <v>5</v>
      </c>
      <c r="H270">
        <v>22</v>
      </c>
      <c r="I270" t="s">
        <v>6</v>
      </c>
      <c r="J270">
        <v>-362</v>
      </c>
      <c r="K270" t="s">
        <v>7</v>
      </c>
      <c r="L270">
        <v>139</v>
      </c>
      <c r="M270" t="s">
        <v>8</v>
      </c>
      <c r="N270">
        <v>0</v>
      </c>
      <c r="O270" t="s">
        <v>9</v>
      </c>
      <c r="P270" t="s">
        <v>10</v>
      </c>
      <c r="Q270">
        <v>0</v>
      </c>
      <c r="R270" t="s">
        <v>11</v>
      </c>
      <c r="S270">
        <v>40</v>
      </c>
    </row>
    <row r="271" spans="1:19">
      <c r="A271" t="s">
        <v>2</v>
      </c>
      <c r="B271">
        <v>507</v>
      </c>
      <c r="C271" t="s">
        <v>3</v>
      </c>
      <c r="D271">
        <v>79859</v>
      </c>
      <c r="E271" t="s">
        <v>4</v>
      </c>
      <c r="F271">
        <v>0.84228199999999998</v>
      </c>
      <c r="G271" t="s">
        <v>5</v>
      </c>
      <c r="H271">
        <v>14</v>
      </c>
      <c r="I271" t="s">
        <v>6</v>
      </c>
      <c r="J271">
        <v>-449</v>
      </c>
      <c r="K271" t="s">
        <v>7</v>
      </c>
      <c r="L271">
        <v>52</v>
      </c>
      <c r="M271" t="s">
        <v>8</v>
      </c>
      <c r="N271">
        <v>0</v>
      </c>
      <c r="O271" t="s">
        <v>9</v>
      </c>
      <c r="P271" t="s">
        <v>10</v>
      </c>
      <c r="Q271">
        <v>0</v>
      </c>
      <c r="R271" t="s">
        <v>11</v>
      </c>
      <c r="S271">
        <v>39</v>
      </c>
    </row>
    <row r="272" spans="1:19">
      <c r="A272" t="s">
        <v>2</v>
      </c>
      <c r="B272">
        <v>507</v>
      </c>
      <c r="C272" t="s">
        <v>3</v>
      </c>
      <c r="D272">
        <v>79863</v>
      </c>
      <c r="E272" t="s">
        <v>4</v>
      </c>
      <c r="F272">
        <v>0.84227399999999997</v>
      </c>
      <c r="G272" t="s">
        <v>5</v>
      </c>
      <c r="H272">
        <v>4</v>
      </c>
      <c r="I272" t="s">
        <v>6</v>
      </c>
      <c r="J272">
        <v>-493</v>
      </c>
      <c r="K272" t="s">
        <v>7</v>
      </c>
      <c r="L272">
        <v>8</v>
      </c>
      <c r="M272" t="s">
        <v>8</v>
      </c>
      <c r="N272">
        <v>0</v>
      </c>
      <c r="O272" t="s">
        <v>9</v>
      </c>
      <c r="P272" t="s">
        <v>10</v>
      </c>
      <c r="Q272">
        <v>0</v>
      </c>
      <c r="R272" t="s">
        <v>11</v>
      </c>
      <c r="S272">
        <v>39</v>
      </c>
    </row>
    <row r="273" spans="1:19">
      <c r="A273" t="s">
        <v>2</v>
      </c>
      <c r="B273">
        <v>507</v>
      </c>
      <c r="C273" t="s">
        <v>3</v>
      </c>
      <c r="D273">
        <v>79865</v>
      </c>
      <c r="E273" t="s">
        <v>4</v>
      </c>
      <c r="F273">
        <v>0.84226999999999996</v>
      </c>
      <c r="G273" t="s">
        <v>5</v>
      </c>
      <c r="H273">
        <v>2</v>
      </c>
      <c r="I273" t="s">
        <v>6</v>
      </c>
      <c r="J273">
        <v>-498</v>
      </c>
      <c r="K273" t="s">
        <v>7</v>
      </c>
      <c r="L273">
        <v>3</v>
      </c>
      <c r="M273" t="s">
        <v>8</v>
      </c>
      <c r="N273">
        <v>0</v>
      </c>
      <c r="O273" t="s">
        <v>9</v>
      </c>
      <c r="P273" t="s">
        <v>10</v>
      </c>
      <c r="Q273">
        <v>0</v>
      </c>
      <c r="R273" t="s">
        <v>11</v>
      </c>
      <c r="S273">
        <v>37</v>
      </c>
    </row>
    <row r="274" spans="1:19">
      <c r="A274" t="s">
        <v>2</v>
      </c>
      <c r="B274">
        <v>507</v>
      </c>
      <c r="C274" t="s">
        <v>3</v>
      </c>
      <c r="D274">
        <v>79885</v>
      </c>
      <c r="E274" t="s">
        <v>4</v>
      </c>
      <c r="F274">
        <v>0.84223000000000003</v>
      </c>
      <c r="G274" t="s">
        <v>5</v>
      </c>
      <c r="H274">
        <v>20</v>
      </c>
      <c r="I274" t="s">
        <v>6</v>
      </c>
      <c r="J274">
        <v>-346</v>
      </c>
      <c r="K274" t="s">
        <v>7</v>
      </c>
      <c r="L274">
        <v>155</v>
      </c>
      <c r="M274" t="s">
        <v>8</v>
      </c>
      <c r="N274">
        <v>0</v>
      </c>
      <c r="O274" t="s">
        <v>9</v>
      </c>
      <c r="P274" t="s">
        <v>10</v>
      </c>
      <c r="Q274">
        <v>0</v>
      </c>
      <c r="R274" t="s">
        <v>11</v>
      </c>
      <c r="S274">
        <v>41</v>
      </c>
    </row>
    <row r="275" spans="1:19">
      <c r="A275" t="s">
        <v>2</v>
      </c>
      <c r="B275">
        <v>507</v>
      </c>
      <c r="C275" t="s">
        <v>3</v>
      </c>
      <c r="D275">
        <v>79887</v>
      </c>
      <c r="E275" t="s">
        <v>4</v>
      </c>
      <c r="F275">
        <v>0.84222600000000003</v>
      </c>
      <c r="G275" t="s">
        <v>5</v>
      </c>
      <c r="H275">
        <v>2</v>
      </c>
      <c r="I275" t="s">
        <v>6</v>
      </c>
      <c r="J275">
        <v>-498</v>
      </c>
      <c r="K275" t="s">
        <v>7</v>
      </c>
      <c r="L275">
        <v>3</v>
      </c>
      <c r="M275" t="s">
        <v>8</v>
      </c>
      <c r="N275">
        <v>0</v>
      </c>
      <c r="O275" t="s">
        <v>9</v>
      </c>
      <c r="P275" t="s">
        <v>10</v>
      </c>
      <c r="Q275">
        <v>0</v>
      </c>
      <c r="R275" t="s">
        <v>11</v>
      </c>
      <c r="S275">
        <v>35</v>
      </c>
    </row>
    <row r="276" spans="1:19">
      <c r="A276" t="s">
        <v>2</v>
      </c>
      <c r="B276">
        <v>507</v>
      </c>
      <c r="C276" t="s">
        <v>3</v>
      </c>
      <c r="D276">
        <v>79930</v>
      </c>
      <c r="E276" t="s">
        <v>4</v>
      </c>
      <c r="F276">
        <v>0.84214</v>
      </c>
      <c r="G276" t="s">
        <v>5</v>
      </c>
      <c r="H276">
        <v>43</v>
      </c>
      <c r="I276" t="s">
        <v>6</v>
      </c>
      <c r="J276">
        <v>41</v>
      </c>
      <c r="K276" t="s">
        <v>7</v>
      </c>
      <c r="L276">
        <v>542</v>
      </c>
      <c r="M276" t="s">
        <v>8</v>
      </c>
      <c r="N276">
        <v>0</v>
      </c>
      <c r="O276" t="s">
        <v>9</v>
      </c>
      <c r="P276" t="s">
        <v>10</v>
      </c>
      <c r="Q276">
        <v>0</v>
      </c>
      <c r="R276" t="s">
        <v>11</v>
      </c>
      <c r="S276">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F26" sqref="F26"/>
    </sheetView>
  </sheetViews>
  <sheetFormatPr baseColWidth="10" defaultRowHeight="15" x14ac:dyDescent="0"/>
  <sheetData>
    <row r="1" spans="1:12">
      <c r="A1" t="s">
        <v>17</v>
      </c>
    </row>
    <row r="2" spans="1:12">
      <c r="B2" t="s">
        <v>44</v>
      </c>
    </row>
    <row r="3" spans="1:12">
      <c r="C3" t="s">
        <v>41</v>
      </c>
    </row>
    <row r="4" spans="1:12">
      <c r="C4" t="s">
        <v>42</v>
      </c>
    </row>
    <row r="5" spans="1:12">
      <c r="C5" t="s">
        <v>43</v>
      </c>
    </row>
    <row r="6" spans="1:12">
      <c r="G6" t="s">
        <v>53</v>
      </c>
      <c r="H6" t="s">
        <v>5</v>
      </c>
      <c r="I6" t="s">
        <v>50</v>
      </c>
      <c r="J6" t="s">
        <v>52</v>
      </c>
      <c r="L6" t="s">
        <v>19</v>
      </c>
    </row>
    <row r="7" spans="1:12" s="1" customFormat="1">
      <c r="A7" s="1" t="s">
        <v>0</v>
      </c>
      <c r="H7" s="4">
        <v>113.35227272727273</v>
      </c>
      <c r="I7" s="2">
        <f>H7/'turn 4'!G4</f>
        <v>2.6986841548422982</v>
      </c>
      <c r="J7" s="4">
        <f>H7*50</f>
        <v>5667.6136363636369</v>
      </c>
    </row>
    <row r="8" spans="1:12" s="1" customFormat="1">
      <c r="A8" s="1" t="s">
        <v>45</v>
      </c>
      <c r="H8" s="4">
        <v>144.93063583815029</v>
      </c>
      <c r="I8" s="2">
        <f>H8/'turn 4'!G6</f>
        <v>1.3803856736744704</v>
      </c>
      <c r="J8" s="4">
        <f t="shared" ref="J8:J17" si="0">H8*50</f>
        <v>7246.5317919075151</v>
      </c>
    </row>
    <row r="9" spans="1:12" s="1" customFormat="1">
      <c r="A9" s="1" t="s">
        <v>46</v>
      </c>
      <c r="H9" s="4">
        <v>268.14893617021278</v>
      </c>
      <c r="I9" s="2">
        <f>H9/'turn 4'!G8</f>
        <v>1.0889979358128472</v>
      </c>
      <c r="J9" s="4">
        <f t="shared" si="0"/>
        <v>13407.446808510638</v>
      </c>
    </row>
    <row r="10" spans="1:12" s="1" customFormat="1">
      <c r="A10" s="1" t="s">
        <v>47</v>
      </c>
      <c r="H10" s="4">
        <v>842.32203389830511</v>
      </c>
      <c r="I10" s="2">
        <f>H10/'turn 4'!G9</f>
        <v>2.1189851725188298</v>
      </c>
      <c r="J10" s="4">
        <f t="shared" si="0"/>
        <v>42116.101694915254</v>
      </c>
    </row>
    <row r="11" spans="1:12" s="1" customFormat="1">
      <c r="A11" s="1" t="s">
        <v>51</v>
      </c>
      <c r="G11" s="4">
        <v>1585.3797509991252</v>
      </c>
      <c r="H11" s="4">
        <v>1242.5365853658536</v>
      </c>
      <c r="I11" s="2"/>
      <c r="J11" s="4">
        <f t="shared" si="0"/>
        <v>62126.829268292684</v>
      </c>
    </row>
    <row r="12" spans="1:12" s="1" customFormat="1">
      <c r="A12" s="1" t="s">
        <v>48</v>
      </c>
      <c r="G12" s="4">
        <v>1542.7307316394613</v>
      </c>
      <c r="H12" s="4">
        <v>1655.6</v>
      </c>
      <c r="I12" s="2">
        <f>H12/'turn 4'!G10</f>
        <v>3.8877314547484314</v>
      </c>
      <c r="J12" s="4">
        <f t="shared" si="0"/>
        <v>82780</v>
      </c>
    </row>
    <row r="13" spans="1:12" s="1" customFormat="1">
      <c r="A13" s="1" t="s">
        <v>22</v>
      </c>
      <c r="G13" s="4">
        <v>1239.9340739336212</v>
      </c>
      <c r="H13" s="4">
        <v>475.34259259259261</v>
      </c>
      <c r="I13" s="2"/>
      <c r="J13" s="4">
        <f t="shared" si="0"/>
        <v>23767.129629629631</v>
      </c>
    </row>
    <row r="14" spans="1:12" s="1" customFormat="1">
      <c r="A14" s="1" t="s">
        <v>54</v>
      </c>
      <c r="G14" s="4">
        <v>1280.8905256463083</v>
      </c>
      <c r="H14" s="4">
        <v>760.03125</v>
      </c>
      <c r="I14" s="2"/>
      <c r="J14" s="4">
        <f t="shared" si="0"/>
        <v>38001.5625</v>
      </c>
    </row>
    <row r="15" spans="1:12" s="1" customFormat="1">
      <c r="A15" s="1" t="s">
        <v>56</v>
      </c>
      <c r="G15" s="4">
        <v>2173.9521196247752</v>
      </c>
      <c r="H15" s="4">
        <v>2398.15</v>
      </c>
      <c r="I15" s="2"/>
      <c r="J15" s="4">
        <f t="shared" si="0"/>
        <v>119907.5</v>
      </c>
    </row>
    <row r="16" spans="1:12" s="1" customFormat="1">
      <c r="A16" s="1" t="s">
        <v>55</v>
      </c>
      <c r="G16" s="4">
        <v>1457.6883294383374</v>
      </c>
      <c r="H16" s="4">
        <v>1233.1395348837209</v>
      </c>
      <c r="I16" s="2"/>
      <c r="J16" s="4">
        <f t="shared" si="0"/>
        <v>61656.976744186046</v>
      </c>
    </row>
    <row r="17" spans="1:10" s="1" customFormat="1">
      <c r="A17" s="1" t="s">
        <v>49</v>
      </c>
      <c r="G17" s="4">
        <v>1659.3754215938568</v>
      </c>
      <c r="H17" s="4">
        <v>1256.3513513513512</v>
      </c>
      <c r="I17" s="2">
        <f>H17/'turn 4'!G9</f>
        <v>3.1605369180083902</v>
      </c>
      <c r="J17" s="4">
        <f t="shared" si="0"/>
        <v>62817.567567567559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9"/>
  <sheetViews>
    <sheetView workbookViewId="0">
      <selection activeCell="K32" sqref="K32"/>
    </sheetView>
  </sheetViews>
  <sheetFormatPr baseColWidth="10" defaultRowHeight="15" x14ac:dyDescent="0"/>
  <cols>
    <col min="11" max="17" width="10.83203125" customWidth="1"/>
    <col min="18" max="19" width="10.83203125" hidden="1" customWidth="1"/>
    <col min="21" max="21" width="11.83203125" bestFit="1" customWidth="1"/>
  </cols>
  <sheetData>
    <row r="1" spans="1:23">
      <c r="A1" t="s">
        <v>17</v>
      </c>
    </row>
    <row r="2" spans="1:23">
      <c r="B2" t="s">
        <v>36</v>
      </c>
    </row>
    <row r="3" spans="1:23">
      <c r="B3" t="s">
        <v>37</v>
      </c>
    </row>
    <row r="4" spans="1:23">
      <c r="C4" t="s">
        <v>39</v>
      </c>
      <c r="H4" t="s">
        <v>67</v>
      </c>
    </row>
    <row r="5" spans="1:23">
      <c r="C5" t="s">
        <v>38</v>
      </c>
      <c r="H5" t="s">
        <v>68</v>
      </c>
    </row>
    <row r="6" spans="1:23">
      <c r="C6" t="s">
        <v>40</v>
      </c>
    </row>
    <row r="7" spans="1:23">
      <c r="B7" t="s">
        <v>66</v>
      </c>
    </row>
    <row r="8" spans="1:23">
      <c r="G8" t="s">
        <v>59</v>
      </c>
      <c r="H8" t="s">
        <v>58</v>
      </c>
      <c r="I8" t="s">
        <v>65</v>
      </c>
      <c r="J8" t="s">
        <v>60</v>
      </c>
      <c r="L8" t="s">
        <v>19</v>
      </c>
      <c r="P8" t="s">
        <v>61</v>
      </c>
      <c r="Q8" t="s">
        <v>62</v>
      </c>
      <c r="T8" t="s">
        <v>63</v>
      </c>
      <c r="U8" t="s">
        <v>64</v>
      </c>
      <c r="V8" t="s">
        <v>57</v>
      </c>
      <c r="W8" t="s">
        <v>53</v>
      </c>
    </row>
    <row r="9" spans="1:23" s="1" customFormat="1">
      <c r="A9" s="1" t="s">
        <v>0</v>
      </c>
      <c r="G9" s="6">
        <v>58.491176470588236</v>
      </c>
      <c r="H9" s="4">
        <v>49.366995073891623</v>
      </c>
      <c r="I9" s="4">
        <f>G9-'turn 6'!H7</f>
        <v>-54.861096256684498</v>
      </c>
      <c r="J9" s="5">
        <f>G9-H9</f>
        <v>9.1241813966966134</v>
      </c>
      <c r="P9" s="3">
        <f>U9/G9</f>
        <v>58.008397445567454</v>
      </c>
      <c r="Q9" s="4">
        <f>T9/H9</f>
        <v>60.458863443596265</v>
      </c>
      <c r="R9" s="4"/>
      <c r="S9" s="4"/>
      <c r="T9" s="4">
        <v>2984.6724137931033</v>
      </c>
      <c r="U9" s="6">
        <v>3392.9794117647057</v>
      </c>
      <c r="V9" s="5">
        <f>T9-'turn 6'!J7</f>
        <v>-2682.9412225705337</v>
      </c>
    </row>
    <row r="10" spans="1:23" s="1" customFormat="1">
      <c r="A10" s="1" t="s">
        <v>45</v>
      </c>
      <c r="G10" s="6">
        <v>53.541755888650961</v>
      </c>
      <c r="H10" s="4">
        <v>67.247311827956992</v>
      </c>
      <c r="I10" s="4">
        <f>G10-'turn 6'!H8</f>
        <v>-91.388879949499341</v>
      </c>
      <c r="J10" s="5">
        <f t="shared" ref="J10:J19" si="0">G10-H10</f>
        <v>-13.705555939306031</v>
      </c>
      <c r="P10" s="3">
        <f t="shared" ref="P10:P19" si="1">U10/G10</f>
        <v>58.452207646776515</v>
      </c>
      <c r="Q10" s="4">
        <f t="shared" ref="Q10:Q11" si="2">T10/H10</f>
        <v>57.708106811640548</v>
      </c>
      <c r="R10" s="4"/>
      <c r="S10" s="4"/>
      <c r="T10" s="4">
        <v>3880.7150537634407</v>
      </c>
      <c r="U10" s="6">
        <v>3129.6338329764453</v>
      </c>
      <c r="V10" s="5">
        <f>T10-'turn 6'!J8</f>
        <v>-3365.8167381440744</v>
      </c>
    </row>
    <row r="11" spans="1:23" s="1" customFormat="1">
      <c r="A11" s="1" t="s">
        <v>46</v>
      </c>
      <c r="G11" s="6">
        <v>97.927734375</v>
      </c>
      <c r="H11" s="4">
        <v>91.811111111111117</v>
      </c>
      <c r="I11" s="4">
        <f>G11-'turn 6'!H9</f>
        <v>-170.22120179521278</v>
      </c>
      <c r="J11" s="5">
        <f t="shared" si="0"/>
        <v>6.1166232638888829</v>
      </c>
      <c r="P11" s="3">
        <f t="shared" si="1"/>
        <v>60.152125862033373</v>
      </c>
      <c r="Q11" s="4">
        <f t="shared" si="2"/>
        <v>62.814047262189575</v>
      </c>
      <c r="R11" s="4"/>
      <c r="S11" s="4"/>
      <c r="T11" s="4">
        <v>5767.0274725274721</v>
      </c>
      <c r="U11" s="6">
        <v>5890.5614035087719</v>
      </c>
      <c r="V11" s="5">
        <f>T11-'turn 6'!J9</f>
        <v>-7640.4193359831661</v>
      </c>
    </row>
    <row r="12" spans="1:23" s="1" customFormat="1">
      <c r="A12" s="1" t="s">
        <v>47</v>
      </c>
      <c r="G12" s="6">
        <v>177.80479452054794</v>
      </c>
      <c r="H12" s="4"/>
      <c r="I12" s="4">
        <f>G12-'turn 6'!H10</f>
        <v>-664.51723937775716</v>
      </c>
      <c r="J12" s="5">
        <f t="shared" si="0"/>
        <v>177.80479452054794</v>
      </c>
      <c r="P12" s="3">
        <f t="shared" si="1"/>
        <v>59.022824014330013</v>
      </c>
      <c r="Q12" s="4"/>
      <c r="R12" s="4"/>
      <c r="S12" s="4"/>
      <c r="T12" s="4"/>
      <c r="U12" s="6">
        <v>10494.54109589041</v>
      </c>
      <c r="V12" s="5">
        <f>T12-'turn 6'!J10</f>
        <v>-42116.101694915254</v>
      </c>
    </row>
    <row r="13" spans="1:23" s="1" customFormat="1">
      <c r="A13" s="1" t="s">
        <v>51</v>
      </c>
      <c r="G13" s="6">
        <v>273.55135135135134</v>
      </c>
      <c r="H13" s="4"/>
      <c r="I13" s="4">
        <f>G13-'turn 6'!H11</f>
        <v>-968.98523401450234</v>
      </c>
      <c r="J13" s="5">
        <f t="shared" si="0"/>
        <v>273.55135135135134</v>
      </c>
      <c r="P13" s="3">
        <f t="shared" si="1"/>
        <v>61.586302290197011</v>
      </c>
      <c r="Q13" s="4"/>
      <c r="R13" s="4"/>
      <c r="S13" s="4"/>
      <c r="T13" s="4"/>
      <c r="U13" s="6">
        <v>16847.016216216216</v>
      </c>
      <c r="V13" s="5">
        <f>T13-'turn 6'!J11</f>
        <v>-62126.829268292684</v>
      </c>
    </row>
    <row r="14" spans="1:23" s="1" customFormat="1">
      <c r="A14" s="1" t="s">
        <v>48</v>
      </c>
      <c r="G14" s="6">
        <v>243.3560975609756</v>
      </c>
      <c r="H14" s="4"/>
      <c r="I14" s="4">
        <f>G14-'turn 6'!H12</f>
        <v>-1412.2439024390244</v>
      </c>
      <c r="J14" s="5">
        <f t="shared" si="0"/>
        <v>243.3560975609756</v>
      </c>
      <c r="P14" s="3">
        <f t="shared" si="1"/>
        <v>60.68371151379089</v>
      </c>
      <c r="Q14" s="4"/>
      <c r="R14" s="4"/>
      <c r="S14" s="4"/>
      <c r="T14" s="4"/>
      <c r="U14" s="6">
        <v>14767.751219512194</v>
      </c>
      <c r="V14" s="5">
        <f>T14-'turn 6'!J12</f>
        <v>-82780</v>
      </c>
    </row>
    <row r="15" spans="1:23" s="1" customFormat="1">
      <c r="A15" s="1" t="s">
        <v>22</v>
      </c>
      <c r="G15" s="6">
        <v>250.10659898477158</v>
      </c>
      <c r="H15" s="4"/>
      <c r="I15" s="4">
        <f>G15-'turn 6'!H13</f>
        <v>-225.23599360782103</v>
      </c>
      <c r="J15" s="5">
        <f t="shared" si="0"/>
        <v>250.10659898477158</v>
      </c>
      <c r="P15" s="3">
        <f t="shared" si="1"/>
        <v>59.127356863063461</v>
      </c>
      <c r="Q15" s="4"/>
      <c r="R15" s="4"/>
      <c r="S15" s="4"/>
      <c r="T15" s="4"/>
      <c r="U15" s="6">
        <v>14788.142131979695</v>
      </c>
      <c r="V15" s="5">
        <f>T15-'turn 6'!J13</f>
        <v>-23767.129629629631</v>
      </c>
    </row>
    <row r="16" spans="1:23" s="1" customFormat="1">
      <c r="A16" s="1" t="s">
        <v>54</v>
      </c>
      <c r="G16" s="6">
        <v>295.07558139534882</v>
      </c>
      <c r="H16" s="4"/>
      <c r="I16" s="4">
        <f>G16-'turn 6'!H14</f>
        <v>-464.95566860465118</v>
      </c>
      <c r="J16" s="5">
        <f t="shared" si="0"/>
        <v>295.07558139534882</v>
      </c>
      <c r="P16" s="3">
        <f t="shared" si="1"/>
        <v>56.997832640435057</v>
      </c>
      <c r="Q16" s="4"/>
      <c r="R16" s="4"/>
      <c r="S16" s="4"/>
      <c r="T16" s="4"/>
      <c r="U16" s="6">
        <v>16818.668604651164</v>
      </c>
      <c r="V16" s="5">
        <f>T16-'turn 6'!J14</f>
        <v>-38001.5625</v>
      </c>
    </row>
    <row r="17" spans="1:23" s="1" customFormat="1">
      <c r="A17" s="1" t="s">
        <v>56</v>
      </c>
      <c r="G17" s="6">
        <v>331.05298013245033</v>
      </c>
      <c r="H17" s="4"/>
      <c r="I17" s="4">
        <f>G17-'turn 6'!H15</f>
        <v>-2067.0970198675495</v>
      </c>
      <c r="J17" s="5">
        <f t="shared" si="0"/>
        <v>331.05298013245033</v>
      </c>
      <c r="P17" s="3">
        <f t="shared" si="1"/>
        <v>56.822000840184842</v>
      </c>
      <c r="Q17" s="4"/>
      <c r="R17" s="4"/>
      <c r="S17" s="4"/>
      <c r="T17" s="4"/>
      <c r="U17" s="6">
        <v>18811.092715231789</v>
      </c>
      <c r="V17" s="5">
        <f>T17-'turn 6'!J15</f>
        <v>-119907.5</v>
      </c>
    </row>
    <row r="18" spans="1:23" s="1" customFormat="1">
      <c r="A18" s="1" t="s">
        <v>55</v>
      </c>
      <c r="G18" s="6">
        <v>353.34285714285716</v>
      </c>
      <c r="H18" s="4"/>
      <c r="I18" s="4">
        <f>G18-'turn 6'!H16</f>
        <v>-879.79667774086374</v>
      </c>
      <c r="J18" s="5">
        <f t="shared" si="0"/>
        <v>353.34285714285716</v>
      </c>
      <c r="P18" s="3">
        <f t="shared" si="1"/>
        <v>52.051609121047946</v>
      </c>
      <c r="Q18" s="4"/>
      <c r="R18" s="4"/>
      <c r="S18" s="4"/>
      <c r="T18" s="4"/>
      <c r="U18" s="6">
        <v>18392.064285714285</v>
      </c>
      <c r="V18" s="5">
        <f>T18-'turn 6'!J16</f>
        <v>-61656.976744186046</v>
      </c>
      <c r="W18" s="4">
        <v>20763.34605532316</v>
      </c>
    </row>
    <row r="19" spans="1:23" s="1" customFormat="1">
      <c r="A19" s="1" t="s">
        <v>49</v>
      </c>
      <c r="G19" s="6">
        <f>AVERAGE(H21:H159)</f>
        <v>362.62589928057554</v>
      </c>
      <c r="H19" s="4"/>
      <c r="I19" s="4">
        <f>G19-'turn 6'!H17</f>
        <v>-893.72545207077565</v>
      </c>
      <c r="J19" s="5">
        <f t="shared" si="0"/>
        <v>362.62589928057554</v>
      </c>
      <c r="P19" s="3">
        <f t="shared" si="1"/>
        <v>57.502866779089381</v>
      </c>
      <c r="Q19" s="4"/>
      <c r="R19" s="4"/>
      <c r="S19" s="4"/>
      <c r="T19" s="4"/>
      <c r="U19" s="6">
        <f>AVERAGE(T21:T159)</f>
        <v>20852.028776978419</v>
      </c>
      <c r="V19" s="5">
        <f>T19-'turn 6'!J17</f>
        <v>-62817.567567567559</v>
      </c>
    </row>
    <row r="20" spans="1:23">
      <c r="T20">
        <f>H20*Q20</f>
        <v>0</v>
      </c>
    </row>
    <row r="21" spans="1:23">
      <c r="A21" t="s">
        <v>2</v>
      </c>
      <c r="B21">
        <v>4073</v>
      </c>
      <c r="C21" t="s">
        <v>3</v>
      </c>
      <c r="D21">
        <v>650302</v>
      </c>
      <c r="E21" t="s">
        <v>4</v>
      </c>
      <c r="F21">
        <v>0.1</v>
      </c>
      <c r="G21" t="s">
        <v>5</v>
      </c>
      <c r="H21">
        <v>1020</v>
      </c>
      <c r="I21" t="s">
        <v>6</v>
      </c>
      <c r="J21">
        <v>1023540</v>
      </c>
      <c r="K21" t="s">
        <v>7</v>
      </c>
      <c r="L21">
        <v>16057</v>
      </c>
      <c r="M21" t="s">
        <v>8</v>
      </c>
      <c r="N21">
        <v>0</v>
      </c>
      <c r="O21" t="s">
        <v>9</v>
      </c>
      <c r="P21" t="s">
        <v>10</v>
      </c>
      <c r="Q21">
        <v>62</v>
      </c>
      <c r="R21" t="s">
        <v>11</v>
      </c>
      <c r="S21">
        <v>31</v>
      </c>
      <c r="T21">
        <f t="shared" ref="T21:T84" si="3">H21*Q21</f>
        <v>63240</v>
      </c>
    </row>
    <row r="22" spans="1:23">
      <c r="A22" t="s">
        <v>2</v>
      </c>
      <c r="B22">
        <v>4073</v>
      </c>
      <c r="C22" t="s">
        <v>3</v>
      </c>
      <c r="D22">
        <v>651207</v>
      </c>
      <c r="E22" t="s">
        <v>4</v>
      </c>
      <c r="F22">
        <v>0.1</v>
      </c>
      <c r="G22" t="s">
        <v>5</v>
      </c>
      <c r="H22">
        <v>905</v>
      </c>
      <c r="I22" t="s">
        <v>6</v>
      </c>
      <c r="J22">
        <v>856370</v>
      </c>
      <c r="K22" t="s">
        <v>7</v>
      </c>
      <c r="L22">
        <v>14445</v>
      </c>
      <c r="M22" t="s">
        <v>8</v>
      </c>
      <c r="N22">
        <v>0</v>
      </c>
      <c r="O22" t="s">
        <v>9</v>
      </c>
      <c r="P22" t="s">
        <v>10</v>
      </c>
      <c r="Q22">
        <v>58</v>
      </c>
      <c r="R22" t="s">
        <v>11</v>
      </c>
      <c r="S22">
        <v>31</v>
      </c>
      <c r="T22">
        <f t="shared" si="3"/>
        <v>52490</v>
      </c>
    </row>
    <row r="23" spans="1:23">
      <c r="A23" t="s">
        <v>2</v>
      </c>
      <c r="B23">
        <v>4073</v>
      </c>
      <c r="C23" t="s">
        <v>3</v>
      </c>
      <c r="D23">
        <v>651902</v>
      </c>
      <c r="E23" t="s">
        <v>4</v>
      </c>
      <c r="F23">
        <v>0.1</v>
      </c>
      <c r="G23" t="s">
        <v>5</v>
      </c>
      <c r="H23">
        <v>695</v>
      </c>
      <c r="I23" t="s">
        <v>6</v>
      </c>
      <c r="J23">
        <v>350545</v>
      </c>
      <c r="K23" t="s">
        <v>7</v>
      </c>
      <c r="L23">
        <v>10450</v>
      </c>
      <c r="M23" t="s">
        <v>8</v>
      </c>
      <c r="N23">
        <v>0</v>
      </c>
      <c r="O23" t="s">
        <v>9</v>
      </c>
      <c r="P23" t="s">
        <v>10</v>
      </c>
      <c r="Q23">
        <v>34</v>
      </c>
      <c r="R23" t="s">
        <v>11</v>
      </c>
      <c r="S23">
        <v>31</v>
      </c>
      <c r="T23">
        <f t="shared" si="3"/>
        <v>23630</v>
      </c>
    </row>
    <row r="24" spans="1:23">
      <c r="A24" t="s">
        <v>2</v>
      </c>
      <c r="B24">
        <v>4073</v>
      </c>
      <c r="C24" t="s">
        <v>3</v>
      </c>
      <c r="D24">
        <v>652909</v>
      </c>
      <c r="E24" t="s">
        <v>4</v>
      </c>
      <c r="F24">
        <v>0.1</v>
      </c>
      <c r="G24" t="s">
        <v>5</v>
      </c>
      <c r="H24">
        <v>1007</v>
      </c>
      <c r="I24" t="s">
        <v>6</v>
      </c>
      <c r="J24">
        <v>615350</v>
      </c>
      <c r="K24" t="s">
        <v>7</v>
      </c>
      <c r="L24">
        <v>15738</v>
      </c>
      <c r="M24" t="s">
        <v>8</v>
      </c>
      <c r="N24">
        <v>0</v>
      </c>
      <c r="O24" t="s">
        <v>9</v>
      </c>
      <c r="P24" t="s">
        <v>10</v>
      </c>
      <c r="Q24">
        <v>39</v>
      </c>
      <c r="R24" t="s">
        <v>11</v>
      </c>
      <c r="S24">
        <v>31</v>
      </c>
      <c r="T24">
        <f t="shared" si="3"/>
        <v>39273</v>
      </c>
    </row>
    <row r="25" spans="1:23">
      <c r="A25" t="s">
        <v>2</v>
      </c>
      <c r="B25">
        <v>4073</v>
      </c>
      <c r="C25" t="s">
        <v>3</v>
      </c>
      <c r="D25">
        <v>652910</v>
      </c>
      <c r="E25" t="s">
        <v>4</v>
      </c>
      <c r="F25">
        <v>0.1</v>
      </c>
      <c r="G25" t="s">
        <v>5</v>
      </c>
      <c r="H25">
        <v>1</v>
      </c>
      <c r="I25" t="s">
        <v>6</v>
      </c>
      <c r="J25">
        <v>-500</v>
      </c>
      <c r="K25" t="s">
        <v>7</v>
      </c>
      <c r="L25">
        <v>1</v>
      </c>
      <c r="M25" t="s">
        <v>8</v>
      </c>
      <c r="N25">
        <v>0</v>
      </c>
      <c r="O25" t="s">
        <v>9</v>
      </c>
      <c r="P25" t="s">
        <v>10</v>
      </c>
      <c r="Q25">
        <v>40</v>
      </c>
      <c r="R25" t="s">
        <v>11</v>
      </c>
      <c r="S25">
        <v>26</v>
      </c>
      <c r="T25">
        <f t="shared" si="3"/>
        <v>40</v>
      </c>
    </row>
    <row r="26" spans="1:23">
      <c r="A26" t="s">
        <v>2</v>
      </c>
      <c r="B26">
        <v>4073</v>
      </c>
      <c r="C26" t="s">
        <v>3</v>
      </c>
      <c r="D26">
        <v>653876</v>
      </c>
      <c r="E26" t="s">
        <v>4</v>
      </c>
      <c r="F26">
        <v>0.1</v>
      </c>
      <c r="G26" t="s">
        <v>5</v>
      </c>
      <c r="H26">
        <v>966</v>
      </c>
      <c r="I26" t="s">
        <v>6</v>
      </c>
      <c r="J26">
        <v>863535</v>
      </c>
      <c r="K26" t="s">
        <v>7</v>
      </c>
      <c r="L26">
        <v>15343</v>
      </c>
      <c r="M26" t="s">
        <v>8</v>
      </c>
      <c r="N26">
        <v>0</v>
      </c>
      <c r="O26" t="s">
        <v>9</v>
      </c>
      <c r="P26" t="s">
        <v>10</v>
      </c>
      <c r="Q26">
        <v>57</v>
      </c>
      <c r="R26" t="s">
        <v>11</v>
      </c>
      <c r="S26">
        <v>31</v>
      </c>
      <c r="T26">
        <f t="shared" si="3"/>
        <v>55062</v>
      </c>
    </row>
    <row r="27" spans="1:23">
      <c r="A27" t="s">
        <v>2</v>
      </c>
      <c r="B27">
        <v>4073</v>
      </c>
      <c r="C27" t="s">
        <v>3</v>
      </c>
      <c r="D27">
        <v>653889</v>
      </c>
      <c r="E27" t="s">
        <v>4</v>
      </c>
      <c r="F27">
        <v>0.1</v>
      </c>
      <c r="G27" t="s">
        <v>5</v>
      </c>
      <c r="H27">
        <v>13</v>
      </c>
      <c r="I27" t="s">
        <v>6</v>
      </c>
      <c r="J27">
        <v>2755</v>
      </c>
      <c r="K27" t="s">
        <v>7</v>
      </c>
      <c r="L27">
        <v>38</v>
      </c>
      <c r="M27" t="s">
        <v>8</v>
      </c>
      <c r="N27">
        <v>0</v>
      </c>
      <c r="O27" t="s">
        <v>9</v>
      </c>
      <c r="P27" t="s">
        <v>10</v>
      </c>
      <c r="Q27">
        <v>87</v>
      </c>
      <c r="R27" t="s">
        <v>11</v>
      </c>
      <c r="S27">
        <v>31</v>
      </c>
      <c r="T27">
        <f t="shared" si="3"/>
        <v>1131</v>
      </c>
    </row>
    <row r="28" spans="1:23">
      <c r="A28" t="s">
        <v>2</v>
      </c>
      <c r="B28">
        <v>4073</v>
      </c>
      <c r="C28" t="s">
        <v>3</v>
      </c>
      <c r="D28">
        <v>654165</v>
      </c>
      <c r="E28" t="s">
        <v>4</v>
      </c>
      <c r="F28">
        <v>0.1</v>
      </c>
      <c r="G28" t="s">
        <v>5</v>
      </c>
      <c r="H28">
        <v>276</v>
      </c>
      <c r="I28" t="s">
        <v>6</v>
      </c>
      <c r="J28">
        <v>384835</v>
      </c>
      <c r="K28" t="s">
        <v>7</v>
      </c>
      <c r="L28">
        <v>4035</v>
      </c>
      <c r="M28" t="s">
        <v>8</v>
      </c>
      <c r="N28">
        <v>0</v>
      </c>
      <c r="O28" t="s">
        <v>9</v>
      </c>
      <c r="P28" t="s">
        <v>10</v>
      </c>
      <c r="Q28">
        <v>94</v>
      </c>
      <c r="R28" t="s">
        <v>11</v>
      </c>
      <c r="S28">
        <v>31</v>
      </c>
      <c r="T28">
        <f t="shared" si="3"/>
        <v>25944</v>
      </c>
    </row>
    <row r="29" spans="1:23">
      <c r="A29" t="s">
        <v>2</v>
      </c>
      <c r="B29">
        <v>4073</v>
      </c>
      <c r="C29" t="s">
        <v>3</v>
      </c>
      <c r="D29">
        <v>654167</v>
      </c>
      <c r="E29" t="s">
        <v>4</v>
      </c>
      <c r="F29">
        <v>0.1</v>
      </c>
      <c r="G29" t="s">
        <v>5</v>
      </c>
      <c r="H29">
        <v>2</v>
      </c>
      <c r="I29" t="s">
        <v>6</v>
      </c>
      <c r="J29">
        <v>-300</v>
      </c>
      <c r="K29" t="s">
        <v>7</v>
      </c>
      <c r="L29">
        <v>3</v>
      </c>
      <c r="M29" t="s">
        <v>8</v>
      </c>
      <c r="N29">
        <v>0</v>
      </c>
      <c r="O29" t="s">
        <v>9</v>
      </c>
      <c r="P29" t="s">
        <v>10</v>
      </c>
      <c r="Q29">
        <v>100</v>
      </c>
      <c r="R29" t="s">
        <v>11</v>
      </c>
      <c r="S29">
        <v>28</v>
      </c>
      <c r="T29">
        <f t="shared" si="3"/>
        <v>200</v>
      </c>
    </row>
    <row r="30" spans="1:23">
      <c r="A30" t="s">
        <v>2</v>
      </c>
      <c r="B30">
        <v>4073</v>
      </c>
      <c r="C30" t="s">
        <v>3</v>
      </c>
      <c r="D30">
        <v>655060</v>
      </c>
      <c r="E30" t="s">
        <v>4</v>
      </c>
      <c r="F30">
        <v>0.1</v>
      </c>
      <c r="G30" t="s">
        <v>5</v>
      </c>
      <c r="H30">
        <v>893</v>
      </c>
      <c r="I30" t="s">
        <v>6</v>
      </c>
      <c r="J30">
        <v>1167005</v>
      </c>
      <c r="K30" t="s">
        <v>7</v>
      </c>
      <c r="L30">
        <v>13699</v>
      </c>
      <c r="M30" t="s">
        <v>8</v>
      </c>
      <c r="N30">
        <v>0</v>
      </c>
      <c r="O30" t="s">
        <v>9</v>
      </c>
      <c r="P30" t="s">
        <v>10</v>
      </c>
      <c r="Q30">
        <v>86</v>
      </c>
      <c r="R30" t="s">
        <v>11</v>
      </c>
      <c r="S30">
        <v>31</v>
      </c>
      <c r="T30">
        <f t="shared" si="3"/>
        <v>76798</v>
      </c>
    </row>
    <row r="31" spans="1:23">
      <c r="A31" t="s">
        <v>2</v>
      </c>
      <c r="B31">
        <v>4073</v>
      </c>
      <c r="C31" t="s">
        <v>3</v>
      </c>
      <c r="D31">
        <v>655271</v>
      </c>
      <c r="E31" t="s">
        <v>4</v>
      </c>
      <c r="F31">
        <v>0.1</v>
      </c>
      <c r="G31" t="s">
        <v>5</v>
      </c>
      <c r="H31">
        <v>211</v>
      </c>
      <c r="I31" t="s">
        <v>6</v>
      </c>
      <c r="J31">
        <v>191085</v>
      </c>
      <c r="K31" t="s">
        <v>7</v>
      </c>
      <c r="L31">
        <v>2678</v>
      </c>
      <c r="M31" t="s">
        <v>8</v>
      </c>
      <c r="N31">
        <v>0</v>
      </c>
      <c r="O31" t="s">
        <v>9</v>
      </c>
      <c r="P31" t="s">
        <v>10</v>
      </c>
      <c r="Q31">
        <v>72</v>
      </c>
      <c r="R31" t="s">
        <v>11</v>
      </c>
      <c r="S31">
        <v>32</v>
      </c>
      <c r="T31">
        <f t="shared" si="3"/>
        <v>15192</v>
      </c>
    </row>
    <row r="32" spans="1:23">
      <c r="A32" t="s">
        <v>2</v>
      </c>
      <c r="B32">
        <v>4073</v>
      </c>
      <c r="C32" t="s">
        <v>3</v>
      </c>
      <c r="D32">
        <v>655277</v>
      </c>
      <c r="E32" t="s">
        <v>4</v>
      </c>
      <c r="F32">
        <v>0.1</v>
      </c>
      <c r="G32" t="s">
        <v>5</v>
      </c>
      <c r="H32">
        <v>6</v>
      </c>
      <c r="I32" t="s">
        <v>6</v>
      </c>
      <c r="J32">
        <v>140</v>
      </c>
      <c r="K32" t="s">
        <v>7</v>
      </c>
      <c r="L32">
        <v>13</v>
      </c>
      <c r="M32" t="s">
        <v>8</v>
      </c>
      <c r="N32">
        <v>0</v>
      </c>
      <c r="O32" t="s">
        <v>9</v>
      </c>
      <c r="P32" t="s">
        <v>10</v>
      </c>
      <c r="Q32">
        <v>52</v>
      </c>
      <c r="R32" t="s">
        <v>11</v>
      </c>
      <c r="S32">
        <v>31</v>
      </c>
      <c r="T32">
        <f t="shared" si="3"/>
        <v>312</v>
      </c>
    </row>
    <row r="33" spans="1:20">
      <c r="A33" t="s">
        <v>2</v>
      </c>
      <c r="B33">
        <v>4073</v>
      </c>
      <c r="C33" t="s">
        <v>3</v>
      </c>
      <c r="D33">
        <v>655690</v>
      </c>
      <c r="E33" t="s">
        <v>4</v>
      </c>
      <c r="F33">
        <v>0.1</v>
      </c>
      <c r="G33" t="s">
        <v>5</v>
      </c>
      <c r="H33">
        <v>413</v>
      </c>
      <c r="I33" t="s">
        <v>6</v>
      </c>
      <c r="J33">
        <v>300255</v>
      </c>
      <c r="K33" t="s">
        <v>7</v>
      </c>
      <c r="L33">
        <v>5099</v>
      </c>
      <c r="M33" t="s">
        <v>8</v>
      </c>
      <c r="N33">
        <v>0</v>
      </c>
      <c r="O33" t="s">
        <v>9</v>
      </c>
      <c r="P33" t="s">
        <v>10</v>
      </c>
      <c r="Q33">
        <v>59</v>
      </c>
      <c r="R33" t="s">
        <v>11</v>
      </c>
      <c r="S33">
        <v>31</v>
      </c>
      <c r="T33">
        <f t="shared" si="3"/>
        <v>24367</v>
      </c>
    </row>
    <row r="34" spans="1:20">
      <c r="A34" t="s">
        <v>2</v>
      </c>
      <c r="B34">
        <v>4073</v>
      </c>
      <c r="C34" t="s">
        <v>3</v>
      </c>
      <c r="D34">
        <v>655691</v>
      </c>
      <c r="E34" t="s">
        <v>4</v>
      </c>
      <c r="F34">
        <v>0.1</v>
      </c>
      <c r="G34" t="s">
        <v>5</v>
      </c>
      <c r="H34">
        <v>1</v>
      </c>
      <c r="I34" t="s">
        <v>6</v>
      </c>
      <c r="J34">
        <v>-500</v>
      </c>
      <c r="K34" t="s">
        <v>7</v>
      </c>
      <c r="L34">
        <v>1</v>
      </c>
      <c r="M34" t="s">
        <v>8</v>
      </c>
      <c r="N34">
        <v>0</v>
      </c>
      <c r="O34" t="s">
        <v>9</v>
      </c>
      <c r="P34" t="s">
        <v>10</v>
      </c>
      <c r="Q34">
        <v>85</v>
      </c>
      <c r="R34" t="s">
        <v>11</v>
      </c>
      <c r="S34">
        <v>26</v>
      </c>
      <c r="T34">
        <f t="shared" si="3"/>
        <v>85</v>
      </c>
    </row>
    <row r="35" spans="1:20">
      <c r="A35" t="s">
        <v>2</v>
      </c>
      <c r="B35">
        <v>4073</v>
      </c>
      <c r="C35" t="s">
        <v>3</v>
      </c>
      <c r="D35">
        <v>655915</v>
      </c>
      <c r="E35" t="s">
        <v>4</v>
      </c>
      <c r="F35">
        <v>0.1</v>
      </c>
      <c r="G35" t="s">
        <v>5</v>
      </c>
      <c r="H35">
        <v>224</v>
      </c>
      <c r="I35" t="s">
        <v>6</v>
      </c>
      <c r="J35">
        <v>310585</v>
      </c>
      <c r="K35" t="s">
        <v>7</v>
      </c>
      <c r="L35">
        <v>3438</v>
      </c>
      <c r="M35" t="s">
        <v>8</v>
      </c>
      <c r="N35">
        <v>0</v>
      </c>
      <c r="O35" t="s">
        <v>9</v>
      </c>
      <c r="P35" t="s">
        <v>10</v>
      </c>
      <c r="Q35">
        <v>90</v>
      </c>
      <c r="R35" t="s">
        <v>11</v>
      </c>
      <c r="S35">
        <v>31</v>
      </c>
      <c r="T35">
        <f t="shared" si="3"/>
        <v>20160</v>
      </c>
    </row>
    <row r="36" spans="1:20">
      <c r="A36" t="s">
        <v>2</v>
      </c>
      <c r="B36">
        <v>4073</v>
      </c>
      <c r="C36" t="s">
        <v>3</v>
      </c>
      <c r="D36">
        <v>655920</v>
      </c>
      <c r="E36" t="s">
        <v>4</v>
      </c>
      <c r="F36">
        <v>0.1</v>
      </c>
      <c r="G36" t="s">
        <v>5</v>
      </c>
      <c r="H36">
        <v>5</v>
      </c>
      <c r="I36" t="s">
        <v>6</v>
      </c>
      <c r="J36">
        <v>600</v>
      </c>
      <c r="K36" t="s">
        <v>7</v>
      </c>
      <c r="L36">
        <v>12</v>
      </c>
      <c r="M36" t="s">
        <v>8</v>
      </c>
      <c r="N36">
        <v>0</v>
      </c>
      <c r="O36" t="s">
        <v>9</v>
      </c>
      <c r="P36" t="s">
        <v>10</v>
      </c>
      <c r="Q36">
        <v>100</v>
      </c>
      <c r="R36" t="s">
        <v>11</v>
      </c>
      <c r="S36">
        <v>30</v>
      </c>
      <c r="T36">
        <f t="shared" si="3"/>
        <v>500</v>
      </c>
    </row>
    <row r="37" spans="1:20">
      <c r="A37" t="s">
        <v>2</v>
      </c>
      <c r="B37">
        <v>4073</v>
      </c>
      <c r="C37" t="s">
        <v>3</v>
      </c>
      <c r="D37">
        <v>655924</v>
      </c>
      <c r="E37" t="s">
        <v>4</v>
      </c>
      <c r="F37">
        <v>0.1</v>
      </c>
      <c r="G37" t="s">
        <v>5</v>
      </c>
      <c r="H37">
        <v>4</v>
      </c>
      <c r="I37" t="s">
        <v>6</v>
      </c>
      <c r="J37">
        <v>400</v>
      </c>
      <c r="K37" t="s">
        <v>7</v>
      </c>
      <c r="L37">
        <v>10</v>
      </c>
      <c r="M37" t="s">
        <v>8</v>
      </c>
      <c r="N37">
        <v>0</v>
      </c>
      <c r="O37" t="s">
        <v>9</v>
      </c>
      <c r="P37" t="s">
        <v>10</v>
      </c>
      <c r="Q37">
        <v>100</v>
      </c>
      <c r="R37" t="s">
        <v>11</v>
      </c>
      <c r="S37">
        <v>29</v>
      </c>
      <c r="T37">
        <f t="shared" si="3"/>
        <v>400</v>
      </c>
    </row>
    <row r="38" spans="1:20">
      <c r="A38" t="s">
        <v>2</v>
      </c>
      <c r="B38">
        <v>4073</v>
      </c>
      <c r="C38" t="s">
        <v>3</v>
      </c>
      <c r="D38">
        <v>656300</v>
      </c>
      <c r="E38" t="s">
        <v>4</v>
      </c>
      <c r="F38">
        <v>0.1</v>
      </c>
      <c r="G38" t="s">
        <v>5</v>
      </c>
      <c r="H38">
        <v>376</v>
      </c>
      <c r="I38" t="s">
        <v>6</v>
      </c>
      <c r="J38">
        <v>553430</v>
      </c>
      <c r="K38" t="s">
        <v>7</v>
      </c>
      <c r="L38">
        <v>5670</v>
      </c>
      <c r="M38" t="s">
        <v>8</v>
      </c>
      <c r="N38">
        <v>0</v>
      </c>
      <c r="O38" t="s">
        <v>9</v>
      </c>
      <c r="P38" t="s">
        <v>10</v>
      </c>
      <c r="Q38">
        <v>97</v>
      </c>
      <c r="R38" t="s">
        <v>11</v>
      </c>
      <c r="S38">
        <v>31</v>
      </c>
      <c r="T38">
        <f t="shared" si="3"/>
        <v>36472</v>
      </c>
    </row>
    <row r="39" spans="1:20">
      <c r="A39" t="s">
        <v>2</v>
      </c>
      <c r="B39">
        <v>4073</v>
      </c>
      <c r="C39" t="s">
        <v>3</v>
      </c>
      <c r="D39">
        <v>656427</v>
      </c>
      <c r="E39" t="s">
        <v>4</v>
      </c>
      <c r="F39">
        <v>0.1</v>
      </c>
      <c r="G39" t="s">
        <v>5</v>
      </c>
      <c r="H39">
        <v>127</v>
      </c>
      <c r="I39" t="s">
        <v>6</v>
      </c>
      <c r="J39">
        <v>99435</v>
      </c>
      <c r="K39" t="s">
        <v>7</v>
      </c>
      <c r="L39">
        <v>1180</v>
      </c>
      <c r="M39" t="s">
        <v>8</v>
      </c>
      <c r="N39">
        <v>0</v>
      </c>
      <c r="O39" t="s">
        <v>9</v>
      </c>
      <c r="P39" t="s">
        <v>10</v>
      </c>
      <c r="Q39">
        <v>85</v>
      </c>
      <c r="R39" t="s">
        <v>11</v>
      </c>
      <c r="S39">
        <v>31</v>
      </c>
      <c r="T39">
        <f t="shared" si="3"/>
        <v>10795</v>
      </c>
    </row>
    <row r="40" spans="1:20">
      <c r="A40" t="s">
        <v>2</v>
      </c>
      <c r="B40">
        <v>4073</v>
      </c>
      <c r="C40" t="s">
        <v>3</v>
      </c>
      <c r="D40">
        <v>656428</v>
      </c>
      <c r="E40" t="s">
        <v>4</v>
      </c>
      <c r="F40">
        <v>0.1</v>
      </c>
      <c r="G40" t="s">
        <v>5</v>
      </c>
      <c r="H40">
        <v>1</v>
      </c>
      <c r="I40" t="s">
        <v>6</v>
      </c>
      <c r="J40">
        <v>-500</v>
      </c>
      <c r="K40" t="s">
        <v>7</v>
      </c>
      <c r="L40">
        <v>1</v>
      </c>
      <c r="M40" t="s">
        <v>8</v>
      </c>
      <c r="N40">
        <v>0</v>
      </c>
      <c r="O40" t="s">
        <v>9</v>
      </c>
      <c r="P40" t="s">
        <v>10</v>
      </c>
      <c r="Q40">
        <v>90</v>
      </c>
      <c r="R40" t="s">
        <v>11</v>
      </c>
      <c r="S40">
        <v>22</v>
      </c>
      <c r="T40">
        <f t="shared" si="3"/>
        <v>90</v>
      </c>
    </row>
    <row r="41" spans="1:20">
      <c r="A41" t="s">
        <v>2</v>
      </c>
      <c r="B41">
        <v>4073</v>
      </c>
      <c r="C41" t="s">
        <v>3</v>
      </c>
      <c r="D41">
        <v>656690</v>
      </c>
      <c r="E41" t="s">
        <v>4</v>
      </c>
      <c r="F41">
        <v>0.1</v>
      </c>
      <c r="G41" t="s">
        <v>5</v>
      </c>
      <c r="H41">
        <v>262</v>
      </c>
      <c r="I41" t="s">
        <v>6</v>
      </c>
      <c r="J41">
        <v>332140</v>
      </c>
      <c r="K41" t="s">
        <v>7</v>
      </c>
      <c r="L41">
        <v>3652</v>
      </c>
      <c r="M41" t="s">
        <v>8</v>
      </c>
      <c r="N41">
        <v>0</v>
      </c>
      <c r="O41" t="s">
        <v>9</v>
      </c>
      <c r="P41" t="s">
        <v>10</v>
      </c>
      <c r="Q41">
        <v>90</v>
      </c>
      <c r="R41" t="s">
        <v>11</v>
      </c>
      <c r="S41">
        <v>31</v>
      </c>
      <c r="T41">
        <f t="shared" si="3"/>
        <v>23580</v>
      </c>
    </row>
    <row r="42" spans="1:20">
      <c r="A42" t="s">
        <v>2</v>
      </c>
      <c r="B42">
        <v>4073</v>
      </c>
      <c r="C42" t="s">
        <v>3</v>
      </c>
      <c r="D42">
        <v>656701</v>
      </c>
      <c r="E42" t="s">
        <v>4</v>
      </c>
      <c r="F42">
        <v>0.1</v>
      </c>
      <c r="G42" t="s">
        <v>5</v>
      </c>
      <c r="H42">
        <v>11</v>
      </c>
      <c r="I42" t="s">
        <v>6</v>
      </c>
      <c r="J42">
        <v>2740</v>
      </c>
      <c r="K42" t="s">
        <v>7</v>
      </c>
      <c r="L42">
        <v>37</v>
      </c>
      <c r="M42" t="s">
        <v>8</v>
      </c>
      <c r="N42">
        <v>0</v>
      </c>
      <c r="O42" t="s">
        <v>9</v>
      </c>
      <c r="P42" t="s">
        <v>10</v>
      </c>
      <c r="Q42">
        <v>90</v>
      </c>
      <c r="R42" t="s">
        <v>11</v>
      </c>
      <c r="S42">
        <v>31</v>
      </c>
      <c r="T42">
        <f t="shared" si="3"/>
        <v>990</v>
      </c>
    </row>
    <row r="43" spans="1:20">
      <c r="A43" t="s">
        <v>2</v>
      </c>
      <c r="B43">
        <v>4073</v>
      </c>
      <c r="C43" t="s">
        <v>3</v>
      </c>
      <c r="D43">
        <v>656745</v>
      </c>
      <c r="E43" t="s">
        <v>4</v>
      </c>
      <c r="F43">
        <v>0.1</v>
      </c>
      <c r="G43" t="s">
        <v>5</v>
      </c>
      <c r="H43">
        <v>44</v>
      </c>
      <c r="I43" t="s">
        <v>6</v>
      </c>
      <c r="J43">
        <v>25055</v>
      </c>
      <c r="K43" t="s">
        <v>7</v>
      </c>
      <c r="L43">
        <v>296</v>
      </c>
      <c r="M43" t="s">
        <v>8</v>
      </c>
      <c r="N43">
        <v>0</v>
      </c>
      <c r="O43" t="s">
        <v>9</v>
      </c>
      <c r="P43" t="s">
        <v>10</v>
      </c>
      <c r="Q43">
        <v>85</v>
      </c>
      <c r="R43" t="s">
        <v>11</v>
      </c>
      <c r="S43">
        <v>31</v>
      </c>
      <c r="T43">
        <f t="shared" si="3"/>
        <v>3740</v>
      </c>
    </row>
    <row r="44" spans="1:20">
      <c r="A44" t="s">
        <v>2</v>
      </c>
      <c r="B44">
        <v>4073</v>
      </c>
      <c r="C44" t="s">
        <v>3</v>
      </c>
      <c r="D44">
        <v>657025</v>
      </c>
      <c r="E44" t="s">
        <v>4</v>
      </c>
      <c r="F44">
        <v>0.1</v>
      </c>
      <c r="G44" t="s">
        <v>5</v>
      </c>
      <c r="H44">
        <v>280</v>
      </c>
      <c r="I44" t="s">
        <v>6</v>
      </c>
      <c r="J44">
        <v>298470</v>
      </c>
      <c r="K44" t="s">
        <v>7</v>
      </c>
      <c r="L44">
        <v>3418</v>
      </c>
      <c r="M44" t="s">
        <v>8</v>
      </c>
      <c r="N44">
        <v>0</v>
      </c>
      <c r="O44" t="s">
        <v>9</v>
      </c>
      <c r="P44" t="s">
        <v>10</v>
      </c>
      <c r="Q44">
        <v>87</v>
      </c>
      <c r="R44" t="s">
        <v>11</v>
      </c>
      <c r="S44">
        <v>31</v>
      </c>
      <c r="T44">
        <f t="shared" si="3"/>
        <v>24360</v>
      </c>
    </row>
    <row r="45" spans="1:20">
      <c r="A45" t="s">
        <v>2</v>
      </c>
      <c r="B45">
        <v>4073</v>
      </c>
      <c r="C45" t="s">
        <v>3</v>
      </c>
      <c r="D45">
        <v>657026</v>
      </c>
      <c r="E45" t="s">
        <v>4</v>
      </c>
      <c r="F45">
        <v>0.1</v>
      </c>
      <c r="G45" t="s">
        <v>5</v>
      </c>
      <c r="H45">
        <v>1</v>
      </c>
      <c r="I45" t="s">
        <v>6</v>
      </c>
      <c r="J45">
        <v>-500</v>
      </c>
      <c r="K45" t="s">
        <v>7</v>
      </c>
      <c r="L45">
        <v>1</v>
      </c>
      <c r="M45" t="s">
        <v>8</v>
      </c>
      <c r="N45">
        <v>0</v>
      </c>
      <c r="O45" t="s">
        <v>9</v>
      </c>
      <c r="P45" t="s">
        <v>10</v>
      </c>
      <c r="Q45">
        <v>90</v>
      </c>
      <c r="R45" t="s">
        <v>11</v>
      </c>
      <c r="S45">
        <v>26</v>
      </c>
      <c r="T45">
        <f t="shared" si="3"/>
        <v>90</v>
      </c>
    </row>
    <row r="46" spans="1:20">
      <c r="A46" t="s">
        <v>2</v>
      </c>
      <c r="B46">
        <v>4073</v>
      </c>
      <c r="C46" t="s">
        <v>3</v>
      </c>
      <c r="D46">
        <v>657027</v>
      </c>
      <c r="E46" t="s">
        <v>4</v>
      </c>
      <c r="F46">
        <v>0.1</v>
      </c>
      <c r="G46" t="s">
        <v>5</v>
      </c>
      <c r="H46">
        <v>1</v>
      </c>
      <c r="I46" t="s">
        <v>6</v>
      </c>
      <c r="J46">
        <v>-500</v>
      </c>
      <c r="K46" t="s">
        <v>7</v>
      </c>
      <c r="L46">
        <v>1</v>
      </c>
      <c r="M46" t="s">
        <v>8</v>
      </c>
      <c r="N46">
        <v>0</v>
      </c>
      <c r="O46" t="s">
        <v>9</v>
      </c>
      <c r="P46" t="s">
        <v>10</v>
      </c>
      <c r="Q46">
        <v>90</v>
      </c>
      <c r="R46" t="s">
        <v>11</v>
      </c>
      <c r="S46">
        <v>26</v>
      </c>
      <c r="T46">
        <f t="shared" si="3"/>
        <v>90</v>
      </c>
    </row>
    <row r="47" spans="1:20">
      <c r="A47" t="s">
        <v>2</v>
      </c>
      <c r="B47">
        <v>4073</v>
      </c>
      <c r="C47" t="s">
        <v>3</v>
      </c>
      <c r="D47">
        <v>657698</v>
      </c>
      <c r="E47" t="s">
        <v>4</v>
      </c>
      <c r="F47">
        <v>0.1</v>
      </c>
      <c r="G47" t="s">
        <v>5</v>
      </c>
      <c r="H47">
        <v>671</v>
      </c>
      <c r="I47" t="s">
        <v>6</v>
      </c>
      <c r="J47">
        <v>773340</v>
      </c>
      <c r="K47" t="s">
        <v>7</v>
      </c>
      <c r="L47">
        <v>8338</v>
      </c>
      <c r="M47" t="s">
        <v>8</v>
      </c>
      <c r="N47">
        <v>0</v>
      </c>
      <c r="O47" t="s">
        <v>9</v>
      </c>
      <c r="P47" t="s">
        <v>10</v>
      </c>
      <c r="Q47">
        <v>92</v>
      </c>
      <c r="R47" t="s">
        <v>11</v>
      </c>
      <c r="S47">
        <v>31</v>
      </c>
      <c r="T47">
        <f t="shared" si="3"/>
        <v>61732</v>
      </c>
    </row>
    <row r="48" spans="1:20">
      <c r="A48" t="s">
        <v>2</v>
      </c>
      <c r="B48">
        <v>4073</v>
      </c>
      <c r="C48" t="s">
        <v>3</v>
      </c>
      <c r="D48">
        <v>657985</v>
      </c>
      <c r="E48" t="s">
        <v>4</v>
      </c>
      <c r="F48">
        <v>0.1</v>
      </c>
      <c r="G48" t="s">
        <v>5</v>
      </c>
      <c r="H48">
        <v>287</v>
      </c>
      <c r="I48" t="s">
        <v>6</v>
      </c>
      <c r="J48">
        <v>323240</v>
      </c>
      <c r="K48" t="s">
        <v>7</v>
      </c>
      <c r="L48">
        <v>3730</v>
      </c>
      <c r="M48" t="s">
        <v>8</v>
      </c>
      <c r="N48">
        <v>0</v>
      </c>
      <c r="O48" t="s">
        <v>9</v>
      </c>
      <c r="P48" t="s">
        <v>10</v>
      </c>
      <c r="Q48">
        <v>83</v>
      </c>
      <c r="R48" t="s">
        <v>11</v>
      </c>
      <c r="S48">
        <v>31</v>
      </c>
      <c r="T48">
        <f t="shared" si="3"/>
        <v>23821</v>
      </c>
    </row>
    <row r="49" spans="1:20">
      <c r="A49" t="s">
        <v>2</v>
      </c>
      <c r="B49">
        <v>4073</v>
      </c>
      <c r="C49" t="s">
        <v>3</v>
      </c>
      <c r="D49">
        <v>657999</v>
      </c>
      <c r="E49" t="s">
        <v>4</v>
      </c>
      <c r="F49">
        <v>0.1</v>
      </c>
      <c r="G49" t="s">
        <v>5</v>
      </c>
      <c r="H49">
        <v>14</v>
      </c>
      <c r="I49" t="s">
        <v>6</v>
      </c>
      <c r="J49">
        <v>5530</v>
      </c>
      <c r="K49" t="s">
        <v>7</v>
      </c>
      <c r="L49">
        <v>68</v>
      </c>
      <c r="M49" t="s">
        <v>8</v>
      </c>
      <c r="N49">
        <v>0</v>
      </c>
      <c r="O49" t="s">
        <v>9</v>
      </c>
      <c r="P49" t="s">
        <v>10</v>
      </c>
      <c r="Q49">
        <v>90</v>
      </c>
      <c r="R49" t="s">
        <v>11</v>
      </c>
      <c r="S49">
        <v>31</v>
      </c>
      <c r="T49">
        <f t="shared" si="3"/>
        <v>1260</v>
      </c>
    </row>
    <row r="50" spans="1:20">
      <c r="A50" t="s">
        <v>2</v>
      </c>
      <c r="B50">
        <v>4073</v>
      </c>
      <c r="C50" t="s">
        <v>3</v>
      </c>
      <c r="D50">
        <v>658006</v>
      </c>
      <c r="E50" t="s">
        <v>4</v>
      </c>
      <c r="F50">
        <v>0.1</v>
      </c>
      <c r="G50" t="s">
        <v>5</v>
      </c>
      <c r="H50">
        <v>7</v>
      </c>
      <c r="I50" t="s">
        <v>6</v>
      </c>
      <c r="J50">
        <v>1390</v>
      </c>
      <c r="K50" t="s">
        <v>7</v>
      </c>
      <c r="L50">
        <v>22</v>
      </c>
      <c r="M50" t="s">
        <v>8</v>
      </c>
      <c r="N50">
        <v>0</v>
      </c>
      <c r="O50" t="s">
        <v>9</v>
      </c>
      <c r="P50" t="s">
        <v>10</v>
      </c>
      <c r="Q50">
        <v>89</v>
      </c>
      <c r="R50" t="s">
        <v>11</v>
      </c>
      <c r="S50">
        <v>31</v>
      </c>
      <c r="T50">
        <f t="shared" si="3"/>
        <v>623</v>
      </c>
    </row>
    <row r="51" spans="1:20">
      <c r="A51" t="s">
        <v>2</v>
      </c>
      <c r="B51">
        <v>4073</v>
      </c>
      <c r="C51" t="s">
        <v>3</v>
      </c>
      <c r="D51">
        <v>658652</v>
      </c>
      <c r="E51" t="s">
        <v>4</v>
      </c>
      <c r="F51">
        <v>0.1</v>
      </c>
      <c r="G51" t="s">
        <v>5</v>
      </c>
      <c r="H51">
        <v>646</v>
      </c>
      <c r="I51" t="s">
        <v>6</v>
      </c>
      <c r="J51">
        <v>476835</v>
      </c>
      <c r="K51" t="s">
        <v>7</v>
      </c>
      <c r="L51">
        <v>8428</v>
      </c>
      <c r="M51" t="s">
        <v>8</v>
      </c>
      <c r="N51">
        <v>0</v>
      </c>
      <c r="O51" t="s">
        <v>9</v>
      </c>
      <c r="P51" t="s">
        <v>10</v>
      </c>
      <c r="Q51">
        <v>57</v>
      </c>
      <c r="R51" t="s">
        <v>11</v>
      </c>
      <c r="S51">
        <v>31</v>
      </c>
      <c r="T51">
        <f t="shared" si="3"/>
        <v>36822</v>
      </c>
    </row>
    <row r="52" spans="1:20">
      <c r="A52" t="s">
        <v>2</v>
      </c>
      <c r="B52">
        <v>4073</v>
      </c>
      <c r="C52" t="s">
        <v>3</v>
      </c>
      <c r="D52">
        <v>658774</v>
      </c>
      <c r="E52" t="s">
        <v>4</v>
      </c>
      <c r="F52">
        <v>0.1</v>
      </c>
      <c r="G52" t="s">
        <v>5</v>
      </c>
      <c r="H52">
        <v>122</v>
      </c>
      <c r="I52" t="s">
        <v>6</v>
      </c>
      <c r="J52">
        <v>69895</v>
      </c>
      <c r="K52" t="s">
        <v>7</v>
      </c>
      <c r="L52">
        <v>1727</v>
      </c>
      <c r="M52" t="s">
        <v>8</v>
      </c>
      <c r="N52">
        <v>0</v>
      </c>
      <c r="O52" t="s">
        <v>9</v>
      </c>
      <c r="P52" t="s">
        <v>10</v>
      </c>
      <c r="Q52">
        <v>41</v>
      </c>
      <c r="R52" t="s">
        <v>11</v>
      </c>
      <c r="S52">
        <v>31</v>
      </c>
      <c r="T52">
        <f t="shared" si="3"/>
        <v>5002</v>
      </c>
    </row>
    <row r="53" spans="1:20">
      <c r="A53" t="s">
        <v>2</v>
      </c>
      <c r="B53">
        <v>4073</v>
      </c>
      <c r="C53" t="s">
        <v>3</v>
      </c>
      <c r="D53">
        <v>659834</v>
      </c>
      <c r="E53" t="s">
        <v>4</v>
      </c>
      <c r="F53">
        <v>0.1</v>
      </c>
      <c r="G53" t="s">
        <v>5</v>
      </c>
      <c r="H53">
        <v>1060</v>
      </c>
      <c r="I53" t="s">
        <v>6</v>
      </c>
      <c r="J53">
        <v>768620</v>
      </c>
      <c r="K53" t="s">
        <v>7</v>
      </c>
      <c r="L53">
        <v>15419</v>
      </c>
      <c r="M53" t="s">
        <v>8</v>
      </c>
      <c r="N53">
        <v>0</v>
      </c>
      <c r="O53" t="s">
        <v>9</v>
      </c>
      <c r="P53" t="s">
        <v>10</v>
      </c>
      <c r="Q53">
        <v>49</v>
      </c>
      <c r="R53" t="s">
        <v>11</v>
      </c>
      <c r="S53">
        <v>31</v>
      </c>
      <c r="T53">
        <f t="shared" si="3"/>
        <v>51940</v>
      </c>
    </row>
    <row r="54" spans="1:20">
      <c r="A54" t="s">
        <v>2</v>
      </c>
      <c r="B54">
        <v>4073</v>
      </c>
      <c r="C54" t="s">
        <v>3</v>
      </c>
      <c r="D54">
        <v>660181</v>
      </c>
      <c r="E54" t="s">
        <v>4</v>
      </c>
      <c r="F54">
        <v>0.1</v>
      </c>
      <c r="G54" t="s">
        <v>5</v>
      </c>
      <c r="H54">
        <v>347</v>
      </c>
      <c r="I54" t="s">
        <v>6</v>
      </c>
      <c r="J54">
        <v>286385</v>
      </c>
      <c r="K54" t="s">
        <v>7</v>
      </c>
      <c r="L54">
        <v>4708</v>
      </c>
      <c r="M54" t="s">
        <v>8</v>
      </c>
      <c r="N54">
        <v>0</v>
      </c>
      <c r="O54" t="s">
        <v>9</v>
      </c>
      <c r="P54" t="s">
        <v>10</v>
      </c>
      <c r="Q54">
        <v>62</v>
      </c>
      <c r="R54" t="s">
        <v>11</v>
      </c>
      <c r="S54">
        <v>31</v>
      </c>
      <c r="T54">
        <f t="shared" si="3"/>
        <v>21514</v>
      </c>
    </row>
    <row r="55" spans="1:20">
      <c r="A55" t="s">
        <v>2</v>
      </c>
      <c r="B55">
        <v>4073</v>
      </c>
      <c r="C55" t="s">
        <v>3</v>
      </c>
      <c r="D55">
        <v>660225</v>
      </c>
      <c r="E55" t="s">
        <v>4</v>
      </c>
      <c r="F55">
        <v>0.1</v>
      </c>
      <c r="G55" t="s">
        <v>5</v>
      </c>
      <c r="H55">
        <v>44</v>
      </c>
      <c r="I55" t="s">
        <v>6</v>
      </c>
      <c r="J55">
        <v>36790</v>
      </c>
      <c r="K55" t="s">
        <v>7</v>
      </c>
      <c r="L55">
        <v>408</v>
      </c>
      <c r="M55" t="s">
        <v>8</v>
      </c>
      <c r="N55">
        <v>0</v>
      </c>
      <c r="O55" t="s">
        <v>9</v>
      </c>
      <c r="P55" t="s">
        <v>10</v>
      </c>
      <c r="Q55">
        <v>92</v>
      </c>
      <c r="R55" t="s">
        <v>11</v>
      </c>
      <c r="S55">
        <v>31</v>
      </c>
      <c r="T55">
        <f t="shared" si="3"/>
        <v>4048</v>
      </c>
    </row>
    <row r="56" spans="1:20">
      <c r="A56" t="s">
        <v>2</v>
      </c>
      <c r="B56">
        <v>4073</v>
      </c>
      <c r="C56" t="s">
        <v>3</v>
      </c>
      <c r="D56">
        <v>660226</v>
      </c>
      <c r="E56" t="s">
        <v>4</v>
      </c>
      <c r="F56">
        <v>0.1</v>
      </c>
      <c r="G56" t="s">
        <v>5</v>
      </c>
      <c r="H56">
        <v>1</v>
      </c>
      <c r="I56" t="s">
        <v>6</v>
      </c>
      <c r="J56">
        <v>-500</v>
      </c>
      <c r="K56" t="s">
        <v>7</v>
      </c>
      <c r="L56">
        <v>1</v>
      </c>
      <c r="M56" t="s">
        <v>8</v>
      </c>
      <c r="N56">
        <v>0</v>
      </c>
      <c r="O56" t="s">
        <v>9</v>
      </c>
      <c r="P56" t="s">
        <v>10</v>
      </c>
      <c r="Q56">
        <v>95</v>
      </c>
      <c r="R56" t="s">
        <v>11</v>
      </c>
      <c r="S56">
        <v>26</v>
      </c>
      <c r="T56">
        <f t="shared" si="3"/>
        <v>95</v>
      </c>
    </row>
    <row r="57" spans="1:20">
      <c r="A57" t="s">
        <v>2</v>
      </c>
      <c r="B57">
        <v>4073</v>
      </c>
      <c r="C57" t="s">
        <v>3</v>
      </c>
      <c r="D57">
        <v>660239</v>
      </c>
      <c r="E57" t="s">
        <v>4</v>
      </c>
      <c r="F57">
        <v>0.1</v>
      </c>
      <c r="G57" t="s">
        <v>5</v>
      </c>
      <c r="H57">
        <v>13</v>
      </c>
      <c r="I57" t="s">
        <v>6</v>
      </c>
      <c r="J57">
        <v>5345</v>
      </c>
      <c r="K57" t="s">
        <v>7</v>
      </c>
      <c r="L57">
        <v>61</v>
      </c>
      <c r="M57" t="s">
        <v>8</v>
      </c>
      <c r="N57">
        <v>0</v>
      </c>
      <c r="O57" t="s">
        <v>9</v>
      </c>
      <c r="P57" t="s">
        <v>10</v>
      </c>
      <c r="Q57">
        <v>98</v>
      </c>
      <c r="R57" t="s">
        <v>11</v>
      </c>
      <c r="S57">
        <v>31</v>
      </c>
      <c r="T57">
        <f t="shared" si="3"/>
        <v>1274</v>
      </c>
    </row>
    <row r="58" spans="1:20">
      <c r="A58" t="s">
        <v>2</v>
      </c>
      <c r="B58">
        <v>4073</v>
      </c>
      <c r="C58" t="s">
        <v>3</v>
      </c>
      <c r="D58">
        <v>660240</v>
      </c>
      <c r="E58" t="s">
        <v>4</v>
      </c>
      <c r="F58">
        <v>0.1</v>
      </c>
      <c r="G58" t="s">
        <v>5</v>
      </c>
      <c r="H58">
        <v>1</v>
      </c>
      <c r="I58" t="s">
        <v>6</v>
      </c>
      <c r="J58">
        <v>-500</v>
      </c>
      <c r="K58" t="s">
        <v>7</v>
      </c>
      <c r="L58">
        <v>1</v>
      </c>
      <c r="M58" t="s">
        <v>8</v>
      </c>
      <c r="N58">
        <v>0</v>
      </c>
      <c r="O58" t="s">
        <v>9</v>
      </c>
      <c r="P58" t="s">
        <v>10</v>
      </c>
      <c r="Q58">
        <v>100</v>
      </c>
      <c r="R58" t="s">
        <v>11</v>
      </c>
      <c r="S58">
        <v>23</v>
      </c>
      <c r="T58">
        <f t="shared" si="3"/>
        <v>100</v>
      </c>
    </row>
    <row r="59" spans="1:20">
      <c r="A59" t="s">
        <v>2</v>
      </c>
      <c r="B59">
        <v>4073</v>
      </c>
      <c r="C59" t="s">
        <v>3</v>
      </c>
      <c r="D59">
        <v>660445</v>
      </c>
      <c r="E59" t="s">
        <v>4</v>
      </c>
      <c r="F59">
        <v>0.1</v>
      </c>
      <c r="G59" t="s">
        <v>5</v>
      </c>
      <c r="H59">
        <v>205</v>
      </c>
      <c r="I59" t="s">
        <v>6</v>
      </c>
      <c r="J59">
        <v>256570</v>
      </c>
      <c r="K59" t="s">
        <v>7</v>
      </c>
      <c r="L59">
        <v>2993</v>
      </c>
      <c r="M59" t="s">
        <v>8</v>
      </c>
      <c r="N59">
        <v>0</v>
      </c>
      <c r="O59" t="s">
        <v>9</v>
      </c>
      <c r="P59" t="s">
        <v>10</v>
      </c>
      <c r="Q59">
        <v>85</v>
      </c>
      <c r="R59" t="s">
        <v>11</v>
      </c>
      <c r="S59">
        <v>31</v>
      </c>
      <c r="T59">
        <f t="shared" si="3"/>
        <v>17425</v>
      </c>
    </row>
    <row r="60" spans="1:20">
      <c r="A60" t="s">
        <v>2</v>
      </c>
      <c r="B60">
        <v>4073</v>
      </c>
      <c r="C60" t="s">
        <v>3</v>
      </c>
      <c r="D60">
        <v>660640</v>
      </c>
      <c r="E60" t="s">
        <v>4</v>
      </c>
      <c r="F60">
        <v>0.1</v>
      </c>
      <c r="G60" t="s">
        <v>5</v>
      </c>
      <c r="H60">
        <v>195</v>
      </c>
      <c r="I60" t="s">
        <v>6</v>
      </c>
      <c r="J60">
        <v>156210</v>
      </c>
      <c r="K60" t="s">
        <v>7</v>
      </c>
      <c r="L60">
        <v>2266</v>
      </c>
      <c r="M60" t="s">
        <v>8</v>
      </c>
      <c r="N60">
        <v>0</v>
      </c>
      <c r="O60" t="s">
        <v>9</v>
      </c>
      <c r="P60" t="s">
        <v>10</v>
      </c>
      <c r="Q60">
        <v>66</v>
      </c>
      <c r="R60" t="s">
        <v>11</v>
      </c>
      <c r="S60">
        <v>31</v>
      </c>
      <c r="T60">
        <f t="shared" si="3"/>
        <v>12870</v>
      </c>
    </row>
    <row r="61" spans="1:20">
      <c r="A61" t="s">
        <v>2</v>
      </c>
      <c r="B61">
        <v>4073</v>
      </c>
      <c r="C61" t="s">
        <v>3</v>
      </c>
      <c r="D61">
        <v>661068</v>
      </c>
      <c r="E61" t="s">
        <v>4</v>
      </c>
      <c r="F61">
        <v>0.1</v>
      </c>
      <c r="G61" t="s">
        <v>5</v>
      </c>
      <c r="H61">
        <v>428</v>
      </c>
      <c r="I61" t="s">
        <v>6</v>
      </c>
      <c r="J61">
        <v>181570</v>
      </c>
      <c r="K61" t="s">
        <v>7</v>
      </c>
      <c r="L61">
        <v>4183</v>
      </c>
      <c r="M61" t="s">
        <v>8</v>
      </c>
      <c r="N61">
        <v>0</v>
      </c>
      <c r="O61" t="s">
        <v>9</v>
      </c>
      <c r="P61" t="s">
        <v>10</v>
      </c>
      <c r="Q61">
        <v>40</v>
      </c>
      <c r="R61" t="s">
        <v>11</v>
      </c>
      <c r="S61">
        <v>31</v>
      </c>
      <c r="T61">
        <f t="shared" si="3"/>
        <v>17120</v>
      </c>
    </row>
    <row r="62" spans="1:20">
      <c r="A62" t="s">
        <v>2</v>
      </c>
      <c r="B62">
        <v>4073</v>
      </c>
      <c r="C62" t="s">
        <v>3</v>
      </c>
      <c r="D62">
        <v>661841</v>
      </c>
      <c r="E62" t="s">
        <v>4</v>
      </c>
      <c r="F62">
        <v>0.1</v>
      </c>
      <c r="G62" t="s">
        <v>5</v>
      </c>
      <c r="H62">
        <v>773</v>
      </c>
      <c r="I62" t="s">
        <v>6</v>
      </c>
      <c r="J62">
        <v>224340</v>
      </c>
      <c r="K62" t="s">
        <v>7</v>
      </c>
      <c r="L62">
        <v>10127</v>
      </c>
      <c r="M62" t="s">
        <v>8</v>
      </c>
      <c r="N62">
        <v>0</v>
      </c>
      <c r="O62" t="s">
        <v>9</v>
      </c>
      <c r="P62" t="s">
        <v>10</v>
      </c>
      <c r="Q62">
        <v>21</v>
      </c>
      <c r="R62" t="s">
        <v>11</v>
      </c>
      <c r="S62">
        <v>31</v>
      </c>
      <c r="T62">
        <f t="shared" si="3"/>
        <v>16233</v>
      </c>
    </row>
    <row r="63" spans="1:20">
      <c r="A63" t="s">
        <v>2</v>
      </c>
      <c r="B63">
        <v>4073</v>
      </c>
      <c r="C63" t="s">
        <v>3</v>
      </c>
      <c r="D63">
        <v>661904</v>
      </c>
      <c r="E63" t="s">
        <v>4</v>
      </c>
      <c r="F63">
        <v>0.1</v>
      </c>
      <c r="G63" t="s">
        <v>5</v>
      </c>
      <c r="H63">
        <v>63</v>
      </c>
      <c r="I63" t="s">
        <v>6</v>
      </c>
      <c r="J63">
        <v>5800</v>
      </c>
      <c r="K63" t="s">
        <v>7</v>
      </c>
      <c r="L63">
        <v>314</v>
      </c>
      <c r="M63" t="s">
        <v>8</v>
      </c>
      <c r="N63">
        <v>0</v>
      </c>
      <c r="O63" t="s">
        <v>9</v>
      </c>
      <c r="P63" t="s">
        <v>10</v>
      </c>
      <c r="Q63">
        <v>20</v>
      </c>
      <c r="R63" t="s">
        <v>11</v>
      </c>
      <c r="S63">
        <v>32</v>
      </c>
      <c r="T63">
        <f t="shared" si="3"/>
        <v>1260</v>
      </c>
    </row>
    <row r="64" spans="1:20">
      <c r="A64" t="s">
        <v>2</v>
      </c>
      <c r="B64">
        <v>4073</v>
      </c>
      <c r="C64" t="s">
        <v>3</v>
      </c>
      <c r="D64">
        <v>662190</v>
      </c>
      <c r="E64" t="s">
        <v>4</v>
      </c>
      <c r="F64">
        <v>0.1</v>
      </c>
      <c r="G64" t="s">
        <v>5</v>
      </c>
      <c r="H64">
        <v>286</v>
      </c>
      <c r="I64" t="s">
        <v>6</v>
      </c>
      <c r="J64">
        <v>153410</v>
      </c>
      <c r="K64" t="s">
        <v>7</v>
      </c>
      <c r="L64">
        <v>3682</v>
      </c>
      <c r="M64" t="s">
        <v>8</v>
      </c>
      <c r="N64">
        <v>0</v>
      </c>
      <c r="O64" t="s">
        <v>9</v>
      </c>
      <c r="P64" t="s">
        <v>10</v>
      </c>
      <c r="Q64">
        <v>42</v>
      </c>
      <c r="R64" t="s">
        <v>11</v>
      </c>
      <c r="S64">
        <v>31</v>
      </c>
      <c r="T64">
        <f t="shared" si="3"/>
        <v>12012</v>
      </c>
    </row>
    <row r="65" spans="1:20">
      <c r="A65" t="s">
        <v>2</v>
      </c>
      <c r="B65">
        <v>4073</v>
      </c>
      <c r="C65" t="s">
        <v>3</v>
      </c>
      <c r="D65">
        <v>662712</v>
      </c>
      <c r="E65" t="s">
        <v>4</v>
      </c>
      <c r="F65">
        <v>0.1</v>
      </c>
      <c r="G65" t="s">
        <v>5</v>
      </c>
      <c r="H65">
        <v>522</v>
      </c>
      <c r="I65" t="s">
        <v>6</v>
      </c>
      <c r="J65">
        <v>480250</v>
      </c>
      <c r="K65" t="s">
        <v>7</v>
      </c>
      <c r="L65">
        <v>7328</v>
      </c>
      <c r="M65" t="s">
        <v>8</v>
      </c>
      <c r="N65">
        <v>0</v>
      </c>
      <c r="O65" t="s">
        <v>9</v>
      </c>
      <c r="P65" t="s">
        <v>10</v>
      </c>
      <c r="Q65">
        <v>65</v>
      </c>
      <c r="R65" t="s">
        <v>11</v>
      </c>
      <c r="S65">
        <v>31</v>
      </c>
      <c r="T65">
        <f t="shared" si="3"/>
        <v>33930</v>
      </c>
    </row>
    <row r="66" spans="1:20">
      <c r="A66" t="s">
        <v>2</v>
      </c>
      <c r="B66">
        <v>4073</v>
      </c>
      <c r="C66" t="s">
        <v>3</v>
      </c>
      <c r="D66">
        <v>662824</v>
      </c>
      <c r="E66" t="s">
        <v>4</v>
      </c>
      <c r="F66">
        <v>0.1</v>
      </c>
      <c r="G66" t="s">
        <v>5</v>
      </c>
      <c r="H66">
        <v>112</v>
      </c>
      <c r="I66" t="s">
        <v>6</v>
      </c>
      <c r="J66">
        <v>113860</v>
      </c>
      <c r="K66" t="s">
        <v>7</v>
      </c>
      <c r="L66">
        <v>1198</v>
      </c>
      <c r="M66" t="s">
        <v>8</v>
      </c>
      <c r="N66">
        <v>0</v>
      </c>
      <c r="O66" t="s">
        <v>9</v>
      </c>
      <c r="P66" t="s">
        <v>10</v>
      </c>
      <c r="Q66">
        <v>95</v>
      </c>
      <c r="R66" t="s">
        <v>11</v>
      </c>
      <c r="S66">
        <v>32</v>
      </c>
      <c r="T66">
        <f t="shared" si="3"/>
        <v>10640</v>
      </c>
    </row>
    <row r="67" spans="1:20">
      <c r="A67" t="s">
        <v>2</v>
      </c>
      <c r="B67">
        <v>4073</v>
      </c>
      <c r="C67" t="s">
        <v>3</v>
      </c>
      <c r="D67">
        <v>663027</v>
      </c>
      <c r="E67" t="s">
        <v>4</v>
      </c>
      <c r="F67">
        <v>0.1</v>
      </c>
      <c r="G67" t="s">
        <v>5</v>
      </c>
      <c r="H67">
        <v>203</v>
      </c>
      <c r="I67" t="s">
        <v>6</v>
      </c>
      <c r="J67">
        <v>154435</v>
      </c>
      <c r="K67" t="s">
        <v>7</v>
      </c>
      <c r="L67">
        <v>1848</v>
      </c>
      <c r="M67" t="s">
        <v>8</v>
      </c>
      <c r="N67">
        <v>0</v>
      </c>
      <c r="O67" t="s">
        <v>9</v>
      </c>
      <c r="P67" t="s">
        <v>10</v>
      </c>
      <c r="Q67">
        <v>84</v>
      </c>
      <c r="R67" t="s">
        <v>11</v>
      </c>
      <c r="S67">
        <v>32</v>
      </c>
      <c r="T67">
        <f t="shared" si="3"/>
        <v>17052</v>
      </c>
    </row>
    <row r="68" spans="1:20">
      <c r="A68" t="s">
        <v>2</v>
      </c>
      <c r="B68">
        <v>4073</v>
      </c>
      <c r="C68" t="s">
        <v>3</v>
      </c>
      <c r="D68">
        <v>663443</v>
      </c>
      <c r="E68" t="s">
        <v>4</v>
      </c>
      <c r="F68">
        <v>0.1</v>
      </c>
      <c r="G68" t="s">
        <v>5</v>
      </c>
      <c r="H68">
        <v>416</v>
      </c>
      <c r="I68" t="s">
        <v>6</v>
      </c>
      <c r="J68">
        <v>591180</v>
      </c>
      <c r="K68" t="s">
        <v>7</v>
      </c>
      <c r="L68">
        <v>6523</v>
      </c>
      <c r="M68" t="s">
        <v>8</v>
      </c>
      <c r="N68">
        <v>0</v>
      </c>
      <c r="O68" t="s">
        <v>9</v>
      </c>
      <c r="P68" t="s">
        <v>10</v>
      </c>
      <c r="Q68">
        <v>90</v>
      </c>
      <c r="R68" t="s">
        <v>11</v>
      </c>
      <c r="S68">
        <v>31</v>
      </c>
      <c r="T68">
        <f t="shared" si="3"/>
        <v>37440</v>
      </c>
    </row>
    <row r="69" spans="1:20">
      <c r="A69" t="s">
        <v>2</v>
      </c>
      <c r="B69">
        <v>4073</v>
      </c>
      <c r="C69" t="s">
        <v>3</v>
      </c>
      <c r="D69">
        <v>663909</v>
      </c>
      <c r="E69" t="s">
        <v>4</v>
      </c>
      <c r="F69">
        <v>0.1</v>
      </c>
      <c r="G69" t="s">
        <v>5</v>
      </c>
      <c r="H69">
        <v>466</v>
      </c>
      <c r="I69" t="s">
        <v>6</v>
      </c>
      <c r="J69">
        <v>722365</v>
      </c>
      <c r="K69" t="s">
        <v>7</v>
      </c>
      <c r="L69">
        <v>7770</v>
      </c>
      <c r="M69" t="s">
        <v>8</v>
      </c>
      <c r="N69">
        <v>0</v>
      </c>
      <c r="O69" t="s">
        <v>9</v>
      </c>
      <c r="P69" t="s">
        <v>10</v>
      </c>
      <c r="Q69">
        <v>92</v>
      </c>
      <c r="R69" t="s">
        <v>11</v>
      </c>
      <c r="S69">
        <v>31</v>
      </c>
      <c r="T69">
        <f t="shared" si="3"/>
        <v>42872</v>
      </c>
    </row>
    <row r="70" spans="1:20">
      <c r="A70" t="s">
        <v>2</v>
      </c>
      <c r="B70">
        <v>4073</v>
      </c>
      <c r="C70" t="s">
        <v>3</v>
      </c>
      <c r="D70">
        <v>663911</v>
      </c>
      <c r="E70" t="s">
        <v>4</v>
      </c>
      <c r="F70">
        <v>0.1</v>
      </c>
      <c r="G70" t="s">
        <v>5</v>
      </c>
      <c r="H70">
        <v>2</v>
      </c>
      <c r="I70" t="s">
        <v>6</v>
      </c>
      <c r="J70">
        <v>-320</v>
      </c>
      <c r="K70" t="s">
        <v>7</v>
      </c>
      <c r="L70">
        <v>3</v>
      </c>
      <c r="M70" t="s">
        <v>8</v>
      </c>
      <c r="N70">
        <v>0</v>
      </c>
      <c r="O70" t="s">
        <v>9</v>
      </c>
      <c r="P70" t="s">
        <v>10</v>
      </c>
      <c r="Q70">
        <v>92</v>
      </c>
      <c r="R70" t="s">
        <v>11</v>
      </c>
      <c r="S70">
        <v>29</v>
      </c>
      <c r="T70">
        <f t="shared" si="3"/>
        <v>184</v>
      </c>
    </row>
    <row r="71" spans="1:20">
      <c r="A71" t="s">
        <v>2</v>
      </c>
      <c r="B71">
        <v>4073</v>
      </c>
      <c r="C71" t="s">
        <v>3</v>
      </c>
      <c r="D71">
        <v>664351</v>
      </c>
      <c r="E71" t="s">
        <v>4</v>
      </c>
      <c r="F71">
        <v>0.1</v>
      </c>
      <c r="G71" t="s">
        <v>5</v>
      </c>
      <c r="H71">
        <v>440</v>
      </c>
      <c r="I71" t="s">
        <v>6</v>
      </c>
      <c r="J71">
        <v>668815</v>
      </c>
      <c r="K71" t="s">
        <v>7</v>
      </c>
      <c r="L71">
        <v>7010</v>
      </c>
      <c r="M71" t="s">
        <v>8</v>
      </c>
      <c r="N71">
        <v>0</v>
      </c>
      <c r="O71" t="s">
        <v>9</v>
      </c>
      <c r="P71" t="s">
        <v>10</v>
      </c>
      <c r="Q71">
        <v>95</v>
      </c>
      <c r="R71" t="s">
        <v>11</v>
      </c>
      <c r="S71">
        <v>31</v>
      </c>
      <c r="T71">
        <f t="shared" si="3"/>
        <v>41800</v>
      </c>
    </row>
    <row r="72" spans="1:20">
      <c r="A72" t="s">
        <v>2</v>
      </c>
      <c r="B72">
        <v>4073</v>
      </c>
      <c r="C72" t="s">
        <v>3</v>
      </c>
      <c r="D72">
        <v>665836</v>
      </c>
      <c r="E72" t="s">
        <v>4</v>
      </c>
      <c r="F72">
        <v>0.1</v>
      </c>
      <c r="G72" t="s">
        <v>5</v>
      </c>
      <c r="H72">
        <v>1485</v>
      </c>
      <c r="I72" t="s">
        <v>6</v>
      </c>
      <c r="J72">
        <v>1636180</v>
      </c>
      <c r="K72" t="s">
        <v>7</v>
      </c>
      <c r="L72">
        <v>23217</v>
      </c>
      <c r="M72" t="s">
        <v>8</v>
      </c>
      <c r="N72">
        <v>0</v>
      </c>
      <c r="O72" t="s">
        <v>9</v>
      </c>
      <c r="P72" t="s">
        <v>10</v>
      </c>
      <c r="Q72">
        <v>67</v>
      </c>
      <c r="R72" t="s">
        <v>11</v>
      </c>
      <c r="S72">
        <v>31</v>
      </c>
      <c r="T72">
        <f t="shared" si="3"/>
        <v>99495</v>
      </c>
    </row>
    <row r="73" spans="1:20">
      <c r="A73" t="s">
        <v>2</v>
      </c>
      <c r="B73">
        <v>4073</v>
      </c>
      <c r="C73" t="s">
        <v>3</v>
      </c>
      <c r="D73">
        <v>665837</v>
      </c>
      <c r="E73" t="s">
        <v>4</v>
      </c>
      <c r="F73">
        <v>0.1</v>
      </c>
      <c r="G73" t="s">
        <v>5</v>
      </c>
      <c r="H73">
        <v>1</v>
      </c>
      <c r="I73" t="s">
        <v>6</v>
      </c>
      <c r="J73">
        <v>-500</v>
      </c>
      <c r="K73" t="s">
        <v>7</v>
      </c>
      <c r="L73">
        <v>1</v>
      </c>
      <c r="M73" t="s">
        <v>8</v>
      </c>
      <c r="N73">
        <v>0</v>
      </c>
      <c r="O73" t="s">
        <v>9</v>
      </c>
      <c r="P73" t="s">
        <v>10</v>
      </c>
      <c r="Q73">
        <v>25</v>
      </c>
      <c r="R73" t="s">
        <v>11</v>
      </c>
      <c r="S73">
        <v>26</v>
      </c>
      <c r="T73">
        <f t="shared" si="3"/>
        <v>25</v>
      </c>
    </row>
    <row r="74" spans="1:20">
      <c r="A74" t="s">
        <v>2</v>
      </c>
      <c r="B74">
        <v>4073</v>
      </c>
      <c r="C74" t="s">
        <v>3</v>
      </c>
      <c r="D74">
        <v>665843</v>
      </c>
      <c r="E74" t="s">
        <v>4</v>
      </c>
      <c r="F74">
        <v>0.1</v>
      </c>
      <c r="G74" t="s">
        <v>5</v>
      </c>
      <c r="H74">
        <v>6</v>
      </c>
      <c r="I74" t="s">
        <v>6</v>
      </c>
      <c r="J74">
        <v>-260</v>
      </c>
      <c r="K74" t="s">
        <v>7</v>
      </c>
      <c r="L74">
        <v>11</v>
      </c>
      <c r="M74" t="s">
        <v>8</v>
      </c>
      <c r="N74">
        <v>0</v>
      </c>
      <c r="O74" t="s">
        <v>9</v>
      </c>
      <c r="P74" t="s">
        <v>10</v>
      </c>
      <c r="Q74">
        <v>23</v>
      </c>
      <c r="R74" t="s">
        <v>11</v>
      </c>
      <c r="S74">
        <v>29</v>
      </c>
      <c r="T74">
        <f t="shared" si="3"/>
        <v>138</v>
      </c>
    </row>
    <row r="75" spans="1:20">
      <c r="A75" t="s">
        <v>2</v>
      </c>
      <c r="B75">
        <v>4073</v>
      </c>
      <c r="C75" t="s">
        <v>3</v>
      </c>
      <c r="D75">
        <v>666475</v>
      </c>
      <c r="E75" t="s">
        <v>4</v>
      </c>
      <c r="F75">
        <v>0.1</v>
      </c>
      <c r="G75" t="s">
        <v>5</v>
      </c>
      <c r="H75">
        <v>632</v>
      </c>
      <c r="I75" t="s">
        <v>6</v>
      </c>
      <c r="J75">
        <v>177795</v>
      </c>
      <c r="K75" t="s">
        <v>7</v>
      </c>
      <c r="L75">
        <v>7287</v>
      </c>
      <c r="M75" t="s">
        <v>8</v>
      </c>
      <c r="N75">
        <v>0</v>
      </c>
      <c r="O75" t="s">
        <v>9</v>
      </c>
      <c r="P75" t="s">
        <v>10</v>
      </c>
      <c r="Q75">
        <v>24</v>
      </c>
      <c r="R75" t="s">
        <v>11</v>
      </c>
      <c r="S75">
        <v>31</v>
      </c>
      <c r="T75">
        <f t="shared" si="3"/>
        <v>15168</v>
      </c>
    </row>
    <row r="76" spans="1:20">
      <c r="A76" t="s">
        <v>2</v>
      </c>
      <c r="B76">
        <v>4073</v>
      </c>
      <c r="C76" t="s">
        <v>3</v>
      </c>
      <c r="D76">
        <v>667600</v>
      </c>
      <c r="E76" t="s">
        <v>4</v>
      </c>
      <c r="F76">
        <v>0.1</v>
      </c>
      <c r="G76" t="s">
        <v>5</v>
      </c>
      <c r="H76">
        <v>1125</v>
      </c>
      <c r="I76" t="s">
        <v>6</v>
      </c>
      <c r="J76">
        <v>827290</v>
      </c>
      <c r="K76" t="s">
        <v>7</v>
      </c>
      <c r="L76">
        <v>17684</v>
      </c>
      <c r="M76" t="s">
        <v>8</v>
      </c>
      <c r="N76">
        <v>0</v>
      </c>
      <c r="O76" t="s">
        <v>9</v>
      </c>
      <c r="P76" t="s">
        <v>10</v>
      </c>
      <c r="Q76">
        <v>47</v>
      </c>
      <c r="R76" t="s">
        <v>11</v>
      </c>
      <c r="S76">
        <v>31</v>
      </c>
      <c r="T76">
        <f t="shared" si="3"/>
        <v>52875</v>
      </c>
    </row>
    <row r="77" spans="1:20">
      <c r="A77" t="s">
        <v>2</v>
      </c>
      <c r="B77">
        <v>4073</v>
      </c>
      <c r="C77" t="s">
        <v>3</v>
      </c>
      <c r="D77">
        <v>667736</v>
      </c>
      <c r="E77" t="s">
        <v>4</v>
      </c>
      <c r="F77">
        <v>0.1</v>
      </c>
      <c r="G77" t="s">
        <v>5</v>
      </c>
      <c r="H77">
        <v>136</v>
      </c>
      <c r="I77" t="s">
        <v>6</v>
      </c>
      <c r="J77">
        <v>97735</v>
      </c>
      <c r="K77" t="s">
        <v>7</v>
      </c>
      <c r="L77">
        <v>1806</v>
      </c>
      <c r="M77" t="s">
        <v>8</v>
      </c>
      <c r="N77">
        <v>0</v>
      </c>
      <c r="O77" t="s">
        <v>9</v>
      </c>
      <c r="P77" t="s">
        <v>10</v>
      </c>
      <c r="Q77">
        <v>53</v>
      </c>
      <c r="R77" t="s">
        <v>11</v>
      </c>
      <c r="S77">
        <v>32</v>
      </c>
      <c r="T77">
        <f t="shared" si="3"/>
        <v>7208</v>
      </c>
    </row>
    <row r="78" spans="1:20">
      <c r="A78" t="s">
        <v>2</v>
      </c>
      <c r="B78">
        <v>4073</v>
      </c>
      <c r="C78" t="s">
        <v>3</v>
      </c>
      <c r="D78">
        <v>667778</v>
      </c>
      <c r="E78" t="s">
        <v>4</v>
      </c>
      <c r="F78">
        <v>0.1</v>
      </c>
      <c r="G78" t="s">
        <v>5</v>
      </c>
      <c r="H78">
        <v>42</v>
      </c>
      <c r="I78" t="s">
        <v>6</v>
      </c>
      <c r="J78">
        <v>7215</v>
      </c>
      <c r="K78" t="s">
        <v>7</v>
      </c>
      <c r="L78">
        <v>156</v>
      </c>
      <c r="M78" t="s">
        <v>8</v>
      </c>
      <c r="N78">
        <v>0</v>
      </c>
      <c r="O78" t="s">
        <v>9</v>
      </c>
      <c r="P78" t="s">
        <v>10</v>
      </c>
      <c r="Q78">
        <v>50</v>
      </c>
      <c r="R78" t="s">
        <v>11</v>
      </c>
      <c r="S78">
        <v>31</v>
      </c>
      <c r="T78">
        <f t="shared" si="3"/>
        <v>2100</v>
      </c>
    </row>
    <row r="79" spans="1:20">
      <c r="A79" t="s">
        <v>2</v>
      </c>
      <c r="B79">
        <v>4073</v>
      </c>
      <c r="C79" t="s">
        <v>3</v>
      </c>
      <c r="D79">
        <v>667779</v>
      </c>
      <c r="E79" t="s">
        <v>4</v>
      </c>
      <c r="F79">
        <v>0.1</v>
      </c>
      <c r="G79" t="s">
        <v>5</v>
      </c>
      <c r="H79">
        <v>1</v>
      </c>
      <c r="I79" t="s">
        <v>6</v>
      </c>
      <c r="J79">
        <v>-500</v>
      </c>
      <c r="K79" t="s">
        <v>7</v>
      </c>
      <c r="L79">
        <v>1</v>
      </c>
      <c r="M79" t="s">
        <v>8</v>
      </c>
      <c r="N79">
        <v>0</v>
      </c>
      <c r="O79" t="s">
        <v>9</v>
      </c>
      <c r="P79" t="s">
        <v>10</v>
      </c>
      <c r="Q79">
        <v>45</v>
      </c>
      <c r="R79" t="s">
        <v>11</v>
      </c>
      <c r="S79">
        <v>24</v>
      </c>
      <c r="T79">
        <f t="shared" si="3"/>
        <v>45</v>
      </c>
    </row>
    <row r="80" spans="1:20">
      <c r="A80" t="s">
        <v>2</v>
      </c>
      <c r="B80">
        <v>4073</v>
      </c>
      <c r="C80" t="s">
        <v>3</v>
      </c>
      <c r="D80">
        <v>667956</v>
      </c>
      <c r="E80" t="s">
        <v>4</v>
      </c>
      <c r="F80">
        <v>0.1</v>
      </c>
      <c r="G80" t="s">
        <v>5</v>
      </c>
      <c r="H80">
        <v>177</v>
      </c>
      <c r="I80" t="s">
        <v>6</v>
      </c>
      <c r="J80">
        <v>74580</v>
      </c>
      <c r="K80" t="s">
        <v>7</v>
      </c>
      <c r="L80">
        <v>1606</v>
      </c>
      <c r="M80" t="s">
        <v>8</v>
      </c>
      <c r="N80">
        <v>0</v>
      </c>
      <c r="O80" t="s">
        <v>9</v>
      </c>
      <c r="P80" t="s">
        <v>10</v>
      </c>
      <c r="Q80">
        <v>46</v>
      </c>
      <c r="R80" t="s">
        <v>11</v>
      </c>
      <c r="S80">
        <v>32</v>
      </c>
      <c r="T80">
        <f t="shared" si="3"/>
        <v>8142</v>
      </c>
    </row>
    <row r="81" spans="1:20">
      <c r="A81" t="s">
        <v>2</v>
      </c>
      <c r="B81">
        <v>4073</v>
      </c>
      <c r="C81" t="s">
        <v>3</v>
      </c>
      <c r="D81">
        <v>667957</v>
      </c>
      <c r="E81" t="s">
        <v>4</v>
      </c>
      <c r="F81">
        <v>0.1</v>
      </c>
      <c r="G81" t="s">
        <v>5</v>
      </c>
      <c r="H81">
        <v>1</v>
      </c>
      <c r="I81" t="s">
        <v>6</v>
      </c>
      <c r="J81">
        <v>-500</v>
      </c>
      <c r="K81" t="s">
        <v>7</v>
      </c>
      <c r="L81">
        <v>1</v>
      </c>
      <c r="M81" t="s">
        <v>8</v>
      </c>
      <c r="N81">
        <v>0</v>
      </c>
      <c r="O81" t="s">
        <v>9</v>
      </c>
      <c r="P81" t="s">
        <v>10</v>
      </c>
      <c r="Q81">
        <v>50</v>
      </c>
      <c r="R81" t="s">
        <v>11</v>
      </c>
      <c r="S81">
        <v>26</v>
      </c>
      <c r="T81">
        <f t="shared" si="3"/>
        <v>50</v>
      </c>
    </row>
    <row r="82" spans="1:20">
      <c r="A82" t="s">
        <v>2</v>
      </c>
      <c r="B82">
        <v>4073</v>
      </c>
      <c r="C82" t="s">
        <v>3</v>
      </c>
      <c r="D82">
        <v>668605</v>
      </c>
      <c r="E82" t="s">
        <v>4</v>
      </c>
      <c r="F82">
        <v>0.1</v>
      </c>
      <c r="G82" t="s">
        <v>5</v>
      </c>
      <c r="H82">
        <v>648</v>
      </c>
      <c r="I82" t="s">
        <v>6</v>
      </c>
      <c r="J82">
        <v>251245</v>
      </c>
      <c r="K82" t="s">
        <v>7</v>
      </c>
      <c r="L82">
        <v>10026</v>
      </c>
      <c r="M82" t="s">
        <v>8</v>
      </c>
      <c r="N82">
        <v>0</v>
      </c>
      <c r="O82" t="s">
        <v>9</v>
      </c>
      <c r="P82" t="s">
        <v>10</v>
      </c>
      <c r="Q82">
        <v>25</v>
      </c>
      <c r="R82" t="s">
        <v>11</v>
      </c>
      <c r="S82">
        <v>31</v>
      </c>
      <c r="T82">
        <f t="shared" si="3"/>
        <v>16200</v>
      </c>
    </row>
    <row r="83" spans="1:20">
      <c r="A83" t="s">
        <v>2</v>
      </c>
      <c r="B83">
        <v>4073</v>
      </c>
      <c r="C83" t="s">
        <v>3</v>
      </c>
      <c r="D83">
        <v>669337</v>
      </c>
      <c r="E83" t="s">
        <v>4</v>
      </c>
      <c r="F83">
        <v>0.1</v>
      </c>
      <c r="G83" t="s">
        <v>5</v>
      </c>
      <c r="H83">
        <v>732</v>
      </c>
      <c r="I83" t="s">
        <v>6</v>
      </c>
      <c r="J83">
        <v>556360</v>
      </c>
      <c r="K83" t="s">
        <v>7</v>
      </c>
      <c r="L83">
        <v>12038</v>
      </c>
      <c r="M83" t="s">
        <v>8</v>
      </c>
      <c r="N83">
        <v>0</v>
      </c>
      <c r="O83" t="s">
        <v>9</v>
      </c>
      <c r="P83" t="s">
        <v>10</v>
      </c>
      <c r="Q83">
        <v>46</v>
      </c>
      <c r="R83" t="s">
        <v>11</v>
      </c>
      <c r="S83">
        <v>31</v>
      </c>
      <c r="T83">
        <f t="shared" si="3"/>
        <v>33672</v>
      </c>
    </row>
    <row r="84" spans="1:20">
      <c r="A84" t="s">
        <v>2</v>
      </c>
      <c r="B84">
        <v>4073</v>
      </c>
      <c r="C84" t="s">
        <v>3</v>
      </c>
      <c r="D84">
        <v>669358</v>
      </c>
      <c r="E84" t="s">
        <v>4</v>
      </c>
      <c r="F84">
        <v>0.1</v>
      </c>
      <c r="G84" t="s">
        <v>5</v>
      </c>
      <c r="H84">
        <v>21</v>
      </c>
      <c r="I84" t="s">
        <v>6</v>
      </c>
      <c r="J84">
        <v>2565</v>
      </c>
      <c r="K84" t="s">
        <v>7</v>
      </c>
      <c r="L84">
        <v>64</v>
      </c>
      <c r="M84" t="s">
        <v>8</v>
      </c>
      <c r="N84">
        <v>0</v>
      </c>
      <c r="O84" t="s">
        <v>9</v>
      </c>
      <c r="P84" t="s">
        <v>10</v>
      </c>
      <c r="Q84">
        <v>48</v>
      </c>
      <c r="R84" t="s">
        <v>11</v>
      </c>
      <c r="S84">
        <v>31</v>
      </c>
      <c r="T84">
        <f t="shared" si="3"/>
        <v>1008</v>
      </c>
    </row>
    <row r="85" spans="1:20">
      <c r="A85" t="s">
        <v>2</v>
      </c>
      <c r="B85">
        <v>4073</v>
      </c>
      <c r="C85" t="s">
        <v>3</v>
      </c>
      <c r="D85">
        <v>669361</v>
      </c>
      <c r="E85" t="s">
        <v>4</v>
      </c>
      <c r="F85">
        <v>0.1</v>
      </c>
      <c r="G85" t="s">
        <v>5</v>
      </c>
      <c r="H85">
        <v>3</v>
      </c>
      <c r="I85" t="s">
        <v>6</v>
      </c>
      <c r="J85">
        <v>-300</v>
      </c>
      <c r="K85" t="s">
        <v>7</v>
      </c>
      <c r="L85">
        <v>5</v>
      </c>
      <c r="M85" t="s">
        <v>8</v>
      </c>
      <c r="N85">
        <v>0</v>
      </c>
      <c r="O85" t="s">
        <v>9</v>
      </c>
      <c r="P85" t="s">
        <v>10</v>
      </c>
      <c r="Q85">
        <v>50</v>
      </c>
      <c r="R85" t="s">
        <v>11</v>
      </c>
      <c r="S85">
        <v>30</v>
      </c>
      <c r="T85">
        <f t="shared" ref="T85:T148" si="4">H85*Q85</f>
        <v>150</v>
      </c>
    </row>
    <row r="86" spans="1:20">
      <c r="A86" t="s">
        <v>2</v>
      </c>
      <c r="B86">
        <v>4073</v>
      </c>
      <c r="C86" t="s">
        <v>3</v>
      </c>
      <c r="D86">
        <v>670022</v>
      </c>
      <c r="E86" t="s">
        <v>4</v>
      </c>
      <c r="F86">
        <v>0.1</v>
      </c>
      <c r="G86" t="s">
        <v>5</v>
      </c>
      <c r="H86">
        <v>661</v>
      </c>
      <c r="I86" t="s">
        <v>6</v>
      </c>
      <c r="J86">
        <v>410080</v>
      </c>
      <c r="K86" t="s">
        <v>7</v>
      </c>
      <c r="L86">
        <v>9239</v>
      </c>
      <c r="M86" t="s">
        <v>8</v>
      </c>
      <c r="N86">
        <v>0</v>
      </c>
      <c r="O86" t="s">
        <v>9</v>
      </c>
      <c r="P86" t="s">
        <v>10</v>
      </c>
      <c r="Q86">
        <v>43</v>
      </c>
      <c r="R86" t="s">
        <v>11</v>
      </c>
      <c r="S86">
        <v>31</v>
      </c>
      <c r="T86">
        <f t="shared" si="4"/>
        <v>28423</v>
      </c>
    </row>
    <row r="87" spans="1:20">
      <c r="A87" t="s">
        <v>2</v>
      </c>
      <c r="B87">
        <v>4073</v>
      </c>
      <c r="C87" t="s">
        <v>3</v>
      </c>
      <c r="D87">
        <v>670023</v>
      </c>
      <c r="E87" t="s">
        <v>4</v>
      </c>
      <c r="F87">
        <v>0.1</v>
      </c>
      <c r="G87" t="s">
        <v>5</v>
      </c>
      <c r="H87">
        <v>1</v>
      </c>
      <c r="I87" t="s">
        <v>6</v>
      </c>
      <c r="J87">
        <v>-500</v>
      </c>
      <c r="K87" t="s">
        <v>7</v>
      </c>
      <c r="L87">
        <v>1</v>
      </c>
      <c r="M87" t="s">
        <v>8</v>
      </c>
      <c r="N87">
        <v>0</v>
      </c>
      <c r="O87" t="s">
        <v>9</v>
      </c>
      <c r="P87" t="s">
        <v>10</v>
      </c>
      <c r="Q87">
        <v>30</v>
      </c>
      <c r="R87" t="s">
        <v>11</v>
      </c>
      <c r="S87">
        <v>24</v>
      </c>
      <c r="T87">
        <f t="shared" si="4"/>
        <v>30</v>
      </c>
    </row>
    <row r="88" spans="1:20">
      <c r="A88" t="s">
        <v>2</v>
      </c>
      <c r="B88">
        <v>4073</v>
      </c>
      <c r="C88" t="s">
        <v>3</v>
      </c>
      <c r="D88">
        <v>670463</v>
      </c>
      <c r="E88" t="s">
        <v>4</v>
      </c>
      <c r="F88">
        <v>0.1</v>
      </c>
      <c r="G88" t="s">
        <v>5</v>
      </c>
      <c r="H88">
        <v>440</v>
      </c>
      <c r="I88" t="s">
        <v>6</v>
      </c>
      <c r="J88">
        <v>225605</v>
      </c>
      <c r="K88" t="s">
        <v>7</v>
      </c>
      <c r="L88">
        <v>7488</v>
      </c>
      <c r="M88" t="s">
        <v>8</v>
      </c>
      <c r="N88">
        <v>0</v>
      </c>
      <c r="O88" t="s">
        <v>9</v>
      </c>
      <c r="P88" t="s">
        <v>10</v>
      </c>
      <c r="Q88">
        <v>29</v>
      </c>
      <c r="R88" t="s">
        <v>11</v>
      </c>
      <c r="S88">
        <v>31</v>
      </c>
      <c r="T88">
        <f t="shared" si="4"/>
        <v>12760</v>
      </c>
    </row>
    <row r="89" spans="1:20">
      <c r="A89" t="s">
        <v>2</v>
      </c>
      <c r="B89">
        <v>4073</v>
      </c>
      <c r="C89" t="s">
        <v>3</v>
      </c>
      <c r="D89">
        <v>670464</v>
      </c>
      <c r="E89" t="s">
        <v>4</v>
      </c>
      <c r="F89">
        <v>0.1</v>
      </c>
      <c r="G89" t="s">
        <v>5</v>
      </c>
      <c r="H89">
        <v>1</v>
      </c>
      <c r="I89" t="s">
        <v>6</v>
      </c>
      <c r="J89">
        <v>-500</v>
      </c>
      <c r="K89" t="s">
        <v>7</v>
      </c>
      <c r="L89">
        <v>1</v>
      </c>
      <c r="M89" t="s">
        <v>8</v>
      </c>
      <c r="N89">
        <v>0</v>
      </c>
      <c r="O89" t="s">
        <v>9</v>
      </c>
      <c r="P89" t="s">
        <v>10</v>
      </c>
      <c r="Q89">
        <v>50</v>
      </c>
      <c r="R89" t="s">
        <v>11</v>
      </c>
      <c r="S89">
        <v>25</v>
      </c>
      <c r="T89">
        <f t="shared" si="4"/>
        <v>50</v>
      </c>
    </row>
    <row r="90" spans="1:20">
      <c r="A90" t="s">
        <v>2</v>
      </c>
      <c r="B90">
        <v>4073</v>
      </c>
      <c r="C90" t="s">
        <v>3</v>
      </c>
      <c r="D90">
        <v>672585</v>
      </c>
      <c r="E90" t="s">
        <v>4</v>
      </c>
      <c r="F90">
        <v>0.1</v>
      </c>
      <c r="G90" t="s">
        <v>5</v>
      </c>
      <c r="H90">
        <v>2121</v>
      </c>
      <c r="I90" t="s">
        <v>6</v>
      </c>
      <c r="J90">
        <v>2347975</v>
      </c>
      <c r="K90" t="s">
        <v>7</v>
      </c>
      <c r="L90">
        <v>32563</v>
      </c>
      <c r="M90" t="s">
        <v>8</v>
      </c>
      <c r="N90">
        <v>0</v>
      </c>
      <c r="O90" t="s">
        <v>9</v>
      </c>
      <c r="P90" t="s">
        <v>10</v>
      </c>
      <c r="Q90">
        <v>72</v>
      </c>
      <c r="R90" t="s">
        <v>11</v>
      </c>
      <c r="S90">
        <v>31</v>
      </c>
      <c r="T90">
        <f t="shared" si="4"/>
        <v>152712</v>
      </c>
    </row>
    <row r="91" spans="1:20">
      <c r="A91" t="s">
        <v>2</v>
      </c>
      <c r="B91">
        <v>4073</v>
      </c>
      <c r="C91" t="s">
        <v>3</v>
      </c>
      <c r="D91">
        <v>672586</v>
      </c>
      <c r="E91" t="s">
        <v>4</v>
      </c>
      <c r="F91">
        <v>0.1</v>
      </c>
      <c r="G91" t="s">
        <v>5</v>
      </c>
      <c r="H91">
        <v>1</v>
      </c>
      <c r="I91" t="s">
        <v>6</v>
      </c>
      <c r="J91">
        <v>-500</v>
      </c>
      <c r="K91" t="s">
        <v>7</v>
      </c>
      <c r="L91">
        <v>1</v>
      </c>
      <c r="M91" t="s">
        <v>8</v>
      </c>
      <c r="N91">
        <v>0</v>
      </c>
      <c r="O91" t="s">
        <v>9</v>
      </c>
      <c r="P91" t="s">
        <v>10</v>
      </c>
      <c r="Q91">
        <v>50</v>
      </c>
      <c r="R91" t="s">
        <v>11</v>
      </c>
      <c r="S91">
        <v>25</v>
      </c>
      <c r="T91">
        <f t="shared" si="4"/>
        <v>50</v>
      </c>
    </row>
    <row r="92" spans="1:20">
      <c r="A92" t="s">
        <v>2</v>
      </c>
      <c r="B92">
        <v>4073</v>
      </c>
      <c r="C92" t="s">
        <v>3</v>
      </c>
      <c r="D92">
        <v>672587</v>
      </c>
      <c r="E92" t="s">
        <v>4</v>
      </c>
      <c r="F92">
        <v>0.1</v>
      </c>
      <c r="G92" t="s">
        <v>5</v>
      </c>
      <c r="H92">
        <v>1</v>
      </c>
      <c r="I92" t="s">
        <v>6</v>
      </c>
      <c r="J92">
        <v>-500</v>
      </c>
      <c r="K92" t="s">
        <v>7</v>
      </c>
      <c r="L92">
        <v>1</v>
      </c>
      <c r="M92" t="s">
        <v>8</v>
      </c>
      <c r="N92">
        <v>0</v>
      </c>
      <c r="O92" t="s">
        <v>9</v>
      </c>
      <c r="P92" t="s">
        <v>10</v>
      </c>
      <c r="Q92">
        <v>50</v>
      </c>
      <c r="R92" t="s">
        <v>11</v>
      </c>
      <c r="S92">
        <v>25</v>
      </c>
      <c r="T92">
        <f t="shared" si="4"/>
        <v>50</v>
      </c>
    </row>
    <row r="93" spans="1:20">
      <c r="A93" t="s">
        <v>2</v>
      </c>
      <c r="B93">
        <v>4073</v>
      </c>
      <c r="C93" t="s">
        <v>3</v>
      </c>
      <c r="D93">
        <v>673128</v>
      </c>
      <c r="E93" t="s">
        <v>4</v>
      </c>
      <c r="F93">
        <v>0.1</v>
      </c>
      <c r="G93" t="s">
        <v>5</v>
      </c>
      <c r="H93">
        <v>541</v>
      </c>
      <c r="I93" t="s">
        <v>6</v>
      </c>
      <c r="J93">
        <v>463495</v>
      </c>
      <c r="K93" t="s">
        <v>7</v>
      </c>
      <c r="L93">
        <v>8279</v>
      </c>
      <c r="M93" t="s">
        <v>8</v>
      </c>
      <c r="N93">
        <v>0</v>
      </c>
      <c r="O93" t="s">
        <v>9</v>
      </c>
      <c r="P93" t="s">
        <v>10</v>
      </c>
      <c r="Q93">
        <v>55</v>
      </c>
      <c r="R93" t="s">
        <v>11</v>
      </c>
      <c r="S93">
        <v>31</v>
      </c>
      <c r="T93">
        <f t="shared" si="4"/>
        <v>29755</v>
      </c>
    </row>
    <row r="94" spans="1:20">
      <c r="A94" t="s">
        <v>2</v>
      </c>
      <c r="B94">
        <v>4073</v>
      </c>
      <c r="C94" t="s">
        <v>3</v>
      </c>
      <c r="D94">
        <v>673131</v>
      </c>
      <c r="E94" t="s">
        <v>4</v>
      </c>
      <c r="F94">
        <v>0.1</v>
      </c>
      <c r="G94" t="s">
        <v>5</v>
      </c>
      <c r="H94">
        <v>3</v>
      </c>
      <c r="I94" t="s">
        <v>6</v>
      </c>
      <c r="J94">
        <v>-340</v>
      </c>
      <c r="K94" t="s">
        <v>7</v>
      </c>
      <c r="L94">
        <v>5</v>
      </c>
      <c r="M94" t="s">
        <v>8</v>
      </c>
      <c r="N94">
        <v>0</v>
      </c>
      <c r="O94" t="s">
        <v>9</v>
      </c>
      <c r="P94" t="s">
        <v>10</v>
      </c>
      <c r="Q94">
        <v>40</v>
      </c>
      <c r="R94" t="s">
        <v>11</v>
      </c>
      <c r="S94">
        <v>30</v>
      </c>
      <c r="T94">
        <f t="shared" si="4"/>
        <v>120</v>
      </c>
    </row>
    <row r="95" spans="1:20">
      <c r="A95" t="s">
        <v>2</v>
      </c>
      <c r="B95">
        <v>4073</v>
      </c>
      <c r="C95" t="s">
        <v>3</v>
      </c>
      <c r="D95">
        <v>673132</v>
      </c>
      <c r="E95" t="s">
        <v>4</v>
      </c>
      <c r="F95">
        <v>0.1</v>
      </c>
      <c r="G95" t="s">
        <v>5</v>
      </c>
      <c r="H95">
        <v>1</v>
      </c>
      <c r="I95" t="s">
        <v>6</v>
      </c>
      <c r="J95">
        <v>-500</v>
      </c>
      <c r="K95" t="s">
        <v>7</v>
      </c>
      <c r="L95">
        <v>1</v>
      </c>
      <c r="M95" t="s">
        <v>8</v>
      </c>
      <c r="N95">
        <v>0</v>
      </c>
      <c r="O95" t="s">
        <v>9</v>
      </c>
      <c r="P95" t="s">
        <v>10</v>
      </c>
      <c r="Q95">
        <v>35</v>
      </c>
      <c r="R95" t="s">
        <v>11</v>
      </c>
      <c r="S95">
        <v>27</v>
      </c>
      <c r="T95">
        <f t="shared" si="4"/>
        <v>35</v>
      </c>
    </row>
    <row r="96" spans="1:20">
      <c r="A96" t="s">
        <v>2</v>
      </c>
      <c r="B96">
        <v>4073</v>
      </c>
      <c r="C96" t="s">
        <v>3</v>
      </c>
      <c r="D96">
        <v>673163</v>
      </c>
      <c r="E96" t="s">
        <v>4</v>
      </c>
      <c r="F96">
        <v>0.1</v>
      </c>
      <c r="G96" t="s">
        <v>5</v>
      </c>
      <c r="H96">
        <v>31</v>
      </c>
      <c r="I96" t="s">
        <v>6</v>
      </c>
      <c r="J96">
        <v>2805</v>
      </c>
      <c r="K96" t="s">
        <v>7</v>
      </c>
      <c r="L96">
        <v>122</v>
      </c>
      <c r="M96" t="s">
        <v>8</v>
      </c>
      <c r="N96">
        <v>0</v>
      </c>
      <c r="O96" t="s">
        <v>9</v>
      </c>
      <c r="P96" t="s">
        <v>10</v>
      </c>
      <c r="Q96">
        <v>27</v>
      </c>
      <c r="R96" t="s">
        <v>11</v>
      </c>
      <c r="S96">
        <v>29</v>
      </c>
      <c r="T96">
        <f t="shared" si="4"/>
        <v>837</v>
      </c>
    </row>
    <row r="97" spans="1:20">
      <c r="A97" t="s">
        <v>2</v>
      </c>
      <c r="B97">
        <v>4073</v>
      </c>
      <c r="C97" t="s">
        <v>3</v>
      </c>
      <c r="D97">
        <v>674236</v>
      </c>
      <c r="E97" t="s">
        <v>4</v>
      </c>
      <c r="F97">
        <v>0.1</v>
      </c>
      <c r="G97" t="s">
        <v>5</v>
      </c>
      <c r="H97">
        <v>1073</v>
      </c>
      <c r="I97" t="s">
        <v>6</v>
      </c>
      <c r="J97">
        <v>1001790</v>
      </c>
      <c r="K97" t="s">
        <v>7</v>
      </c>
      <c r="L97">
        <v>17565</v>
      </c>
      <c r="M97" t="s">
        <v>8</v>
      </c>
      <c r="N97">
        <v>0</v>
      </c>
      <c r="O97" t="s">
        <v>9</v>
      </c>
      <c r="P97" t="s">
        <v>10</v>
      </c>
      <c r="Q97">
        <v>57</v>
      </c>
      <c r="R97" t="s">
        <v>11</v>
      </c>
      <c r="S97">
        <v>31</v>
      </c>
      <c r="T97">
        <f t="shared" si="4"/>
        <v>61161</v>
      </c>
    </row>
    <row r="98" spans="1:20">
      <c r="A98" t="s">
        <v>2</v>
      </c>
      <c r="B98">
        <v>4073</v>
      </c>
      <c r="C98" t="s">
        <v>3</v>
      </c>
      <c r="D98">
        <v>674237</v>
      </c>
      <c r="E98" t="s">
        <v>4</v>
      </c>
      <c r="F98">
        <v>0.1</v>
      </c>
      <c r="G98" t="s">
        <v>5</v>
      </c>
      <c r="H98">
        <v>1</v>
      </c>
      <c r="I98" t="s">
        <v>6</v>
      </c>
      <c r="J98">
        <v>-500</v>
      </c>
      <c r="K98" t="s">
        <v>7</v>
      </c>
      <c r="L98">
        <v>1</v>
      </c>
      <c r="M98" t="s">
        <v>8</v>
      </c>
      <c r="N98">
        <v>0</v>
      </c>
      <c r="O98" t="s">
        <v>9</v>
      </c>
      <c r="P98" t="s">
        <v>10</v>
      </c>
      <c r="Q98">
        <v>90</v>
      </c>
      <c r="R98" t="s">
        <v>11</v>
      </c>
      <c r="S98">
        <v>26</v>
      </c>
      <c r="T98">
        <f t="shared" si="4"/>
        <v>90</v>
      </c>
    </row>
    <row r="99" spans="1:20">
      <c r="A99" t="s">
        <v>2</v>
      </c>
      <c r="B99">
        <v>4073</v>
      </c>
      <c r="C99" t="s">
        <v>3</v>
      </c>
      <c r="D99">
        <v>674346</v>
      </c>
      <c r="E99" t="s">
        <v>4</v>
      </c>
      <c r="F99">
        <v>0.1</v>
      </c>
      <c r="G99" t="s">
        <v>5</v>
      </c>
      <c r="H99">
        <v>109</v>
      </c>
      <c r="I99" t="s">
        <v>6</v>
      </c>
      <c r="J99">
        <v>156900</v>
      </c>
      <c r="K99" t="s">
        <v>7</v>
      </c>
      <c r="L99">
        <v>1609</v>
      </c>
      <c r="M99" t="s">
        <v>8</v>
      </c>
      <c r="N99">
        <v>0</v>
      </c>
      <c r="O99" t="s">
        <v>9</v>
      </c>
      <c r="P99" t="s">
        <v>10</v>
      </c>
      <c r="Q99">
        <v>97</v>
      </c>
      <c r="R99" t="s">
        <v>11</v>
      </c>
      <c r="S99">
        <v>31</v>
      </c>
      <c r="T99">
        <f t="shared" si="4"/>
        <v>10573</v>
      </c>
    </row>
    <row r="100" spans="1:20">
      <c r="A100" t="s">
        <v>2</v>
      </c>
      <c r="B100">
        <v>4073</v>
      </c>
      <c r="C100" t="s">
        <v>3</v>
      </c>
      <c r="D100">
        <v>674349</v>
      </c>
      <c r="E100" t="s">
        <v>4</v>
      </c>
      <c r="F100">
        <v>0.1</v>
      </c>
      <c r="G100" t="s">
        <v>5</v>
      </c>
      <c r="H100">
        <v>3</v>
      </c>
      <c r="I100" t="s">
        <v>6</v>
      </c>
      <c r="J100">
        <v>-100</v>
      </c>
      <c r="K100" t="s">
        <v>7</v>
      </c>
      <c r="L100">
        <v>5</v>
      </c>
      <c r="M100" t="s">
        <v>8</v>
      </c>
      <c r="N100">
        <v>0</v>
      </c>
      <c r="O100" t="s">
        <v>9</v>
      </c>
      <c r="P100" t="s">
        <v>10</v>
      </c>
      <c r="Q100">
        <v>100</v>
      </c>
      <c r="R100" t="s">
        <v>11</v>
      </c>
      <c r="S100">
        <v>30</v>
      </c>
      <c r="T100">
        <f t="shared" si="4"/>
        <v>300</v>
      </c>
    </row>
    <row r="101" spans="1:20">
      <c r="A101" t="s">
        <v>2</v>
      </c>
      <c r="B101">
        <v>4073</v>
      </c>
      <c r="C101" t="s">
        <v>3</v>
      </c>
      <c r="D101">
        <v>674354</v>
      </c>
      <c r="E101" t="s">
        <v>4</v>
      </c>
      <c r="F101">
        <v>0.1</v>
      </c>
      <c r="G101" t="s">
        <v>5</v>
      </c>
      <c r="H101">
        <v>5</v>
      </c>
      <c r="I101" t="s">
        <v>6</v>
      </c>
      <c r="J101">
        <v>900</v>
      </c>
      <c r="K101" t="s">
        <v>7</v>
      </c>
      <c r="L101">
        <v>15</v>
      </c>
      <c r="M101" t="s">
        <v>8</v>
      </c>
      <c r="N101">
        <v>0</v>
      </c>
      <c r="O101" t="s">
        <v>9</v>
      </c>
      <c r="P101" t="s">
        <v>10</v>
      </c>
      <c r="Q101">
        <v>100</v>
      </c>
      <c r="R101" t="s">
        <v>11</v>
      </c>
      <c r="S101">
        <v>30</v>
      </c>
      <c r="T101">
        <f t="shared" si="4"/>
        <v>500</v>
      </c>
    </row>
    <row r="102" spans="1:20">
      <c r="A102" t="s">
        <v>2</v>
      </c>
      <c r="B102">
        <v>4073</v>
      </c>
      <c r="C102" t="s">
        <v>3</v>
      </c>
      <c r="D102">
        <v>674471</v>
      </c>
      <c r="E102" t="s">
        <v>4</v>
      </c>
      <c r="F102">
        <v>0.1</v>
      </c>
      <c r="G102" t="s">
        <v>5</v>
      </c>
      <c r="H102">
        <v>117</v>
      </c>
      <c r="I102" t="s">
        <v>6</v>
      </c>
      <c r="J102">
        <v>152295</v>
      </c>
      <c r="K102" t="s">
        <v>7</v>
      </c>
      <c r="L102">
        <v>1598</v>
      </c>
      <c r="M102" t="s">
        <v>8</v>
      </c>
      <c r="N102">
        <v>0</v>
      </c>
      <c r="O102" t="s">
        <v>9</v>
      </c>
      <c r="P102" t="s">
        <v>10</v>
      </c>
      <c r="Q102">
        <v>96</v>
      </c>
      <c r="R102" t="s">
        <v>11</v>
      </c>
      <c r="S102">
        <v>31</v>
      </c>
      <c r="T102">
        <f t="shared" si="4"/>
        <v>11232</v>
      </c>
    </row>
    <row r="103" spans="1:20">
      <c r="A103" t="s">
        <v>2</v>
      </c>
      <c r="B103">
        <v>4073</v>
      </c>
      <c r="C103" t="s">
        <v>3</v>
      </c>
      <c r="D103">
        <v>674579</v>
      </c>
      <c r="E103" t="s">
        <v>4</v>
      </c>
      <c r="F103">
        <v>0.1</v>
      </c>
      <c r="G103" t="s">
        <v>5</v>
      </c>
      <c r="H103">
        <v>108</v>
      </c>
      <c r="I103" t="s">
        <v>6</v>
      </c>
      <c r="J103">
        <v>139550</v>
      </c>
      <c r="K103" t="s">
        <v>7</v>
      </c>
      <c r="L103">
        <v>1422</v>
      </c>
      <c r="M103" t="s">
        <v>8</v>
      </c>
      <c r="N103">
        <v>0</v>
      </c>
      <c r="O103" t="s">
        <v>9</v>
      </c>
      <c r="P103" t="s">
        <v>10</v>
      </c>
      <c r="Q103">
        <v>98</v>
      </c>
      <c r="R103" t="s">
        <v>11</v>
      </c>
      <c r="S103">
        <v>31</v>
      </c>
      <c r="T103">
        <f t="shared" si="4"/>
        <v>10584</v>
      </c>
    </row>
    <row r="104" spans="1:20">
      <c r="A104" t="s">
        <v>2</v>
      </c>
      <c r="B104">
        <v>4073</v>
      </c>
      <c r="C104" t="s">
        <v>3</v>
      </c>
      <c r="D104">
        <v>674690</v>
      </c>
      <c r="E104" t="s">
        <v>4</v>
      </c>
      <c r="F104">
        <v>0.1</v>
      </c>
      <c r="G104" t="s">
        <v>5</v>
      </c>
      <c r="H104">
        <v>111</v>
      </c>
      <c r="I104" t="s">
        <v>6</v>
      </c>
      <c r="J104">
        <v>150725</v>
      </c>
      <c r="K104" t="s">
        <v>7</v>
      </c>
      <c r="L104">
        <v>1642</v>
      </c>
      <c r="M104" t="s">
        <v>8</v>
      </c>
      <c r="N104">
        <v>0</v>
      </c>
      <c r="O104" t="s">
        <v>9</v>
      </c>
      <c r="P104" t="s">
        <v>10</v>
      </c>
      <c r="Q104">
        <v>91</v>
      </c>
      <c r="R104" t="s">
        <v>11</v>
      </c>
      <c r="S104">
        <v>31</v>
      </c>
      <c r="T104">
        <f t="shared" si="4"/>
        <v>10101</v>
      </c>
    </row>
    <row r="105" spans="1:20">
      <c r="A105" t="s">
        <v>2</v>
      </c>
      <c r="B105">
        <v>4073</v>
      </c>
      <c r="C105" t="s">
        <v>3</v>
      </c>
      <c r="D105">
        <v>674691</v>
      </c>
      <c r="E105" t="s">
        <v>4</v>
      </c>
      <c r="F105">
        <v>0.1</v>
      </c>
      <c r="G105" t="s">
        <v>5</v>
      </c>
      <c r="H105">
        <v>1</v>
      </c>
      <c r="I105" t="s">
        <v>6</v>
      </c>
      <c r="J105">
        <v>-500</v>
      </c>
      <c r="K105" t="s">
        <v>7</v>
      </c>
      <c r="L105">
        <v>1</v>
      </c>
      <c r="M105" t="s">
        <v>8</v>
      </c>
      <c r="N105">
        <v>0</v>
      </c>
      <c r="O105" t="s">
        <v>9</v>
      </c>
      <c r="P105" t="s">
        <v>10</v>
      </c>
      <c r="Q105">
        <v>90</v>
      </c>
      <c r="R105" t="s">
        <v>11</v>
      </c>
      <c r="S105">
        <v>26</v>
      </c>
      <c r="T105">
        <f t="shared" si="4"/>
        <v>90</v>
      </c>
    </row>
    <row r="106" spans="1:20">
      <c r="A106" t="s">
        <v>2</v>
      </c>
      <c r="B106">
        <v>4073</v>
      </c>
      <c r="C106" t="s">
        <v>3</v>
      </c>
      <c r="D106">
        <v>674888</v>
      </c>
      <c r="E106" t="s">
        <v>4</v>
      </c>
      <c r="F106">
        <v>0.1</v>
      </c>
      <c r="G106" t="s">
        <v>5</v>
      </c>
      <c r="H106">
        <v>197</v>
      </c>
      <c r="I106" t="s">
        <v>6</v>
      </c>
      <c r="J106">
        <v>182960</v>
      </c>
      <c r="K106" t="s">
        <v>7</v>
      </c>
      <c r="L106">
        <v>2374</v>
      </c>
      <c r="M106" t="s">
        <v>8</v>
      </c>
      <c r="N106">
        <v>0</v>
      </c>
      <c r="O106" t="s">
        <v>9</v>
      </c>
      <c r="P106" t="s">
        <v>10</v>
      </c>
      <c r="Q106">
        <v>69</v>
      </c>
      <c r="R106" t="s">
        <v>11</v>
      </c>
      <c r="S106">
        <v>31</v>
      </c>
      <c r="T106">
        <f t="shared" si="4"/>
        <v>13593</v>
      </c>
    </row>
    <row r="107" spans="1:20">
      <c r="A107" t="s">
        <v>2</v>
      </c>
      <c r="B107">
        <v>4073</v>
      </c>
      <c r="C107" t="s">
        <v>3</v>
      </c>
      <c r="D107">
        <v>674988</v>
      </c>
      <c r="E107" t="s">
        <v>4</v>
      </c>
      <c r="F107">
        <v>0.1</v>
      </c>
      <c r="G107" t="s">
        <v>5</v>
      </c>
      <c r="H107">
        <v>100</v>
      </c>
      <c r="I107" t="s">
        <v>6</v>
      </c>
      <c r="J107">
        <v>34255</v>
      </c>
      <c r="K107" t="s">
        <v>7</v>
      </c>
      <c r="L107">
        <v>854</v>
      </c>
      <c r="M107" t="s">
        <v>8</v>
      </c>
      <c r="N107">
        <v>0</v>
      </c>
      <c r="O107" t="s">
        <v>9</v>
      </c>
      <c r="P107" t="s">
        <v>10</v>
      </c>
      <c r="Q107">
        <v>41</v>
      </c>
      <c r="R107" t="s">
        <v>11</v>
      </c>
      <c r="S107">
        <v>31</v>
      </c>
      <c r="T107">
        <f t="shared" si="4"/>
        <v>4100</v>
      </c>
    </row>
    <row r="108" spans="1:20">
      <c r="A108" t="s">
        <v>2</v>
      </c>
      <c r="B108">
        <v>4073</v>
      </c>
      <c r="C108" t="s">
        <v>3</v>
      </c>
      <c r="D108">
        <v>675656</v>
      </c>
      <c r="E108" t="s">
        <v>4</v>
      </c>
      <c r="F108">
        <v>0.1</v>
      </c>
      <c r="G108" t="s">
        <v>5</v>
      </c>
      <c r="H108">
        <v>668</v>
      </c>
      <c r="I108" t="s">
        <v>6</v>
      </c>
      <c r="J108">
        <v>582935</v>
      </c>
      <c r="K108" t="s">
        <v>7</v>
      </c>
      <c r="L108">
        <v>10502</v>
      </c>
      <c r="M108" t="s">
        <v>8</v>
      </c>
      <c r="N108">
        <v>0</v>
      </c>
      <c r="O108" t="s">
        <v>9</v>
      </c>
      <c r="P108" t="s">
        <v>10</v>
      </c>
      <c r="Q108">
        <v>56</v>
      </c>
      <c r="R108" t="s">
        <v>11</v>
      </c>
      <c r="S108">
        <v>31</v>
      </c>
      <c r="T108">
        <f t="shared" si="4"/>
        <v>37408</v>
      </c>
    </row>
    <row r="109" spans="1:20">
      <c r="A109" t="s">
        <v>2</v>
      </c>
      <c r="B109">
        <v>4073</v>
      </c>
      <c r="C109" t="s">
        <v>3</v>
      </c>
      <c r="D109">
        <v>675670</v>
      </c>
      <c r="E109" t="s">
        <v>4</v>
      </c>
      <c r="F109">
        <v>0.1</v>
      </c>
      <c r="G109" t="s">
        <v>5</v>
      </c>
      <c r="H109">
        <v>14</v>
      </c>
      <c r="I109" t="s">
        <v>6</v>
      </c>
      <c r="J109">
        <v>2510</v>
      </c>
      <c r="K109" t="s">
        <v>7</v>
      </c>
      <c r="L109">
        <v>40</v>
      </c>
      <c r="M109" t="s">
        <v>8</v>
      </c>
      <c r="N109">
        <v>0</v>
      </c>
      <c r="O109" t="s">
        <v>9</v>
      </c>
      <c r="P109" t="s">
        <v>10</v>
      </c>
      <c r="Q109">
        <v>77</v>
      </c>
      <c r="R109" t="s">
        <v>11</v>
      </c>
      <c r="S109">
        <v>31</v>
      </c>
      <c r="T109">
        <f t="shared" si="4"/>
        <v>1078</v>
      </c>
    </row>
    <row r="110" spans="1:20">
      <c r="A110" t="s">
        <v>2</v>
      </c>
      <c r="B110">
        <v>4073</v>
      </c>
      <c r="C110" t="s">
        <v>3</v>
      </c>
      <c r="D110">
        <v>675671</v>
      </c>
      <c r="E110" t="s">
        <v>4</v>
      </c>
      <c r="F110">
        <v>0.1</v>
      </c>
      <c r="G110" t="s">
        <v>5</v>
      </c>
      <c r="H110">
        <v>1</v>
      </c>
      <c r="I110" t="s">
        <v>6</v>
      </c>
      <c r="J110">
        <v>-500</v>
      </c>
      <c r="K110" t="s">
        <v>7</v>
      </c>
      <c r="L110">
        <v>1</v>
      </c>
      <c r="M110" t="s">
        <v>8</v>
      </c>
      <c r="N110">
        <v>0</v>
      </c>
      <c r="O110" t="s">
        <v>9</v>
      </c>
      <c r="P110" t="s">
        <v>10</v>
      </c>
      <c r="Q110">
        <v>80</v>
      </c>
      <c r="R110" t="s">
        <v>11</v>
      </c>
      <c r="S110">
        <v>26</v>
      </c>
      <c r="T110">
        <f t="shared" si="4"/>
        <v>80</v>
      </c>
    </row>
    <row r="111" spans="1:20">
      <c r="A111" t="s">
        <v>2</v>
      </c>
      <c r="B111">
        <v>4073</v>
      </c>
      <c r="C111" t="s">
        <v>3</v>
      </c>
      <c r="D111">
        <v>675676</v>
      </c>
      <c r="E111" t="s">
        <v>4</v>
      </c>
      <c r="F111">
        <v>0.1</v>
      </c>
      <c r="G111" t="s">
        <v>5</v>
      </c>
      <c r="H111">
        <v>5</v>
      </c>
      <c r="I111" t="s">
        <v>6</v>
      </c>
      <c r="J111">
        <v>435</v>
      </c>
      <c r="K111" t="s">
        <v>7</v>
      </c>
      <c r="L111">
        <v>13</v>
      </c>
      <c r="M111" t="s">
        <v>8</v>
      </c>
      <c r="N111">
        <v>0</v>
      </c>
      <c r="O111" t="s">
        <v>9</v>
      </c>
      <c r="P111" t="s">
        <v>10</v>
      </c>
      <c r="Q111">
        <v>77</v>
      </c>
      <c r="R111" t="s">
        <v>11</v>
      </c>
      <c r="S111">
        <v>31</v>
      </c>
      <c r="T111">
        <f t="shared" si="4"/>
        <v>385</v>
      </c>
    </row>
    <row r="112" spans="1:20">
      <c r="A112" t="s">
        <v>2</v>
      </c>
      <c r="B112">
        <v>4073</v>
      </c>
      <c r="C112" t="s">
        <v>3</v>
      </c>
      <c r="D112">
        <v>675708</v>
      </c>
      <c r="E112" t="s">
        <v>4</v>
      </c>
      <c r="F112">
        <v>0.1</v>
      </c>
      <c r="G112" t="s">
        <v>5</v>
      </c>
      <c r="H112">
        <v>32</v>
      </c>
      <c r="I112" t="s">
        <v>6</v>
      </c>
      <c r="J112">
        <v>16000</v>
      </c>
      <c r="K112" t="s">
        <v>7</v>
      </c>
      <c r="L112">
        <v>224</v>
      </c>
      <c r="M112" t="s">
        <v>8</v>
      </c>
      <c r="N112">
        <v>0</v>
      </c>
      <c r="O112" t="s">
        <v>9</v>
      </c>
      <c r="P112" t="s">
        <v>10</v>
      </c>
      <c r="Q112">
        <v>73</v>
      </c>
      <c r="R112" t="s">
        <v>11</v>
      </c>
      <c r="S112">
        <v>31</v>
      </c>
      <c r="T112">
        <f t="shared" si="4"/>
        <v>2336</v>
      </c>
    </row>
    <row r="113" spans="1:20">
      <c r="A113" t="s">
        <v>2</v>
      </c>
      <c r="B113">
        <v>4073</v>
      </c>
      <c r="C113" t="s">
        <v>3</v>
      </c>
      <c r="D113">
        <v>675924</v>
      </c>
      <c r="E113" t="s">
        <v>4</v>
      </c>
      <c r="F113">
        <v>0.1</v>
      </c>
      <c r="G113" t="s">
        <v>5</v>
      </c>
      <c r="H113">
        <v>216</v>
      </c>
      <c r="I113" t="s">
        <v>6</v>
      </c>
      <c r="J113">
        <v>265475</v>
      </c>
      <c r="K113" t="s">
        <v>7</v>
      </c>
      <c r="L113">
        <v>3504</v>
      </c>
      <c r="M113" t="s">
        <v>8</v>
      </c>
      <c r="N113">
        <v>0</v>
      </c>
      <c r="O113" t="s">
        <v>9</v>
      </c>
      <c r="P113" t="s">
        <v>10</v>
      </c>
      <c r="Q113">
        <v>76</v>
      </c>
      <c r="R113" t="s">
        <v>11</v>
      </c>
      <c r="S113">
        <v>31</v>
      </c>
      <c r="T113">
        <f t="shared" si="4"/>
        <v>16416</v>
      </c>
    </row>
    <row r="114" spans="1:20">
      <c r="A114" t="s">
        <v>2</v>
      </c>
      <c r="B114">
        <v>4073</v>
      </c>
      <c r="C114" t="s">
        <v>3</v>
      </c>
      <c r="D114">
        <v>676564</v>
      </c>
      <c r="E114" t="s">
        <v>4</v>
      </c>
      <c r="F114">
        <v>0.1</v>
      </c>
      <c r="G114" t="s">
        <v>5</v>
      </c>
      <c r="H114">
        <v>640</v>
      </c>
      <c r="I114" t="s">
        <v>6</v>
      </c>
      <c r="J114">
        <v>822960</v>
      </c>
      <c r="K114" t="s">
        <v>7</v>
      </c>
      <c r="L114">
        <v>9353</v>
      </c>
      <c r="M114" t="s">
        <v>8</v>
      </c>
      <c r="N114">
        <v>0</v>
      </c>
      <c r="O114" t="s">
        <v>9</v>
      </c>
      <c r="P114" t="s">
        <v>10</v>
      </c>
      <c r="Q114">
        <v>87</v>
      </c>
      <c r="R114" t="s">
        <v>11</v>
      </c>
      <c r="S114">
        <v>31</v>
      </c>
      <c r="T114">
        <f t="shared" si="4"/>
        <v>55680</v>
      </c>
    </row>
    <row r="115" spans="1:20">
      <c r="A115" t="s">
        <v>2</v>
      </c>
      <c r="B115">
        <v>4073</v>
      </c>
      <c r="C115" t="s">
        <v>3</v>
      </c>
      <c r="D115">
        <v>677174</v>
      </c>
      <c r="E115" t="s">
        <v>4</v>
      </c>
      <c r="F115">
        <v>0.1</v>
      </c>
      <c r="G115" t="s">
        <v>5</v>
      </c>
      <c r="H115">
        <v>610</v>
      </c>
      <c r="I115" t="s">
        <v>6</v>
      </c>
      <c r="J115">
        <v>590095</v>
      </c>
      <c r="K115" t="s">
        <v>7</v>
      </c>
      <c r="L115">
        <v>8921</v>
      </c>
      <c r="M115" t="s">
        <v>8</v>
      </c>
      <c r="N115">
        <v>0</v>
      </c>
      <c r="O115" t="s">
        <v>9</v>
      </c>
      <c r="P115" t="s">
        <v>10</v>
      </c>
      <c r="Q115">
        <v>66</v>
      </c>
      <c r="R115" t="s">
        <v>11</v>
      </c>
      <c r="S115">
        <v>31</v>
      </c>
      <c r="T115">
        <f t="shared" si="4"/>
        <v>40260</v>
      </c>
    </row>
    <row r="116" spans="1:20">
      <c r="A116" t="s">
        <v>2</v>
      </c>
      <c r="B116">
        <v>4073</v>
      </c>
      <c r="C116" t="s">
        <v>3</v>
      </c>
      <c r="D116">
        <v>677342</v>
      </c>
      <c r="E116" t="s">
        <v>4</v>
      </c>
      <c r="F116">
        <v>0.1</v>
      </c>
      <c r="G116" t="s">
        <v>5</v>
      </c>
      <c r="H116">
        <v>168</v>
      </c>
      <c r="I116" t="s">
        <v>6</v>
      </c>
      <c r="J116">
        <v>142790</v>
      </c>
      <c r="K116" t="s">
        <v>7</v>
      </c>
      <c r="L116">
        <v>1953</v>
      </c>
      <c r="M116" t="s">
        <v>8</v>
      </c>
      <c r="N116">
        <v>0</v>
      </c>
      <c r="O116" t="s">
        <v>9</v>
      </c>
      <c r="P116" t="s">
        <v>10</v>
      </c>
      <c r="Q116">
        <v>73</v>
      </c>
      <c r="R116" t="s">
        <v>11</v>
      </c>
      <c r="S116">
        <v>31</v>
      </c>
      <c r="T116">
        <f t="shared" si="4"/>
        <v>12264</v>
      </c>
    </row>
    <row r="117" spans="1:20">
      <c r="A117" t="s">
        <v>2</v>
      </c>
      <c r="B117">
        <v>4073</v>
      </c>
      <c r="C117" t="s">
        <v>3</v>
      </c>
      <c r="D117">
        <v>677343</v>
      </c>
      <c r="E117" t="s">
        <v>4</v>
      </c>
      <c r="F117">
        <v>0.1</v>
      </c>
      <c r="G117" t="s">
        <v>5</v>
      </c>
      <c r="H117">
        <v>1</v>
      </c>
      <c r="I117" t="s">
        <v>6</v>
      </c>
      <c r="J117">
        <v>-500</v>
      </c>
      <c r="K117" t="s">
        <v>7</v>
      </c>
      <c r="L117">
        <v>1</v>
      </c>
      <c r="M117" t="s">
        <v>8</v>
      </c>
      <c r="N117">
        <v>0</v>
      </c>
      <c r="O117" t="s">
        <v>9</v>
      </c>
      <c r="P117" t="s">
        <v>10</v>
      </c>
      <c r="Q117">
        <v>80</v>
      </c>
      <c r="R117" t="s">
        <v>11</v>
      </c>
      <c r="S117">
        <v>26</v>
      </c>
      <c r="T117">
        <f t="shared" si="4"/>
        <v>80</v>
      </c>
    </row>
    <row r="118" spans="1:20">
      <c r="A118" t="s">
        <v>2</v>
      </c>
      <c r="B118">
        <v>4073</v>
      </c>
      <c r="C118" t="s">
        <v>3</v>
      </c>
      <c r="D118">
        <v>677712</v>
      </c>
      <c r="E118" t="s">
        <v>4</v>
      </c>
      <c r="F118">
        <v>0.1</v>
      </c>
      <c r="G118" t="s">
        <v>5</v>
      </c>
      <c r="H118">
        <v>369</v>
      </c>
      <c r="I118" t="s">
        <v>6</v>
      </c>
      <c r="J118">
        <v>345445</v>
      </c>
      <c r="K118" t="s">
        <v>7</v>
      </c>
      <c r="L118">
        <v>4196</v>
      </c>
      <c r="M118" t="s">
        <v>8</v>
      </c>
      <c r="N118">
        <v>0</v>
      </c>
      <c r="O118" t="s">
        <v>9</v>
      </c>
      <c r="P118" t="s">
        <v>10</v>
      </c>
      <c r="Q118">
        <v>82</v>
      </c>
      <c r="R118" t="s">
        <v>11</v>
      </c>
      <c r="S118">
        <v>31</v>
      </c>
      <c r="T118">
        <f t="shared" si="4"/>
        <v>30258</v>
      </c>
    </row>
    <row r="119" spans="1:20">
      <c r="A119" t="s">
        <v>2</v>
      </c>
      <c r="B119">
        <v>4073</v>
      </c>
      <c r="C119" t="s">
        <v>3</v>
      </c>
      <c r="D119">
        <v>678306</v>
      </c>
      <c r="E119" t="s">
        <v>4</v>
      </c>
      <c r="F119">
        <v>0.1</v>
      </c>
      <c r="G119" t="s">
        <v>5</v>
      </c>
      <c r="H119">
        <v>594</v>
      </c>
      <c r="I119" t="s">
        <v>6</v>
      </c>
      <c r="J119">
        <v>849535</v>
      </c>
      <c r="K119" t="s">
        <v>7</v>
      </c>
      <c r="L119">
        <v>9681</v>
      </c>
      <c r="M119" t="s">
        <v>8</v>
      </c>
      <c r="N119">
        <v>0</v>
      </c>
      <c r="O119" t="s">
        <v>9</v>
      </c>
      <c r="P119" t="s">
        <v>10</v>
      </c>
      <c r="Q119">
        <v>88</v>
      </c>
      <c r="R119" t="s">
        <v>11</v>
      </c>
      <c r="S119">
        <v>31</v>
      </c>
      <c r="T119">
        <f t="shared" si="4"/>
        <v>52272</v>
      </c>
    </row>
    <row r="120" spans="1:20">
      <c r="A120" t="s">
        <v>2</v>
      </c>
      <c r="B120">
        <v>4073</v>
      </c>
      <c r="C120" t="s">
        <v>3</v>
      </c>
      <c r="D120">
        <v>680437</v>
      </c>
      <c r="E120" t="s">
        <v>4</v>
      </c>
      <c r="F120">
        <v>0.1</v>
      </c>
      <c r="G120" t="s">
        <v>5</v>
      </c>
      <c r="H120">
        <v>2131</v>
      </c>
      <c r="I120" t="s">
        <v>6</v>
      </c>
      <c r="J120">
        <v>3214455</v>
      </c>
      <c r="K120" t="s">
        <v>7</v>
      </c>
      <c r="L120">
        <v>35593</v>
      </c>
      <c r="M120" t="s">
        <v>8</v>
      </c>
      <c r="N120">
        <v>0</v>
      </c>
      <c r="O120" t="s">
        <v>9</v>
      </c>
      <c r="P120" t="s">
        <v>10</v>
      </c>
      <c r="Q120">
        <v>90</v>
      </c>
      <c r="R120" t="s">
        <v>11</v>
      </c>
      <c r="S120">
        <v>31</v>
      </c>
      <c r="T120">
        <f t="shared" si="4"/>
        <v>191790</v>
      </c>
    </row>
    <row r="121" spans="1:20">
      <c r="A121" t="s">
        <v>2</v>
      </c>
      <c r="B121">
        <v>4073</v>
      </c>
      <c r="C121" t="s">
        <v>3</v>
      </c>
      <c r="D121">
        <v>680649</v>
      </c>
      <c r="E121" t="s">
        <v>4</v>
      </c>
      <c r="F121">
        <v>0.1</v>
      </c>
      <c r="G121" t="s">
        <v>5</v>
      </c>
      <c r="H121">
        <v>212</v>
      </c>
      <c r="I121" t="s">
        <v>6</v>
      </c>
      <c r="J121">
        <v>290255</v>
      </c>
      <c r="K121" t="s">
        <v>7</v>
      </c>
      <c r="L121">
        <v>3146</v>
      </c>
      <c r="M121" t="s">
        <v>8</v>
      </c>
      <c r="N121">
        <v>0</v>
      </c>
      <c r="O121" t="s">
        <v>9</v>
      </c>
      <c r="P121" t="s">
        <v>10</v>
      </c>
      <c r="Q121">
        <v>93</v>
      </c>
      <c r="R121" t="s">
        <v>11</v>
      </c>
      <c r="S121">
        <v>31</v>
      </c>
      <c r="T121">
        <f t="shared" si="4"/>
        <v>19716</v>
      </c>
    </row>
    <row r="122" spans="1:20">
      <c r="A122" t="s">
        <v>2</v>
      </c>
      <c r="B122">
        <v>4073</v>
      </c>
      <c r="C122" t="s">
        <v>3</v>
      </c>
      <c r="D122">
        <v>680960</v>
      </c>
      <c r="E122" t="s">
        <v>4</v>
      </c>
      <c r="F122">
        <v>0.1</v>
      </c>
      <c r="G122" t="s">
        <v>5</v>
      </c>
      <c r="H122">
        <v>311</v>
      </c>
      <c r="I122" t="s">
        <v>6</v>
      </c>
      <c r="J122">
        <v>414220</v>
      </c>
      <c r="K122" t="s">
        <v>7</v>
      </c>
      <c r="L122">
        <v>4974</v>
      </c>
      <c r="M122" t="s">
        <v>8</v>
      </c>
      <c r="N122">
        <v>0</v>
      </c>
      <c r="O122" t="s">
        <v>9</v>
      </c>
      <c r="P122" t="s">
        <v>10</v>
      </c>
      <c r="Q122">
        <v>84</v>
      </c>
      <c r="R122" t="s">
        <v>11</v>
      </c>
      <c r="S122">
        <v>31</v>
      </c>
      <c r="T122">
        <f t="shared" si="4"/>
        <v>26124</v>
      </c>
    </row>
    <row r="123" spans="1:20">
      <c r="A123" t="s">
        <v>2</v>
      </c>
      <c r="B123">
        <v>4073</v>
      </c>
      <c r="C123" t="s">
        <v>3</v>
      </c>
      <c r="D123">
        <v>680990</v>
      </c>
      <c r="E123" t="s">
        <v>4</v>
      </c>
      <c r="F123">
        <v>0.1</v>
      </c>
      <c r="G123" t="s">
        <v>5</v>
      </c>
      <c r="H123">
        <v>30</v>
      </c>
      <c r="I123" t="s">
        <v>6</v>
      </c>
      <c r="J123">
        <v>23215</v>
      </c>
      <c r="K123" t="s">
        <v>7</v>
      </c>
      <c r="L123">
        <v>279</v>
      </c>
      <c r="M123" t="s">
        <v>8</v>
      </c>
      <c r="N123">
        <v>0</v>
      </c>
      <c r="O123" t="s">
        <v>9</v>
      </c>
      <c r="P123" t="s">
        <v>10</v>
      </c>
      <c r="Q123">
        <v>84</v>
      </c>
      <c r="R123" t="s">
        <v>11</v>
      </c>
      <c r="S123">
        <v>31</v>
      </c>
      <c r="T123">
        <f t="shared" si="4"/>
        <v>2520</v>
      </c>
    </row>
    <row r="124" spans="1:20">
      <c r="A124" t="s">
        <v>2</v>
      </c>
      <c r="B124">
        <v>4073</v>
      </c>
      <c r="C124" t="s">
        <v>3</v>
      </c>
      <c r="D124">
        <v>682740</v>
      </c>
      <c r="E124" t="s">
        <v>4</v>
      </c>
      <c r="F124">
        <v>0.1</v>
      </c>
      <c r="G124" t="s">
        <v>5</v>
      </c>
      <c r="H124">
        <v>1750</v>
      </c>
      <c r="I124" t="s">
        <v>6</v>
      </c>
      <c r="J124">
        <v>2260885</v>
      </c>
      <c r="K124" t="s">
        <v>7</v>
      </c>
      <c r="L124">
        <v>25842</v>
      </c>
      <c r="M124" t="s">
        <v>8</v>
      </c>
      <c r="N124">
        <v>0</v>
      </c>
      <c r="O124" t="s">
        <v>9</v>
      </c>
      <c r="P124" t="s">
        <v>10</v>
      </c>
      <c r="Q124">
        <v>87</v>
      </c>
      <c r="R124" t="s">
        <v>11</v>
      </c>
      <c r="S124">
        <v>31</v>
      </c>
      <c r="T124">
        <f t="shared" si="4"/>
        <v>152250</v>
      </c>
    </row>
    <row r="125" spans="1:20">
      <c r="A125" t="s">
        <v>2</v>
      </c>
      <c r="B125">
        <v>4073</v>
      </c>
      <c r="C125" t="s">
        <v>3</v>
      </c>
      <c r="D125">
        <v>682969</v>
      </c>
      <c r="E125" t="s">
        <v>4</v>
      </c>
      <c r="F125">
        <v>0.1</v>
      </c>
      <c r="G125" t="s">
        <v>5</v>
      </c>
      <c r="H125">
        <v>229</v>
      </c>
      <c r="I125" t="s">
        <v>6</v>
      </c>
      <c r="J125">
        <v>284640</v>
      </c>
      <c r="K125" t="s">
        <v>7</v>
      </c>
      <c r="L125">
        <v>3158</v>
      </c>
      <c r="M125" t="s">
        <v>8</v>
      </c>
      <c r="N125">
        <v>0</v>
      </c>
      <c r="O125" t="s">
        <v>9</v>
      </c>
      <c r="P125" t="s">
        <v>10</v>
      </c>
      <c r="Q125">
        <v>91</v>
      </c>
      <c r="R125" t="s">
        <v>11</v>
      </c>
      <c r="S125">
        <v>32</v>
      </c>
      <c r="T125">
        <f t="shared" si="4"/>
        <v>20839</v>
      </c>
    </row>
    <row r="126" spans="1:20">
      <c r="A126" t="s">
        <v>2</v>
      </c>
      <c r="B126">
        <v>4073</v>
      </c>
      <c r="C126" t="s">
        <v>3</v>
      </c>
      <c r="D126">
        <v>682972</v>
      </c>
      <c r="E126" t="s">
        <v>4</v>
      </c>
      <c r="F126">
        <v>0.1</v>
      </c>
      <c r="G126" t="s">
        <v>5</v>
      </c>
      <c r="H126">
        <v>3</v>
      </c>
      <c r="I126" t="s">
        <v>6</v>
      </c>
      <c r="J126">
        <v>0</v>
      </c>
      <c r="K126" t="s">
        <v>7</v>
      </c>
      <c r="L126">
        <v>6</v>
      </c>
      <c r="M126" t="s">
        <v>8</v>
      </c>
      <c r="N126">
        <v>0</v>
      </c>
      <c r="O126" t="s">
        <v>9</v>
      </c>
      <c r="P126" t="s">
        <v>10</v>
      </c>
      <c r="Q126">
        <v>100</v>
      </c>
      <c r="R126" t="s">
        <v>11</v>
      </c>
      <c r="S126">
        <v>30</v>
      </c>
      <c r="T126">
        <f t="shared" si="4"/>
        <v>300</v>
      </c>
    </row>
    <row r="127" spans="1:20">
      <c r="A127" t="s">
        <v>2</v>
      </c>
      <c r="B127">
        <v>4073</v>
      </c>
      <c r="C127" t="s">
        <v>3</v>
      </c>
      <c r="D127">
        <v>684459</v>
      </c>
      <c r="E127" t="s">
        <v>4</v>
      </c>
      <c r="F127">
        <v>0.1</v>
      </c>
      <c r="G127" t="s">
        <v>5</v>
      </c>
      <c r="H127">
        <v>1487</v>
      </c>
      <c r="I127" t="s">
        <v>6</v>
      </c>
      <c r="J127">
        <v>1099150</v>
      </c>
      <c r="K127" t="s">
        <v>7</v>
      </c>
      <c r="L127">
        <v>22623</v>
      </c>
      <c r="M127" t="s">
        <v>8</v>
      </c>
      <c r="N127">
        <v>0</v>
      </c>
      <c r="O127" t="s">
        <v>9</v>
      </c>
      <c r="P127" t="s">
        <v>10</v>
      </c>
      <c r="Q127">
        <v>51</v>
      </c>
      <c r="R127" t="s">
        <v>11</v>
      </c>
      <c r="S127">
        <v>31</v>
      </c>
      <c r="T127">
        <f t="shared" si="4"/>
        <v>75837</v>
      </c>
    </row>
    <row r="128" spans="1:20">
      <c r="A128" t="s">
        <v>2</v>
      </c>
      <c r="B128">
        <v>4073</v>
      </c>
      <c r="C128" t="s">
        <v>3</v>
      </c>
      <c r="D128">
        <v>685747</v>
      </c>
      <c r="E128" t="s">
        <v>4</v>
      </c>
      <c r="F128">
        <v>0.1</v>
      </c>
      <c r="G128" t="s">
        <v>5</v>
      </c>
      <c r="H128">
        <v>1288</v>
      </c>
      <c r="I128" t="s">
        <v>6</v>
      </c>
      <c r="J128">
        <v>534890</v>
      </c>
      <c r="K128" t="s">
        <v>7</v>
      </c>
      <c r="L128">
        <v>18286</v>
      </c>
      <c r="M128" t="s">
        <v>8</v>
      </c>
      <c r="N128">
        <v>0</v>
      </c>
      <c r="O128" t="s">
        <v>9</v>
      </c>
      <c r="P128" t="s">
        <v>10</v>
      </c>
      <c r="Q128">
        <v>29</v>
      </c>
      <c r="R128" t="s">
        <v>11</v>
      </c>
      <c r="S128">
        <v>31</v>
      </c>
      <c r="T128">
        <f t="shared" si="4"/>
        <v>37352</v>
      </c>
    </row>
    <row r="129" spans="1:20">
      <c r="A129" t="s">
        <v>2</v>
      </c>
      <c r="B129">
        <v>4073</v>
      </c>
      <c r="C129" t="s">
        <v>3</v>
      </c>
      <c r="D129">
        <v>685820</v>
      </c>
      <c r="E129" t="s">
        <v>4</v>
      </c>
      <c r="F129">
        <v>0.1</v>
      </c>
      <c r="G129" t="s">
        <v>5</v>
      </c>
      <c r="H129">
        <v>73</v>
      </c>
      <c r="I129" t="s">
        <v>6</v>
      </c>
      <c r="J129">
        <v>17190</v>
      </c>
      <c r="K129" t="s">
        <v>7</v>
      </c>
      <c r="L129">
        <v>606</v>
      </c>
      <c r="M129" t="s">
        <v>8</v>
      </c>
      <c r="N129">
        <v>0</v>
      </c>
      <c r="O129" t="s">
        <v>9</v>
      </c>
      <c r="P129" t="s">
        <v>10</v>
      </c>
      <c r="Q129">
        <v>28</v>
      </c>
      <c r="R129" t="s">
        <v>11</v>
      </c>
      <c r="S129">
        <v>31</v>
      </c>
      <c r="T129">
        <f t="shared" si="4"/>
        <v>2044</v>
      </c>
    </row>
    <row r="130" spans="1:20">
      <c r="A130" t="s">
        <v>2</v>
      </c>
      <c r="B130">
        <v>4073</v>
      </c>
      <c r="C130" t="s">
        <v>3</v>
      </c>
      <c r="D130">
        <v>685845</v>
      </c>
      <c r="E130" t="s">
        <v>4</v>
      </c>
      <c r="F130">
        <v>0.1</v>
      </c>
      <c r="G130" t="s">
        <v>5</v>
      </c>
      <c r="H130">
        <v>25</v>
      </c>
      <c r="I130" t="s">
        <v>6</v>
      </c>
      <c r="J130">
        <v>1570</v>
      </c>
      <c r="K130" t="s">
        <v>7</v>
      </c>
      <c r="L130">
        <v>88</v>
      </c>
      <c r="M130" t="s">
        <v>8</v>
      </c>
      <c r="N130">
        <v>0</v>
      </c>
      <c r="O130" t="s">
        <v>9</v>
      </c>
      <c r="P130" t="s">
        <v>10</v>
      </c>
      <c r="Q130">
        <v>23</v>
      </c>
      <c r="R130" t="s">
        <v>11</v>
      </c>
      <c r="S130">
        <v>31</v>
      </c>
      <c r="T130">
        <f t="shared" si="4"/>
        <v>575</v>
      </c>
    </row>
    <row r="131" spans="1:20">
      <c r="A131" t="s">
        <v>2</v>
      </c>
      <c r="B131">
        <v>4073</v>
      </c>
      <c r="C131" t="s">
        <v>3</v>
      </c>
      <c r="D131">
        <v>685846</v>
      </c>
      <c r="E131" t="s">
        <v>4</v>
      </c>
      <c r="F131">
        <v>0.1</v>
      </c>
      <c r="G131" t="s">
        <v>5</v>
      </c>
      <c r="H131">
        <v>1</v>
      </c>
      <c r="I131" t="s">
        <v>6</v>
      </c>
      <c r="J131">
        <v>-500</v>
      </c>
      <c r="K131" t="s">
        <v>7</v>
      </c>
      <c r="L131">
        <v>1</v>
      </c>
      <c r="M131" t="s">
        <v>8</v>
      </c>
      <c r="N131">
        <v>0</v>
      </c>
      <c r="O131" t="s">
        <v>9</v>
      </c>
      <c r="P131" t="s">
        <v>10</v>
      </c>
      <c r="Q131">
        <v>20</v>
      </c>
      <c r="R131" t="s">
        <v>11</v>
      </c>
      <c r="S131">
        <v>26</v>
      </c>
      <c r="T131">
        <f t="shared" si="4"/>
        <v>20</v>
      </c>
    </row>
    <row r="132" spans="1:20">
      <c r="A132" t="s">
        <v>2</v>
      </c>
      <c r="B132">
        <v>4073</v>
      </c>
      <c r="C132" t="s">
        <v>3</v>
      </c>
      <c r="D132">
        <v>688045</v>
      </c>
      <c r="E132" t="s">
        <v>4</v>
      </c>
      <c r="F132">
        <v>0.1</v>
      </c>
      <c r="G132" t="s">
        <v>5</v>
      </c>
      <c r="H132">
        <v>2199</v>
      </c>
      <c r="I132" t="s">
        <v>6</v>
      </c>
      <c r="J132">
        <v>1045990</v>
      </c>
      <c r="K132" t="s">
        <v>7</v>
      </c>
      <c r="L132">
        <v>33911</v>
      </c>
      <c r="M132" t="s">
        <v>8</v>
      </c>
      <c r="N132">
        <v>0</v>
      </c>
      <c r="O132" t="s">
        <v>9</v>
      </c>
      <c r="P132" t="s">
        <v>10</v>
      </c>
      <c r="Q132">
        <v>30</v>
      </c>
      <c r="R132" t="s">
        <v>11</v>
      </c>
      <c r="S132">
        <v>31</v>
      </c>
      <c r="T132">
        <f t="shared" si="4"/>
        <v>65970</v>
      </c>
    </row>
    <row r="133" spans="1:20">
      <c r="A133" t="s">
        <v>2</v>
      </c>
      <c r="B133">
        <v>4073</v>
      </c>
      <c r="C133" t="s">
        <v>3</v>
      </c>
      <c r="D133">
        <v>688848</v>
      </c>
      <c r="E133" t="s">
        <v>4</v>
      </c>
      <c r="F133">
        <v>0.1</v>
      </c>
      <c r="G133" t="s">
        <v>5</v>
      </c>
      <c r="H133">
        <v>803</v>
      </c>
      <c r="I133" t="s">
        <v>6</v>
      </c>
      <c r="J133">
        <v>497255</v>
      </c>
      <c r="K133" t="s">
        <v>7</v>
      </c>
      <c r="L133">
        <v>12506</v>
      </c>
      <c r="M133" t="s">
        <v>8</v>
      </c>
      <c r="N133">
        <v>0</v>
      </c>
      <c r="O133" t="s">
        <v>9</v>
      </c>
      <c r="P133" t="s">
        <v>10</v>
      </c>
      <c r="Q133">
        <v>39</v>
      </c>
      <c r="R133" t="s">
        <v>11</v>
      </c>
      <c r="S133">
        <v>31</v>
      </c>
      <c r="T133">
        <f t="shared" si="4"/>
        <v>31317</v>
      </c>
    </row>
    <row r="134" spans="1:20">
      <c r="A134" t="s">
        <v>2</v>
      </c>
      <c r="B134">
        <v>4073</v>
      </c>
      <c r="C134" t="s">
        <v>3</v>
      </c>
      <c r="D134">
        <v>689037</v>
      </c>
      <c r="E134" t="s">
        <v>4</v>
      </c>
      <c r="F134">
        <v>0.1</v>
      </c>
      <c r="G134" t="s">
        <v>5</v>
      </c>
      <c r="H134">
        <v>189</v>
      </c>
      <c r="I134" t="s">
        <v>6</v>
      </c>
      <c r="J134">
        <v>99005</v>
      </c>
      <c r="K134" t="s">
        <v>7</v>
      </c>
      <c r="L134">
        <v>2477</v>
      </c>
      <c r="M134" t="s">
        <v>8</v>
      </c>
      <c r="N134">
        <v>0</v>
      </c>
      <c r="O134" t="s">
        <v>9</v>
      </c>
      <c r="P134" t="s">
        <v>10</v>
      </c>
      <c r="Q134">
        <v>40</v>
      </c>
      <c r="R134" t="s">
        <v>11</v>
      </c>
      <c r="S134">
        <v>31</v>
      </c>
      <c r="T134">
        <f t="shared" si="4"/>
        <v>7560</v>
      </c>
    </row>
    <row r="135" spans="1:20">
      <c r="A135" t="s">
        <v>2</v>
      </c>
      <c r="B135">
        <v>4073</v>
      </c>
      <c r="C135" t="s">
        <v>3</v>
      </c>
      <c r="D135">
        <v>689303</v>
      </c>
      <c r="E135" t="s">
        <v>4</v>
      </c>
      <c r="F135">
        <v>0.1</v>
      </c>
      <c r="G135" t="s">
        <v>5</v>
      </c>
      <c r="H135">
        <v>266</v>
      </c>
      <c r="I135" t="s">
        <v>6</v>
      </c>
      <c r="J135">
        <v>300065</v>
      </c>
      <c r="K135" t="s">
        <v>7</v>
      </c>
      <c r="L135">
        <v>4520</v>
      </c>
      <c r="M135" t="s">
        <v>8</v>
      </c>
      <c r="N135">
        <v>0</v>
      </c>
      <c r="O135" t="s">
        <v>9</v>
      </c>
      <c r="P135" t="s">
        <v>10</v>
      </c>
      <c r="Q135">
        <v>66</v>
      </c>
      <c r="R135" t="s">
        <v>11</v>
      </c>
      <c r="S135">
        <v>31</v>
      </c>
      <c r="T135">
        <f t="shared" si="4"/>
        <v>17556</v>
      </c>
    </row>
    <row r="136" spans="1:20">
      <c r="A136" t="s">
        <v>2</v>
      </c>
      <c r="B136">
        <v>4073</v>
      </c>
      <c r="C136" t="s">
        <v>3</v>
      </c>
      <c r="D136">
        <v>690435</v>
      </c>
      <c r="E136" t="s">
        <v>4</v>
      </c>
      <c r="F136">
        <v>0.1</v>
      </c>
      <c r="G136" t="s">
        <v>5</v>
      </c>
      <c r="H136">
        <v>1132</v>
      </c>
      <c r="I136" t="s">
        <v>6</v>
      </c>
      <c r="J136">
        <v>760270</v>
      </c>
      <c r="K136" t="s">
        <v>7</v>
      </c>
      <c r="L136">
        <v>18383</v>
      </c>
      <c r="M136" t="s">
        <v>8</v>
      </c>
      <c r="N136">
        <v>0</v>
      </c>
      <c r="O136" t="s">
        <v>9</v>
      </c>
      <c r="P136" t="s">
        <v>10</v>
      </c>
      <c r="Q136">
        <v>41</v>
      </c>
      <c r="R136" t="s">
        <v>11</v>
      </c>
      <c r="S136">
        <v>31</v>
      </c>
      <c r="T136">
        <f t="shared" si="4"/>
        <v>46412</v>
      </c>
    </row>
    <row r="137" spans="1:20">
      <c r="A137" t="s">
        <v>2</v>
      </c>
      <c r="B137">
        <v>4073</v>
      </c>
      <c r="C137" t="s">
        <v>3</v>
      </c>
      <c r="D137">
        <v>691494</v>
      </c>
      <c r="E137" t="s">
        <v>4</v>
      </c>
      <c r="F137">
        <v>0.1</v>
      </c>
      <c r="G137" t="s">
        <v>5</v>
      </c>
      <c r="H137">
        <v>1059</v>
      </c>
      <c r="I137" t="s">
        <v>6</v>
      </c>
      <c r="J137">
        <v>572290</v>
      </c>
      <c r="K137" t="s">
        <v>7</v>
      </c>
      <c r="L137">
        <v>15537</v>
      </c>
      <c r="M137" t="s">
        <v>8</v>
      </c>
      <c r="N137">
        <v>0</v>
      </c>
      <c r="O137" t="s">
        <v>9</v>
      </c>
      <c r="P137" t="s">
        <v>10</v>
      </c>
      <c r="Q137">
        <v>38</v>
      </c>
      <c r="R137" t="s">
        <v>11</v>
      </c>
      <c r="S137">
        <v>31</v>
      </c>
      <c r="T137">
        <f t="shared" si="4"/>
        <v>40242</v>
      </c>
    </row>
    <row r="138" spans="1:20">
      <c r="A138" t="s">
        <v>2</v>
      </c>
      <c r="B138">
        <v>4073</v>
      </c>
      <c r="C138" t="s">
        <v>3</v>
      </c>
      <c r="D138">
        <v>691511</v>
      </c>
      <c r="E138" t="s">
        <v>4</v>
      </c>
      <c r="F138">
        <v>0.1</v>
      </c>
      <c r="G138" t="s">
        <v>5</v>
      </c>
      <c r="H138">
        <v>17</v>
      </c>
      <c r="I138" t="s">
        <v>6</v>
      </c>
      <c r="J138">
        <v>3955</v>
      </c>
      <c r="K138" t="s">
        <v>7</v>
      </c>
      <c r="L138">
        <v>82</v>
      </c>
      <c r="M138" t="s">
        <v>8</v>
      </c>
      <c r="N138">
        <v>0</v>
      </c>
      <c r="O138" t="s">
        <v>9</v>
      </c>
      <c r="P138" t="s">
        <v>10</v>
      </c>
      <c r="Q138">
        <v>55</v>
      </c>
      <c r="R138" t="s">
        <v>11</v>
      </c>
      <c r="S138">
        <v>31</v>
      </c>
      <c r="T138">
        <f t="shared" si="4"/>
        <v>935</v>
      </c>
    </row>
    <row r="139" spans="1:20">
      <c r="A139" t="s">
        <v>2</v>
      </c>
      <c r="B139">
        <v>4073</v>
      </c>
      <c r="C139" t="s">
        <v>3</v>
      </c>
      <c r="D139">
        <v>691815</v>
      </c>
      <c r="E139" t="s">
        <v>4</v>
      </c>
      <c r="F139">
        <v>0.1</v>
      </c>
      <c r="G139" t="s">
        <v>5</v>
      </c>
      <c r="H139">
        <v>304</v>
      </c>
      <c r="I139" t="s">
        <v>6</v>
      </c>
      <c r="J139">
        <v>248940</v>
      </c>
      <c r="K139" t="s">
        <v>7</v>
      </c>
      <c r="L139">
        <v>3906</v>
      </c>
      <c r="M139" t="s">
        <v>8</v>
      </c>
      <c r="N139">
        <v>0</v>
      </c>
      <c r="O139" t="s">
        <v>9</v>
      </c>
      <c r="P139" t="s">
        <v>10</v>
      </c>
      <c r="Q139">
        <v>64</v>
      </c>
      <c r="R139" t="s">
        <v>11</v>
      </c>
      <c r="S139">
        <v>31</v>
      </c>
      <c r="T139">
        <f t="shared" si="4"/>
        <v>19456</v>
      </c>
    </row>
    <row r="140" spans="1:20">
      <c r="A140" t="s">
        <v>2</v>
      </c>
      <c r="B140">
        <v>4073</v>
      </c>
      <c r="C140" t="s">
        <v>3</v>
      </c>
      <c r="D140">
        <v>691820</v>
      </c>
      <c r="E140" t="s">
        <v>4</v>
      </c>
      <c r="F140">
        <v>0.1</v>
      </c>
      <c r="G140" t="s">
        <v>5</v>
      </c>
      <c r="H140">
        <v>5</v>
      </c>
      <c r="I140" t="s">
        <v>6</v>
      </c>
      <c r="J140">
        <v>530</v>
      </c>
      <c r="K140" t="s">
        <v>7</v>
      </c>
      <c r="L140">
        <v>14</v>
      </c>
      <c r="M140" t="s">
        <v>8</v>
      </c>
      <c r="N140">
        <v>0</v>
      </c>
      <c r="O140" t="s">
        <v>9</v>
      </c>
      <c r="P140" t="s">
        <v>10</v>
      </c>
      <c r="Q140">
        <v>78</v>
      </c>
      <c r="R140" t="s">
        <v>11</v>
      </c>
      <c r="S140">
        <v>29</v>
      </c>
      <c r="T140">
        <f t="shared" si="4"/>
        <v>390</v>
      </c>
    </row>
    <row r="141" spans="1:20">
      <c r="A141" t="s">
        <v>2</v>
      </c>
      <c r="B141">
        <v>4073</v>
      </c>
      <c r="C141" t="s">
        <v>3</v>
      </c>
      <c r="D141">
        <v>691821</v>
      </c>
      <c r="E141" t="s">
        <v>4</v>
      </c>
      <c r="F141">
        <v>0.1</v>
      </c>
      <c r="G141" t="s">
        <v>5</v>
      </c>
      <c r="H141">
        <v>1</v>
      </c>
      <c r="I141" t="s">
        <v>6</v>
      </c>
      <c r="J141">
        <v>-500</v>
      </c>
      <c r="K141" t="s">
        <v>7</v>
      </c>
      <c r="L141">
        <v>1</v>
      </c>
      <c r="M141" t="s">
        <v>8</v>
      </c>
      <c r="N141">
        <v>0</v>
      </c>
      <c r="O141" t="s">
        <v>9</v>
      </c>
      <c r="P141" t="s">
        <v>10</v>
      </c>
      <c r="Q141">
        <v>75</v>
      </c>
      <c r="R141" t="s">
        <v>11</v>
      </c>
      <c r="S141">
        <v>25</v>
      </c>
      <c r="T141">
        <f t="shared" si="4"/>
        <v>75</v>
      </c>
    </row>
    <row r="142" spans="1:20">
      <c r="A142" t="s">
        <v>2</v>
      </c>
      <c r="B142">
        <v>4073</v>
      </c>
      <c r="C142" t="s">
        <v>3</v>
      </c>
      <c r="D142">
        <v>692216</v>
      </c>
      <c r="E142" t="s">
        <v>4</v>
      </c>
      <c r="F142">
        <v>0.1</v>
      </c>
      <c r="G142" t="s">
        <v>5</v>
      </c>
      <c r="H142">
        <v>395</v>
      </c>
      <c r="I142" t="s">
        <v>6</v>
      </c>
      <c r="J142">
        <v>488220</v>
      </c>
      <c r="K142" t="s">
        <v>7</v>
      </c>
      <c r="L142">
        <v>5914</v>
      </c>
      <c r="M142" t="s">
        <v>8</v>
      </c>
      <c r="N142">
        <v>0</v>
      </c>
      <c r="O142" t="s">
        <v>9</v>
      </c>
      <c r="P142" t="s">
        <v>10</v>
      </c>
      <c r="Q142">
        <v>82</v>
      </c>
      <c r="R142" t="s">
        <v>11</v>
      </c>
      <c r="S142">
        <v>31</v>
      </c>
      <c r="T142">
        <f t="shared" si="4"/>
        <v>32390</v>
      </c>
    </row>
    <row r="143" spans="1:20">
      <c r="A143" t="s">
        <v>2</v>
      </c>
      <c r="B143">
        <v>4073</v>
      </c>
      <c r="C143" t="s">
        <v>3</v>
      </c>
      <c r="D143">
        <v>692894</v>
      </c>
      <c r="E143" t="s">
        <v>4</v>
      </c>
      <c r="F143">
        <v>0.1</v>
      </c>
      <c r="G143" t="s">
        <v>5</v>
      </c>
      <c r="H143">
        <v>678</v>
      </c>
      <c r="I143" t="s">
        <v>6</v>
      </c>
      <c r="J143">
        <v>501135</v>
      </c>
      <c r="K143" t="s">
        <v>7</v>
      </c>
      <c r="L143">
        <v>10038</v>
      </c>
      <c r="M143" t="s">
        <v>8</v>
      </c>
      <c r="N143">
        <v>0</v>
      </c>
      <c r="O143" t="s">
        <v>9</v>
      </c>
      <c r="P143" t="s">
        <v>10</v>
      </c>
      <c r="Q143">
        <v>51</v>
      </c>
      <c r="R143" t="s">
        <v>11</v>
      </c>
      <c r="S143">
        <v>31</v>
      </c>
      <c r="T143">
        <f t="shared" si="4"/>
        <v>34578</v>
      </c>
    </row>
    <row r="144" spans="1:20">
      <c r="A144" t="s">
        <v>2</v>
      </c>
      <c r="B144">
        <v>4073</v>
      </c>
      <c r="C144" t="s">
        <v>3</v>
      </c>
      <c r="D144">
        <v>693524</v>
      </c>
      <c r="E144" t="s">
        <v>4</v>
      </c>
      <c r="F144">
        <v>0.1</v>
      </c>
      <c r="G144" t="s">
        <v>5</v>
      </c>
      <c r="H144">
        <v>630</v>
      </c>
      <c r="I144" t="s">
        <v>6</v>
      </c>
      <c r="J144">
        <v>423880</v>
      </c>
      <c r="K144" t="s">
        <v>7</v>
      </c>
      <c r="L144">
        <v>8200</v>
      </c>
      <c r="M144" t="s">
        <v>8</v>
      </c>
      <c r="N144">
        <v>0</v>
      </c>
      <c r="O144" t="s">
        <v>9</v>
      </c>
      <c r="P144" t="s">
        <v>10</v>
      </c>
      <c r="Q144">
        <v>51</v>
      </c>
      <c r="R144" t="s">
        <v>11</v>
      </c>
      <c r="S144">
        <v>31</v>
      </c>
      <c r="T144">
        <f t="shared" si="4"/>
        <v>32130</v>
      </c>
    </row>
    <row r="145" spans="1:20">
      <c r="A145" t="s">
        <v>2</v>
      </c>
      <c r="B145">
        <v>4073</v>
      </c>
      <c r="C145" t="s">
        <v>3</v>
      </c>
      <c r="D145">
        <v>694676</v>
      </c>
      <c r="E145" t="s">
        <v>4</v>
      </c>
      <c r="F145">
        <v>0.1</v>
      </c>
      <c r="G145" t="s">
        <v>5</v>
      </c>
      <c r="H145">
        <v>1152</v>
      </c>
      <c r="I145" t="s">
        <v>6</v>
      </c>
      <c r="J145">
        <v>829925</v>
      </c>
      <c r="K145" t="s">
        <v>7</v>
      </c>
      <c r="L145">
        <v>17176</v>
      </c>
      <c r="M145" t="s">
        <v>8</v>
      </c>
      <c r="N145">
        <v>0</v>
      </c>
      <c r="O145" t="s">
        <v>9</v>
      </c>
      <c r="P145" t="s">
        <v>10</v>
      </c>
      <c r="Q145">
        <v>48</v>
      </c>
      <c r="R145" t="s">
        <v>11</v>
      </c>
      <c r="S145">
        <v>31</v>
      </c>
      <c r="T145">
        <f t="shared" si="4"/>
        <v>55296</v>
      </c>
    </row>
    <row r="146" spans="1:20">
      <c r="A146" t="s">
        <v>2</v>
      </c>
      <c r="B146">
        <v>4073</v>
      </c>
      <c r="C146" t="s">
        <v>3</v>
      </c>
      <c r="D146">
        <v>695010</v>
      </c>
      <c r="E146" t="s">
        <v>4</v>
      </c>
      <c r="F146">
        <v>0.1</v>
      </c>
      <c r="G146" t="s">
        <v>5</v>
      </c>
      <c r="H146">
        <v>334</v>
      </c>
      <c r="I146" t="s">
        <v>6</v>
      </c>
      <c r="J146">
        <v>78270</v>
      </c>
      <c r="K146" t="s">
        <v>7</v>
      </c>
      <c r="L146">
        <v>3493</v>
      </c>
      <c r="M146" t="s">
        <v>8</v>
      </c>
      <c r="N146">
        <v>0</v>
      </c>
      <c r="O146" t="s">
        <v>9</v>
      </c>
      <c r="P146" t="s">
        <v>10</v>
      </c>
      <c r="Q146">
        <v>23</v>
      </c>
      <c r="R146" t="s">
        <v>11</v>
      </c>
      <c r="S146">
        <v>31</v>
      </c>
      <c r="T146">
        <f t="shared" si="4"/>
        <v>7682</v>
      </c>
    </row>
    <row r="147" spans="1:20">
      <c r="A147" t="s">
        <v>2</v>
      </c>
      <c r="B147">
        <v>4073</v>
      </c>
      <c r="C147" t="s">
        <v>3</v>
      </c>
      <c r="D147">
        <v>696067</v>
      </c>
      <c r="E147" t="s">
        <v>4</v>
      </c>
      <c r="F147">
        <v>0.1</v>
      </c>
      <c r="G147" t="s">
        <v>5</v>
      </c>
      <c r="H147">
        <v>1057</v>
      </c>
      <c r="I147" t="s">
        <v>6</v>
      </c>
      <c r="J147">
        <v>456810</v>
      </c>
      <c r="K147" t="s">
        <v>7</v>
      </c>
      <c r="L147">
        <v>15995</v>
      </c>
      <c r="M147" t="s">
        <v>8</v>
      </c>
      <c r="N147">
        <v>0</v>
      </c>
      <c r="O147" t="s">
        <v>9</v>
      </c>
      <c r="P147" t="s">
        <v>10</v>
      </c>
      <c r="Q147">
        <v>28</v>
      </c>
      <c r="R147" t="s">
        <v>11</v>
      </c>
      <c r="S147">
        <v>31</v>
      </c>
      <c r="T147">
        <f t="shared" si="4"/>
        <v>29596</v>
      </c>
    </row>
    <row r="148" spans="1:20">
      <c r="A148" t="s">
        <v>2</v>
      </c>
      <c r="B148">
        <v>4073</v>
      </c>
      <c r="C148" t="s">
        <v>3</v>
      </c>
      <c r="D148">
        <v>696227</v>
      </c>
      <c r="E148" t="s">
        <v>4</v>
      </c>
      <c r="F148">
        <v>0.1</v>
      </c>
      <c r="G148" t="s">
        <v>5</v>
      </c>
      <c r="H148">
        <v>160</v>
      </c>
      <c r="I148" t="s">
        <v>6</v>
      </c>
      <c r="J148">
        <v>68255</v>
      </c>
      <c r="K148" t="s">
        <v>7</v>
      </c>
      <c r="L148">
        <v>2584</v>
      </c>
      <c r="M148" t="s">
        <v>8</v>
      </c>
      <c r="N148">
        <v>0</v>
      </c>
      <c r="O148" t="s">
        <v>9</v>
      </c>
      <c r="P148" t="s">
        <v>10</v>
      </c>
      <c r="Q148">
        <v>26</v>
      </c>
      <c r="R148" t="s">
        <v>11</v>
      </c>
      <c r="S148">
        <v>31</v>
      </c>
      <c r="T148">
        <f t="shared" si="4"/>
        <v>4160</v>
      </c>
    </row>
    <row r="149" spans="1:20">
      <c r="A149" t="s">
        <v>2</v>
      </c>
      <c r="B149">
        <v>4073</v>
      </c>
      <c r="C149" t="s">
        <v>3</v>
      </c>
      <c r="D149">
        <v>696960</v>
      </c>
      <c r="E149" t="s">
        <v>4</v>
      </c>
      <c r="F149">
        <v>0.1</v>
      </c>
      <c r="G149" t="s">
        <v>5</v>
      </c>
      <c r="H149">
        <v>733</v>
      </c>
      <c r="I149" t="s">
        <v>6</v>
      </c>
      <c r="J149">
        <v>311380</v>
      </c>
      <c r="K149" t="s">
        <v>7</v>
      </c>
      <c r="L149">
        <v>11420</v>
      </c>
      <c r="M149" t="s">
        <v>8</v>
      </c>
      <c r="N149">
        <v>0</v>
      </c>
      <c r="O149" t="s">
        <v>9</v>
      </c>
      <c r="P149" t="s">
        <v>10</v>
      </c>
      <c r="Q149">
        <v>27</v>
      </c>
      <c r="R149" t="s">
        <v>11</v>
      </c>
      <c r="S149">
        <v>31</v>
      </c>
      <c r="T149">
        <f t="shared" ref="T149:T159" si="5">H149*Q149</f>
        <v>19791</v>
      </c>
    </row>
    <row r="150" spans="1:20">
      <c r="A150" t="s">
        <v>2</v>
      </c>
      <c r="B150">
        <v>4073</v>
      </c>
      <c r="C150" t="s">
        <v>3</v>
      </c>
      <c r="D150">
        <v>696961</v>
      </c>
      <c r="E150" t="s">
        <v>4</v>
      </c>
      <c r="F150">
        <v>0.1</v>
      </c>
      <c r="G150" t="s">
        <v>5</v>
      </c>
      <c r="H150">
        <v>1</v>
      </c>
      <c r="I150" t="s">
        <v>6</v>
      </c>
      <c r="J150">
        <v>-500</v>
      </c>
      <c r="K150" t="s">
        <v>7</v>
      </c>
      <c r="L150">
        <v>1</v>
      </c>
      <c r="M150" t="s">
        <v>8</v>
      </c>
      <c r="N150">
        <v>0</v>
      </c>
      <c r="O150" t="s">
        <v>9</v>
      </c>
      <c r="P150" t="s">
        <v>10</v>
      </c>
      <c r="Q150">
        <v>25</v>
      </c>
      <c r="R150" t="s">
        <v>11</v>
      </c>
      <c r="S150">
        <v>27</v>
      </c>
      <c r="T150">
        <f t="shared" si="5"/>
        <v>25</v>
      </c>
    </row>
    <row r="151" spans="1:20">
      <c r="A151" t="s">
        <v>2</v>
      </c>
      <c r="B151">
        <v>4073</v>
      </c>
      <c r="C151" t="s">
        <v>3</v>
      </c>
      <c r="D151">
        <v>697354</v>
      </c>
      <c r="E151" t="s">
        <v>4</v>
      </c>
      <c r="F151">
        <v>0.1</v>
      </c>
      <c r="G151" t="s">
        <v>5</v>
      </c>
      <c r="H151">
        <v>393</v>
      </c>
      <c r="I151" t="s">
        <v>6</v>
      </c>
      <c r="J151">
        <v>118380</v>
      </c>
      <c r="K151" t="s">
        <v>7</v>
      </c>
      <c r="L151">
        <v>5149</v>
      </c>
      <c r="M151" t="s">
        <v>8</v>
      </c>
      <c r="N151">
        <v>0</v>
      </c>
      <c r="O151" t="s">
        <v>9</v>
      </c>
      <c r="P151" t="s">
        <v>10</v>
      </c>
      <c r="Q151">
        <v>23</v>
      </c>
      <c r="R151" t="s">
        <v>11</v>
      </c>
      <c r="S151">
        <v>31</v>
      </c>
      <c r="T151">
        <f t="shared" si="5"/>
        <v>9039</v>
      </c>
    </row>
    <row r="152" spans="1:20">
      <c r="A152" t="s">
        <v>2</v>
      </c>
      <c r="B152">
        <v>4073</v>
      </c>
      <c r="C152" t="s">
        <v>3</v>
      </c>
      <c r="D152">
        <v>697357</v>
      </c>
      <c r="E152" t="s">
        <v>4</v>
      </c>
      <c r="F152">
        <v>0.1</v>
      </c>
      <c r="G152" t="s">
        <v>5</v>
      </c>
      <c r="H152">
        <v>3</v>
      </c>
      <c r="I152" t="s">
        <v>6</v>
      </c>
      <c r="J152">
        <v>-300</v>
      </c>
      <c r="K152" t="s">
        <v>7</v>
      </c>
      <c r="L152">
        <v>6</v>
      </c>
      <c r="M152" t="s">
        <v>8</v>
      </c>
      <c r="N152">
        <v>0</v>
      </c>
      <c r="O152" t="s">
        <v>9</v>
      </c>
      <c r="P152" t="s">
        <v>10</v>
      </c>
      <c r="Q152">
        <v>40</v>
      </c>
      <c r="R152" t="s">
        <v>11</v>
      </c>
      <c r="S152">
        <v>27</v>
      </c>
      <c r="T152">
        <f t="shared" si="5"/>
        <v>120</v>
      </c>
    </row>
    <row r="153" spans="1:20">
      <c r="A153" t="s">
        <v>2</v>
      </c>
      <c r="B153">
        <v>4073</v>
      </c>
      <c r="C153" t="s">
        <v>3</v>
      </c>
      <c r="D153">
        <v>698616</v>
      </c>
      <c r="E153" t="s">
        <v>4</v>
      </c>
      <c r="F153">
        <v>0.1</v>
      </c>
      <c r="G153" t="s">
        <v>5</v>
      </c>
      <c r="H153">
        <v>1259</v>
      </c>
      <c r="I153" t="s">
        <v>6</v>
      </c>
      <c r="J153">
        <v>696435</v>
      </c>
      <c r="K153" t="s">
        <v>7</v>
      </c>
      <c r="L153">
        <v>15377</v>
      </c>
      <c r="M153" t="s">
        <v>8</v>
      </c>
      <c r="N153">
        <v>0</v>
      </c>
      <c r="O153" t="s">
        <v>9</v>
      </c>
      <c r="P153" t="s">
        <v>10</v>
      </c>
      <c r="Q153">
        <v>44</v>
      </c>
      <c r="R153" t="s">
        <v>11</v>
      </c>
      <c r="S153">
        <v>31</v>
      </c>
      <c r="T153">
        <f t="shared" si="5"/>
        <v>55396</v>
      </c>
    </row>
    <row r="154" spans="1:20">
      <c r="A154" t="s">
        <v>2</v>
      </c>
      <c r="B154">
        <v>4073</v>
      </c>
      <c r="C154" t="s">
        <v>3</v>
      </c>
      <c r="D154">
        <v>698920</v>
      </c>
      <c r="E154" t="s">
        <v>4</v>
      </c>
      <c r="F154">
        <v>0.1</v>
      </c>
      <c r="G154" t="s">
        <v>5</v>
      </c>
      <c r="H154">
        <v>304</v>
      </c>
      <c r="I154" t="s">
        <v>6</v>
      </c>
      <c r="J154">
        <v>254715</v>
      </c>
      <c r="K154" t="s">
        <v>7</v>
      </c>
      <c r="L154">
        <v>3949</v>
      </c>
      <c r="M154" t="s">
        <v>8</v>
      </c>
      <c r="N154">
        <v>0</v>
      </c>
      <c r="O154" t="s">
        <v>9</v>
      </c>
      <c r="P154" t="s">
        <v>10</v>
      </c>
      <c r="Q154">
        <v>65</v>
      </c>
      <c r="R154" t="s">
        <v>11</v>
      </c>
      <c r="S154">
        <v>31</v>
      </c>
      <c r="T154">
        <f t="shared" si="5"/>
        <v>19760</v>
      </c>
    </row>
    <row r="155" spans="1:20">
      <c r="A155" t="s">
        <v>2</v>
      </c>
      <c r="B155">
        <v>4073</v>
      </c>
      <c r="C155" t="s">
        <v>3</v>
      </c>
      <c r="D155">
        <v>699015</v>
      </c>
      <c r="E155" t="s">
        <v>4</v>
      </c>
      <c r="F155">
        <v>0.1</v>
      </c>
      <c r="G155" t="s">
        <v>5</v>
      </c>
      <c r="H155">
        <v>95</v>
      </c>
      <c r="I155" t="s">
        <v>6</v>
      </c>
      <c r="J155">
        <v>51600</v>
      </c>
      <c r="K155" t="s">
        <v>7</v>
      </c>
      <c r="L155">
        <v>937</v>
      </c>
      <c r="M155" t="s">
        <v>8</v>
      </c>
      <c r="N155">
        <v>0</v>
      </c>
      <c r="O155" t="s">
        <v>9</v>
      </c>
      <c r="P155" t="s">
        <v>10</v>
      </c>
      <c r="Q155">
        <v>52</v>
      </c>
      <c r="R155" t="s">
        <v>11</v>
      </c>
      <c r="S155">
        <v>32</v>
      </c>
      <c r="T155">
        <f t="shared" si="5"/>
        <v>4940</v>
      </c>
    </row>
    <row r="156" spans="1:20">
      <c r="A156" t="s">
        <v>2</v>
      </c>
      <c r="B156">
        <v>4073</v>
      </c>
      <c r="C156" t="s">
        <v>3</v>
      </c>
      <c r="D156">
        <v>699016</v>
      </c>
      <c r="E156" t="s">
        <v>4</v>
      </c>
      <c r="F156">
        <v>0.1</v>
      </c>
      <c r="G156" t="s">
        <v>5</v>
      </c>
      <c r="H156">
        <v>1</v>
      </c>
      <c r="I156" t="s">
        <v>6</v>
      </c>
      <c r="J156">
        <v>-500</v>
      </c>
      <c r="K156" t="s">
        <v>7</v>
      </c>
      <c r="L156">
        <v>1</v>
      </c>
      <c r="M156" t="s">
        <v>8</v>
      </c>
      <c r="N156">
        <v>0</v>
      </c>
      <c r="O156" t="s">
        <v>9</v>
      </c>
      <c r="P156" t="s">
        <v>10</v>
      </c>
      <c r="Q156">
        <v>40</v>
      </c>
      <c r="R156" t="s">
        <v>11</v>
      </c>
      <c r="S156">
        <v>25</v>
      </c>
      <c r="T156">
        <f t="shared" si="5"/>
        <v>40</v>
      </c>
    </row>
    <row r="157" spans="1:20">
      <c r="A157" t="s">
        <v>2</v>
      </c>
      <c r="B157">
        <v>4073</v>
      </c>
      <c r="C157" t="s">
        <v>3</v>
      </c>
      <c r="D157">
        <v>699019</v>
      </c>
      <c r="E157" t="s">
        <v>4</v>
      </c>
      <c r="F157">
        <v>0.1</v>
      </c>
      <c r="G157" t="s">
        <v>5</v>
      </c>
      <c r="H157">
        <v>3</v>
      </c>
      <c r="I157" t="s">
        <v>6</v>
      </c>
      <c r="J157">
        <v>-140</v>
      </c>
      <c r="K157" t="s">
        <v>7</v>
      </c>
      <c r="L157">
        <v>10</v>
      </c>
      <c r="M157" t="s">
        <v>8</v>
      </c>
      <c r="N157">
        <v>0</v>
      </c>
      <c r="O157" t="s">
        <v>9</v>
      </c>
      <c r="P157" t="s">
        <v>10</v>
      </c>
      <c r="Q157">
        <v>40</v>
      </c>
      <c r="R157" t="s">
        <v>11</v>
      </c>
      <c r="S157">
        <v>30</v>
      </c>
      <c r="T157">
        <f t="shared" si="5"/>
        <v>120</v>
      </c>
    </row>
    <row r="158" spans="1:20">
      <c r="A158" t="s">
        <v>2</v>
      </c>
      <c r="B158">
        <v>4073</v>
      </c>
      <c r="C158" t="s">
        <v>3</v>
      </c>
      <c r="D158">
        <v>699669</v>
      </c>
      <c r="E158" t="s">
        <v>4</v>
      </c>
      <c r="F158">
        <v>0.1</v>
      </c>
      <c r="G158" t="s">
        <v>5</v>
      </c>
      <c r="H158">
        <v>650</v>
      </c>
      <c r="I158" t="s">
        <v>6</v>
      </c>
      <c r="J158">
        <v>402250</v>
      </c>
      <c r="K158" t="s">
        <v>7</v>
      </c>
      <c r="L158">
        <v>7798</v>
      </c>
      <c r="M158" t="s">
        <v>8</v>
      </c>
      <c r="N158">
        <v>0</v>
      </c>
      <c r="O158" t="s">
        <v>9</v>
      </c>
      <c r="P158" t="s">
        <v>10</v>
      </c>
      <c r="Q158">
        <v>51</v>
      </c>
      <c r="R158" t="s">
        <v>11</v>
      </c>
      <c r="S158">
        <v>31</v>
      </c>
      <c r="T158">
        <f t="shared" si="5"/>
        <v>33150</v>
      </c>
    </row>
    <row r="159" spans="1:20">
      <c r="A159" t="s">
        <v>2</v>
      </c>
      <c r="B159">
        <v>4073</v>
      </c>
      <c r="C159" t="s">
        <v>3</v>
      </c>
      <c r="D159">
        <v>699687</v>
      </c>
      <c r="E159" t="s">
        <v>4</v>
      </c>
      <c r="F159">
        <v>0.1</v>
      </c>
      <c r="G159" t="s">
        <v>5</v>
      </c>
      <c r="H159">
        <v>18</v>
      </c>
      <c r="I159" t="s">
        <v>6</v>
      </c>
      <c r="J159">
        <v>2800</v>
      </c>
      <c r="K159" t="s">
        <v>7</v>
      </c>
      <c r="L159">
        <v>67</v>
      </c>
      <c r="M159" t="s">
        <v>8</v>
      </c>
      <c r="N159">
        <v>0</v>
      </c>
      <c r="O159" t="s">
        <v>9</v>
      </c>
      <c r="P159" t="s">
        <v>10</v>
      </c>
      <c r="Q159">
        <v>50</v>
      </c>
      <c r="R159" t="s">
        <v>11</v>
      </c>
      <c r="S159">
        <v>31</v>
      </c>
      <c r="T159">
        <f t="shared" si="5"/>
        <v>900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workbookViewId="0">
      <selection activeCell="E4" sqref="E4"/>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3">
      <c r="A1" t="s">
        <v>17</v>
      </c>
    </row>
    <row r="2" spans="1:23">
      <c r="B2" t="s">
        <v>69</v>
      </c>
      <c r="H2" t="s">
        <v>112</v>
      </c>
      <c r="I2" t="s">
        <v>113</v>
      </c>
    </row>
    <row r="3" spans="1:23">
      <c r="C3" t="s">
        <v>70</v>
      </c>
      <c r="E3">
        <f>278460/128</f>
        <v>2175.46875</v>
      </c>
      <c r="J3">
        <f>(60000+59610+59940+59970+59900)/5000</f>
        <v>59.884</v>
      </c>
    </row>
    <row r="4" spans="1:23">
      <c r="C4" t="s">
        <v>71</v>
      </c>
      <c r="I4" t="s">
        <v>114</v>
      </c>
    </row>
    <row r="5" spans="1:23">
      <c r="C5" t="s">
        <v>74</v>
      </c>
      <c r="I5" t="s">
        <v>115</v>
      </c>
    </row>
    <row r="6" spans="1:23">
      <c r="C6" t="s">
        <v>75</v>
      </c>
      <c r="I6" t="s">
        <v>146</v>
      </c>
    </row>
    <row r="7" spans="1:23">
      <c r="B7" t="s">
        <v>72</v>
      </c>
      <c r="I7" t="s">
        <v>116</v>
      </c>
    </row>
    <row r="8" spans="1:23">
      <c r="C8" t="s">
        <v>103</v>
      </c>
      <c r="I8" t="s">
        <v>117</v>
      </c>
    </row>
    <row r="9" spans="1:23">
      <c r="C9" t="s">
        <v>73</v>
      </c>
      <c r="I9" t="s">
        <v>104</v>
      </c>
    </row>
    <row r="10" spans="1:23">
      <c r="C10" t="s">
        <v>99</v>
      </c>
      <c r="I10" t="s">
        <v>105</v>
      </c>
    </row>
    <row r="11" spans="1:23">
      <c r="C11" t="s">
        <v>118</v>
      </c>
      <c r="I11" t="s">
        <v>106</v>
      </c>
    </row>
    <row r="12" spans="1:23">
      <c r="P12" t="s">
        <v>97</v>
      </c>
      <c r="T12" t="s">
        <v>98</v>
      </c>
    </row>
    <row r="13" spans="1:23">
      <c r="G13" t="s">
        <v>59</v>
      </c>
      <c r="H13" t="s">
        <v>58</v>
      </c>
      <c r="I13" t="s">
        <v>65</v>
      </c>
      <c r="J13" t="s">
        <v>60</v>
      </c>
      <c r="L13" t="s">
        <v>19</v>
      </c>
      <c r="P13" t="s">
        <v>61</v>
      </c>
      <c r="Q13" t="s">
        <v>62</v>
      </c>
      <c r="T13" t="s">
        <v>63</v>
      </c>
      <c r="U13" t="s">
        <v>64</v>
      </c>
      <c r="V13" t="s">
        <v>107</v>
      </c>
      <c r="W13" t="s">
        <v>108</v>
      </c>
    </row>
    <row r="14" spans="1:23" s="1" customFormat="1">
      <c r="A14" s="1" t="s">
        <v>0</v>
      </c>
      <c r="G14" s="6">
        <v>64.39228295819936</v>
      </c>
      <c r="H14" s="4">
        <v>41.568750000000001</v>
      </c>
      <c r="I14" s="4">
        <f>G14-'speed 1'!G9</f>
        <v>5.9011064876111234</v>
      </c>
      <c r="J14" s="5">
        <f>G14-H14</f>
        <v>22.823532958199358</v>
      </c>
      <c r="P14" s="3">
        <f>U14/G14</f>
        <v>49.070957754918602</v>
      </c>
      <c r="Q14" s="4">
        <f>T14/H14</f>
        <v>61.51360697639452</v>
      </c>
      <c r="R14" s="4"/>
      <c r="S14" s="4"/>
      <c r="T14" s="4">
        <v>2557.0437499999998</v>
      </c>
      <c r="U14" s="6">
        <v>3159.7909967845658</v>
      </c>
      <c r="V14" s="5">
        <f>U14-(G14*50)</f>
        <v>-59.823151125402092</v>
      </c>
      <c r="W14" s="4">
        <f>U14-('turn 6'!H7*50)</f>
        <v>-2507.8226395790712</v>
      </c>
    </row>
    <row r="15" spans="1:23" s="1" customFormat="1">
      <c r="A15" s="1" t="s">
        <v>45</v>
      </c>
      <c r="G15" s="6">
        <v>75.344615384615381</v>
      </c>
      <c r="H15" s="4">
        <v>44.448581560283685</v>
      </c>
      <c r="I15" s="4">
        <f>G15-'speed 1'!G10</f>
        <v>21.80285949596442</v>
      </c>
      <c r="J15" s="5">
        <f t="shared" ref="J15:J24" si="0">G15-H15</f>
        <v>30.896033824331695</v>
      </c>
      <c r="P15" s="3">
        <f t="shared" ref="P15:P24" si="1">U15/G15</f>
        <v>48.732061910401441</v>
      </c>
      <c r="Q15" s="4">
        <f t="shared" ref="Q15:Q24" si="2">T15/H15</f>
        <v>84.224540268857965</v>
      </c>
      <c r="R15" s="4"/>
      <c r="S15" s="4"/>
      <c r="T15" s="4">
        <v>3743.6613475177305</v>
      </c>
      <c r="U15" s="6">
        <v>3671.6984615384617</v>
      </c>
      <c r="V15" s="5">
        <f t="shared" ref="V15:V24" si="3">U15-(G15*50)</f>
        <v>-95.532307692307313</v>
      </c>
      <c r="W15" s="4">
        <f>U15-('turn 6'!H8*50)</f>
        <v>-3574.8333303690533</v>
      </c>
    </row>
    <row r="16" spans="1:23" s="1" customFormat="1">
      <c r="A16" s="1" t="s">
        <v>46</v>
      </c>
      <c r="G16" s="6">
        <v>110.32743362831859</v>
      </c>
      <c r="H16" s="4">
        <v>0</v>
      </c>
      <c r="I16" s="4">
        <f>G16-'speed 1'!G11</f>
        <v>12.399699253318587</v>
      </c>
      <c r="J16" s="5">
        <f t="shared" si="0"/>
        <v>110.32743362831859</v>
      </c>
      <c r="P16" s="3">
        <f t="shared" si="1"/>
        <v>63.077600673142534</v>
      </c>
      <c r="Q16" s="4" t="e">
        <f t="shared" si="2"/>
        <v>#DIV/0!</v>
      </c>
      <c r="R16" s="4"/>
      <c r="S16" s="4"/>
      <c r="T16" s="4">
        <v>0</v>
      </c>
      <c r="U16" s="6">
        <v>6959.1898016997166</v>
      </c>
      <c r="V16" s="5">
        <f t="shared" si="3"/>
        <v>1442.8181202837868</v>
      </c>
      <c r="W16" s="4">
        <f>U16-('turn 6'!H9*50)</f>
        <v>-6448.2570068109217</v>
      </c>
    </row>
    <row r="17" spans="1:23" s="1" customFormat="1">
      <c r="A17" s="1" t="s">
        <v>47</v>
      </c>
      <c r="G17" s="6">
        <v>249.25247524752476</v>
      </c>
      <c r="H17" s="4">
        <v>0</v>
      </c>
      <c r="I17" s="4">
        <f>G17-'speed 1'!G12</f>
        <v>71.447680726976813</v>
      </c>
      <c r="J17" s="5">
        <f t="shared" si="0"/>
        <v>249.25247524752476</v>
      </c>
      <c r="P17" s="3">
        <f t="shared" si="1"/>
        <v>50.633577628155479</v>
      </c>
      <c r="Q17" s="4" t="e">
        <f t="shared" si="2"/>
        <v>#DIV/0!</v>
      </c>
      <c r="R17" s="4"/>
      <c r="S17" s="4"/>
      <c r="T17" s="4">
        <v>0</v>
      </c>
      <c r="U17" s="6">
        <v>12620.544554455446</v>
      </c>
      <c r="V17" s="5">
        <f t="shared" si="3"/>
        <v>157.9207920792087</v>
      </c>
      <c r="W17" s="4">
        <f>U17-('turn 6'!H10*50)</f>
        <v>-29495.557140459809</v>
      </c>
    </row>
    <row r="18" spans="1:23" s="1" customFormat="1">
      <c r="A18" s="1" t="s">
        <v>51</v>
      </c>
      <c r="G18" s="6">
        <v>298.75903614457832</v>
      </c>
      <c r="H18" s="4">
        <v>0</v>
      </c>
      <c r="I18" s="4">
        <f>G18-'speed 1'!G13</f>
        <v>25.207684793226974</v>
      </c>
      <c r="J18" s="5">
        <f t="shared" si="0"/>
        <v>298.75903614457832</v>
      </c>
      <c r="P18" s="3">
        <f t="shared" si="1"/>
        <v>52.072468443763356</v>
      </c>
      <c r="Q18" s="4" t="e">
        <f t="shared" si="2"/>
        <v>#DIV/0!</v>
      </c>
      <c r="R18" s="4"/>
      <c r="S18" s="4"/>
      <c r="T18" s="4">
        <v>0</v>
      </c>
      <c r="U18" s="6">
        <v>15557.12048192771</v>
      </c>
      <c r="V18" s="5">
        <f t="shared" si="3"/>
        <v>619.16867469879435</v>
      </c>
      <c r="W18" s="4">
        <f>U18-('turn 6'!H11*50)</f>
        <v>-46569.708786364972</v>
      </c>
    </row>
    <row r="19" spans="1:23" s="1" customFormat="1">
      <c r="A19" s="1" t="s">
        <v>48</v>
      </c>
      <c r="G19" s="6">
        <v>311.16981132075472</v>
      </c>
      <c r="H19" s="4">
        <v>0</v>
      </c>
      <c r="I19" s="4">
        <f>G19-'speed 1'!G14</f>
        <v>67.81371375977912</v>
      </c>
      <c r="J19" s="5">
        <f t="shared" si="0"/>
        <v>311.16981132075472</v>
      </c>
      <c r="P19" s="3">
        <f t="shared" si="1"/>
        <v>53.220960541474646</v>
      </c>
      <c r="Q19" s="4" t="e">
        <f t="shared" si="2"/>
        <v>#DIV/0!</v>
      </c>
      <c r="R19" s="4"/>
      <c r="S19" s="4"/>
      <c r="T19" s="4">
        <v>0</v>
      </c>
      <c r="U19" s="6">
        <v>16560.756249999999</v>
      </c>
      <c r="V19" s="5">
        <f t="shared" si="3"/>
        <v>1002.2656839622632</v>
      </c>
      <c r="W19" s="4">
        <f>U19-('turn 6'!H12*50)</f>
        <v>-66219.243749999994</v>
      </c>
    </row>
    <row r="20" spans="1:23" s="1" customFormat="1">
      <c r="A20" s="1" t="s">
        <v>22</v>
      </c>
      <c r="G20" s="6">
        <v>455.69369369369372</v>
      </c>
      <c r="H20" s="4">
        <v>0</v>
      </c>
      <c r="I20" s="4">
        <f>G20-'speed 1'!G15</f>
        <v>205.58709470892214</v>
      </c>
      <c r="J20" s="5">
        <f t="shared" si="0"/>
        <v>455.69369369369372</v>
      </c>
      <c r="P20" s="3">
        <f t="shared" si="1"/>
        <v>54.088964453758251</v>
      </c>
      <c r="Q20" s="4" t="e">
        <f t="shared" si="2"/>
        <v>#DIV/0!</v>
      </c>
      <c r="R20" s="4"/>
      <c r="S20" s="4"/>
      <c r="T20" s="4">
        <v>0</v>
      </c>
      <c r="U20" s="6">
        <v>24648</v>
      </c>
      <c r="V20" s="5">
        <f t="shared" si="3"/>
        <v>1863.3153153153144</v>
      </c>
      <c r="W20" s="4">
        <f>U20-('turn 6'!H13*50)</f>
        <v>880.87037037036862</v>
      </c>
    </row>
    <row r="21" spans="1:23" s="1" customFormat="1">
      <c r="A21" s="1" t="s">
        <v>54</v>
      </c>
      <c r="G21" s="6">
        <v>480.77669902912623</v>
      </c>
      <c r="H21" s="4">
        <v>0</v>
      </c>
      <c r="I21" s="4">
        <f>G21-'speed 1'!G16</f>
        <v>185.70111763377741</v>
      </c>
      <c r="J21" s="5">
        <f t="shared" si="0"/>
        <v>480.77669902912623</v>
      </c>
      <c r="P21" s="3">
        <f t="shared" si="1"/>
        <v>55.694386106623583</v>
      </c>
      <c r="Q21" s="4" t="e">
        <f t="shared" si="2"/>
        <v>#DIV/0!</v>
      </c>
      <c r="R21" s="4"/>
      <c r="S21" s="4"/>
      <c r="T21" s="4">
        <v>0</v>
      </c>
      <c r="U21" s="6">
        <v>26776.563106796115</v>
      </c>
      <c r="V21" s="5">
        <f t="shared" si="3"/>
        <v>2737.7281553398025</v>
      </c>
      <c r="W21" s="4">
        <f>U21-('turn 6'!H14*50)</f>
        <v>-11224.999393203885</v>
      </c>
    </row>
    <row r="22" spans="1:23" s="1" customFormat="1">
      <c r="A22" s="1" t="s">
        <v>56</v>
      </c>
      <c r="G22" s="6">
        <v>620.66666666666663</v>
      </c>
      <c r="H22" s="4">
        <v>0</v>
      </c>
      <c r="I22" s="4">
        <f>G22-'speed 1'!G17</f>
        <v>289.6136865342163</v>
      </c>
      <c r="J22" s="5">
        <f t="shared" si="0"/>
        <v>620.66666666666663</v>
      </c>
      <c r="P22" s="3">
        <f t="shared" si="1"/>
        <v>56.325158133428808</v>
      </c>
      <c r="Q22" s="4" t="e">
        <f t="shared" si="2"/>
        <v>#DIV/0!</v>
      </c>
      <c r="R22" s="4"/>
      <c r="S22" s="4"/>
      <c r="T22" s="4">
        <v>0</v>
      </c>
      <c r="U22" s="6">
        <v>34959.148148148146</v>
      </c>
      <c r="V22" s="5">
        <f t="shared" si="3"/>
        <v>3925.8148148148139</v>
      </c>
      <c r="W22" s="4">
        <f>U22-('turn 6'!H15*50)</f>
        <v>-84948.351851851854</v>
      </c>
    </row>
    <row r="23" spans="1:23" s="1" customFormat="1">
      <c r="A23" s="1" t="s">
        <v>55</v>
      </c>
      <c r="G23" s="6">
        <v>387.93846153846152</v>
      </c>
      <c r="H23" s="4">
        <v>0</v>
      </c>
      <c r="I23" s="4">
        <f>G23-'speed 1'!G18</f>
        <v>34.595604395604369</v>
      </c>
      <c r="J23" s="5">
        <f t="shared" si="0"/>
        <v>387.93846153846152</v>
      </c>
      <c r="P23" s="3">
        <f t="shared" si="1"/>
        <v>56.831218274111677</v>
      </c>
      <c r="Q23" s="4" t="e">
        <f t="shared" si="2"/>
        <v>#DIV/0!</v>
      </c>
      <c r="R23" s="4"/>
      <c r="S23" s="4"/>
      <c r="T23" s="4">
        <v>0</v>
      </c>
      <c r="U23" s="6">
        <v>22047.015384615384</v>
      </c>
      <c r="V23" s="5">
        <f t="shared" si="3"/>
        <v>2650.0923076923063</v>
      </c>
      <c r="W23" s="4">
        <f>U23-('turn 6'!H16*50)</f>
        <v>-39609.961359570661</v>
      </c>
    </row>
    <row r="24" spans="1:23" s="1" customFormat="1">
      <c r="A24" s="1" t="s">
        <v>49</v>
      </c>
      <c r="G24" s="6">
        <v>618.71604938271605</v>
      </c>
      <c r="H24" s="4">
        <v>0</v>
      </c>
      <c r="I24" s="4">
        <f>G24-'speed 1'!G19</f>
        <v>256.09015010214051</v>
      </c>
      <c r="J24" s="5">
        <f t="shared" si="0"/>
        <v>618.71604938271605</v>
      </c>
      <c r="P24" s="3">
        <f t="shared" si="1"/>
        <v>56.890214701891615</v>
      </c>
      <c r="Q24" s="4" t="e">
        <f t="shared" si="2"/>
        <v>#DIV/0!</v>
      </c>
      <c r="R24" s="4"/>
      <c r="S24" s="4"/>
      <c r="T24" s="4">
        <v>0</v>
      </c>
      <c r="U24" s="6">
        <v>35198.888888888891</v>
      </c>
      <c r="V24" s="5">
        <f t="shared" si="3"/>
        <v>4263.0864197530864</v>
      </c>
      <c r="W24" s="4">
        <f>U24-('turn 6'!H17*50)</f>
        <v>-27618.678678678669</v>
      </c>
    </row>
    <row r="25" spans="1:23">
      <c r="T25">
        <f>H25*Q25</f>
        <v>0</v>
      </c>
    </row>
    <row r="26" spans="1:23">
      <c r="A26" t="s">
        <v>2</v>
      </c>
      <c r="B26">
        <v>3570</v>
      </c>
      <c r="C26" t="s">
        <v>3</v>
      </c>
      <c r="D26">
        <v>650199</v>
      </c>
      <c r="E26" t="s">
        <v>4</v>
      </c>
      <c r="F26">
        <v>0.1</v>
      </c>
      <c r="G26" t="s">
        <v>5</v>
      </c>
      <c r="H26">
        <v>344</v>
      </c>
      <c r="I26" t="s">
        <v>6</v>
      </c>
      <c r="J26">
        <v>3510</v>
      </c>
      <c r="K26" t="s">
        <v>7</v>
      </c>
      <c r="L26">
        <v>4960</v>
      </c>
      <c r="M26" t="s">
        <v>8</v>
      </c>
      <c r="N26">
        <v>4013</v>
      </c>
      <c r="O26" t="s">
        <v>9</v>
      </c>
      <c r="P26" t="s">
        <v>10</v>
      </c>
      <c r="Q26">
        <v>54</v>
      </c>
      <c r="R26" t="s">
        <v>11</v>
      </c>
      <c r="S26">
        <v>33</v>
      </c>
      <c r="T26">
        <f t="shared" ref="T26:T89" si="4">H26*Q26</f>
        <v>18576</v>
      </c>
      <c r="V26" t="s">
        <v>109</v>
      </c>
    </row>
    <row r="27" spans="1:23">
      <c r="A27" t="s">
        <v>2</v>
      </c>
      <c r="B27">
        <v>3570</v>
      </c>
      <c r="C27" t="s">
        <v>3</v>
      </c>
      <c r="D27">
        <v>650536</v>
      </c>
      <c r="E27" t="s">
        <v>4</v>
      </c>
      <c r="F27">
        <v>0.1</v>
      </c>
      <c r="G27" t="s">
        <v>5</v>
      </c>
      <c r="H27">
        <v>337</v>
      </c>
      <c r="I27" t="s">
        <v>6</v>
      </c>
      <c r="J27">
        <v>3063</v>
      </c>
      <c r="K27" t="s">
        <v>7</v>
      </c>
      <c r="L27">
        <v>4424</v>
      </c>
      <c r="M27" t="s">
        <v>8</v>
      </c>
      <c r="N27">
        <v>3566</v>
      </c>
      <c r="O27" t="s">
        <v>9</v>
      </c>
      <c r="P27" t="s">
        <v>10</v>
      </c>
      <c r="Q27">
        <v>57</v>
      </c>
      <c r="R27" t="s">
        <v>11</v>
      </c>
      <c r="S27">
        <v>32</v>
      </c>
      <c r="T27">
        <f t="shared" si="4"/>
        <v>19209</v>
      </c>
      <c r="V27" t="s">
        <v>110</v>
      </c>
    </row>
    <row r="28" spans="1:23">
      <c r="A28" t="s">
        <v>2</v>
      </c>
      <c r="B28">
        <v>3570</v>
      </c>
      <c r="C28" t="s">
        <v>3</v>
      </c>
      <c r="D28">
        <v>650714</v>
      </c>
      <c r="E28" t="s">
        <v>4</v>
      </c>
      <c r="F28">
        <v>0.1</v>
      </c>
      <c r="G28" t="s">
        <v>5</v>
      </c>
      <c r="H28">
        <v>178</v>
      </c>
      <c r="I28" t="s">
        <v>6</v>
      </c>
      <c r="J28">
        <v>1432</v>
      </c>
      <c r="K28" t="s">
        <v>7</v>
      </c>
      <c r="L28">
        <v>2203</v>
      </c>
      <c r="M28" t="s">
        <v>8</v>
      </c>
      <c r="N28">
        <v>1941</v>
      </c>
      <c r="O28" t="s">
        <v>9</v>
      </c>
      <c r="P28" t="s">
        <v>10</v>
      </c>
      <c r="Q28">
        <v>51</v>
      </c>
      <c r="R28" t="s">
        <v>11</v>
      </c>
      <c r="S28">
        <v>31</v>
      </c>
      <c r="T28">
        <f t="shared" si="4"/>
        <v>9078</v>
      </c>
      <c r="V28" t="s">
        <v>111</v>
      </c>
    </row>
    <row r="29" spans="1:23">
      <c r="A29" t="s">
        <v>2</v>
      </c>
      <c r="B29">
        <v>3570</v>
      </c>
      <c r="C29" t="s">
        <v>3</v>
      </c>
      <c r="D29">
        <v>650739</v>
      </c>
      <c r="E29" t="s">
        <v>4</v>
      </c>
      <c r="F29">
        <v>0.1</v>
      </c>
      <c r="G29" t="s">
        <v>5</v>
      </c>
      <c r="H29">
        <v>25</v>
      </c>
      <c r="I29" t="s">
        <v>6</v>
      </c>
      <c r="J29">
        <v>-316</v>
      </c>
      <c r="K29" t="s">
        <v>7</v>
      </c>
      <c r="L29">
        <v>91</v>
      </c>
      <c r="M29" t="s">
        <v>8</v>
      </c>
      <c r="N29">
        <v>191</v>
      </c>
      <c r="O29" t="s">
        <v>9</v>
      </c>
      <c r="P29" t="s">
        <v>10</v>
      </c>
      <c r="Q29">
        <v>40</v>
      </c>
      <c r="R29" t="s">
        <v>11</v>
      </c>
      <c r="S29">
        <v>31</v>
      </c>
      <c r="T29">
        <f t="shared" si="4"/>
        <v>1000</v>
      </c>
    </row>
    <row r="30" spans="1:23">
      <c r="A30" t="s">
        <v>2</v>
      </c>
      <c r="B30">
        <v>3570</v>
      </c>
      <c r="C30" t="s">
        <v>3</v>
      </c>
      <c r="D30">
        <v>654089</v>
      </c>
      <c r="E30" t="s">
        <v>4</v>
      </c>
      <c r="F30">
        <v>0.1</v>
      </c>
      <c r="G30" t="s">
        <v>5</v>
      </c>
      <c r="H30">
        <v>3350</v>
      </c>
      <c r="I30" t="s">
        <v>6</v>
      </c>
      <c r="J30">
        <v>39700</v>
      </c>
      <c r="K30" t="s">
        <v>7</v>
      </c>
      <c r="L30">
        <v>52121</v>
      </c>
      <c r="M30" t="s">
        <v>8</v>
      </c>
      <c r="N30">
        <v>40205</v>
      </c>
      <c r="O30" t="s">
        <v>9</v>
      </c>
      <c r="P30" t="s">
        <v>10</v>
      </c>
      <c r="Q30">
        <v>58</v>
      </c>
      <c r="R30" t="s">
        <v>11</v>
      </c>
      <c r="S30">
        <v>33</v>
      </c>
      <c r="T30">
        <f t="shared" si="4"/>
        <v>194300</v>
      </c>
    </row>
    <row r="31" spans="1:23">
      <c r="A31" t="s">
        <v>2</v>
      </c>
      <c r="B31">
        <v>3570</v>
      </c>
      <c r="C31" t="s">
        <v>3</v>
      </c>
      <c r="D31">
        <v>654099</v>
      </c>
      <c r="E31" t="s">
        <v>4</v>
      </c>
      <c r="F31">
        <v>0.1</v>
      </c>
      <c r="G31" t="s">
        <v>5</v>
      </c>
      <c r="H31">
        <v>10</v>
      </c>
      <c r="I31" t="s">
        <v>6</v>
      </c>
      <c r="J31">
        <v>-428</v>
      </c>
      <c r="K31" t="s">
        <v>7</v>
      </c>
      <c r="L31">
        <v>30</v>
      </c>
      <c r="M31" t="s">
        <v>8</v>
      </c>
      <c r="N31">
        <v>81</v>
      </c>
      <c r="O31" t="s">
        <v>9</v>
      </c>
      <c r="P31" t="s">
        <v>10</v>
      </c>
      <c r="Q31">
        <v>39</v>
      </c>
      <c r="R31" t="s">
        <v>11</v>
      </c>
      <c r="S31">
        <v>33</v>
      </c>
      <c r="T31">
        <f t="shared" si="4"/>
        <v>390</v>
      </c>
    </row>
    <row r="32" spans="1:23">
      <c r="A32" t="s">
        <v>2</v>
      </c>
      <c r="B32">
        <v>3570</v>
      </c>
      <c r="C32" t="s">
        <v>3</v>
      </c>
      <c r="D32">
        <v>654986</v>
      </c>
      <c r="E32" t="s">
        <v>4</v>
      </c>
      <c r="F32">
        <v>0.1</v>
      </c>
      <c r="G32" t="s">
        <v>5</v>
      </c>
      <c r="H32">
        <v>887</v>
      </c>
      <c r="I32" t="s">
        <v>6</v>
      </c>
      <c r="J32">
        <v>9497</v>
      </c>
      <c r="K32" t="s">
        <v>7</v>
      </c>
      <c r="L32">
        <v>12677</v>
      </c>
      <c r="M32" t="s">
        <v>8</v>
      </c>
      <c r="N32">
        <v>10000</v>
      </c>
      <c r="O32" t="s">
        <v>9</v>
      </c>
      <c r="P32" t="s">
        <v>10</v>
      </c>
      <c r="Q32">
        <v>57</v>
      </c>
      <c r="R32" t="s">
        <v>11</v>
      </c>
      <c r="S32">
        <v>33</v>
      </c>
      <c r="T32">
        <f t="shared" si="4"/>
        <v>50559</v>
      </c>
    </row>
    <row r="33" spans="1:20">
      <c r="A33" t="s">
        <v>2</v>
      </c>
      <c r="B33">
        <v>3570</v>
      </c>
      <c r="C33" t="s">
        <v>3</v>
      </c>
      <c r="D33">
        <v>655814</v>
      </c>
      <c r="E33" t="s">
        <v>4</v>
      </c>
      <c r="F33">
        <v>0.1</v>
      </c>
      <c r="G33" t="s">
        <v>5</v>
      </c>
      <c r="H33">
        <v>828</v>
      </c>
      <c r="I33" t="s">
        <v>6</v>
      </c>
      <c r="J33">
        <v>7639</v>
      </c>
      <c r="K33" t="s">
        <v>7</v>
      </c>
      <c r="L33">
        <v>9798</v>
      </c>
      <c r="M33" t="s">
        <v>8</v>
      </c>
      <c r="N33">
        <v>8149</v>
      </c>
      <c r="O33" t="s">
        <v>9</v>
      </c>
      <c r="P33" t="s">
        <v>10</v>
      </c>
      <c r="Q33">
        <v>56</v>
      </c>
      <c r="R33" t="s">
        <v>11</v>
      </c>
      <c r="S33">
        <v>33</v>
      </c>
      <c r="T33">
        <f t="shared" si="4"/>
        <v>46368</v>
      </c>
    </row>
    <row r="34" spans="1:20">
      <c r="A34" t="s">
        <v>2</v>
      </c>
      <c r="B34">
        <v>3570</v>
      </c>
      <c r="C34" t="s">
        <v>3</v>
      </c>
      <c r="D34">
        <v>656868</v>
      </c>
      <c r="E34" t="s">
        <v>4</v>
      </c>
      <c r="F34">
        <v>0.1</v>
      </c>
      <c r="G34" t="s">
        <v>5</v>
      </c>
      <c r="H34">
        <v>1054</v>
      </c>
      <c r="I34" t="s">
        <v>6</v>
      </c>
      <c r="J34">
        <v>11821</v>
      </c>
      <c r="K34" t="s">
        <v>7</v>
      </c>
      <c r="L34">
        <v>16056</v>
      </c>
      <c r="M34" t="s">
        <v>8</v>
      </c>
      <c r="N34">
        <v>12324</v>
      </c>
      <c r="O34" t="s">
        <v>9</v>
      </c>
      <c r="P34" t="s">
        <v>10</v>
      </c>
      <c r="Q34">
        <v>58</v>
      </c>
      <c r="R34" t="s">
        <v>11</v>
      </c>
      <c r="S34">
        <v>33</v>
      </c>
      <c r="T34">
        <f t="shared" si="4"/>
        <v>61132</v>
      </c>
    </row>
    <row r="35" spans="1:20">
      <c r="A35" t="s">
        <v>2</v>
      </c>
      <c r="B35">
        <v>3570</v>
      </c>
      <c r="C35" t="s">
        <v>3</v>
      </c>
      <c r="D35">
        <v>657233</v>
      </c>
      <c r="E35" t="s">
        <v>4</v>
      </c>
      <c r="F35">
        <v>0.1</v>
      </c>
      <c r="G35" t="s">
        <v>5</v>
      </c>
      <c r="H35">
        <v>365</v>
      </c>
      <c r="I35" t="s">
        <v>6</v>
      </c>
      <c r="J35">
        <v>2780</v>
      </c>
      <c r="K35" t="s">
        <v>7</v>
      </c>
      <c r="L35">
        <v>3335</v>
      </c>
      <c r="M35" t="s">
        <v>8</v>
      </c>
      <c r="N35">
        <v>3283</v>
      </c>
      <c r="O35" t="s">
        <v>9</v>
      </c>
      <c r="P35" t="s">
        <v>10</v>
      </c>
      <c r="Q35">
        <v>51</v>
      </c>
      <c r="R35" t="s">
        <v>11</v>
      </c>
      <c r="S35">
        <v>33</v>
      </c>
      <c r="T35">
        <f t="shared" si="4"/>
        <v>18615</v>
      </c>
    </row>
    <row r="36" spans="1:20">
      <c r="A36" t="s">
        <v>2</v>
      </c>
      <c r="B36">
        <v>3570</v>
      </c>
      <c r="C36" t="s">
        <v>3</v>
      </c>
      <c r="D36">
        <v>659359</v>
      </c>
      <c r="E36" t="s">
        <v>4</v>
      </c>
      <c r="F36">
        <v>0.1</v>
      </c>
      <c r="G36" t="s">
        <v>5</v>
      </c>
      <c r="H36">
        <v>2126</v>
      </c>
      <c r="I36" t="s">
        <v>6</v>
      </c>
      <c r="J36">
        <v>22978</v>
      </c>
      <c r="K36" t="s">
        <v>7</v>
      </c>
      <c r="L36">
        <v>28389</v>
      </c>
      <c r="M36" t="s">
        <v>8</v>
      </c>
      <c r="N36">
        <v>23479</v>
      </c>
      <c r="O36" t="s">
        <v>9</v>
      </c>
      <c r="P36" t="s">
        <v>10</v>
      </c>
      <c r="Q36">
        <v>54</v>
      </c>
      <c r="R36" t="s">
        <v>11</v>
      </c>
      <c r="S36">
        <v>33</v>
      </c>
      <c r="T36">
        <f t="shared" si="4"/>
        <v>114804</v>
      </c>
    </row>
    <row r="37" spans="1:20">
      <c r="A37" t="s">
        <v>2</v>
      </c>
      <c r="B37">
        <v>3570</v>
      </c>
      <c r="C37" t="s">
        <v>3</v>
      </c>
      <c r="D37">
        <v>659624</v>
      </c>
      <c r="E37" t="s">
        <v>4</v>
      </c>
      <c r="F37">
        <v>0.1</v>
      </c>
      <c r="G37" t="s">
        <v>5</v>
      </c>
      <c r="H37">
        <v>265</v>
      </c>
      <c r="I37" t="s">
        <v>6</v>
      </c>
      <c r="J37">
        <v>2844</v>
      </c>
      <c r="K37" t="s">
        <v>7</v>
      </c>
      <c r="L37">
        <v>4413</v>
      </c>
      <c r="M37" t="s">
        <v>8</v>
      </c>
      <c r="N37">
        <v>3347</v>
      </c>
      <c r="O37" t="s">
        <v>9</v>
      </c>
      <c r="P37" t="s">
        <v>10</v>
      </c>
      <c r="Q37">
        <v>58</v>
      </c>
      <c r="R37" t="s">
        <v>11</v>
      </c>
      <c r="S37">
        <v>33</v>
      </c>
      <c r="T37">
        <f t="shared" si="4"/>
        <v>15370</v>
      </c>
    </row>
    <row r="38" spans="1:20">
      <c r="A38" t="s">
        <v>2</v>
      </c>
      <c r="B38">
        <v>3570</v>
      </c>
      <c r="C38" t="s">
        <v>3</v>
      </c>
      <c r="D38">
        <v>660495</v>
      </c>
      <c r="E38" t="s">
        <v>4</v>
      </c>
      <c r="F38">
        <v>0.1</v>
      </c>
      <c r="G38" t="s">
        <v>5</v>
      </c>
      <c r="H38">
        <v>871</v>
      </c>
      <c r="I38" t="s">
        <v>6</v>
      </c>
      <c r="J38">
        <v>9812</v>
      </c>
      <c r="K38" t="s">
        <v>7</v>
      </c>
      <c r="L38">
        <v>13263</v>
      </c>
      <c r="M38" t="s">
        <v>8</v>
      </c>
      <c r="N38">
        <v>10321</v>
      </c>
      <c r="O38" t="s">
        <v>9</v>
      </c>
      <c r="P38" t="s">
        <v>10</v>
      </c>
      <c r="Q38">
        <v>58</v>
      </c>
      <c r="R38" t="s">
        <v>11</v>
      </c>
      <c r="S38">
        <v>33</v>
      </c>
      <c r="T38">
        <f t="shared" si="4"/>
        <v>50518</v>
      </c>
    </row>
    <row r="39" spans="1:20">
      <c r="A39" t="s">
        <v>2</v>
      </c>
      <c r="B39">
        <v>3570</v>
      </c>
      <c r="C39" t="s">
        <v>3</v>
      </c>
      <c r="D39">
        <v>661500</v>
      </c>
      <c r="E39" t="s">
        <v>4</v>
      </c>
      <c r="F39">
        <v>0.1</v>
      </c>
      <c r="G39" t="s">
        <v>5</v>
      </c>
      <c r="H39">
        <v>1005</v>
      </c>
      <c r="I39" t="s">
        <v>6</v>
      </c>
      <c r="J39">
        <v>10532</v>
      </c>
      <c r="K39" t="s">
        <v>7</v>
      </c>
      <c r="L39">
        <v>13597</v>
      </c>
      <c r="M39" t="s">
        <v>8</v>
      </c>
      <c r="N39">
        <v>11039</v>
      </c>
      <c r="O39" t="s">
        <v>9</v>
      </c>
      <c r="P39" t="s">
        <v>10</v>
      </c>
      <c r="Q39">
        <v>56</v>
      </c>
      <c r="R39" t="s">
        <v>11</v>
      </c>
      <c r="S39">
        <v>33</v>
      </c>
      <c r="T39">
        <f t="shared" si="4"/>
        <v>56280</v>
      </c>
    </row>
    <row r="40" spans="1:20">
      <c r="A40" t="s">
        <v>2</v>
      </c>
      <c r="B40">
        <v>3570</v>
      </c>
      <c r="C40" t="s">
        <v>3</v>
      </c>
      <c r="D40">
        <v>661512</v>
      </c>
      <c r="E40" t="s">
        <v>4</v>
      </c>
      <c r="F40">
        <v>0.1</v>
      </c>
      <c r="G40" t="s">
        <v>5</v>
      </c>
      <c r="H40">
        <v>12</v>
      </c>
      <c r="I40" t="s">
        <v>6</v>
      </c>
      <c r="J40">
        <v>-432</v>
      </c>
      <c r="K40" t="s">
        <v>7</v>
      </c>
      <c r="L40">
        <v>33</v>
      </c>
      <c r="M40" t="s">
        <v>8</v>
      </c>
      <c r="N40">
        <v>70</v>
      </c>
      <c r="O40" t="s">
        <v>9</v>
      </c>
      <c r="P40" t="s">
        <v>10</v>
      </c>
      <c r="Q40">
        <v>49</v>
      </c>
      <c r="R40" t="s">
        <v>11</v>
      </c>
      <c r="S40">
        <v>33</v>
      </c>
      <c r="T40">
        <f t="shared" si="4"/>
        <v>588</v>
      </c>
    </row>
    <row r="41" spans="1:20">
      <c r="A41" t="s">
        <v>2</v>
      </c>
      <c r="B41">
        <v>3570</v>
      </c>
      <c r="C41" t="s">
        <v>3</v>
      </c>
      <c r="D41">
        <v>662034</v>
      </c>
      <c r="E41" t="s">
        <v>4</v>
      </c>
      <c r="F41">
        <v>0.1</v>
      </c>
      <c r="G41" t="s">
        <v>5</v>
      </c>
      <c r="H41">
        <v>522</v>
      </c>
      <c r="I41" t="s">
        <v>6</v>
      </c>
      <c r="J41">
        <v>5892</v>
      </c>
      <c r="K41" t="s">
        <v>7</v>
      </c>
      <c r="L41">
        <v>8166</v>
      </c>
      <c r="M41" t="s">
        <v>8</v>
      </c>
      <c r="N41">
        <v>6398</v>
      </c>
      <c r="O41" t="s">
        <v>9</v>
      </c>
      <c r="P41" t="s">
        <v>10</v>
      </c>
      <c r="Q41">
        <v>57</v>
      </c>
      <c r="R41" t="s">
        <v>11</v>
      </c>
      <c r="S41">
        <v>33</v>
      </c>
      <c r="T41">
        <f t="shared" si="4"/>
        <v>29754</v>
      </c>
    </row>
    <row r="42" spans="1:20">
      <c r="A42" t="s">
        <v>2</v>
      </c>
      <c r="B42">
        <v>3570</v>
      </c>
      <c r="C42" t="s">
        <v>3</v>
      </c>
      <c r="D42">
        <v>662035</v>
      </c>
      <c r="E42" t="s">
        <v>4</v>
      </c>
      <c r="F42">
        <v>0.1</v>
      </c>
      <c r="G42" t="s">
        <v>5</v>
      </c>
      <c r="H42">
        <v>1</v>
      </c>
      <c r="I42" t="s">
        <v>6</v>
      </c>
      <c r="J42">
        <v>-500</v>
      </c>
      <c r="K42" t="s">
        <v>7</v>
      </c>
      <c r="L42">
        <v>1</v>
      </c>
      <c r="M42" t="s">
        <v>8</v>
      </c>
      <c r="N42">
        <v>7</v>
      </c>
      <c r="O42" t="s">
        <v>9</v>
      </c>
      <c r="P42" t="s">
        <v>10</v>
      </c>
      <c r="Q42">
        <v>40</v>
      </c>
      <c r="R42" t="s">
        <v>11</v>
      </c>
      <c r="S42">
        <v>28</v>
      </c>
      <c r="T42">
        <f t="shared" si="4"/>
        <v>40</v>
      </c>
    </row>
    <row r="43" spans="1:20">
      <c r="A43" t="s">
        <v>2</v>
      </c>
      <c r="B43">
        <v>3570</v>
      </c>
      <c r="C43" t="s">
        <v>3</v>
      </c>
      <c r="D43">
        <v>662427</v>
      </c>
      <c r="E43" t="s">
        <v>4</v>
      </c>
      <c r="F43">
        <v>0.1</v>
      </c>
      <c r="G43" t="s">
        <v>5</v>
      </c>
      <c r="H43">
        <v>392</v>
      </c>
      <c r="I43" t="s">
        <v>6</v>
      </c>
      <c r="J43">
        <v>4341</v>
      </c>
      <c r="K43" t="s">
        <v>7</v>
      </c>
      <c r="L43">
        <v>6374</v>
      </c>
      <c r="M43" t="s">
        <v>8</v>
      </c>
      <c r="N43">
        <v>4851</v>
      </c>
      <c r="O43" t="s">
        <v>9</v>
      </c>
      <c r="P43" t="s">
        <v>10</v>
      </c>
      <c r="Q43">
        <v>58</v>
      </c>
      <c r="R43" t="s">
        <v>11</v>
      </c>
      <c r="S43">
        <v>33</v>
      </c>
      <c r="T43">
        <f t="shared" si="4"/>
        <v>22736</v>
      </c>
    </row>
    <row r="44" spans="1:20">
      <c r="A44" t="s">
        <v>2</v>
      </c>
      <c r="B44">
        <v>3570</v>
      </c>
      <c r="C44" t="s">
        <v>3</v>
      </c>
      <c r="D44">
        <v>663226</v>
      </c>
      <c r="E44" t="s">
        <v>4</v>
      </c>
      <c r="F44">
        <v>0.1</v>
      </c>
      <c r="G44" t="s">
        <v>5</v>
      </c>
      <c r="H44">
        <v>799</v>
      </c>
      <c r="I44" t="s">
        <v>6</v>
      </c>
      <c r="J44">
        <v>9048</v>
      </c>
      <c r="K44" t="s">
        <v>7</v>
      </c>
      <c r="L44">
        <v>12281</v>
      </c>
      <c r="M44" t="s">
        <v>8</v>
      </c>
      <c r="N44">
        <v>9549</v>
      </c>
      <c r="O44" t="s">
        <v>9</v>
      </c>
      <c r="P44" t="s">
        <v>10</v>
      </c>
      <c r="Q44">
        <v>57</v>
      </c>
      <c r="R44" t="s">
        <v>11</v>
      </c>
      <c r="S44">
        <v>33</v>
      </c>
      <c r="T44">
        <f t="shared" si="4"/>
        <v>45543</v>
      </c>
    </row>
    <row r="45" spans="1:20">
      <c r="A45" t="s">
        <v>2</v>
      </c>
      <c r="B45">
        <v>3570</v>
      </c>
      <c r="C45" t="s">
        <v>3</v>
      </c>
      <c r="D45">
        <v>663265</v>
      </c>
      <c r="E45" t="s">
        <v>4</v>
      </c>
      <c r="F45">
        <v>0.1</v>
      </c>
      <c r="G45" t="s">
        <v>5</v>
      </c>
      <c r="H45">
        <v>39</v>
      </c>
      <c r="I45" t="s">
        <v>6</v>
      </c>
      <c r="J45">
        <v>-186</v>
      </c>
      <c r="K45" t="s">
        <v>7</v>
      </c>
      <c r="L45">
        <v>165</v>
      </c>
      <c r="M45" t="s">
        <v>8</v>
      </c>
      <c r="N45">
        <v>321</v>
      </c>
      <c r="O45" t="s">
        <v>9</v>
      </c>
      <c r="P45" t="s">
        <v>10</v>
      </c>
      <c r="Q45">
        <v>37</v>
      </c>
      <c r="R45" t="s">
        <v>11</v>
      </c>
      <c r="S45">
        <v>32</v>
      </c>
      <c r="T45">
        <f t="shared" si="4"/>
        <v>1443</v>
      </c>
    </row>
    <row r="46" spans="1:20">
      <c r="A46" t="s">
        <v>2</v>
      </c>
      <c r="B46">
        <v>3570</v>
      </c>
      <c r="C46" t="s">
        <v>3</v>
      </c>
      <c r="D46">
        <v>663623</v>
      </c>
      <c r="E46" t="s">
        <v>4</v>
      </c>
      <c r="F46">
        <v>0.1</v>
      </c>
      <c r="G46" t="s">
        <v>5</v>
      </c>
      <c r="H46">
        <v>358</v>
      </c>
      <c r="I46" t="s">
        <v>6</v>
      </c>
      <c r="J46">
        <v>3855</v>
      </c>
      <c r="K46" t="s">
        <v>7</v>
      </c>
      <c r="L46">
        <v>5639</v>
      </c>
      <c r="M46" t="s">
        <v>8</v>
      </c>
      <c r="N46">
        <v>4363</v>
      </c>
      <c r="O46" t="s">
        <v>9</v>
      </c>
      <c r="P46" t="s">
        <v>10</v>
      </c>
      <c r="Q46">
        <v>56</v>
      </c>
      <c r="R46" t="s">
        <v>11</v>
      </c>
      <c r="S46">
        <v>33</v>
      </c>
      <c r="T46">
        <f t="shared" si="4"/>
        <v>20048</v>
      </c>
    </row>
    <row r="47" spans="1:20">
      <c r="A47" t="s">
        <v>2</v>
      </c>
      <c r="B47">
        <v>3570</v>
      </c>
      <c r="C47" t="s">
        <v>3</v>
      </c>
      <c r="D47">
        <v>663655</v>
      </c>
      <c r="E47" t="s">
        <v>4</v>
      </c>
      <c r="F47">
        <v>0.1</v>
      </c>
      <c r="G47" t="s">
        <v>5</v>
      </c>
      <c r="H47">
        <v>32</v>
      </c>
      <c r="I47" t="s">
        <v>6</v>
      </c>
      <c r="J47">
        <v>-267</v>
      </c>
      <c r="K47" t="s">
        <v>7</v>
      </c>
      <c r="L47">
        <v>77</v>
      </c>
      <c r="M47" t="s">
        <v>8</v>
      </c>
      <c r="N47">
        <v>235</v>
      </c>
      <c r="O47" t="s">
        <v>9</v>
      </c>
      <c r="P47" t="s">
        <v>10</v>
      </c>
      <c r="Q47">
        <v>41</v>
      </c>
      <c r="R47" t="s">
        <v>11</v>
      </c>
      <c r="S47">
        <v>33</v>
      </c>
      <c r="T47">
        <f t="shared" si="4"/>
        <v>1312</v>
      </c>
    </row>
    <row r="48" spans="1:20">
      <c r="A48" t="s">
        <v>2</v>
      </c>
      <c r="B48">
        <v>3570</v>
      </c>
      <c r="C48" t="s">
        <v>3</v>
      </c>
      <c r="D48">
        <v>663658</v>
      </c>
      <c r="E48" t="s">
        <v>4</v>
      </c>
      <c r="F48">
        <v>0.1</v>
      </c>
      <c r="G48" t="s">
        <v>5</v>
      </c>
      <c r="H48">
        <v>3</v>
      </c>
      <c r="I48" t="s">
        <v>6</v>
      </c>
      <c r="J48">
        <v>-486</v>
      </c>
      <c r="K48" t="s">
        <v>7</v>
      </c>
      <c r="L48">
        <v>5</v>
      </c>
      <c r="M48" t="s">
        <v>8</v>
      </c>
      <c r="N48">
        <v>18</v>
      </c>
      <c r="O48" t="s">
        <v>9</v>
      </c>
      <c r="P48" t="s">
        <v>10</v>
      </c>
      <c r="Q48">
        <v>46</v>
      </c>
      <c r="R48" t="s">
        <v>11</v>
      </c>
      <c r="S48">
        <v>31</v>
      </c>
      <c r="T48">
        <f t="shared" si="4"/>
        <v>138</v>
      </c>
    </row>
    <row r="49" spans="1:20">
      <c r="A49" t="s">
        <v>2</v>
      </c>
      <c r="B49">
        <v>3570</v>
      </c>
      <c r="C49" t="s">
        <v>3</v>
      </c>
      <c r="D49">
        <v>665898</v>
      </c>
      <c r="E49" t="s">
        <v>4</v>
      </c>
      <c r="F49">
        <v>0.1</v>
      </c>
      <c r="G49" t="s">
        <v>5</v>
      </c>
      <c r="H49">
        <v>2240</v>
      </c>
      <c r="I49" t="s">
        <v>6</v>
      </c>
      <c r="J49">
        <v>27247</v>
      </c>
      <c r="K49" t="s">
        <v>7</v>
      </c>
      <c r="L49">
        <v>36288</v>
      </c>
      <c r="M49" t="s">
        <v>8</v>
      </c>
      <c r="N49">
        <v>27752</v>
      </c>
      <c r="O49" t="s">
        <v>9</v>
      </c>
      <c r="P49" t="s">
        <v>10</v>
      </c>
      <c r="Q49">
        <v>58</v>
      </c>
      <c r="R49" t="s">
        <v>11</v>
      </c>
      <c r="S49">
        <v>33</v>
      </c>
      <c r="T49">
        <f t="shared" si="4"/>
        <v>129920</v>
      </c>
    </row>
    <row r="50" spans="1:20">
      <c r="A50" t="s">
        <v>2</v>
      </c>
      <c r="B50">
        <v>3570</v>
      </c>
      <c r="C50" t="s">
        <v>3</v>
      </c>
      <c r="D50">
        <v>666243</v>
      </c>
      <c r="E50" t="s">
        <v>4</v>
      </c>
      <c r="F50">
        <v>0.1</v>
      </c>
      <c r="G50" t="s">
        <v>5</v>
      </c>
      <c r="H50">
        <v>345</v>
      </c>
      <c r="I50" t="s">
        <v>6</v>
      </c>
      <c r="J50">
        <v>3777</v>
      </c>
      <c r="K50" t="s">
        <v>7</v>
      </c>
      <c r="L50">
        <v>5554</v>
      </c>
      <c r="M50" t="s">
        <v>8</v>
      </c>
      <c r="N50">
        <v>4284</v>
      </c>
      <c r="O50" t="s">
        <v>9</v>
      </c>
      <c r="P50" t="s">
        <v>10</v>
      </c>
      <c r="Q50">
        <v>57</v>
      </c>
      <c r="R50" t="s">
        <v>11</v>
      </c>
      <c r="S50">
        <v>33</v>
      </c>
      <c r="T50">
        <f t="shared" si="4"/>
        <v>19665</v>
      </c>
    </row>
    <row r="51" spans="1:20">
      <c r="A51" t="s">
        <v>2</v>
      </c>
      <c r="B51">
        <v>3570</v>
      </c>
      <c r="C51" t="s">
        <v>3</v>
      </c>
      <c r="D51">
        <v>666249</v>
      </c>
      <c r="E51" t="s">
        <v>4</v>
      </c>
      <c r="F51">
        <v>0.1</v>
      </c>
      <c r="G51" t="s">
        <v>5</v>
      </c>
      <c r="H51">
        <v>6</v>
      </c>
      <c r="I51" t="s">
        <v>6</v>
      </c>
      <c r="J51">
        <v>-469</v>
      </c>
      <c r="K51" t="s">
        <v>7</v>
      </c>
      <c r="L51">
        <v>14</v>
      </c>
      <c r="M51" t="s">
        <v>8</v>
      </c>
      <c r="N51">
        <v>38</v>
      </c>
      <c r="O51" t="s">
        <v>9</v>
      </c>
      <c r="P51" t="s">
        <v>10</v>
      </c>
      <c r="Q51">
        <v>46</v>
      </c>
      <c r="R51" t="s">
        <v>11</v>
      </c>
      <c r="S51">
        <v>31</v>
      </c>
      <c r="T51">
        <f t="shared" si="4"/>
        <v>276</v>
      </c>
    </row>
    <row r="52" spans="1:20">
      <c r="A52" t="s">
        <v>2</v>
      </c>
      <c r="B52">
        <v>3570</v>
      </c>
      <c r="C52" t="s">
        <v>3</v>
      </c>
      <c r="D52">
        <v>669784</v>
      </c>
      <c r="E52" t="s">
        <v>4</v>
      </c>
      <c r="F52">
        <v>0.1</v>
      </c>
      <c r="G52" t="s">
        <v>5</v>
      </c>
      <c r="H52">
        <v>3535</v>
      </c>
      <c r="I52" t="s">
        <v>6</v>
      </c>
      <c r="J52">
        <v>42631</v>
      </c>
      <c r="K52" t="s">
        <v>7</v>
      </c>
      <c r="L52">
        <v>56447</v>
      </c>
      <c r="M52" t="s">
        <v>8</v>
      </c>
      <c r="N52">
        <v>43140</v>
      </c>
      <c r="O52" t="s">
        <v>9</v>
      </c>
      <c r="P52" t="s">
        <v>10</v>
      </c>
      <c r="Q52">
        <v>58</v>
      </c>
      <c r="R52" t="s">
        <v>11</v>
      </c>
      <c r="S52">
        <v>33</v>
      </c>
      <c r="T52">
        <f t="shared" si="4"/>
        <v>205030</v>
      </c>
    </row>
    <row r="53" spans="1:20">
      <c r="A53" t="s">
        <v>2</v>
      </c>
      <c r="B53">
        <v>3570</v>
      </c>
      <c r="C53" t="s">
        <v>3</v>
      </c>
      <c r="D53">
        <v>670180</v>
      </c>
      <c r="E53" t="s">
        <v>4</v>
      </c>
      <c r="F53">
        <v>0.1</v>
      </c>
      <c r="G53" t="s">
        <v>5</v>
      </c>
      <c r="H53">
        <v>396</v>
      </c>
      <c r="I53" t="s">
        <v>6</v>
      </c>
      <c r="J53">
        <v>3688</v>
      </c>
      <c r="K53" t="s">
        <v>7</v>
      </c>
      <c r="L53">
        <v>4970</v>
      </c>
      <c r="M53" t="s">
        <v>8</v>
      </c>
      <c r="N53">
        <v>4193</v>
      </c>
      <c r="O53" t="s">
        <v>9</v>
      </c>
      <c r="P53" t="s">
        <v>10</v>
      </c>
      <c r="Q53">
        <v>55</v>
      </c>
      <c r="R53" t="s">
        <v>11</v>
      </c>
      <c r="S53">
        <v>33</v>
      </c>
      <c r="T53">
        <f t="shared" si="4"/>
        <v>21780</v>
      </c>
    </row>
    <row r="54" spans="1:20">
      <c r="A54" t="s">
        <v>2</v>
      </c>
      <c r="B54">
        <v>3570</v>
      </c>
      <c r="C54" t="s">
        <v>3</v>
      </c>
      <c r="D54">
        <v>671785</v>
      </c>
      <c r="E54" t="s">
        <v>4</v>
      </c>
      <c r="F54">
        <v>0.1</v>
      </c>
      <c r="G54" t="s">
        <v>5</v>
      </c>
      <c r="H54">
        <v>1605</v>
      </c>
      <c r="I54" t="s">
        <v>6</v>
      </c>
      <c r="J54">
        <v>18668</v>
      </c>
      <c r="K54" t="s">
        <v>7</v>
      </c>
      <c r="L54">
        <v>24590</v>
      </c>
      <c r="M54" t="s">
        <v>8</v>
      </c>
      <c r="N54">
        <v>19171</v>
      </c>
      <c r="O54" t="s">
        <v>9</v>
      </c>
      <c r="P54" t="s">
        <v>10</v>
      </c>
      <c r="Q54">
        <v>57</v>
      </c>
      <c r="R54" t="s">
        <v>11</v>
      </c>
      <c r="S54">
        <v>32</v>
      </c>
      <c r="T54">
        <f t="shared" si="4"/>
        <v>91485</v>
      </c>
    </row>
    <row r="55" spans="1:20">
      <c r="A55" t="s">
        <v>2</v>
      </c>
      <c r="B55">
        <v>3570</v>
      </c>
      <c r="C55" t="s">
        <v>3</v>
      </c>
      <c r="D55">
        <v>672798</v>
      </c>
      <c r="E55" t="s">
        <v>4</v>
      </c>
      <c r="F55">
        <v>0.1</v>
      </c>
      <c r="G55" t="s">
        <v>5</v>
      </c>
      <c r="H55">
        <v>1013</v>
      </c>
      <c r="I55" t="s">
        <v>6</v>
      </c>
      <c r="J55">
        <v>12074</v>
      </c>
      <c r="K55" t="s">
        <v>7</v>
      </c>
      <c r="L55">
        <v>16325</v>
      </c>
      <c r="M55" t="s">
        <v>8</v>
      </c>
      <c r="N55">
        <v>12575</v>
      </c>
      <c r="O55" t="s">
        <v>9</v>
      </c>
      <c r="P55" t="s">
        <v>10</v>
      </c>
      <c r="Q55">
        <v>57</v>
      </c>
      <c r="R55" t="s">
        <v>11</v>
      </c>
      <c r="S55">
        <v>33</v>
      </c>
      <c r="T55">
        <f t="shared" si="4"/>
        <v>57741</v>
      </c>
    </row>
    <row r="56" spans="1:20">
      <c r="A56" t="s">
        <v>2</v>
      </c>
      <c r="B56">
        <v>3570</v>
      </c>
      <c r="C56" t="s">
        <v>3</v>
      </c>
      <c r="D56">
        <v>673166</v>
      </c>
      <c r="E56" t="s">
        <v>4</v>
      </c>
      <c r="F56">
        <v>0.1</v>
      </c>
      <c r="G56" t="s">
        <v>5</v>
      </c>
      <c r="H56">
        <v>368</v>
      </c>
      <c r="I56" t="s">
        <v>6</v>
      </c>
      <c r="J56">
        <v>3877</v>
      </c>
      <c r="K56" t="s">
        <v>7</v>
      </c>
      <c r="L56">
        <v>5678</v>
      </c>
      <c r="M56" t="s">
        <v>8</v>
      </c>
      <c r="N56">
        <v>4380</v>
      </c>
      <c r="O56" t="s">
        <v>9</v>
      </c>
      <c r="P56" t="s">
        <v>10</v>
      </c>
      <c r="Q56">
        <v>59</v>
      </c>
      <c r="R56" t="s">
        <v>11</v>
      </c>
      <c r="S56">
        <v>33</v>
      </c>
      <c r="T56">
        <f t="shared" si="4"/>
        <v>21712</v>
      </c>
    </row>
    <row r="57" spans="1:20">
      <c r="A57" t="s">
        <v>2</v>
      </c>
      <c r="B57">
        <v>3570</v>
      </c>
      <c r="C57" t="s">
        <v>3</v>
      </c>
      <c r="D57">
        <v>673766</v>
      </c>
      <c r="E57" t="s">
        <v>4</v>
      </c>
      <c r="F57">
        <v>0.1</v>
      </c>
      <c r="G57" t="s">
        <v>5</v>
      </c>
      <c r="H57">
        <v>600</v>
      </c>
      <c r="I57" t="s">
        <v>6</v>
      </c>
      <c r="J57">
        <v>6431</v>
      </c>
      <c r="K57" t="s">
        <v>7</v>
      </c>
      <c r="L57">
        <v>8729</v>
      </c>
      <c r="M57" t="s">
        <v>8</v>
      </c>
      <c r="N57">
        <v>6934</v>
      </c>
      <c r="O57" t="s">
        <v>9</v>
      </c>
      <c r="P57" t="s">
        <v>10</v>
      </c>
      <c r="Q57">
        <v>55</v>
      </c>
      <c r="R57" t="s">
        <v>11</v>
      </c>
      <c r="S57">
        <v>33</v>
      </c>
      <c r="T57">
        <f t="shared" si="4"/>
        <v>33000</v>
      </c>
    </row>
    <row r="58" spans="1:20">
      <c r="A58" t="s">
        <v>2</v>
      </c>
      <c r="B58">
        <v>3570</v>
      </c>
      <c r="C58" t="s">
        <v>3</v>
      </c>
      <c r="D58">
        <v>674669</v>
      </c>
      <c r="E58" t="s">
        <v>4</v>
      </c>
      <c r="F58">
        <v>0.1</v>
      </c>
      <c r="G58" t="s">
        <v>5</v>
      </c>
      <c r="H58">
        <v>903</v>
      </c>
      <c r="I58" t="s">
        <v>6</v>
      </c>
      <c r="J58">
        <v>10705</v>
      </c>
      <c r="K58" t="s">
        <v>7</v>
      </c>
      <c r="L58">
        <v>14808</v>
      </c>
      <c r="M58" t="s">
        <v>8</v>
      </c>
      <c r="N58">
        <v>11208</v>
      </c>
      <c r="O58" t="s">
        <v>9</v>
      </c>
      <c r="P58" t="s">
        <v>10</v>
      </c>
      <c r="Q58">
        <v>58</v>
      </c>
      <c r="R58" t="s">
        <v>11</v>
      </c>
      <c r="S58">
        <v>33</v>
      </c>
      <c r="T58">
        <f t="shared" si="4"/>
        <v>52374</v>
      </c>
    </row>
    <row r="59" spans="1:20">
      <c r="A59" t="s">
        <v>2</v>
      </c>
      <c r="B59">
        <v>3570</v>
      </c>
      <c r="C59" t="s">
        <v>3</v>
      </c>
      <c r="D59">
        <v>674963</v>
      </c>
      <c r="E59" t="s">
        <v>4</v>
      </c>
      <c r="F59">
        <v>0.1</v>
      </c>
      <c r="G59" t="s">
        <v>5</v>
      </c>
      <c r="H59">
        <v>294</v>
      </c>
      <c r="I59" t="s">
        <v>6</v>
      </c>
      <c r="J59">
        <v>2649</v>
      </c>
      <c r="K59" t="s">
        <v>7</v>
      </c>
      <c r="L59">
        <v>4024</v>
      </c>
      <c r="M59" t="s">
        <v>8</v>
      </c>
      <c r="N59">
        <v>3152</v>
      </c>
      <c r="O59" t="s">
        <v>9</v>
      </c>
      <c r="P59" t="s">
        <v>10</v>
      </c>
      <c r="Q59">
        <v>56</v>
      </c>
      <c r="R59" t="s">
        <v>11</v>
      </c>
      <c r="S59">
        <v>33</v>
      </c>
      <c r="T59">
        <f t="shared" si="4"/>
        <v>16464</v>
      </c>
    </row>
    <row r="60" spans="1:20">
      <c r="A60" t="s">
        <v>2</v>
      </c>
      <c r="B60">
        <v>3570</v>
      </c>
      <c r="C60" t="s">
        <v>3</v>
      </c>
      <c r="D60">
        <v>675231</v>
      </c>
      <c r="E60" t="s">
        <v>4</v>
      </c>
      <c r="F60">
        <v>0.1</v>
      </c>
      <c r="G60" t="s">
        <v>5</v>
      </c>
      <c r="H60">
        <v>268</v>
      </c>
      <c r="I60" t="s">
        <v>6</v>
      </c>
      <c r="J60">
        <v>2320</v>
      </c>
      <c r="K60" t="s">
        <v>7</v>
      </c>
      <c r="L60">
        <v>3246</v>
      </c>
      <c r="M60" t="s">
        <v>8</v>
      </c>
      <c r="N60">
        <v>2823</v>
      </c>
      <c r="O60" t="s">
        <v>9</v>
      </c>
      <c r="P60" t="s">
        <v>10</v>
      </c>
      <c r="Q60">
        <v>53</v>
      </c>
      <c r="R60" t="s">
        <v>11</v>
      </c>
      <c r="S60">
        <v>33</v>
      </c>
      <c r="T60">
        <f t="shared" si="4"/>
        <v>14204</v>
      </c>
    </row>
    <row r="61" spans="1:20">
      <c r="A61" t="s">
        <v>2</v>
      </c>
      <c r="B61">
        <v>3570</v>
      </c>
      <c r="C61" t="s">
        <v>3</v>
      </c>
      <c r="D61">
        <v>675406</v>
      </c>
      <c r="E61" t="s">
        <v>4</v>
      </c>
      <c r="F61">
        <v>0.1</v>
      </c>
      <c r="G61" t="s">
        <v>5</v>
      </c>
      <c r="H61">
        <v>175</v>
      </c>
      <c r="I61" t="s">
        <v>6</v>
      </c>
      <c r="J61">
        <v>1093</v>
      </c>
      <c r="K61" t="s">
        <v>7</v>
      </c>
      <c r="L61">
        <v>1780</v>
      </c>
      <c r="M61" t="s">
        <v>8</v>
      </c>
      <c r="N61">
        <v>1602</v>
      </c>
      <c r="O61" t="s">
        <v>9</v>
      </c>
      <c r="P61" t="s">
        <v>10</v>
      </c>
      <c r="Q61">
        <v>54</v>
      </c>
      <c r="R61" t="s">
        <v>11</v>
      </c>
      <c r="S61">
        <v>33</v>
      </c>
      <c r="T61">
        <f t="shared" si="4"/>
        <v>9450</v>
      </c>
    </row>
    <row r="62" spans="1:20">
      <c r="A62" t="s">
        <v>2</v>
      </c>
      <c r="B62">
        <v>3570</v>
      </c>
      <c r="C62" t="s">
        <v>3</v>
      </c>
      <c r="D62">
        <v>677272</v>
      </c>
      <c r="E62" t="s">
        <v>4</v>
      </c>
      <c r="F62">
        <v>0.1</v>
      </c>
      <c r="G62" t="s">
        <v>5</v>
      </c>
      <c r="H62">
        <v>1866</v>
      </c>
      <c r="I62" t="s">
        <v>6</v>
      </c>
      <c r="J62">
        <v>19335</v>
      </c>
      <c r="K62" t="s">
        <v>7</v>
      </c>
      <c r="L62">
        <v>24516</v>
      </c>
      <c r="M62" t="s">
        <v>8</v>
      </c>
      <c r="N62">
        <v>19838</v>
      </c>
      <c r="O62" t="s">
        <v>9</v>
      </c>
      <c r="P62" t="s">
        <v>10</v>
      </c>
      <c r="Q62">
        <v>57</v>
      </c>
      <c r="R62" t="s">
        <v>11</v>
      </c>
      <c r="S62">
        <v>33</v>
      </c>
      <c r="T62">
        <f t="shared" si="4"/>
        <v>106362</v>
      </c>
    </row>
    <row r="63" spans="1:20">
      <c r="A63" t="s">
        <v>2</v>
      </c>
      <c r="B63">
        <v>3570</v>
      </c>
      <c r="C63" t="s">
        <v>3</v>
      </c>
      <c r="D63">
        <v>677725</v>
      </c>
      <c r="E63" t="s">
        <v>4</v>
      </c>
      <c r="F63">
        <v>0.1</v>
      </c>
      <c r="G63" t="s">
        <v>5</v>
      </c>
      <c r="H63">
        <v>453</v>
      </c>
      <c r="I63" t="s">
        <v>6</v>
      </c>
      <c r="J63">
        <v>4281</v>
      </c>
      <c r="K63" t="s">
        <v>7</v>
      </c>
      <c r="L63">
        <v>5868</v>
      </c>
      <c r="M63" t="s">
        <v>8</v>
      </c>
      <c r="N63">
        <v>4788</v>
      </c>
      <c r="O63" t="s">
        <v>9</v>
      </c>
      <c r="P63" t="s">
        <v>10</v>
      </c>
      <c r="Q63">
        <v>56</v>
      </c>
      <c r="R63" t="s">
        <v>11</v>
      </c>
      <c r="S63">
        <v>33</v>
      </c>
      <c r="T63">
        <f t="shared" si="4"/>
        <v>25368</v>
      </c>
    </row>
    <row r="64" spans="1:20">
      <c r="A64" t="s">
        <v>2</v>
      </c>
      <c r="B64">
        <v>3570</v>
      </c>
      <c r="C64" t="s">
        <v>3</v>
      </c>
      <c r="D64">
        <v>677834</v>
      </c>
      <c r="E64" t="s">
        <v>4</v>
      </c>
      <c r="F64">
        <v>0.1</v>
      </c>
      <c r="G64" t="s">
        <v>5</v>
      </c>
      <c r="H64">
        <v>109</v>
      </c>
      <c r="I64" t="s">
        <v>6</v>
      </c>
      <c r="J64">
        <v>755</v>
      </c>
      <c r="K64" t="s">
        <v>7</v>
      </c>
      <c r="L64">
        <v>1620</v>
      </c>
      <c r="M64" t="s">
        <v>8</v>
      </c>
      <c r="N64">
        <v>1258</v>
      </c>
      <c r="O64" t="s">
        <v>9</v>
      </c>
      <c r="P64" t="s">
        <v>10</v>
      </c>
      <c r="Q64">
        <v>58</v>
      </c>
      <c r="R64" t="s">
        <v>11</v>
      </c>
      <c r="S64">
        <v>33</v>
      </c>
      <c r="T64">
        <f t="shared" si="4"/>
        <v>6322</v>
      </c>
    </row>
    <row r="65" spans="1:20">
      <c r="A65" t="s">
        <v>2</v>
      </c>
      <c r="B65">
        <v>3570</v>
      </c>
      <c r="C65" t="s">
        <v>3</v>
      </c>
      <c r="D65">
        <v>677850</v>
      </c>
      <c r="E65" t="s">
        <v>4</v>
      </c>
      <c r="F65">
        <v>0.1</v>
      </c>
      <c r="G65" t="s">
        <v>5</v>
      </c>
      <c r="H65">
        <v>16</v>
      </c>
      <c r="I65" t="s">
        <v>6</v>
      </c>
      <c r="J65">
        <v>-375</v>
      </c>
      <c r="K65" t="s">
        <v>7</v>
      </c>
      <c r="L65">
        <v>65</v>
      </c>
      <c r="M65" t="s">
        <v>8</v>
      </c>
      <c r="N65">
        <v>134</v>
      </c>
      <c r="O65" t="s">
        <v>9</v>
      </c>
      <c r="P65" t="s">
        <v>10</v>
      </c>
      <c r="Q65">
        <v>39</v>
      </c>
      <c r="R65" t="s">
        <v>11</v>
      </c>
      <c r="S65">
        <v>33</v>
      </c>
      <c r="T65">
        <f t="shared" si="4"/>
        <v>624</v>
      </c>
    </row>
    <row r="66" spans="1:20">
      <c r="A66" t="s">
        <v>2</v>
      </c>
      <c r="B66">
        <v>3570</v>
      </c>
      <c r="C66" t="s">
        <v>3</v>
      </c>
      <c r="D66">
        <v>679067</v>
      </c>
      <c r="E66" t="s">
        <v>4</v>
      </c>
      <c r="F66">
        <v>0.1</v>
      </c>
      <c r="G66" t="s">
        <v>5</v>
      </c>
      <c r="H66">
        <v>1217</v>
      </c>
      <c r="I66" t="s">
        <v>6</v>
      </c>
      <c r="J66">
        <v>14233</v>
      </c>
      <c r="K66" t="s">
        <v>7</v>
      </c>
      <c r="L66">
        <v>18893</v>
      </c>
      <c r="M66" t="s">
        <v>8</v>
      </c>
      <c r="N66">
        <v>14740</v>
      </c>
      <c r="O66" t="s">
        <v>9</v>
      </c>
      <c r="P66" t="s">
        <v>10</v>
      </c>
      <c r="Q66">
        <v>57</v>
      </c>
      <c r="R66" t="s">
        <v>11</v>
      </c>
      <c r="S66">
        <v>33</v>
      </c>
      <c r="T66">
        <f t="shared" si="4"/>
        <v>69369</v>
      </c>
    </row>
    <row r="67" spans="1:20">
      <c r="A67" t="s">
        <v>2</v>
      </c>
      <c r="B67">
        <v>3570</v>
      </c>
      <c r="C67" t="s">
        <v>3</v>
      </c>
      <c r="D67">
        <v>679143</v>
      </c>
      <c r="E67" t="s">
        <v>4</v>
      </c>
      <c r="F67">
        <v>0.1</v>
      </c>
      <c r="G67" t="s">
        <v>5</v>
      </c>
      <c r="H67">
        <v>76</v>
      </c>
      <c r="I67" t="s">
        <v>6</v>
      </c>
      <c r="J67">
        <v>296</v>
      </c>
      <c r="K67" t="s">
        <v>7</v>
      </c>
      <c r="L67">
        <v>1025</v>
      </c>
      <c r="M67" t="s">
        <v>8</v>
      </c>
      <c r="N67">
        <v>799</v>
      </c>
      <c r="O67" t="s">
        <v>9</v>
      </c>
      <c r="P67" t="s">
        <v>10</v>
      </c>
      <c r="Q67">
        <v>57</v>
      </c>
      <c r="R67" t="s">
        <v>11</v>
      </c>
      <c r="S67">
        <v>33</v>
      </c>
      <c r="T67">
        <f t="shared" si="4"/>
        <v>4332</v>
      </c>
    </row>
    <row r="68" spans="1:20">
      <c r="A68" t="s">
        <v>2</v>
      </c>
      <c r="B68">
        <v>3570</v>
      </c>
      <c r="C68" t="s">
        <v>3</v>
      </c>
      <c r="D68">
        <v>679994</v>
      </c>
      <c r="E68" t="s">
        <v>4</v>
      </c>
      <c r="F68">
        <v>0.1</v>
      </c>
      <c r="G68" t="s">
        <v>5</v>
      </c>
      <c r="H68">
        <v>851</v>
      </c>
      <c r="I68" t="s">
        <v>6</v>
      </c>
      <c r="J68">
        <v>9080</v>
      </c>
      <c r="K68" t="s">
        <v>7</v>
      </c>
      <c r="L68">
        <v>12309</v>
      </c>
      <c r="M68" t="s">
        <v>8</v>
      </c>
      <c r="N68">
        <v>9590</v>
      </c>
      <c r="O68" t="s">
        <v>9</v>
      </c>
      <c r="P68" t="s">
        <v>10</v>
      </c>
      <c r="Q68">
        <v>58</v>
      </c>
      <c r="R68" t="s">
        <v>11</v>
      </c>
      <c r="S68">
        <v>33</v>
      </c>
      <c r="T68">
        <f t="shared" si="4"/>
        <v>49358</v>
      </c>
    </row>
    <row r="69" spans="1:20">
      <c r="A69" t="s">
        <v>2</v>
      </c>
      <c r="B69">
        <v>3570</v>
      </c>
      <c r="C69" t="s">
        <v>3</v>
      </c>
      <c r="D69">
        <v>679995</v>
      </c>
      <c r="E69" t="s">
        <v>4</v>
      </c>
      <c r="F69">
        <v>0.1</v>
      </c>
      <c r="G69" t="s">
        <v>5</v>
      </c>
      <c r="H69">
        <v>1</v>
      </c>
      <c r="I69" t="s">
        <v>6</v>
      </c>
      <c r="J69">
        <v>-500</v>
      </c>
      <c r="K69" t="s">
        <v>7</v>
      </c>
      <c r="L69">
        <v>1</v>
      </c>
      <c r="M69" t="s">
        <v>8</v>
      </c>
      <c r="N69">
        <v>3</v>
      </c>
      <c r="O69" t="s">
        <v>9</v>
      </c>
      <c r="P69" t="s">
        <v>10</v>
      </c>
      <c r="Q69">
        <v>60</v>
      </c>
      <c r="R69" t="s">
        <v>11</v>
      </c>
      <c r="S69">
        <v>27</v>
      </c>
      <c r="T69">
        <f t="shared" si="4"/>
        <v>60</v>
      </c>
    </row>
    <row r="70" spans="1:20">
      <c r="A70" t="s">
        <v>2</v>
      </c>
      <c r="B70">
        <v>3570</v>
      </c>
      <c r="C70" t="s">
        <v>3</v>
      </c>
      <c r="D70">
        <v>681346</v>
      </c>
      <c r="E70" t="s">
        <v>4</v>
      </c>
      <c r="F70">
        <v>0.1</v>
      </c>
      <c r="G70" t="s">
        <v>5</v>
      </c>
      <c r="H70">
        <v>1351</v>
      </c>
      <c r="I70" t="s">
        <v>6</v>
      </c>
      <c r="J70">
        <v>14840</v>
      </c>
      <c r="K70" t="s">
        <v>7</v>
      </c>
      <c r="L70">
        <v>19507</v>
      </c>
      <c r="M70" t="s">
        <v>8</v>
      </c>
      <c r="N70">
        <v>15340</v>
      </c>
      <c r="O70" t="s">
        <v>9</v>
      </c>
      <c r="P70" t="s">
        <v>10</v>
      </c>
      <c r="Q70">
        <v>57</v>
      </c>
      <c r="R70" t="s">
        <v>11</v>
      </c>
      <c r="S70">
        <v>33</v>
      </c>
      <c r="T70">
        <f t="shared" si="4"/>
        <v>77007</v>
      </c>
    </row>
    <row r="71" spans="1:20">
      <c r="A71" t="s">
        <v>2</v>
      </c>
      <c r="B71">
        <v>3570</v>
      </c>
      <c r="C71" t="s">
        <v>3</v>
      </c>
      <c r="D71">
        <v>682045</v>
      </c>
      <c r="E71" t="s">
        <v>4</v>
      </c>
      <c r="F71">
        <v>0.1</v>
      </c>
      <c r="G71" t="s">
        <v>5</v>
      </c>
      <c r="H71">
        <v>699</v>
      </c>
      <c r="I71" t="s">
        <v>6</v>
      </c>
      <c r="J71">
        <v>7881</v>
      </c>
      <c r="K71" t="s">
        <v>7</v>
      </c>
      <c r="L71">
        <v>10929</v>
      </c>
      <c r="M71" t="s">
        <v>8</v>
      </c>
      <c r="N71">
        <v>8384</v>
      </c>
      <c r="O71" t="s">
        <v>9</v>
      </c>
      <c r="P71" t="s">
        <v>10</v>
      </c>
      <c r="Q71">
        <v>59</v>
      </c>
      <c r="R71" t="s">
        <v>11</v>
      </c>
      <c r="S71">
        <v>31</v>
      </c>
      <c r="T71">
        <f t="shared" si="4"/>
        <v>41241</v>
      </c>
    </row>
    <row r="72" spans="1:20">
      <c r="A72" t="s">
        <v>2</v>
      </c>
      <c r="B72">
        <v>4453</v>
      </c>
      <c r="C72" t="s">
        <v>3</v>
      </c>
      <c r="D72">
        <v>686498</v>
      </c>
      <c r="E72" t="s">
        <v>4</v>
      </c>
      <c r="F72">
        <v>0.1</v>
      </c>
      <c r="G72" t="s">
        <v>5</v>
      </c>
      <c r="H72">
        <v>4453</v>
      </c>
      <c r="I72" t="s">
        <v>6</v>
      </c>
      <c r="J72">
        <v>51481</v>
      </c>
      <c r="K72" t="s">
        <v>7</v>
      </c>
      <c r="L72">
        <v>66400</v>
      </c>
      <c r="M72" t="s">
        <v>8</v>
      </c>
      <c r="N72">
        <v>51988</v>
      </c>
      <c r="O72" t="s">
        <v>9</v>
      </c>
      <c r="P72" t="s">
        <v>10</v>
      </c>
      <c r="Q72">
        <v>57</v>
      </c>
      <c r="R72" t="s">
        <v>11</v>
      </c>
      <c r="S72">
        <v>33</v>
      </c>
      <c r="T72">
        <f t="shared" si="4"/>
        <v>253821</v>
      </c>
    </row>
    <row r="73" spans="1:20">
      <c r="A73" t="s">
        <v>2</v>
      </c>
      <c r="B73">
        <v>4453</v>
      </c>
      <c r="C73" t="s">
        <v>3</v>
      </c>
      <c r="D73">
        <v>686539</v>
      </c>
      <c r="E73" t="s">
        <v>4</v>
      </c>
      <c r="F73">
        <v>0.1</v>
      </c>
      <c r="G73" t="s">
        <v>5</v>
      </c>
      <c r="H73">
        <v>41</v>
      </c>
      <c r="I73" t="s">
        <v>6</v>
      </c>
      <c r="J73">
        <v>-144</v>
      </c>
      <c r="K73" t="s">
        <v>7</v>
      </c>
      <c r="L73">
        <v>126</v>
      </c>
      <c r="M73" t="s">
        <v>8</v>
      </c>
      <c r="N73">
        <v>365</v>
      </c>
      <c r="O73" t="s">
        <v>9</v>
      </c>
      <c r="P73" t="s">
        <v>10</v>
      </c>
      <c r="Q73">
        <v>33</v>
      </c>
      <c r="R73" t="s">
        <v>11</v>
      </c>
      <c r="S73">
        <v>33</v>
      </c>
      <c r="T73">
        <f t="shared" si="4"/>
        <v>1353</v>
      </c>
    </row>
    <row r="74" spans="1:20">
      <c r="A74" t="s">
        <v>2</v>
      </c>
      <c r="B74">
        <v>4453</v>
      </c>
      <c r="C74" t="s">
        <v>3</v>
      </c>
      <c r="D74">
        <v>687893</v>
      </c>
      <c r="E74" t="s">
        <v>4</v>
      </c>
      <c r="F74">
        <v>0.1</v>
      </c>
      <c r="G74" t="s">
        <v>5</v>
      </c>
      <c r="H74">
        <v>1354</v>
      </c>
      <c r="I74" t="s">
        <v>6</v>
      </c>
      <c r="J74">
        <v>15679</v>
      </c>
      <c r="K74" t="s">
        <v>7</v>
      </c>
      <c r="L74">
        <v>20857</v>
      </c>
      <c r="M74" t="s">
        <v>8</v>
      </c>
      <c r="N74">
        <v>16182</v>
      </c>
      <c r="O74" t="s">
        <v>9</v>
      </c>
      <c r="P74" t="s">
        <v>10</v>
      </c>
      <c r="Q74">
        <v>57</v>
      </c>
      <c r="R74" t="s">
        <v>11</v>
      </c>
      <c r="S74">
        <v>33</v>
      </c>
      <c r="T74">
        <f t="shared" si="4"/>
        <v>77178</v>
      </c>
    </row>
    <row r="75" spans="1:20">
      <c r="A75" t="s">
        <v>2</v>
      </c>
      <c r="B75">
        <v>4453</v>
      </c>
      <c r="C75" t="s">
        <v>3</v>
      </c>
      <c r="D75">
        <v>687894</v>
      </c>
      <c r="E75" t="s">
        <v>4</v>
      </c>
      <c r="F75">
        <v>0.1</v>
      </c>
      <c r="G75" t="s">
        <v>5</v>
      </c>
      <c r="H75">
        <v>1</v>
      </c>
      <c r="I75" t="s">
        <v>6</v>
      </c>
      <c r="J75">
        <v>-500</v>
      </c>
      <c r="K75" t="s">
        <v>7</v>
      </c>
      <c r="L75">
        <v>1</v>
      </c>
      <c r="M75" t="s">
        <v>8</v>
      </c>
      <c r="N75">
        <v>3</v>
      </c>
      <c r="O75" t="s">
        <v>9</v>
      </c>
      <c r="P75" t="s">
        <v>10</v>
      </c>
      <c r="Q75">
        <v>60</v>
      </c>
      <c r="R75" t="s">
        <v>11</v>
      </c>
      <c r="S75">
        <v>27</v>
      </c>
      <c r="T75">
        <f t="shared" si="4"/>
        <v>60</v>
      </c>
    </row>
    <row r="76" spans="1:20">
      <c r="A76" t="s">
        <v>2</v>
      </c>
      <c r="B76">
        <v>4453</v>
      </c>
      <c r="C76" t="s">
        <v>3</v>
      </c>
      <c r="D76">
        <v>689660</v>
      </c>
      <c r="E76" t="s">
        <v>4</v>
      </c>
      <c r="F76">
        <v>0.1</v>
      </c>
      <c r="G76" t="s">
        <v>5</v>
      </c>
      <c r="H76">
        <v>1766</v>
      </c>
      <c r="I76" t="s">
        <v>6</v>
      </c>
      <c r="J76">
        <v>20954</v>
      </c>
      <c r="K76" t="s">
        <v>7</v>
      </c>
      <c r="L76">
        <v>28005</v>
      </c>
      <c r="M76" t="s">
        <v>8</v>
      </c>
      <c r="N76">
        <v>21455</v>
      </c>
      <c r="O76" t="s">
        <v>9</v>
      </c>
      <c r="P76" t="s">
        <v>10</v>
      </c>
      <c r="Q76">
        <v>58</v>
      </c>
      <c r="R76" t="s">
        <v>11</v>
      </c>
      <c r="S76">
        <v>33</v>
      </c>
      <c r="T76">
        <f t="shared" si="4"/>
        <v>102428</v>
      </c>
    </row>
    <row r="77" spans="1:20">
      <c r="A77" t="s">
        <v>2</v>
      </c>
      <c r="B77">
        <v>4453</v>
      </c>
      <c r="C77" t="s">
        <v>3</v>
      </c>
      <c r="D77">
        <v>690924</v>
      </c>
      <c r="E77" t="s">
        <v>4</v>
      </c>
      <c r="F77">
        <v>0.1</v>
      </c>
      <c r="G77" t="s">
        <v>5</v>
      </c>
      <c r="H77">
        <v>1264</v>
      </c>
      <c r="I77" t="s">
        <v>6</v>
      </c>
      <c r="J77">
        <v>15299</v>
      </c>
      <c r="K77" t="s">
        <v>7</v>
      </c>
      <c r="L77">
        <v>20974</v>
      </c>
      <c r="M77" t="s">
        <v>8</v>
      </c>
      <c r="N77">
        <v>15802</v>
      </c>
      <c r="O77" t="s">
        <v>9</v>
      </c>
      <c r="P77" t="s">
        <v>10</v>
      </c>
      <c r="Q77">
        <v>58</v>
      </c>
      <c r="R77" t="s">
        <v>11</v>
      </c>
      <c r="S77">
        <v>33</v>
      </c>
      <c r="T77">
        <f t="shared" si="4"/>
        <v>73312</v>
      </c>
    </row>
    <row r="78" spans="1:20">
      <c r="A78" t="s">
        <v>2</v>
      </c>
      <c r="B78">
        <v>4453</v>
      </c>
      <c r="C78" t="s">
        <v>3</v>
      </c>
      <c r="D78">
        <v>691624</v>
      </c>
      <c r="E78" t="s">
        <v>4</v>
      </c>
      <c r="F78">
        <v>0.1</v>
      </c>
      <c r="G78" t="s">
        <v>5</v>
      </c>
      <c r="H78">
        <v>700</v>
      </c>
      <c r="I78" t="s">
        <v>6</v>
      </c>
      <c r="J78">
        <v>8022</v>
      </c>
      <c r="K78" t="s">
        <v>7</v>
      </c>
      <c r="L78">
        <v>10996</v>
      </c>
      <c r="M78" t="s">
        <v>8</v>
      </c>
      <c r="N78">
        <v>8532</v>
      </c>
      <c r="O78" t="s">
        <v>9</v>
      </c>
      <c r="P78" t="s">
        <v>10</v>
      </c>
      <c r="Q78">
        <v>57</v>
      </c>
      <c r="R78" t="s">
        <v>11</v>
      </c>
      <c r="S78">
        <v>32</v>
      </c>
      <c r="T78">
        <f t="shared" si="4"/>
        <v>39900</v>
      </c>
    </row>
    <row r="79" spans="1:20">
      <c r="A79" t="s">
        <v>2</v>
      </c>
      <c r="B79">
        <v>4453</v>
      </c>
      <c r="C79" t="s">
        <v>3</v>
      </c>
      <c r="D79">
        <v>691843</v>
      </c>
      <c r="E79" t="s">
        <v>4</v>
      </c>
      <c r="F79">
        <v>0.1</v>
      </c>
      <c r="G79" t="s">
        <v>5</v>
      </c>
      <c r="H79">
        <v>219</v>
      </c>
      <c r="I79" t="s">
        <v>6</v>
      </c>
      <c r="J79">
        <v>1992</v>
      </c>
      <c r="K79" t="s">
        <v>7</v>
      </c>
      <c r="L79">
        <v>3134</v>
      </c>
      <c r="M79" t="s">
        <v>8</v>
      </c>
      <c r="N79">
        <v>2502</v>
      </c>
      <c r="O79" t="s">
        <v>9</v>
      </c>
      <c r="P79" t="s">
        <v>10</v>
      </c>
      <c r="Q79">
        <v>58</v>
      </c>
      <c r="R79" t="s">
        <v>11</v>
      </c>
      <c r="S79">
        <v>33</v>
      </c>
      <c r="T79">
        <f t="shared" si="4"/>
        <v>12702</v>
      </c>
    </row>
    <row r="80" spans="1:20">
      <c r="A80" t="s">
        <v>2</v>
      </c>
      <c r="B80">
        <v>4453</v>
      </c>
      <c r="C80" t="s">
        <v>3</v>
      </c>
      <c r="D80">
        <v>692007</v>
      </c>
      <c r="E80" t="s">
        <v>4</v>
      </c>
      <c r="F80">
        <v>0.1</v>
      </c>
      <c r="G80" t="s">
        <v>5</v>
      </c>
      <c r="H80">
        <v>164</v>
      </c>
      <c r="I80" t="s">
        <v>6</v>
      </c>
      <c r="J80">
        <v>1100</v>
      </c>
      <c r="K80" t="s">
        <v>7</v>
      </c>
      <c r="L80">
        <v>1729</v>
      </c>
      <c r="M80" t="s">
        <v>8</v>
      </c>
      <c r="N80">
        <v>1607</v>
      </c>
      <c r="O80" t="s">
        <v>9</v>
      </c>
      <c r="P80" t="s">
        <v>10</v>
      </c>
      <c r="Q80">
        <v>49</v>
      </c>
      <c r="R80" t="s">
        <v>11</v>
      </c>
      <c r="S80">
        <v>33</v>
      </c>
      <c r="T80">
        <f t="shared" si="4"/>
        <v>8036</v>
      </c>
    </row>
    <row r="81" spans="1:20">
      <c r="A81" t="s">
        <v>2</v>
      </c>
      <c r="B81">
        <v>4453</v>
      </c>
      <c r="C81" t="s">
        <v>3</v>
      </c>
      <c r="D81">
        <v>692059</v>
      </c>
      <c r="E81" t="s">
        <v>4</v>
      </c>
      <c r="F81">
        <v>0.1</v>
      </c>
      <c r="G81" t="s">
        <v>5</v>
      </c>
      <c r="H81">
        <v>52</v>
      </c>
      <c r="I81" t="s">
        <v>6</v>
      </c>
      <c r="J81">
        <v>-101</v>
      </c>
      <c r="K81" t="s">
        <v>7</v>
      </c>
      <c r="L81">
        <v>281</v>
      </c>
      <c r="M81" t="s">
        <v>8</v>
      </c>
      <c r="N81">
        <v>408</v>
      </c>
      <c r="O81" t="s">
        <v>9</v>
      </c>
      <c r="P81" t="s">
        <v>10</v>
      </c>
      <c r="Q81">
        <v>45</v>
      </c>
      <c r="R81" t="s">
        <v>11</v>
      </c>
      <c r="S81">
        <v>33</v>
      </c>
      <c r="T81">
        <f t="shared" si="4"/>
        <v>2340</v>
      </c>
    </row>
    <row r="82" spans="1:20">
      <c r="A82" t="s">
        <v>2</v>
      </c>
      <c r="B82">
        <v>4453</v>
      </c>
      <c r="C82" t="s">
        <v>3</v>
      </c>
      <c r="D82">
        <v>692125</v>
      </c>
      <c r="E82" t="s">
        <v>4</v>
      </c>
      <c r="F82">
        <v>0.1</v>
      </c>
      <c r="G82" t="s">
        <v>5</v>
      </c>
      <c r="H82">
        <v>66</v>
      </c>
      <c r="I82" t="s">
        <v>6</v>
      </c>
      <c r="J82">
        <v>55</v>
      </c>
      <c r="K82" t="s">
        <v>7</v>
      </c>
      <c r="L82">
        <v>290</v>
      </c>
      <c r="M82" t="s">
        <v>8</v>
      </c>
      <c r="N82">
        <v>565</v>
      </c>
      <c r="O82" t="s">
        <v>9</v>
      </c>
      <c r="P82" t="s">
        <v>10</v>
      </c>
      <c r="Q82">
        <v>37</v>
      </c>
      <c r="R82" t="s">
        <v>11</v>
      </c>
      <c r="S82">
        <v>33</v>
      </c>
      <c r="T82">
        <f t="shared" si="4"/>
        <v>2442</v>
      </c>
    </row>
    <row r="83" spans="1:20">
      <c r="A83" t="s">
        <v>2</v>
      </c>
      <c r="B83">
        <v>4453</v>
      </c>
      <c r="C83" t="s">
        <v>3</v>
      </c>
      <c r="D83">
        <v>692126</v>
      </c>
      <c r="E83" t="s">
        <v>4</v>
      </c>
      <c r="F83">
        <v>0.1</v>
      </c>
      <c r="G83" t="s">
        <v>5</v>
      </c>
      <c r="H83">
        <v>1</v>
      </c>
      <c r="I83" t="s">
        <v>6</v>
      </c>
      <c r="J83">
        <v>-500</v>
      </c>
      <c r="K83" t="s">
        <v>7</v>
      </c>
      <c r="L83">
        <v>1</v>
      </c>
      <c r="M83" t="s">
        <v>8</v>
      </c>
      <c r="N83">
        <v>9</v>
      </c>
      <c r="O83" t="s">
        <v>9</v>
      </c>
      <c r="P83" t="s">
        <v>10</v>
      </c>
      <c r="Q83">
        <v>30</v>
      </c>
      <c r="R83" t="s">
        <v>11</v>
      </c>
      <c r="S83">
        <v>27</v>
      </c>
      <c r="T83">
        <f t="shared" si="4"/>
        <v>30</v>
      </c>
    </row>
    <row r="84" spans="1:20">
      <c r="A84" t="s">
        <v>2</v>
      </c>
      <c r="B84">
        <v>4453</v>
      </c>
      <c r="C84" t="s">
        <v>3</v>
      </c>
      <c r="D84">
        <v>692413</v>
      </c>
      <c r="E84" t="s">
        <v>4</v>
      </c>
      <c r="F84">
        <v>0.1</v>
      </c>
      <c r="G84" t="s">
        <v>5</v>
      </c>
      <c r="H84">
        <v>287</v>
      </c>
      <c r="I84" t="s">
        <v>6</v>
      </c>
      <c r="J84">
        <v>2568</v>
      </c>
      <c r="K84" t="s">
        <v>7</v>
      </c>
      <c r="L84">
        <v>3731</v>
      </c>
      <c r="M84" t="s">
        <v>8</v>
      </c>
      <c r="N84">
        <v>3078</v>
      </c>
      <c r="O84" t="s">
        <v>9</v>
      </c>
      <c r="P84" t="s">
        <v>10</v>
      </c>
      <c r="Q84">
        <v>55</v>
      </c>
      <c r="R84" t="s">
        <v>11</v>
      </c>
      <c r="S84">
        <v>33</v>
      </c>
      <c r="T84">
        <f t="shared" si="4"/>
        <v>15785</v>
      </c>
    </row>
    <row r="85" spans="1:20">
      <c r="A85" t="s">
        <v>2</v>
      </c>
      <c r="B85">
        <v>4453</v>
      </c>
      <c r="C85" t="s">
        <v>3</v>
      </c>
      <c r="D85">
        <v>692441</v>
      </c>
      <c r="E85" t="s">
        <v>4</v>
      </c>
      <c r="F85">
        <v>0.1</v>
      </c>
      <c r="G85" t="s">
        <v>5</v>
      </c>
      <c r="H85">
        <v>28</v>
      </c>
      <c r="I85" t="s">
        <v>6</v>
      </c>
      <c r="J85">
        <v>-247</v>
      </c>
      <c r="K85" t="s">
        <v>7</v>
      </c>
      <c r="L85">
        <v>90</v>
      </c>
      <c r="M85" t="s">
        <v>8</v>
      </c>
      <c r="N85">
        <v>262</v>
      </c>
      <c r="O85" t="s">
        <v>9</v>
      </c>
      <c r="P85" t="s">
        <v>10</v>
      </c>
      <c r="Q85">
        <v>30</v>
      </c>
      <c r="R85" t="s">
        <v>11</v>
      </c>
      <c r="S85">
        <v>33</v>
      </c>
      <c r="T85">
        <f t="shared" si="4"/>
        <v>840</v>
      </c>
    </row>
    <row r="86" spans="1:20">
      <c r="A86" t="s">
        <v>2</v>
      </c>
      <c r="B86">
        <v>4453</v>
      </c>
      <c r="C86" t="s">
        <v>3</v>
      </c>
      <c r="D86">
        <v>692496</v>
      </c>
      <c r="E86" t="s">
        <v>4</v>
      </c>
      <c r="F86">
        <v>0.1</v>
      </c>
      <c r="G86" t="s">
        <v>5</v>
      </c>
      <c r="H86">
        <v>55</v>
      </c>
      <c r="I86" t="s">
        <v>6</v>
      </c>
      <c r="J86">
        <v>-87</v>
      </c>
      <c r="K86" t="s">
        <v>7</v>
      </c>
      <c r="L86">
        <v>345</v>
      </c>
      <c r="M86" t="s">
        <v>8</v>
      </c>
      <c r="N86">
        <v>421</v>
      </c>
      <c r="O86" t="s">
        <v>9</v>
      </c>
      <c r="P86" t="s">
        <v>10</v>
      </c>
      <c r="Q86">
        <v>50</v>
      </c>
      <c r="R86" t="s">
        <v>11</v>
      </c>
      <c r="S86">
        <v>33</v>
      </c>
      <c r="T86">
        <f t="shared" si="4"/>
        <v>2750</v>
      </c>
    </row>
    <row r="87" spans="1:20">
      <c r="A87" t="s">
        <v>2</v>
      </c>
      <c r="B87">
        <v>4453</v>
      </c>
      <c r="C87" t="s">
        <v>3</v>
      </c>
      <c r="D87">
        <v>692512</v>
      </c>
      <c r="E87" t="s">
        <v>4</v>
      </c>
      <c r="F87">
        <v>0.1</v>
      </c>
      <c r="G87" t="s">
        <v>5</v>
      </c>
      <c r="H87">
        <v>16</v>
      </c>
      <c r="I87" t="s">
        <v>6</v>
      </c>
      <c r="J87">
        <v>-390</v>
      </c>
      <c r="K87" t="s">
        <v>7</v>
      </c>
      <c r="L87">
        <v>54</v>
      </c>
      <c r="M87" t="s">
        <v>8</v>
      </c>
      <c r="N87">
        <v>112</v>
      </c>
      <c r="O87" t="s">
        <v>9</v>
      </c>
      <c r="P87" t="s">
        <v>10</v>
      </c>
      <c r="Q87">
        <v>44</v>
      </c>
      <c r="R87" t="s">
        <v>11</v>
      </c>
      <c r="S87">
        <v>33</v>
      </c>
      <c r="T87">
        <f t="shared" si="4"/>
        <v>704</v>
      </c>
    </row>
    <row r="88" spans="1:20">
      <c r="A88" t="s">
        <v>2</v>
      </c>
      <c r="B88">
        <v>4453</v>
      </c>
      <c r="C88" t="s">
        <v>3</v>
      </c>
      <c r="D88">
        <v>692513</v>
      </c>
      <c r="E88" t="s">
        <v>4</v>
      </c>
      <c r="F88">
        <v>0.1</v>
      </c>
      <c r="G88" t="s">
        <v>5</v>
      </c>
      <c r="H88">
        <v>1</v>
      </c>
      <c r="I88" t="s">
        <v>6</v>
      </c>
      <c r="J88">
        <v>-500</v>
      </c>
      <c r="K88" t="s">
        <v>7</v>
      </c>
      <c r="L88">
        <v>1</v>
      </c>
      <c r="M88" t="s">
        <v>8</v>
      </c>
      <c r="N88">
        <v>9</v>
      </c>
      <c r="O88" t="s">
        <v>9</v>
      </c>
      <c r="P88" t="s">
        <v>10</v>
      </c>
      <c r="Q88">
        <v>30</v>
      </c>
      <c r="R88" t="s">
        <v>11</v>
      </c>
      <c r="S88">
        <v>27</v>
      </c>
      <c r="T88">
        <f t="shared" si="4"/>
        <v>30</v>
      </c>
    </row>
    <row r="89" spans="1:20">
      <c r="A89" t="s">
        <v>2</v>
      </c>
      <c r="B89">
        <v>4453</v>
      </c>
      <c r="C89" t="s">
        <v>3</v>
      </c>
      <c r="D89">
        <v>692941</v>
      </c>
      <c r="E89" t="s">
        <v>4</v>
      </c>
      <c r="F89">
        <v>0.1</v>
      </c>
      <c r="G89" t="s">
        <v>5</v>
      </c>
      <c r="H89">
        <v>428</v>
      </c>
      <c r="I89" t="s">
        <v>6</v>
      </c>
      <c r="J89">
        <v>4396</v>
      </c>
      <c r="K89" t="s">
        <v>7</v>
      </c>
      <c r="L89">
        <v>6280</v>
      </c>
      <c r="M89" t="s">
        <v>8</v>
      </c>
      <c r="N89">
        <v>4906</v>
      </c>
      <c r="O89" t="s">
        <v>9</v>
      </c>
      <c r="P89" t="s">
        <v>10</v>
      </c>
      <c r="Q89">
        <v>57</v>
      </c>
      <c r="R89" t="s">
        <v>11</v>
      </c>
      <c r="S89">
        <v>33</v>
      </c>
      <c r="T89">
        <f t="shared" si="4"/>
        <v>24396</v>
      </c>
    </row>
    <row r="90" spans="1:20">
      <c r="A90" t="s">
        <v>2</v>
      </c>
      <c r="B90">
        <v>4453</v>
      </c>
      <c r="C90" t="s">
        <v>3</v>
      </c>
      <c r="D90">
        <v>693633</v>
      </c>
      <c r="E90" t="s">
        <v>4</v>
      </c>
      <c r="F90">
        <v>0.1</v>
      </c>
      <c r="G90" t="s">
        <v>5</v>
      </c>
      <c r="H90">
        <v>692</v>
      </c>
      <c r="I90" t="s">
        <v>6</v>
      </c>
      <c r="J90">
        <v>7803</v>
      </c>
      <c r="K90" t="s">
        <v>7</v>
      </c>
      <c r="L90">
        <v>10795</v>
      </c>
      <c r="M90" t="s">
        <v>8</v>
      </c>
      <c r="N90">
        <v>8310</v>
      </c>
      <c r="O90" t="s">
        <v>9</v>
      </c>
      <c r="P90" t="s">
        <v>10</v>
      </c>
      <c r="Q90">
        <v>58</v>
      </c>
      <c r="R90" t="s">
        <v>11</v>
      </c>
      <c r="S90">
        <v>33</v>
      </c>
      <c r="T90">
        <f t="shared" ref="T90:T106" si="5">H90*Q90</f>
        <v>40136</v>
      </c>
    </row>
    <row r="91" spans="1:20">
      <c r="A91" t="s">
        <v>2</v>
      </c>
      <c r="B91">
        <v>4453</v>
      </c>
      <c r="C91" t="s">
        <v>3</v>
      </c>
      <c r="D91">
        <v>694691</v>
      </c>
      <c r="E91" t="s">
        <v>4</v>
      </c>
      <c r="F91">
        <v>0.1</v>
      </c>
      <c r="G91" t="s">
        <v>5</v>
      </c>
      <c r="H91">
        <v>1058</v>
      </c>
      <c r="I91" t="s">
        <v>6</v>
      </c>
      <c r="J91">
        <v>12065</v>
      </c>
      <c r="K91" t="s">
        <v>7</v>
      </c>
      <c r="L91">
        <v>16395</v>
      </c>
      <c r="M91" t="s">
        <v>8</v>
      </c>
      <c r="N91">
        <v>12568</v>
      </c>
      <c r="O91" t="s">
        <v>9</v>
      </c>
      <c r="P91" t="s">
        <v>10</v>
      </c>
      <c r="Q91">
        <v>57</v>
      </c>
      <c r="R91" t="s">
        <v>11</v>
      </c>
      <c r="S91">
        <v>33</v>
      </c>
      <c r="T91">
        <f t="shared" si="5"/>
        <v>60306</v>
      </c>
    </row>
    <row r="92" spans="1:20">
      <c r="A92" t="s">
        <v>2</v>
      </c>
      <c r="B92">
        <v>4453</v>
      </c>
      <c r="C92" t="s">
        <v>3</v>
      </c>
      <c r="D92">
        <v>694694</v>
      </c>
      <c r="E92" t="s">
        <v>4</v>
      </c>
      <c r="F92">
        <v>0.1</v>
      </c>
      <c r="G92" t="s">
        <v>5</v>
      </c>
      <c r="H92">
        <v>3</v>
      </c>
      <c r="I92" t="s">
        <v>6</v>
      </c>
      <c r="J92">
        <v>-488</v>
      </c>
      <c r="K92" t="s">
        <v>7</v>
      </c>
      <c r="L92">
        <v>5</v>
      </c>
      <c r="M92" t="s">
        <v>8</v>
      </c>
      <c r="N92">
        <v>18</v>
      </c>
      <c r="O92" t="s">
        <v>9</v>
      </c>
      <c r="P92" t="s">
        <v>10</v>
      </c>
      <c r="Q92">
        <v>46</v>
      </c>
      <c r="R92" t="s">
        <v>11</v>
      </c>
      <c r="S92">
        <v>31</v>
      </c>
      <c r="T92">
        <f t="shared" si="5"/>
        <v>138</v>
      </c>
    </row>
    <row r="93" spans="1:20">
      <c r="A93" t="s">
        <v>2</v>
      </c>
      <c r="B93">
        <v>4453</v>
      </c>
      <c r="C93" t="s">
        <v>3</v>
      </c>
      <c r="D93">
        <v>694696</v>
      </c>
      <c r="E93" t="s">
        <v>4</v>
      </c>
      <c r="F93">
        <v>0.1</v>
      </c>
      <c r="G93" t="s">
        <v>5</v>
      </c>
      <c r="H93">
        <v>2</v>
      </c>
      <c r="I93" t="s">
        <v>6</v>
      </c>
      <c r="J93">
        <v>-492</v>
      </c>
      <c r="K93" t="s">
        <v>7</v>
      </c>
      <c r="L93">
        <v>3</v>
      </c>
      <c r="M93" t="s">
        <v>8</v>
      </c>
      <c r="N93">
        <v>15</v>
      </c>
      <c r="O93" t="s">
        <v>9</v>
      </c>
      <c r="P93" t="s">
        <v>10</v>
      </c>
      <c r="Q93">
        <v>40</v>
      </c>
      <c r="R93" t="s">
        <v>11</v>
      </c>
      <c r="S93">
        <v>30</v>
      </c>
      <c r="T93">
        <f t="shared" si="5"/>
        <v>80</v>
      </c>
    </row>
    <row r="94" spans="1:20">
      <c r="A94" t="s">
        <v>2</v>
      </c>
      <c r="B94">
        <v>4453</v>
      </c>
      <c r="C94" t="s">
        <v>3</v>
      </c>
      <c r="D94">
        <v>695264</v>
      </c>
      <c r="E94" t="s">
        <v>4</v>
      </c>
      <c r="F94">
        <v>0.1</v>
      </c>
      <c r="G94" t="s">
        <v>5</v>
      </c>
      <c r="H94">
        <v>568</v>
      </c>
      <c r="I94" t="s">
        <v>6</v>
      </c>
      <c r="J94">
        <v>5865</v>
      </c>
      <c r="K94" t="s">
        <v>7</v>
      </c>
      <c r="L94">
        <v>7873</v>
      </c>
      <c r="M94" t="s">
        <v>8</v>
      </c>
      <c r="N94">
        <v>6375</v>
      </c>
      <c r="O94" t="s">
        <v>9</v>
      </c>
      <c r="P94" t="s">
        <v>10</v>
      </c>
      <c r="Q94">
        <v>56</v>
      </c>
      <c r="R94" t="s">
        <v>11</v>
      </c>
      <c r="S94">
        <v>33</v>
      </c>
      <c r="T94">
        <f t="shared" si="5"/>
        <v>31808</v>
      </c>
    </row>
    <row r="95" spans="1:20">
      <c r="A95" t="s">
        <v>2</v>
      </c>
      <c r="B95">
        <v>4453</v>
      </c>
      <c r="C95" t="s">
        <v>3</v>
      </c>
      <c r="D95">
        <v>697470</v>
      </c>
      <c r="E95" t="s">
        <v>4</v>
      </c>
      <c r="F95">
        <v>0.1</v>
      </c>
      <c r="G95" t="s">
        <v>5</v>
      </c>
      <c r="H95">
        <v>2206</v>
      </c>
      <c r="I95" t="s">
        <v>6</v>
      </c>
      <c r="J95">
        <v>27167</v>
      </c>
      <c r="K95" t="s">
        <v>7</v>
      </c>
      <c r="L95">
        <v>36299</v>
      </c>
      <c r="M95" t="s">
        <v>8</v>
      </c>
      <c r="N95">
        <v>27675</v>
      </c>
      <c r="O95" t="s">
        <v>9</v>
      </c>
      <c r="P95" t="s">
        <v>10</v>
      </c>
      <c r="Q95">
        <v>58</v>
      </c>
      <c r="R95" t="s">
        <v>11</v>
      </c>
      <c r="S95">
        <v>33</v>
      </c>
      <c r="T95">
        <f t="shared" si="5"/>
        <v>127948</v>
      </c>
    </row>
    <row r="96" spans="1:20">
      <c r="A96" t="s">
        <v>2</v>
      </c>
      <c r="B96">
        <v>4453</v>
      </c>
      <c r="C96" t="s">
        <v>3</v>
      </c>
      <c r="D96">
        <v>697936</v>
      </c>
      <c r="E96" t="s">
        <v>4</v>
      </c>
      <c r="F96">
        <v>0.1</v>
      </c>
      <c r="G96" t="s">
        <v>5</v>
      </c>
      <c r="H96">
        <v>466</v>
      </c>
      <c r="I96" t="s">
        <v>6</v>
      </c>
      <c r="J96">
        <v>4800</v>
      </c>
      <c r="K96" t="s">
        <v>7</v>
      </c>
      <c r="L96">
        <v>6404</v>
      </c>
      <c r="M96" t="s">
        <v>8</v>
      </c>
      <c r="N96">
        <v>5300</v>
      </c>
      <c r="O96" t="s">
        <v>9</v>
      </c>
      <c r="P96" t="s">
        <v>10</v>
      </c>
      <c r="Q96">
        <v>55</v>
      </c>
      <c r="R96" t="s">
        <v>11</v>
      </c>
      <c r="S96">
        <v>33</v>
      </c>
      <c r="T96">
        <f t="shared" si="5"/>
        <v>25630</v>
      </c>
    </row>
    <row r="97" spans="1:20">
      <c r="A97" t="s">
        <v>2</v>
      </c>
      <c r="B97">
        <v>4453</v>
      </c>
      <c r="C97" t="s">
        <v>3</v>
      </c>
      <c r="D97">
        <v>697942</v>
      </c>
      <c r="E97" t="s">
        <v>4</v>
      </c>
      <c r="F97">
        <v>0.1</v>
      </c>
      <c r="G97" t="s">
        <v>5</v>
      </c>
      <c r="H97">
        <v>6</v>
      </c>
      <c r="I97" t="s">
        <v>6</v>
      </c>
      <c r="J97">
        <v>-489</v>
      </c>
      <c r="K97" t="s">
        <v>7</v>
      </c>
      <c r="L97">
        <v>13</v>
      </c>
      <c r="M97" t="s">
        <v>8</v>
      </c>
      <c r="N97">
        <v>11</v>
      </c>
      <c r="O97" t="s">
        <v>9</v>
      </c>
      <c r="P97" t="s">
        <v>10</v>
      </c>
      <c r="Q97">
        <v>70</v>
      </c>
      <c r="R97" t="s">
        <v>11</v>
      </c>
      <c r="S97">
        <v>33</v>
      </c>
      <c r="T97">
        <f t="shared" si="5"/>
        <v>420</v>
      </c>
    </row>
    <row r="98" spans="1:20">
      <c r="A98" t="s">
        <v>2</v>
      </c>
      <c r="B98">
        <v>4453</v>
      </c>
      <c r="C98" t="s">
        <v>3</v>
      </c>
      <c r="D98">
        <v>697943</v>
      </c>
      <c r="E98" t="s">
        <v>4</v>
      </c>
      <c r="F98">
        <v>0.1</v>
      </c>
      <c r="G98" t="s">
        <v>5</v>
      </c>
      <c r="H98">
        <v>1</v>
      </c>
      <c r="I98" t="s">
        <v>6</v>
      </c>
      <c r="J98">
        <v>-500</v>
      </c>
      <c r="K98" t="s">
        <v>7</v>
      </c>
      <c r="L98">
        <v>1</v>
      </c>
      <c r="M98" t="s">
        <v>8</v>
      </c>
      <c r="N98">
        <v>0</v>
      </c>
      <c r="O98" t="s">
        <v>9</v>
      </c>
      <c r="P98" t="s">
        <v>10</v>
      </c>
      <c r="Q98">
        <v>70</v>
      </c>
      <c r="R98" t="s">
        <v>11</v>
      </c>
      <c r="S98">
        <v>27</v>
      </c>
      <c r="T98">
        <f t="shared" si="5"/>
        <v>70</v>
      </c>
    </row>
    <row r="99" spans="1:20">
      <c r="A99" t="s">
        <v>2</v>
      </c>
      <c r="B99">
        <v>4453</v>
      </c>
      <c r="C99" t="s">
        <v>3</v>
      </c>
      <c r="D99">
        <v>697944</v>
      </c>
      <c r="E99" t="s">
        <v>4</v>
      </c>
      <c r="F99">
        <v>0.1</v>
      </c>
      <c r="G99" t="s">
        <v>5</v>
      </c>
      <c r="H99">
        <v>1</v>
      </c>
      <c r="I99" t="s">
        <v>6</v>
      </c>
      <c r="J99">
        <v>-500</v>
      </c>
      <c r="K99" t="s">
        <v>7</v>
      </c>
      <c r="L99">
        <v>1</v>
      </c>
      <c r="M99" t="s">
        <v>8</v>
      </c>
      <c r="N99">
        <v>9</v>
      </c>
      <c r="O99" t="s">
        <v>9</v>
      </c>
      <c r="P99" t="s">
        <v>10</v>
      </c>
      <c r="Q99">
        <v>30</v>
      </c>
      <c r="R99" t="s">
        <v>11</v>
      </c>
      <c r="S99">
        <v>28</v>
      </c>
      <c r="T99">
        <f t="shared" si="5"/>
        <v>30</v>
      </c>
    </row>
    <row r="100" spans="1:20">
      <c r="A100" t="s">
        <v>2</v>
      </c>
      <c r="B100">
        <v>4453</v>
      </c>
      <c r="C100" t="s">
        <v>3</v>
      </c>
      <c r="D100">
        <v>697945</v>
      </c>
      <c r="E100" t="s">
        <v>4</v>
      </c>
      <c r="F100">
        <v>0.1</v>
      </c>
      <c r="G100" t="s">
        <v>5</v>
      </c>
      <c r="H100">
        <v>1</v>
      </c>
      <c r="I100" t="s">
        <v>6</v>
      </c>
      <c r="J100">
        <v>-500</v>
      </c>
      <c r="K100" t="s">
        <v>7</v>
      </c>
      <c r="L100">
        <v>1</v>
      </c>
      <c r="M100" t="s">
        <v>8</v>
      </c>
      <c r="N100">
        <v>9</v>
      </c>
      <c r="O100" t="s">
        <v>9</v>
      </c>
      <c r="P100" t="s">
        <v>10</v>
      </c>
      <c r="Q100">
        <v>30</v>
      </c>
      <c r="R100" t="s">
        <v>11</v>
      </c>
      <c r="S100">
        <v>26</v>
      </c>
      <c r="T100">
        <f t="shared" si="5"/>
        <v>30</v>
      </c>
    </row>
    <row r="101" spans="1:20">
      <c r="A101" t="s">
        <v>2</v>
      </c>
      <c r="B101">
        <v>4453</v>
      </c>
      <c r="C101" t="s">
        <v>3</v>
      </c>
      <c r="D101">
        <v>697946</v>
      </c>
      <c r="E101" t="s">
        <v>4</v>
      </c>
      <c r="F101">
        <v>0.1</v>
      </c>
      <c r="G101" t="s">
        <v>5</v>
      </c>
      <c r="H101">
        <v>1</v>
      </c>
      <c r="I101" t="s">
        <v>6</v>
      </c>
      <c r="J101">
        <v>-500</v>
      </c>
      <c r="K101" t="s">
        <v>7</v>
      </c>
      <c r="L101">
        <v>1</v>
      </c>
      <c r="M101" t="s">
        <v>8</v>
      </c>
      <c r="N101">
        <v>9</v>
      </c>
      <c r="O101" t="s">
        <v>9</v>
      </c>
      <c r="P101" t="s">
        <v>10</v>
      </c>
      <c r="Q101">
        <v>30</v>
      </c>
      <c r="R101" t="s">
        <v>11</v>
      </c>
      <c r="S101">
        <v>28</v>
      </c>
      <c r="T101">
        <f t="shared" si="5"/>
        <v>30</v>
      </c>
    </row>
    <row r="102" spans="1:20">
      <c r="A102" t="s">
        <v>2</v>
      </c>
      <c r="B102">
        <v>4453</v>
      </c>
      <c r="C102" t="s">
        <v>3</v>
      </c>
      <c r="D102">
        <v>697950</v>
      </c>
      <c r="E102" t="s">
        <v>4</v>
      </c>
      <c r="F102">
        <v>0.1</v>
      </c>
      <c r="G102" t="s">
        <v>5</v>
      </c>
      <c r="H102">
        <v>4</v>
      </c>
      <c r="I102" t="s">
        <v>6</v>
      </c>
      <c r="J102">
        <v>-493</v>
      </c>
      <c r="K102" t="s">
        <v>7</v>
      </c>
      <c r="L102">
        <v>8</v>
      </c>
      <c r="M102" t="s">
        <v>8</v>
      </c>
      <c r="N102">
        <v>6</v>
      </c>
      <c r="O102" t="s">
        <v>9</v>
      </c>
      <c r="P102" t="s">
        <v>10</v>
      </c>
      <c r="Q102">
        <v>70</v>
      </c>
      <c r="R102" t="s">
        <v>11</v>
      </c>
      <c r="S102">
        <v>32</v>
      </c>
      <c r="T102">
        <f t="shared" si="5"/>
        <v>280</v>
      </c>
    </row>
    <row r="103" spans="1:20">
      <c r="A103" t="s">
        <v>2</v>
      </c>
      <c r="B103">
        <v>4453</v>
      </c>
      <c r="C103" t="s">
        <v>3</v>
      </c>
      <c r="D103">
        <v>698154</v>
      </c>
      <c r="E103" t="s">
        <v>4</v>
      </c>
      <c r="F103">
        <v>0.1</v>
      </c>
      <c r="G103" t="s">
        <v>5</v>
      </c>
      <c r="H103">
        <v>204</v>
      </c>
      <c r="I103" t="s">
        <v>6</v>
      </c>
      <c r="J103">
        <v>1580</v>
      </c>
      <c r="K103" t="s">
        <v>7</v>
      </c>
      <c r="L103">
        <v>2574</v>
      </c>
      <c r="M103" t="s">
        <v>8</v>
      </c>
      <c r="N103">
        <v>2090</v>
      </c>
      <c r="O103" t="s">
        <v>9</v>
      </c>
      <c r="P103" t="s">
        <v>10</v>
      </c>
      <c r="Q103">
        <v>57</v>
      </c>
      <c r="R103" t="s">
        <v>11</v>
      </c>
      <c r="S103">
        <v>33</v>
      </c>
      <c r="T103">
        <f t="shared" si="5"/>
        <v>11628</v>
      </c>
    </row>
    <row r="104" spans="1:20">
      <c r="A104" t="s">
        <v>2</v>
      </c>
      <c r="B104">
        <v>4453</v>
      </c>
      <c r="C104" t="s">
        <v>3</v>
      </c>
      <c r="D104">
        <v>698956</v>
      </c>
      <c r="E104" t="s">
        <v>4</v>
      </c>
      <c r="F104">
        <v>0.1</v>
      </c>
      <c r="G104" t="s">
        <v>5</v>
      </c>
      <c r="H104">
        <v>802</v>
      </c>
      <c r="I104" t="s">
        <v>6</v>
      </c>
      <c r="J104">
        <v>8560</v>
      </c>
      <c r="K104" t="s">
        <v>7</v>
      </c>
      <c r="L104">
        <v>11475</v>
      </c>
      <c r="M104" t="s">
        <v>8</v>
      </c>
      <c r="N104">
        <v>9069</v>
      </c>
      <c r="O104" t="s">
        <v>9</v>
      </c>
      <c r="P104" t="s">
        <v>10</v>
      </c>
      <c r="Q104">
        <v>57</v>
      </c>
      <c r="R104" t="s">
        <v>11</v>
      </c>
      <c r="S104">
        <v>33</v>
      </c>
      <c r="T104">
        <f t="shared" si="5"/>
        <v>45714</v>
      </c>
    </row>
    <row r="105" spans="1:20">
      <c r="A105" t="s">
        <v>2</v>
      </c>
      <c r="B105">
        <v>4453</v>
      </c>
      <c r="C105" t="s">
        <v>3</v>
      </c>
      <c r="D105">
        <v>698961</v>
      </c>
      <c r="E105" t="s">
        <v>4</v>
      </c>
      <c r="F105">
        <v>0.1</v>
      </c>
      <c r="G105" t="s">
        <v>5</v>
      </c>
      <c r="H105">
        <v>5</v>
      </c>
      <c r="I105" t="s">
        <v>6</v>
      </c>
      <c r="J105">
        <v>-478</v>
      </c>
      <c r="K105" t="s">
        <v>7</v>
      </c>
      <c r="L105">
        <v>11</v>
      </c>
      <c r="M105" t="s">
        <v>8</v>
      </c>
      <c r="N105">
        <v>30</v>
      </c>
      <c r="O105" t="s">
        <v>9</v>
      </c>
      <c r="P105" t="s">
        <v>10</v>
      </c>
      <c r="Q105">
        <v>48</v>
      </c>
      <c r="R105" t="s">
        <v>11</v>
      </c>
      <c r="S105">
        <v>32</v>
      </c>
      <c r="T105">
        <f t="shared" si="5"/>
        <v>240</v>
      </c>
    </row>
    <row r="106" spans="1:20">
      <c r="A106" t="s">
        <v>2</v>
      </c>
      <c r="B106">
        <v>4453</v>
      </c>
      <c r="C106" t="s">
        <v>3</v>
      </c>
      <c r="D106">
        <v>699971</v>
      </c>
      <c r="E106" t="s">
        <v>4</v>
      </c>
      <c r="F106">
        <v>0.1</v>
      </c>
      <c r="G106" t="s">
        <v>5</v>
      </c>
      <c r="H106">
        <v>1010</v>
      </c>
      <c r="I106" t="s">
        <v>6</v>
      </c>
      <c r="J106">
        <v>10923</v>
      </c>
      <c r="K106" t="s">
        <v>7</v>
      </c>
      <c r="L106">
        <v>14542</v>
      </c>
      <c r="M106" t="s">
        <v>8</v>
      </c>
      <c r="N106">
        <v>11431</v>
      </c>
      <c r="O106" t="s">
        <v>9</v>
      </c>
      <c r="P106" t="s">
        <v>10</v>
      </c>
      <c r="Q106">
        <v>57</v>
      </c>
      <c r="R106" t="s">
        <v>11</v>
      </c>
      <c r="S106">
        <v>33</v>
      </c>
      <c r="T106">
        <f t="shared" si="5"/>
        <v>57570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70"/>
  <sheetViews>
    <sheetView topLeftCell="E244" workbookViewId="0">
      <selection activeCell="I272" sqref="I272"/>
    </sheetView>
  </sheetViews>
  <sheetFormatPr baseColWidth="10" defaultRowHeight="15" x14ac:dyDescent="0"/>
  <cols>
    <col min="2" max="2" width="11.83203125" bestFit="1" customWidth="1"/>
    <col min="3" max="5" width="11.83203125" customWidth="1"/>
    <col min="6" max="6" width="11.83203125" bestFit="1" customWidth="1"/>
    <col min="7" max="25" width="17" bestFit="1" customWidth="1"/>
    <col min="26" max="26" width="11.5" customWidth="1"/>
    <col min="27" max="27" width="14.83203125" customWidth="1"/>
  </cols>
  <sheetData>
    <row r="2" spans="2:23">
      <c r="G2" t="s">
        <v>84</v>
      </c>
    </row>
    <row r="3" spans="2:23">
      <c r="G3" t="s">
        <v>85</v>
      </c>
    </row>
    <row r="5" spans="2:23">
      <c r="I5" t="s">
        <v>77</v>
      </c>
    </row>
    <row r="7" spans="2:23">
      <c r="G7">
        <v>20</v>
      </c>
      <c r="H7">
        <f>G7+5</f>
        <v>25</v>
      </c>
      <c r="I7">
        <f t="shared" ref="I7:W7" si="0">H7+5</f>
        <v>30</v>
      </c>
      <c r="J7">
        <f t="shared" si="0"/>
        <v>35</v>
      </c>
      <c r="K7">
        <f t="shared" si="0"/>
        <v>40</v>
      </c>
      <c r="L7">
        <f t="shared" si="0"/>
        <v>45</v>
      </c>
      <c r="M7">
        <f t="shared" si="0"/>
        <v>50</v>
      </c>
      <c r="N7">
        <f t="shared" si="0"/>
        <v>55</v>
      </c>
      <c r="O7">
        <f t="shared" si="0"/>
        <v>60</v>
      </c>
      <c r="P7">
        <f t="shared" si="0"/>
        <v>65</v>
      </c>
      <c r="Q7">
        <f t="shared" si="0"/>
        <v>70</v>
      </c>
      <c r="R7">
        <f t="shared" si="0"/>
        <v>75</v>
      </c>
      <c r="S7">
        <f t="shared" si="0"/>
        <v>80</v>
      </c>
      <c r="T7">
        <f t="shared" si="0"/>
        <v>85</v>
      </c>
      <c r="U7">
        <f>T7+5</f>
        <v>90</v>
      </c>
      <c r="V7">
        <f t="shared" si="0"/>
        <v>95</v>
      </c>
      <c r="W7">
        <f t="shared" si="0"/>
        <v>100</v>
      </c>
    </row>
    <row r="8" spans="2:23">
      <c r="F8">
        <v>1</v>
      </c>
      <c r="G8" s="11">
        <f>ABS($F8*(G$7-60))</f>
        <v>40</v>
      </c>
      <c r="H8" s="11">
        <f t="shared" ref="H8:W17" si="1">ABS($F8*(H$7-60))</f>
        <v>35</v>
      </c>
      <c r="I8" s="11">
        <f t="shared" si="1"/>
        <v>30</v>
      </c>
      <c r="J8" s="11">
        <f t="shared" si="1"/>
        <v>25</v>
      </c>
      <c r="K8" s="11">
        <f t="shared" si="1"/>
        <v>20</v>
      </c>
      <c r="L8" s="11">
        <f t="shared" si="1"/>
        <v>15</v>
      </c>
      <c r="M8" s="11">
        <f t="shared" si="1"/>
        <v>10</v>
      </c>
      <c r="N8" s="11">
        <f t="shared" si="1"/>
        <v>5</v>
      </c>
      <c r="O8" s="11">
        <f t="shared" si="1"/>
        <v>0</v>
      </c>
      <c r="P8" s="11">
        <f t="shared" si="1"/>
        <v>5</v>
      </c>
      <c r="Q8" s="11">
        <f t="shared" si="1"/>
        <v>10</v>
      </c>
      <c r="R8" s="11">
        <f t="shared" si="1"/>
        <v>15</v>
      </c>
      <c r="S8" s="11">
        <f t="shared" si="1"/>
        <v>20</v>
      </c>
      <c r="T8" s="11">
        <f t="shared" si="1"/>
        <v>25</v>
      </c>
      <c r="U8" s="11">
        <f t="shared" si="1"/>
        <v>30</v>
      </c>
      <c r="V8" s="11">
        <f t="shared" si="1"/>
        <v>35</v>
      </c>
      <c r="W8" s="11">
        <f t="shared" si="1"/>
        <v>40</v>
      </c>
    </row>
    <row r="9" spans="2:23">
      <c r="F9">
        <v>2</v>
      </c>
      <c r="G9" s="11">
        <f t="shared" ref="G9:V17" si="2">ABS($F9*(G$7-60))</f>
        <v>80</v>
      </c>
      <c r="H9" s="11">
        <f t="shared" si="2"/>
        <v>70</v>
      </c>
      <c r="I9" s="11">
        <f t="shared" si="2"/>
        <v>60</v>
      </c>
      <c r="J9" s="11">
        <f t="shared" si="2"/>
        <v>50</v>
      </c>
      <c r="K9" s="11">
        <f t="shared" si="2"/>
        <v>40</v>
      </c>
      <c r="L9" s="11">
        <f t="shared" si="2"/>
        <v>30</v>
      </c>
      <c r="M9" s="11">
        <f t="shared" si="2"/>
        <v>20</v>
      </c>
      <c r="N9" s="11">
        <f t="shared" si="2"/>
        <v>10</v>
      </c>
      <c r="O9" s="11">
        <f t="shared" si="2"/>
        <v>0</v>
      </c>
      <c r="P9" s="11">
        <f t="shared" si="2"/>
        <v>10</v>
      </c>
      <c r="Q9" s="11">
        <f t="shared" si="2"/>
        <v>20</v>
      </c>
      <c r="R9" s="11">
        <f t="shared" si="2"/>
        <v>30</v>
      </c>
      <c r="S9" s="11">
        <f t="shared" si="2"/>
        <v>40</v>
      </c>
      <c r="T9" s="11">
        <f t="shared" si="2"/>
        <v>50</v>
      </c>
      <c r="U9" s="11">
        <f t="shared" si="2"/>
        <v>60</v>
      </c>
      <c r="V9" s="11">
        <f t="shared" si="2"/>
        <v>70</v>
      </c>
      <c r="W9" s="11">
        <f t="shared" si="1"/>
        <v>80</v>
      </c>
    </row>
    <row r="10" spans="2:23">
      <c r="F10">
        <v>3</v>
      </c>
      <c r="G10" s="11">
        <f t="shared" si="2"/>
        <v>120</v>
      </c>
      <c r="H10" s="11">
        <f t="shared" si="1"/>
        <v>105</v>
      </c>
      <c r="I10" s="11">
        <f t="shared" si="1"/>
        <v>90</v>
      </c>
      <c r="J10" s="11">
        <f t="shared" si="1"/>
        <v>75</v>
      </c>
      <c r="K10" s="11">
        <f t="shared" si="1"/>
        <v>60</v>
      </c>
      <c r="L10" s="11">
        <f t="shared" si="1"/>
        <v>45</v>
      </c>
      <c r="M10" s="11">
        <f t="shared" si="1"/>
        <v>30</v>
      </c>
      <c r="N10" s="11">
        <f t="shared" si="1"/>
        <v>15</v>
      </c>
      <c r="O10" s="11">
        <f t="shared" si="1"/>
        <v>0</v>
      </c>
      <c r="P10" s="11">
        <f t="shared" si="1"/>
        <v>15</v>
      </c>
      <c r="Q10" s="11">
        <f t="shared" si="1"/>
        <v>30</v>
      </c>
      <c r="R10" s="11">
        <f t="shared" si="1"/>
        <v>45</v>
      </c>
      <c r="S10" s="11">
        <f t="shared" si="1"/>
        <v>60</v>
      </c>
      <c r="T10" s="11">
        <f t="shared" si="1"/>
        <v>75</v>
      </c>
      <c r="U10" s="11">
        <f t="shared" si="1"/>
        <v>90</v>
      </c>
      <c r="V10" s="11">
        <f t="shared" si="1"/>
        <v>105</v>
      </c>
      <c r="W10" s="11">
        <f t="shared" si="1"/>
        <v>120</v>
      </c>
    </row>
    <row r="11" spans="2:23">
      <c r="F11">
        <v>4</v>
      </c>
      <c r="G11" s="11">
        <f t="shared" si="2"/>
        <v>160</v>
      </c>
      <c r="H11" s="11">
        <f t="shared" si="1"/>
        <v>140</v>
      </c>
      <c r="I11" s="11">
        <f t="shared" si="1"/>
        <v>120</v>
      </c>
      <c r="J11" s="11">
        <f t="shared" si="1"/>
        <v>100</v>
      </c>
      <c r="K11" s="11">
        <f t="shared" si="1"/>
        <v>80</v>
      </c>
      <c r="L11" s="11">
        <f t="shared" si="1"/>
        <v>60</v>
      </c>
      <c r="M11" s="11">
        <f t="shared" si="1"/>
        <v>40</v>
      </c>
      <c r="N11" s="11">
        <f t="shared" si="1"/>
        <v>20</v>
      </c>
      <c r="O11" s="11">
        <f t="shared" si="1"/>
        <v>0</v>
      </c>
      <c r="P11" s="11">
        <f t="shared" si="1"/>
        <v>20</v>
      </c>
      <c r="Q11" s="11">
        <f t="shared" si="1"/>
        <v>40</v>
      </c>
      <c r="R11" s="11">
        <f t="shared" si="1"/>
        <v>60</v>
      </c>
      <c r="S11" s="11">
        <f t="shared" si="1"/>
        <v>80</v>
      </c>
      <c r="T11" s="11">
        <f t="shared" si="1"/>
        <v>100</v>
      </c>
      <c r="U11" s="11">
        <f t="shared" si="1"/>
        <v>120</v>
      </c>
      <c r="V11" s="11">
        <f t="shared" si="1"/>
        <v>140</v>
      </c>
      <c r="W11" s="11">
        <f t="shared" si="1"/>
        <v>160</v>
      </c>
    </row>
    <row r="12" spans="2:23">
      <c r="B12" t="s">
        <v>76</v>
      </c>
      <c r="F12">
        <v>5</v>
      </c>
      <c r="G12" s="11">
        <f t="shared" si="2"/>
        <v>200</v>
      </c>
      <c r="H12" s="11">
        <f t="shared" si="1"/>
        <v>175</v>
      </c>
      <c r="I12" s="11">
        <f t="shared" si="1"/>
        <v>150</v>
      </c>
      <c r="J12" s="11">
        <f t="shared" si="1"/>
        <v>125</v>
      </c>
      <c r="K12" s="11">
        <f t="shared" si="1"/>
        <v>100</v>
      </c>
      <c r="L12" s="11">
        <f t="shared" si="1"/>
        <v>75</v>
      </c>
      <c r="M12" s="11">
        <f t="shared" si="1"/>
        <v>50</v>
      </c>
      <c r="N12" s="11">
        <f t="shared" si="1"/>
        <v>25</v>
      </c>
      <c r="O12" s="11">
        <f t="shared" si="1"/>
        <v>0</v>
      </c>
      <c r="P12" s="11">
        <f t="shared" si="1"/>
        <v>25</v>
      </c>
      <c r="Q12" s="11">
        <f t="shared" si="1"/>
        <v>50</v>
      </c>
      <c r="R12" s="11">
        <f t="shared" si="1"/>
        <v>75</v>
      </c>
      <c r="S12" s="11">
        <f t="shared" si="1"/>
        <v>100</v>
      </c>
      <c r="T12" s="11">
        <f t="shared" si="1"/>
        <v>125</v>
      </c>
      <c r="U12" s="11">
        <f t="shared" si="1"/>
        <v>150</v>
      </c>
      <c r="V12" s="11">
        <f t="shared" si="1"/>
        <v>175</v>
      </c>
      <c r="W12" s="11">
        <f t="shared" si="1"/>
        <v>200</v>
      </c>
    </row>
    <row r="13" spans="2:23">
      <c r="F13">
        <v>6</v>
      </c>
      <c r="G13" s="11">
        <f t="shared" si="2"/>
        <v>240</v>
      </c>
      <c r="H13" s="11">
        <f t="shared" si="1"/>
        <v>210</v>
      </c>
      <c r="I13" s="11">
        <f t="shared" si="1"/>
        <v>180</v>
      </c>
      <c r="J13" s="11">
        <f t="shared" si="1"/>
        <v>150</v>
      </c>
      <c r="K13" s="11">
        <f t="shared" si="1"/>
        <v>120</v>
      </c>
      <c r="L13" s="11">
        <f t="shared" si="1"/>
        <v>90</v>
      </c>
      <c r="M13" s="11">
        <f t="shared" si="1"/>
        <v>60</v>
      </c>
      <c r="N13" s="11">
        <f t="shared" si="1"/>
        <v>30</v>
      </c>
      <c r="O13" s="11">
        <f t="shared" si="1"/>
        <v>0</v>
      </c>
      <c r="P13" s="11">
        <f t="shared" si="1"/>
        <v>30</v>
      </c>
      <c r="Q13" s="11">
        <f t="shared" si="1"/>
        <v>60</v>
      </c>
      <c r="R13" s="11">
        <f t="shared" si="1"/>
        <v>90</v>
      </c>
      <c r="S13" s="11">
        <f t="shared" si="1"/>
        <v>120</v>
      </c>
      <c r="T13" s="11">
        <f t="shared" si="1"/>
        <v>150</v>
      </c>
      <c r="U13" s="11">
        <f t="shared" si="1"/>
        <v>180</v>
      </c>
      <c r="V13" s="11">
        <f t="shared" si="1"/>
        <v>210</v>
      </c>
      <c r="W13" s="11">
        <f t="shared" si="1"/>
        <v>240</v>
      </c>
    </row>
    <row r="14" spans="2:23">
      <c r="F14">
        <v>7</v>
      </c>
      <c r="G14" s="11">
        <f t="shared" si="2"/>
        <v>280</v>
      </c>
      <c r="H14" s="11">
        <f t="shared" si="1"/>
        <v>245</v>
      </c>
      <c r="I14" s="11">
        <f t="shared" si="1"/>
        <v>210</v>
      </c>
      <c r="J14" s="11">
        <f t="shared" si="1"/>
        <v>175</v>
      </c>
      <c r="K14" s="11">
        <f t="shared" si="1"/>
        <v>140</v>
      </c>
      <c r="L14" s="11">
        <f t="shared" si="1"/>
        <v>105</v>
      </c>
      <c r="M14" s="11">
        <f t="shared" si="1"/>
        <v>70</v>
      </c>
      <c r="N14" s="11">
        <f t="shared" si="1"/>
        <v>35</v>
      </c>
      <c r="O14" s="11">
        <f t="shared" si="1"/>
        <v>0</v>
      </c>
      <c r="P14" s="11">
        <f t="shared" si="1"/>
        <v>35</v>
      </c>
      <c r="Q14" s="11">
        <f t="shared" si="1"/>
        <v>70</v>
      </c>
      <c r="R14" s="11">
        <f t="shared" si="1"/>
        <v>105</v>
      </c>
      <c r="S14" s="11">
        <f t="shared" si="1"/>
        <v>140</v>
      </c>
      <c r="T14" s="11">
        <f t="shared" si="1"/>
        <v>175</v>
      </c>
      <c r="U14" s="11">
        <f t="shared" si="1"/>
        <v>210</v>
      </c>
      <c r="V14" s="11">
        <f t="shared" si="1"/>
        <v>245</v>
      </c>
      <c r="W14" s="11">
        <f t="shared" si="1"/>
        <v>280</v>
      </c>
    </row>
    <row r="15" spans="2:23">
      <c r="F15">
        <v>8</v>
      </c>
      <c r="G15" s="11">
        <f t="shared" si="2"/>
        <v>320</v>
      </c>
      <c r="H15" s="11">
        <f t="shared" si="1"/>
        <v>280</v>
      </c>
      <c r="I15" s="11">
        <f t="shared" si="1"/>
        <v>240</v>
      </c>
      <c r="J15" s="11">
        <f t="shared" si="1"/>
        <v>200</v>
      </c>
      <c r="K15" s="11">
        <f t="shared" si="1"/>
        <v>160</v>
      </c>
      <c r="L15" s="11">
        <f t="shared" si="1"/>
        <v>120</v>
      </c>
      <c r="M15" s="11">
        <f t="shared" si="1"/>
        <v>80</v>
      </c>
      <c r="N15" s="11">
        <f t="shared" si="1"/>
        <v>40</v>
      </c>
      <c r="O15" s="11">
        <f t="shared" si="1"/>
        <v>0</v>
      </c>
      <c r="P15" s="11">
        <f t="shared" si="1"/>
        <v>40</v>
      </c>
      <c r="Q15" s="11">
        <f t="shared" si="1"/>
        <v>80</v>
      </c>
      <c r="R15" s="11">
        <f t="shared" si="1"/>
        <v>120</v>
      </c>
      <c r="S15" s="11">
        <f t="shared" si="1"/>
        <v>160</v>
      </c>
      <c r="T15" s="11">
        <f t="shared" si="1"/>
        <v>200</v>
      </c>
      <c r="U15" s="11">
        <f t="shared" si="1"/>
        <v>240</v>
      </c>
      <c r="V15" s="11">
        <f t="shared" si="1"/>
        <v>280</v>
      </c>
      <c r="W15" s="11">
        <f t="shared" si="1"/>
        <v>320</v>
      </c>
    </row>
    <row r="16" spans="2:23">
      <c r="F16">
        <v>9</v>
      </c>
      <c r="G16" s="11">
        <f t="shared" si="2"/>
        <v>360</v>
      </c>
      <c r="H16" s="11">
        <f t="shared" si="1"/>
        <v>315</v>
      </c>
      <c r="I16" s="11">
        <f t="shared" si="1"/>
        <v>270</v>
      </c>
      <c r="J16" s="11">
        <f t="shared" si="1"/>
        <v>225</v>
      </c>
      <c r="K16" s="11">
        <f t="shared" si="1"/>
        <v>180</v>
      </c>
      <c r="L16" s="11">
        <f t="shared" si="1"/>
        <v>135</v>
      </c>
      <c r="M16" s="11">
        <f t="shared" si="1"/>
        <v>90</v>
      </c>
      <c r="N16" s="11">
        <f t="shared" si="1"/>
        <v>45</v>
      </c>
      <c r="O16" s="11">
        <f t="shared" si="1"/>
        <v>0</v>
      </c>
      <c r="P16" s="11">
        <f t="shared" si="1"/>
        <v>45</v>
      </c>
      <c r="Q16" s="11">
        <f t="shared" si="1"/>
        <v>90</v>
      </c>
      <c r="R16" s="11">
        <f t="shared" si="1"/>
        <v>135</v>
      </c>
      <c r="S16" s="11">
        <f t="shared" si="1"/>
        <v>180</v>
      </c>
      <c r="T16" s="11">
        <f t="shared" si="1"/>
        <v>225</v>
      </c>
      <c r="U16" s="11">
        <f t="shared" si="1"/>
        <v>270</v>
      </c>
      <c r="V16" s="11">
        <f t="shared" si="1"/>
        <v>315</v>
      </c>
      <c r="W16" s="11">
        <f t="shared" si="1"/>
        <v>360</v>
      </c>
    </row>
    <row r="17" spans="2:23">
      <c r="F17">
        <v>10</v>
      </c>
      <c r="G17" s="11">
        <f t="shared" si="2"/>
        <v>400</v>
      </c>
      <c r="H17" s="11">
        <f t="shared" si="1"/>
        <v>350</v>
      </c>
      <c r="I17" s="11">
        <f t="shared" si="1"/>
        <v>300</v>
      </c>
      <c r="J17" s="11">
        <f t="shared" si="1"/>
        <v>250</v>
      </c>
      <c r="K17" s="11">
        <f t="shared" si="1"/>
        <v>200</v>
      </c>
      <c r="L17" s="11">
        <f t="shared" si="1"/>
        <v>150</v>
      </c>
      <c r="M17" s="11">
        <f t="shared" si="1"/>
        <v>100</v>
      </c>
      <c r="N17" s="11">
        <f t="shared" si="1"/>
        <v>50</v>
      </c>
      <c r="O17" s="11">
        <f t="shared" si="1"/>
        <v>0</v>
      </c>
      <c r="P17" s="11">
        <f t="shared" si="1"/>
        <v>50</v>
      </c>
      <c r="Q17" s="11">
        <f t="shared" si="1"/>
        <v>100</v>
      </c>
      <c r="R17" s="11">
        <f t="shared" si="1"/>
        <v>150</v>
      </c>
      <c r="S17" s="11">
        <f t="shared" si="1"/>
        <v>200</v>
      </c>
      <c r="T17" s="11">
        <f t="shared" si="1"/>
        <v>250</v>
      </c>
      <c r="U17" s="11">
        <f t="shared" si="1"/>
        <v>300</v>
      </c>
      <c r="V17" s="11">
        <f t="shared" si="1"/>
        <v>350</v>
      </c>
      <c r="W17" s="11">
        <f t="shared" si="1"/>
        <v>400</v>
      </c>
    </row>
    <row r="21" spans="2:23">
      <c r="G21" t="s">
        <v>78</v>
      </c>
      <c r="S21" t="s">
        <v>86</v>
      </c>
      <c r="T21" t="s">
        <v>87</v>
      </c>
    </row>
    <row r="22" spans="2:23">
      <c r="G22" t="s">
        <v>79</v>
      </c>
      <c r="R22" t="s">
        <v>88</v>
      </c>
      <c r="S22" t="s">
        <v>90</v>
      </c>
      <c r="T22" t="s">
        <v>91</v>
      </c>
    </row>
    <row r="23" spans="2:23">
      <c r="G23" t="s">
        <v>80</v>
      </c>
      <c r="R23" t="s">
        <v>89</v>
      </c>
      <c r="S23" t="s">
        <v>91</v>
      </c>
      <c r="T23" t="s">
        <v>90</v>
      </c>
    </row>
    <row r="24" spans="2:23">
      <c r="I24" t="s">
        <v>81</v>
      </c>
      <c r="J24" t="s">
        <v>82</v>
      </c>
      <c r="K24" t="s">
        <v>83</v>
      </c>
    </row>
    <row r="25" spans="2:23" s="10" customFormat="1">
      <c r="I25" s="10">
        <v>0.5</v>
      </c>
      <c r="J25" s="10">
        <f>2^2</f>
        <v>4</v>
      </c>
      <c r="K25" s="10">
        <f>SQRT(2)</f>
        <v>1.4142135623730951</v>
      </c>
    </row>
    <row r="26" spans="2:23" s="10" customFormat="1">
      <c r="I26" s="10">
        <v>0.25</v>
      </c>
      <c r="J26" s="10">
        <f>4^4</f>
        <v>256</v>
      </c>
      <c r="K26" s="10">
        <f>SQRT(4)</f>
        <v>2</v>
      </c>
    </row>
    <row r="27" spans="2:23" s="10" customFormat="1">
      <c r="G27" s="10">
        <v>-2</v>
      </c>
      <c r="H27" s="10">
        <f>G27+0.5</f>
        <v>-1.5</v>
      </c>
      <c r="I27" s="10">
        <v>-1</v>
      </c>
      <c r="J27" s="10">
        <f t="shared" ref="J27:O27" si="3">I27+0.5</f>
        <v>-0.5</v>
      </c>
      <c r="K27" s="10">
        <f t="shared" si="3"/>
        <v>0</v>
      </c>
      <c r="L27" s="10">
        <f t="shared" si="3"/>
        <v>0.5</v>
      </c>
      <c r="M27" s="10">
        <f t="shared" si="3"/>
        <v>1</v>
      </c>
      <c r="N27" s="10">
        <f t="shared" si="3"/>
        <v>1.5</v>
      </c>
      <c r="O27" s="10">
        <f t="shared" si="3"/>
        <v>2</v>
      </c>
    </row>
    <row r="28" spans="2:23" s="10" customFormat="1">
      <c r="G28" s="10" t="e">
        <f>ASIN(G27)</f>
        <v>#NUM!</v>
      </c>
      <c r="H28" s="10" t="e">
        <f t="shared" ref="H28:O28" si="4">ASIN(H27)</f>
        <v>#NUM!</v>
      </c>
      <c r="I28" s="10">
        <f>ABS(ASIN(I27))</f>
        <v>1.5707963267948966</v>
      </c>
      <c r="J28" s="10">
        <f t="shared" ref="J28:M28" si="5">ABS(ASIN(J27))</f>
        <v>0.52359877559829893</v>
      </c>
      <c r="K28" s="10">
        <f t="shared" si="5"/>
        <v>0</v>
      </c>
      <c r="L28" s="10">
        <f t="shared" si="5"/>
        <v>0.52359877559829893</v>
      </c>
      <c r="M28" s="10">
        <f t="shared" si="5"/>
        <v>1.5707963267948966</v>
      </c>
      <c r="N28" s="10" t="e">
        <f t="shared" si="4"/>
        <v>#NUM!</v>
      </c>
      <c r="O28" s="10" t="e">
        <f t="shared" si="4"/>
        <v>#NUM!</v>
      </c>
    </row>
    <row r="29" spans="2:23" s="10" customFormat="1">
      <c r="B29"/>
      <c r="C29"/>
      <c r="D29"/>
      <c r="E29"/>
      <c r="F29"/>
      <c r="G29">
        <v>20</v>
      </c>
      <c r="H29">
        <f>G29+5</f>
        <v>25</v>
      </c>
      <c r="I29">
        <f t="shared" ref="I29:T29" si="6">H29+5</f>
        <v>30</v>
      </c>
      <c r="J29">
        <f t="shared" si="6"/>
        <v>35</v>
      </c>
      <c r="K29">
        <f t="shared" si="6"/>
        <v>40</v>
      </c>
      <c r="L29">
        <f t="shared" si="6"/>
        <v>45</v>
      </c>
      <c r="M29">
        <f t="shared" si="6"/>
        <v>50</v>
      </c>
      <c r="N29">
        <f t="shared" si="6"/>
        <v>55</v>
      </c>
      <c r="O29">
        <f t="shared" si="6"/>
        <v>60</v>
      </c>
      <c r="P29">
        <f t="shared" si="6"/>
        <v>65</v>
      </c>
      <c r="Q29">
        <f t="shared" si="6"/>
        <v>70</v>
      </c>
      <c r="R29">
        <f t="shared" si="6"/>
        <v>75</v>
      </c>
      <c r="S29">
        <f t="shared" si="6"/>
        <v>80</v>
      </c>
      <c r="T29">
        <f t="shared" si="6"/>
        <v>85</v>
      </c>
      <c r="U29">
        <f>T29+5</f>
        <v>90</v>
      </c>
      <c r="V29">
        <f t="shared" ref="V29:W29" si="7">U29+5</f>
        <v>95</v>
      </c>
      <c r="W29">
        <f t="shared" si="7"/>
        <v>100</v>
      </c>
    </row>
    <row r="30" spans="2:23" s="10" customFormat="1">
      <c r="B30"/>
      <c r="C30"/>
      <c r="D30"/>
      <c r="E30"/>
      <c r="F30">
        <v>1</v>
      </c>
      <c r="G30" s="11">
        <f>$F30*(1/SQRT(ABS(100^2-G29^2)))</f>
        <v>1.0206207261596576E-2</v>
      </c>
      <c r="H30" s="11">
        <f t="shared" ref="H30:W39" si="8">$F30*(1/SQRT(ABS(100^2-H29^2)))</f>
        <v>1.0327955589886445E-2</v>
      </c>
      <c r="I30" s="11">
        <f t="shared" si="8"/>
        <v>1.0482848367219183E-2</v>
      </c>
      <c r="J30" s="11">
        <f t="shared" si="8"/>
        <v>1.0675210253672476E-2</v>
      </c>
      <c r="K30" s="11">
        <f t="shared" si="8"/>
        <v>1.0910894511799619E-2</v>
      </c>
      <c r="L30" s="11">
        <f t="shared" si="8"/>
        <v>1.1197850219117084E-2</v>
      </c>
      <c r="M30" s="11">
        <f t="shared" si="8"/>
        <v>1.1547005383792516E-2</v>
      </c>
      <c r="N30" s="11">
        <f t="shared" si="8"/>
        <v>1.1973686801784993E-2</v>
      </c>
      <c r="O30" s="11">
        <f t="shared" si="8"/>
        <v>1.2500000000000001E-2</v>
      </c>
      <c r="P30" s="11">
        <f t="shared" si="8"/>
        <v>1.3159033899195378E-2</v>
      </c>
      <c r="Q30" s="11">
        <f t="shared" si="8"/>
        <v>1.40028008402801E-2</v>
      </c>
      <c r="R30" s="11">
        <f t="shared" si="8"/>
        <v>1.5118578920369087E-2</v>
      </c>
      <c r="S30" s="11">
        <f t="shared" si="8"/>
        <v>1.6666666666666666E-2</v>
      </c>
      <c r="T30" s="11">
        <f t="shared" si="8"/>
        <v>1.898315991504998E-2</v>
      </c>
      <c r="U30" s="11">
        <f t="shared" si="8"/>
        <v>2.2941573387056175E-2</v>
      </c>
      <c r="V30" s="11">
        <f t="shared" si="8"/>
        <v>3.2025630761017429E-2</v>
      </c>
      <c r="W30" s="11" t="e">
        <f t="shared" si="8"/>
        <v>#DIV/0!</v>
      </c>
    </row>
    <row r="31" spans="2:23" s="10" customFormat="1">
      <c r="B31"/>
      <c r="C31"/>
      <c r="D31"/>
      <c r="E31"/>
      <c r="F31">
        <v>2</v>
      </c>
      <c r="G31" s="11">
        <f t="shared" ref="G31:G39" si="9">$F31*(1/SQRT(ABS(100^2-G30^2)))</f>
        <v>2.0000000104166669E-2</v>
      </c>
      <c r="H31" s="11">
        <f t="shared" si="8"/>
        <v>2.0000000106666669E-2</v>
      </c>
      <c r="I31" s="11">
        <f t="shared" si="8"/>
        <v>2.0000000109890111E-2</v>
      </c>
      <c r="J31" s="11">
        <f t="shared" si="8"/>
        <v>2.0000000113960116E-2</v>
      </c>
      <c r="K31" s="11">
        <f t="shared" si="8"/>
        <v>2.0000000119047623E-2</v>
      </c>
      <c r="L31" s="11">
        <f t="shared" si="8"/>
        <v>2.000000012539185E-2</v>
      </c>
      <c r="M31" s="11">
        <f t="shared" si="8"/>
        <v>2.0000000133333334E-2</v>
      </c>
      <c r="N31" s="11">
        <f t="shared" si="8"/>
        <v>2.0000000143369178E-2</v>
      </c>
      <c r="O31" s="11">
        <f t="shared" si="8"/>
        <v>2.0000000156250003E-2</v>
      </c>
      <c r="P31" s="11">
        <f t="shared" si="8"/>
        <v>2.0000000173160174E-2</v>
      </c>
      <c r="Q31" s="11">
        <f t="shared" si="8"/>
        <v>2.0000000196078435E-2</v>
      </c>
      <c r="R31" s="11">
        <f t="shared" si="8"/>
        <v>2.0000000228571433E-2</v>
      </c>
      <c r="S31" s="11">
        <f t="shared" si="8"/>
        <v>2.000000027777778E-2</v>
      </c>
      <c r="T31" s="11">
        <f t="shared" si="8"/>
        <v>2.000000036036037E-2</v>
      </c>
      <c r="U31" s="11">
        <f t="shared" si="8"/>
        <v>2.0000000526315811E-2</v>
      </c>
      <c r="V31" s="11">
        <f t="shared" si="8"/>
        <v>2.0000001025641104E-2</v>
      </c>
      <c r="W31" s="11" t="e">
        <f t="shared" si="8"/>
        <v>#DIV/0!</v>
      </c>
    </row>
    <row r="32" spans="2:23">
      <c r="F32">
        <v>3</v>
      </c>
      <c r="G32" s="11">
        <f t="shared" si="9"/>
        <v>3.0000000600000024E-2</v>
      </c>
      <c r="H32" s="11">
        <f t="shared" si="8"/>
        <v>3.0000000600000024E-2</v>
      </c>
      <c r="I32" s="11">
        <f t="shared" si="8"/>
        <v>3.0000000600000024E-2</v>
      </c>
      <c r="J32" s="11">
        <f t="shared" si="8"/>
        <v>3.0000000600000024E-2</v>
      </c>
      <c r="K32" s="11">
        <f t="shared" si="8"/>
        <v>3.0000000600000024E-2</v>
      </c>
      <c r="L32" s="11">
        <f t="shared" si="8"/>
        <v>3.0000000600000024E-2</v>
      </c>
      <c r="M32" s="11">
        <f t="shared" si="8"/>
        <v>3.0000000600000024E-2</v>
      </c>
      <c r="N32" s="11">
        <f t="shared" si="8"/>
        <v>3.0000000600000028E-2</v>
      </c>
      <c r="O32" s="11">
        <f t="shared" si="8"/>
        <v>3.0000000600000028E-2</v>
      </c>
      <c r="P32" s="11">
        <f t="shared" si="8"/>
        <v>3.0000000600000028E-2</v>
      </c>
      <c r="Q32" s="11">
        <f t="shared" si="8"/>
        <v>3.0000000600000028E-2</v>
      </c>
      <c r="R32" s="11">
        <f t="shared" si="8"/>
        <v>3.0000000600000028E-2</v>
      </c>
      <c r="S32" s="11">
        <f t="shared" si="8"/>
        <v>3.0000000600000035E-2</v>
      </c>
      <c r="T32" s="11">
        <f t="shared" si="8"/>
        <v>3.0000000600000042E-2</v>
      </c>
      <c r="U32" s="11">
        <f t="shared" si="8"/>
        <v>3.0000000600000049E-2</v>
      </c>
      <c r="V32" s="11">
        <f t="shared" si="8"/>
        <v>3.0000000600000076E-2</v>
      </c>
      <c r="W32" s="11" t="e">
        <f t="shared" si="8"/>
        <v>#DIV/0!</v>
      </c>
    </row>
    <row r="33" spans="2:23">
      <c r="F33">
        <v>4</v>
      </c>
      <c r="G33" s="11">
        <f t="shared" si="9"/>
        <v>4.0000001800000191E-2</v>
      </c>
      <c r="H33" s="11">
        <f t="shared" si="8"/>
        <v>4.0000001800000191E-2</v>
      </c>
      <c r="I33" s="11">
        <f t="shared" si="8"/>
        <v>4.0000001800000191E-2</v>
      </c>
      <c r="J33" s="11">
        <f t="shared" si="8"/>
        <v>4.0000001800000191E-2</v>
      </c>
      <c r="K33" s="11">
        <f t="shared" si="8"/>
        <v>4.0000001800000191E-2</v>
      </c>
      <c r="L33" s="11">
        <f t="shared" si="8"/>
        <v>4.0000001800000191E-2</v>
      </c>
      <c r="M33" s="11">
        <f t="shared" si="8"/>
        <v>4.0000001800000191E-2</v>
      </c>
      <c r="N33" s="11">
        <f t="shared" si="8"/>
        <v>4.0000001800000191E-2</v>
      </c>
      <c r="O33" s="11">
        <f t="shared" si="8"/>
        <v>4.0000001800000191E-2</v>
      </c>
      <c r="P33" s="11">
        <f t="shared" si="8"/>
        <v>4.0000001800000191E-2</v>
      </c>
      <c r="Q33" s="11">
        <f t="shared" si="8"/>
        <v>4.0000001800000191E-2</v>
      </c>
      <c r="R33" s="11">
        <f t="shared" si="8"/>
        <v>4.0000001800000191E-2</v>
      </c>
      <c r="S33" s="11">
        <f t="shared" si="8"/>
        <v>4.0000001800000191E-2</v>
      </c>
      <c r="T33" s="11">
        <f t="shared" si="8"/>
        <v>4.0000001800000191E-2</v>
      </c>
      <c r="U33" s="11">
        <f t="shared" si="8"/>
        <v>4.0000001800000191E-2</v>
      </c>
      <c r="V33" s="11">
        <f t="shared" si="8"/>
        <v>4.0000001800000191E-2</v>
      </c>
      <c r="W33" s="11" t="e">
        <f t="shared" si="8"/>
        <v>#DIV/0!</v>
      </c>
    </row>
    <row r="34" spans="2:23">
      <c r="B34" t="s">
        <v>76</v>
      </c>
      <c r="F34">
        <v>5</v>
      </c>
      <c r="G34" s="11">
        <f t="shared" si="9"/>
        <v>5.0000004000000833E-2</v>
      </c>
      <c r="H34" s="11">
        <f t="shared" si="8"/>
        <v>5.0000004000000833E-2</v>
      </c>
      <c r="I34" s="11">
        <f t="shared" si="8"/>
        <v>5.0000004000000833E-2</v>
      </c>
      <c r="J34" s="11">
        <f t="shared" si="8"/>
        <v>5.0000004000000833E-2</v>
      </c>
      <c r="K34" s="11">
        <f t="shared" si="8"/>
        <v>5.0000004000000833E-2</v>
      </c>
      <c r="L34" s="11">
        <f t="shared" si="8"/>
        <v>5.0000004000000833E-2</v>
      </c>
      <c r="M34" s="11">
        <f t="shared" si="8"/>
        <v>5.0000004000000833E-2</v>
      </c>
      <c r="N34" s="11">
        <f t="shared" si="8"/>
        <v>5.0000004000000833E-2</v>
      </c>
      <c r="O34" s="11">
        <f t="shared" si="8"/>
        <v>5.0000004000000833E-2</v>
      </c>
      <c r="P34" s="11">
        <f t="shared" si="8"/>
        <v>5.0000004000000833E-2</v>
      </c>
      <c r="Q34" s="11">
        <f t="shared" si="8"/>
        <v>5.0000004000000833E-2</v>
      </c>
      <c r="R34" s="11">
        <f t="shared" si="8"/>
        <v>5.0000004000000833E-2</v>
      </c>
      <c r="S34" s="11">
        <f t="shared" si="8"/>
        <v>5.0000004000000833E-2</v>
      </c>
      <c r="T34" s="11">
        <f t="shared" si="8"/>
        <v>5.0000004000000833E-2</v>
      </c>
      <c r="U34" s="11">
        <f t="shared" si="8"/>
        <v>5.0000004000000833E-2</v>
      </c>
      <c r="V34" s="11">
        <f t="shared" si="8"/>
        <v>5.0000004000000833E-2</v>
      </c>
      <c r="W34" s="11" t="e">
        <f t="shared" si="8"/>
        <v>#DIV/0!</v>
      </c>
    </row>
    <row r="35" spans="2:23">
      <c r="F35">
        <v>6</v>
      </c>
      <c r="G35" s="11">
        <f t="shared" si="9"/>
        <v>6.000000750000261E-2</v>
      </c>
      <c r="H35" s="11">
        <f t="shared" si="8"/>
        <v>6.000000750000261E-2</v>
      </c>
      <c r="I35" s="11">
        <f t="shared" si="8"/>
        <v>6.000000750000261E-2</v>
      </c>
      <c r="J35" s="11">
        <f t="shared" si="8"/>
        <v>6.000000750000261E-2</v>
      </c>
      <c r="K35" s="11">
        <f t="shared" si="8"/>
        <v>6.000000750000261E-2</v>
      </c>
      <c r="L35" s="11">
        <f t="shared" si="8"/>
        <v>6.000000750000261E-2</v>
      </c>
      <c r="M35" s="11">
        <f t="shared" si="8"/>
        <v>6.000000750000261E-2</v>
      </c>
      <c r="N35" s="11">
        <f t="shared" si="8"/>
        <v>6.000000750000261E-2</v>
      </c>
      <c r="O35" s="11">
        <f t="shared" si="8"/>
        <v>6.000000750000261E-2</v>
      </c>
      <c r="P35" s="11">
        <f t="shared" si="8"/>
        <v>6.000000750000261E-2</v>
      </c>
      <c r="Q35" s="11">
        <f t="shared" si="8"/>
        <v>6.000000750000261E-2</v>
      </c>
      <c r="R35" s="11">
        <f t="shared" si="8"/>
        <v>6.000000750000261E-2</v>
      </c>
      <c r="S35" s="11">
        <f t="shared" si="8"/>
        <v>6.000000750000261E-2</v>
      </c>
      <c r="T35" s="11">
        <f t="shared" si="8"/>
        <v>6.000000750000261E-2</v>
      </c>
      <c r="U35" s="11">
        <f t="shared" si="8"/>
        <v>6.000000750000261E-2</v>
      </c>
      <c r="V35" s="11">
        <f t="shared" si="8"/>
        <v>6.000000750000261E-2</v>
      </c>
      <c r="W35" s="11" t="e">
        <f t="shared" si="8"/>
        <v>#DIV/0!</v>
      </c>
    </row>
    <row r="36" spans="2:23">
      <c r="F36">
        <v>7</v>
      </c>
      <c r="G36" s="11">
        <f t="shared" si="9"/>
        <v>7.0000012600006559E-2</v>
      </c>
      <c r="H36" s="11">
        <f t="shared" si="8"/>
        <v>7.0000012600006559E-2</v>
      </c>
      <c r="I36" s="11">
        <f t="shared" si="8"/>
        <v>7.0000012600006559E-2</v>
      </c>
      <c r="J36" s="11">
        <f t="shared" si="8"/>
        <v>7.0000012600006559E-2</v>
      </c>
      <c r="K36" s="11">
        <f t="shared" si="8"/>
        <v>7.0000012600006559E-2</v>
      </c>
      <c r="L36" s="11">
        <f t="shared" si="8"/>
        <v>7.0000012600006559E-2</v>
      </c>
      <c r="M36" s="11">
        <f t="shared" si="8"/>
        <v>7.0000012600006559E-2</v>
      </c>
      <c r="N36" s="11">
        <f t="shared" si="8"/>
        <v>7.0000012600006559E-2</v>
      </c>
      <c r="O36" s="11">
        <f t="shared" si="8"/>
        <v>7.0000012600006559E-2</v>
      </c>
      <c r="P36" s="11">
        <f t="shared" si="8"/>
        <v>7.0000012600006559E-2</v>
      </c>
      <c r="Q36" s="11">
        <f t="shared" si="8"/>
        <v>7.0000012600006559E-2</v>
      </c>
      <c r="R36" s="11">
        <f t="shared" si="8"/>
        <v>7.0000012600006559E-2</v>
      </c>
      <c r="S36" s="11">
        <f t="shared" si="8"/>
        <v>7.0000012600006559E-2</v>
      </c>
      <c r="T36" s="11">
        <f t="shared" si="8"/>
        <v>7.0000012600006559E-2</v>
      </c>
      <c r="U36" s="11">
        <f t="shared" si="8"/>
        <v>7.0000012600006559E-2</v>
      </c>
      <c r="V36" s="11">
        <f t="shared" si="8"/>
        <v>7.0000012600006559E-2</v>
      </c>
      <c r="W36" s="11" t="e">
        <f t="shared" si="8"/>
        <v>#DIV/0!</v>
      </c>
    </row>
    <row r="37" spans="2:23">
      <c r="F37">
        <v>8</v>
      </c>
      <c r="G37" s="11">
        <f t="shared" si="9"/>
        <v>8.0000019600014252E-2</v>
      </c>
      <c r="H37" s="11">
        <f t="shared" si="8"/>
        <v>8.0000019600014252E-2</v>
      </c>
      <c r="I37" s="11">
        <f t="shared" si="8"/>
        <v>8.0000019600014252E-2</v>
      </c>
      <c r="J37" s="11">
        <f t="shared" si="8"/>
        <v>8.0000019600014252E-2</v>
      </c>
      <c r="K37" s="11">
        <f t="shared" si="8"/>
        <v>8.0000019600014252E-2</v>
      </c>
      <c r="L37" s="11">
        <f t="shared" si="8"/>
        <v>8.0000019600014252E-2</v>
      </c>
      <c r="M37" s="11">
        <f t="shared" si="8"/>
        <v>8.0000019600014252E-2</v>
      </c>
      <c r="N37" s="11">
        <f t="shared" si="8"/>
        <v>8.0000019600014252E-2</v>
      </c>
      <c r="O37" s="11">
        <f t="shared" si="8"/>
        <v>8.0000019600014252E-2</v>
      </c>
      <c r="P37" s="11">
        <f t="shared" si="8"/>
        <v>8.0000019600014252E-2</v>
      </c>
      <c r="Q37" s="11">
        <f t="shared" si="8"/>
        <v>8.0000019600014252E-2</v>
      </c>
      <c r="R37" s="11">
        <f t="shared" si="8"/>
        <v>8.0000019600014252E-2</v>
      </c>
      <c r="S37" s="11">
        <f t="shared" si="8"/>
        <v>8.0000019600014252E-2</v>
      </c>
      <c r="T37" s="11">
        <f t="shared" si="8"/>
        <v>8.0000019600014252E-2</v>
      </c>
      <c r="U37" s="11">
        <f t="shared" si="8"/>
        <v>8.0000019600014252E-2</v>
      </c>
      <c r="V37" s="11">
        <f t="shared" si="8"/>
        <v>8.0000019600014252E-2</v>
      </c>
      <c r="W37" s="11" t="e">
        <f t="shared" si="8"/>
        <v>#DIV/0!</v>
      </c>
    </row>
    <row r="38" spans="2:23">
      <c r="F38">
        <v>9</v>
      </c>
      <c r="G38" s="11">
        <f t="shared" si="9"/>
        <v>9.0000028800027929E-2</v>
      </c>
      <c r="H38" s="11">
        <f t="shared" si="8"/>
        <v>9.0000028800027929E-2</v>
      </c>
      <c r="I38" s="11">
        <f t="shared" si="8"/>
        <v>9.0000028800027929E-2</v>
      </c>
      <c r="J38" s="11">
        <f t="shared" si="8"/>
        <v>9.0000028800027929E-2</v>
      </c>
      <c r="K38" s="11">
        <f t="shared" si="8"/>
        <v>9.0000028800027929E-2</v>
      </c>
      <c r="L38" s="11">
        <f t="shared" si="8"/>
        <v>9.0000028800027929E-2</v>
      </c>
      <c r="M38" s="11">
        <f t="shared" si="8"/>
        <v>9.0000028800027929E-2</v>
      </c>
      <c r="N38" s="11">
        <f t="shared" si="8"/>
        <v>9.0000028800027929E-2</v>
      </c>
      <c r="O38" s="11">
        <f t="shared" si="8"/>
        <v>9.0000028800027929E-2</v>
      </c>
      <c r="P38" s="11">
        <f t="shared" si="8"/>
        <v>9.0000028800027929E-2</v>
      </c>
      <c r="Q38" s="11">
        <f t="shared" si="8"/>
        <v>9.0000028800027929E-2</v>
      </c>
      <c r="R38" s="11">
        <f t="shared" si="8"/>
        <v>9.0000028800027929E-2</v>
      </c>
      <c r="S38" s="11">
        <f t="shared" si="8"/>
        <v>9.0000028800027929E-2</v>
      </c>
      <c r="T38" s="11">
        <f t="shared" si="8"/>
        <v>9.0000028800027929E-2</v>
      </c>
      <c r="U38" s="11">
        <f t="shared" si="8"/>
        <v>9.0000028800027929E-2</v>
      </c>
      <c r="V38" s="11">
        <f t="shared" si="8"/>
        <v>9.0000028800027929E-2</v>
      </c>
      <c r="W38" s="11" t="e">
        <f t="shared" si="8"/>
        <v>#DIV/0!</v>
      </c>
    </row>
    <row r="39" spans="2:23">
      <c r="F39">
        <v>10</v>
      </c>
      <c r="G39" s="11">
        <f t="shared" si="9"/>
        <v>0.10000004050005051</v>
      </c>
      <c r="H39" s="11">
        <f t="shared" si="8"/>
        <v>0.10000004050005051</v>
      </c>
      <c r="I39" s="11">
        <f t="shared" si="8"/>
        <v>0.10000004050005051</v>
      </c>
      <c r="J39" s="11">
        <f t="shared" si="8"/>
        <v>0.10000004050005051</v>
      </c>
      <c r="K39" s="11">
        <f t="shared" si="8"/>
        <v>0.10000004050005051</v>
      </c>
      <c r="L39" s="11">
        <f t="shared" si="8"/>
        <v>0.10000004050005051</v>
      </c>
      <c r="M39" s="11">
        <f t="shared" si="8"/>
        <v>0.10000004050005051</v>
      </c>
      <c r="N39" s="11">
        <f t="shared" si="8"/>
        <v>0.10000004050005051</v>
      </c>
      <c r="O39" s="11">
        <f t="shared" si="8"/>
        <v>0.10000004050005051</v>
      </c>
      <c r="P39" s="11">
        <f t="shared" si="8"/>
        <v>0.10000004050005051</v>
      </c>
      <c r="Q39" s="11">
        <f t="shared" si="8"/>
        <v>0.10000004050005051</v>
      </c>
      <c r="R39" s="11">
        <f t="shared" si="8"/>
        <v>0.10000004050005051</v>
      </c>
      <c r="S39" s="11">
        <f t="shared" si="8"/>
        <v>0.10000004050005051</v>
      </c>
      <c r="T39" s="11">
        <f t="shared" si="8"/>
        <v>0.10000004050005051</v>
      </c>
      <c r="U39" s="11">
        <f t="shared" si="8"/>
        <v>0.10000004050005051</v>
      </c>
      <c r="V39" s="11">
        <f t="shared" si="8"/>
        <v>0.10000004050005051</v>
      </c>
      <c r="W39" s="11" t="e">
        <f t="shared" si="8"/>
        <v>#DIV/0!</v>
      </c>
    </row>
    <row r="44" spans="2:23">
      <c r="F44" t="s">
        <v>92</v>
      </c>
      <c r="G44" t="s">
        <v>93</v>
      </c>
      <c r="H44">
        <f>(20+80)/2</f>
        <v>50</v>
      </c>
    </row>
    <row r="46" spans="2:23">
      <c r="G46">
        <v>20</v>
      </c>
      <c r="H46">
        <f>G46+5</f>
        <v>25</v>
      </c>
      <c r="I46">
        <f t="shared" ref="I46:S46" si="10">H46+5</f>
        <v>30</v>
      </c>
      <c r="J46">
        <f t="shared" si="10"/>
        <v>35</v>
      </c>
      <c r="K46">
        <f t="shared" si="10"/>
        <v>40</v>
      </c>
      <c r="L46">
        <f t="shared" si="10"/>
        <v>45</v>
      </c>
      <c r="M46">
        <f t="shared" si="10"/>
        <v>50</v>
      </c>
      <c r="N46">
        <f t="shared" si="10"/>
        <v>55</v>
      </c>
      <c r="O46">
        <f t="shared" si="10"/>
        <v>60</v>
      </c>
      <c r="P46">
        <f t="shared" si="10"/>
        <v>65</v>
      </c>
      <c r="Q46">
        <f t="shared" si="10"/>
        <v>70</v>
      </c>
      <c r="R46">
        <f t="shared" si="10"/>
        <v>75</v>
      </c>
      <c r="S46">
        <f t="shared" si="10"/>
        <v>80</v>
      </c>
    </row>
    <row r="47" spans="2:23">
      <c r="F47">
        <v>1</v>
      </c>
      <c r="G47" s="9">
        <f>(1/$F47)*(G$46-$H$44)^2</f>
        <v>900</v>
      </c>
      <c r="H47" s="9">
        <f t="shared" ref="H47:O56" si="11">(1/$F47)*(H$46-$H$44)^2</f>
        <v>625</v>
      </c>
      <c r="I47" s="9">
        <f t="shared" si="11"/>
        <v>400</v>
      </c>
      <c r="J47" s="9">
        <f t="shared" si="11"/>
        <v>225</v>
      </c>
      <c r="K47" s="9">
        <f t="shared" si="11"/>
        <v>100</v>
      </c>
      <c r="L47" s="9">
        <f t="shared" si="11"/>
        <v>25</v>
      </c>
      <c r="M47" s="9">
        <f t="shared" si="11"/>
        <v>0</v>
      </c>
      <c r="N47" s="9">
        <f t="shared" si="11"/>
        <v>25</v>
      </c>
      <c r="O47" s="9">
        <f t="shared" si="11"/>
        <v>100</v>
      </c>
      <c r="P47" s="9">
        <f>($F47/10)*(P$46-$H$44)^2</f>
        <v>22.5</v>
      </c>
      <c r="Q47" s="9">
        <f t="shared" ref="Q47:S47" si="12">($F47/10)*(Q$46-$H$44)^2</f>
        <v>40</v>
      </c>
      <c r="R47" s="9">
        <f t="shared" si="12"/>
        <v>62.5</v>
      </c>
      <c r="S47" s="9">
        <f t="shared" si="12"/>
        <v>90</v>
      </c>
    </row>
    <row r="48" spans="2:23">
      <c r="F48">
        <v>2</v>
      </c>
      <c r="G48" s="9">
        <f t="shared" ref="G48:O56" si="13">(1/$F48)*(G$46-$H$44)^2</f>
        <v>450</v>
      </c>
      <c r="H48" s="9">
        <f t="shared" si="13"/>
        <v>312.5</v>
      </c>
      <c r="I48" s="9">
        <f t="shared" si="13"/>
        <v>200</v>
      </c>
      <c r="J48" s="9">
        <f t="shared" si="13"/>
        <v>112.5</v>
      </c>
      <c r="K48" s="9">
        <f t="shared" si="13"/>
        <v>50</v>
      </c>
      <c r="L48" s="9">
        <f t="shared" si="13"/>
        <v>12.5</v>
      </c>
      <c r="M48" s="9">
        <f t="shared" si="13"/>
        <v>0</v>
      </c>
      <c r="N48" s="9">
        <f t="shared" si="13"/>
        <v>12.5</v>
      </c>
      <c r="O48" s="9">
        <f t="shared" si="13"/>
        <v>50</v>
      </c>
      <c r="P48" s="9">
        <f t="shared" ref="P48:S56" si="14">($F48/10)*(P$46-$H$44)^2</f>
        <v>45</v>
      </c>
      <c r="Q48" s="9">
        <f t="shared" si="14"/>
        <v>80</v>
      </c>
      <c r="R48" s="9">
        <f t="shared" si="14"/>
        <v>125</v>
      </c>
      <c r="S48" s="9">
        <f t="shared" si="14"/>
        <v>180</v>
      </c>
    </row>
    <row r="49" spans="6:26">
      <c r="F49">
        <v>3</v>
      </c>
      <c r="G49" s="9">
        <f t="shared" si="13"/>
        <v>300</v>
      </c>
      <c r="H49" s="9">
        <f t="shared" si="11"/>
        <v>208.33333333333331</v>
      </c>
      <c r="I49" s="9">
        <f t="shared" si="11"/>
        <v>133.33333333333331</v>
      </c>
      <c r="J49" s="9">
        <f t="shared" si="11"/>
        <v>75</v>
      </c>
      <c r="K49" s="9">
        <f t="shared" si="11"/>
        <v>33.333333333333329</v>
      </c>
      <c r="L49" s="9">
        <f t="shared" si="11"/>
        <v>8.3333333333333321</v>
      </c>
      <c r="M49" s="9">
        <f t="shared" si="11"/>
        <v>0</v>
      </c>
      <c r="N49" s="9">
        <f t="shared" si="11"/>
        <v>8.3333333333333321</v>
      </c>
      <c r="O49" s="9">
        <f t="shared" si="11"/>
        <v>33.333333333333329</v>
      </c>
      <c r="P49" s="9">
        <f t="shared" si="14"/>
        <v>67.5</v>
      </c>
      <c r="Q49" s="9">
        <f t="shared" si="14"/>
        <v>120</v>
      </c>
      <c r="R49" s="9">
        <f t="shared" si="14"/>
        <v>187.5</v>
      </c>
      <c r="S49" s="9">
        <f t="shared" si="14"/>
        <v>270</v>
      </c>
    </row>
    <row r="50" spans="6:26">
      <c r="F50">
        <v>4</v>
      </c>
      <c r="G50" s="9">
        <f t="shared" si="13"/>
        <v>225</v>
      </c>
      <c r="H50" s="9">
        <f t="shared" si="11"/>
        <v>156.25</v>
      </c>
      <c r="I50" s="9">
        <f t="shared" si="11"/>
        <v>100</v>
      </c>
      <c r="J50" s="9">
        <f t="shared" si="11"/>
        <v>56.25</v>
      </c>
      <c r="K50" s="9">
        <f t="shared" si="11"/>
        <v>25</v>
      </c>
      <c r="L50" s="9">
        <f t="shared" si="11"/>
        <v>6.25</v>
      </c>
      <c r="M50" s="9">
        <f t="shared" si="11"/>
        <v>0</v>
      </c>
      <c r="N50" s="9">
        <f t="shared" si="11"/>
        <v>6.25</v>
      </c>
      <c r="O50" s="9">
        <f t="shared" si="11"/>
        <v>25</v>
      </c>
      <c r="P50" s="9">
        <f t="shared" si="14"/>
        <v>90</v>
      </c>
      <c r="Q50" s="9">
        <f t="shared" si="14"/>
        <v>160</v>
      </c>
      <c r="R50" s="9">
        <f t="shared" si="14"/>
        <v>250</v>
      </c>
      <c r="S50" s="9">
        <f t="shared" si="14"/>
        <v>360</v>
      </c>
    </row>
    <row r="51" spans="6:26">
      <c r="F51">
        <v>5</v>
      </c>
      <c r="G51" s="9">
        <f t="shared" si="13"/>
        <v>180</v>
      </c>
      <c r="H51" s="9">
        <f t="shared" si="11"/>
        <v>125</v>
      </c>
      <c r="I51" s="9">
        <f t="shared" si="11"/>
        <v>80</v>
      </c>
      <c r="J51" s="9">
        <f t="shared" si="11"/>
        <v>45</v>
      </c>
      <c r="K51" s="9">
        <f t="shared" si="11"/>
        <v>20</v>
      </c>
      <c r="L51" s="9">
        <f t="shared" si="11"/>
        <v>5</v>
      </c>
      <c r="M51" s="9">
        <f t="shared" si="11"/>
        <v>0</v>
      </c>
      <c r="N51" s="9">
        <f t="shared" si="11"/>
        <v>5</v>
      </c>
      <c r="O51" s="9">
        <f t="shared" si="11"/>
        <v>20</v>
      </c>
      <c r="P51" s="9">
        <f t="shared" si="14"/>
        <v>112.5</v>
      </c>
      <c r="Q51" s="9">
        <f t="shared" si="14"/>
        <v>200</v>
      </c>
      <c r="R51" s="9">
        <f t="shared" si="14"/>
        <v>312.5</v>
      </c>
      <c r="S51" s="9">
        <f t="shared" si="14"/>
        <v>450</v>
      </c>
    </row>
    <row r="52" spans="6:26">
      <c r="F52">
        <v>6</v>
      </c>
      <c r="G52" s="9">
        <f t="shared" si="13"/>
        <v>150</v>
      </c>
      <c r="H52" s="9">
        <f t="shared" si="11"/>
        <v>104.16666666666666</v>
      </c>
      <c r="I52" s="9">
        <f t="shared" si="11"/>
        <v>66.666666666666657</v>
      </c>
      <c r="J52" s="9">
        <f t="shared" si="11"/>
        <v>37.5</v>
      </c>
      <c r="K52" s="9">
        <f t="shared" si="11"/>
        <v>16.666666666666664</v>
      </c>
      <c r="L52" s="9">
        <f t="shared" si="11"/>
        <v>4.1666666666666661</v>
      </c>
      <c r="M52" s="9">
        <f t="shared" si="11"/>
        <v>0</v>
      </c>
      <c r="N52" s="9">
        <f t="shared" si="11"/>
        <v>4.1666666666666661</v>
      </c>
      <c r="O52" s="9">
        <f t="shared" si="11"/>
        <v>16.666666666666664</v>
      </c>
      <c r="P52" s="9">
        <f t="shared" si="14"/>
        <v>135</v>
      </c>
      <c r="Q52" s="9">
        <f t="shared" si="14"/>
        <v>240</v>
      </c>
      <c r="R52" s="9">
        <f t="shared" si="14"/>
        <v>375</v>
      </c>
      <c r="S52" s="9">
        <f t="shared" si="14"/>
        <v>540</v>
      </c>
    </row>
    <row r="53" spans="6:26">
      <c r="F53">
        <v>7</v>
      </c>
      <c r="G53" s="9">
        <f t="shared" si="13"/>
        <v>128.57142857142856</v>
      </c>
      <c r="H53" s="9">
        <f t="shared" si="11"/>
        <v>89.285714285714278</v>
      </c>
      <c r="I53" s="9">
        <f t="shared" si="11"/>
        <v>57.142857142857139</v>
      </c>
      <c r="J53" s="9">
        <f t="shared" si="11"/>
        <v>32.142857142857139</v>
      </c>
      <c r="K53" s="9">
        <f t="shared" si="11"/>
        <v>14.285714285714285</v>
      </c>
      <c r="L53" s="9">
        <f t="shared" si="11"/>
        <v>3.5714285714285712</v>
      </c>
      <c r="M53" s="9">
        <f t="shared" si="11"/>
        <v>0</v>
      </c>
      <c r="N53" s="9">
        <f t="shared" si="11"/>
        <v>3.5714285714285712</v>
      </c>
      <c r="O53" s="9">
        <f t="shared" si="11"/>
        <v>14.285714285714285</v>
      </c>
      <c r="P53" s="9">
        <f t="shared" si="14"/>
        <v>157.5</v>
      </c>
      <c r="Q53" s="9">
        <f t="shared" si="14"/>
        <v>280</v>
      </c>
      <c r="R53" s="9">
        <f t="shared" si="14"/>
        <v>437.5</v>
      </c>
      <c r="S53" s="9">
        <f t="shared" si="14"/>
        <v>630</v>
      </c>
    </row>
    <row r="54" spans="6:26">
      <c r="F54">
        <v>8</v>
      </c>
      <c r="G54" s="9">
        <f t="shared" si="13"/>
        <v>112.5</v>
      </c>
      <c r="H54" s="9">
        <f t="shared" si="11"/>
        <v>78.125</v>
      </c>
      <c r="I54" s="9">
        <f t="shared" si="11"/>
        <v>50</v>
      </c>
      <c r="J54" s="9">
        <f t="shared" si="11"/>
        <v>28.125</v>
      </c>
      <c r="K54" s="9">
        <f t="shared" si="11"/>
        <v>12.5</v>
      </c>
      <c r="L54" s="9">
        <f t="shared" si="11"/>
        <v>3.125</v>
      </c>
      <c r="M54" s="9">
        <f t="shared" si="11"/>
        <v>0</v>
      </c>
      <c r="N54" s="9">
        <f t="shared" si="11"/>
        <v>3.125</v>
      </c>
      <c r="O54" s="9">
        <f t="shared" si="11"/>
        <v>12.5</v>
      </c>
      <c r="P54" s="9">
        <f t="shared" si="14"/>
        <v>180</v>
      </c>
      <c r="Q54" s="9">
        <f t="shared" si="14"/>
        <v>320</v>
      </c>
      <c r="R54" s="9">
        <f t="shared" si="14"/>
        <v>500</v>
      </c>
      <c r="S54" s="9">
        <f t="shared" si="14"/>
        <v>720</v>
      </c>
    </row>
    <row r="55" spans="6:26">
      <c r="F55">
        <v>9</v>
      </c>
      <c r="G55" s="9">
        <f t="shared" si="13"/>
        <v>100</v>
      </c>
      <c r="H55" s="9">
        <f t="shared" si="11"/>
        <v>69.444444444444443</v>
      </c>
      <c r="I55" s="9">
        <f t="shared" si="11"/>
        <v>44.444444444444443</v>
      </c>
      <c r="J55" s="9">
        <f t="shared" si="11"/>
        <v>25</v>
      </c>
      <c r="K55" s="9">
        <f t="shared" si="11"/>
        <v>11.111111111111111</v>
      </c>
      <c r="L55" s="9">
        <f t="shared" si="11"/>
        <v>2.7777777777777777</v>
      </c>
      <c r="M55" s="9">
        <f t="shared" si="11"/>
        <v>0</v>
      </c>
      <c r="N55" s="9">
        <f t="shared" si="11"/>
        <v>2.7777777777777777</v>
      </c>
      <c r="O55" s="9">
        <f t="shared" si="11"/>
        <v>11.111111111111111</v>
      </c>
      <c r="P55" s="9">
        <f t="shared" si="14"/>
        <v>202.5</v>
      </c>
      <c r="Q55" s="9">
        <f t="shared" si="14"/>
        <v>360</v>
      </c>
      <c r="R55" s="9">
        <f t="shared" si="14"/>
        <v>562.5</v>
      </c>
      <c r="S55" s="9">
        <f t="shared" si="14"/>
        <v>810</v>
      </c>
    </row>
    <row r="56" spans="6:26">
      <c r="F56">
        <v>10</v>
      </c>
      <c r="G56" s="9">
        <f t="shared" si="13"/>
        <v>90</v>
      </c>
      <c r="H56" s="9">
        <f t="shared" si="11"/>
        <v>62.5</v>
      </c>
      <c r="I56" s="9">
        <f t="shared" si="11"/>
        <v>40</v>
      </c>
      <c r="J56" s="9">
        <f t="shared" si="11"/>
        <v>22.5</v>
      </c>
      <c r="K56" s="9">
        <f t="shared" si="11"/>
        <v>10</v>
      </c>
      <c r="L56" s="9">
        <f t="shared" si="11"/>
        <v>2.5</v>
      </c>
      <c r="M56" s="9">
        <f t="shared" si="11"/>
        <v>0</v>
      </c>
      <c r="N56" s="9">
        <f t="shared" si="11"/>
        <v>2.5</v>
      </c>
      <c r="O56" s="9">
        <f t="shared" si="11"/>
        <v>10</v>
      </c>
      <c r="P56" s="9">
        <f t="shared" si="14"/>
        <v>225</v>
      </c>
      <c r="Q56" s="9">
        <f t="shared" si="14"/>
        <v>400</v>
      </c>
      <c r="R56" s="9">
        <f t="shared" si="14"/>
        <v>625</v>
      </c>
      <c r="S56" s="9">
        <f t="shared" si="14"/>
        <v>900</v>
      </c>
    </row>
    <row r="60" spans="6:26">
      <c r="G60" t="s">
        <v>93</v>
      </c>
      <c r="H60">
        <f>(Z62-G62)/2</f>
        <v>30</v>
      </c>
    </row>
    <row r="62" spans="6:26">
      <c r="G62" s="7">
        <f>G86</f>
        <v>20</v>
      </c>
      <c r="H62" s="7">
        <f t="shared" ref="H62:Z62" si="15">H86</f>
        <v>23.157894736842106</v>
      </c>
      <c r="I62" s="7">
        <f t="shared" si="15"/>
        <v>26.315789473684212</v>
      </c>
      <c r="J62" s="7">
        <f t="shared" si="15"/>
        <v>29.473684210526319</v>
      </c>
      <c r="K62" s="7">
        <f t="shared" si="15"/>
        <v>32.631578947368425</v>
      </c>
      <c r="L62" s="7">
        <f t="shared" si="15"/>
        <v>35.789473684210527</v>
      </c>
      <c r="M62" s="7">
        <f t="shared" si="15"/>
        <v>38.94736842105263</v>
      </c>
      <c r="N62" s="7">
        <f t="shared" si="15"/>
        <v>42.105263157894733</v>
      </c>
      <c r="O62" s="7">
        <f t="shared" si="15"/>
        <v>45.263157894736835</v>
      </c>
      <c r="P62" s="7">
        <f t="shared" si="15"/>
        <v>48.421052631578938</v>
      </c>
      <c r="Q62" s="7">
        <f t="shared" si="15"/>
        <v>51.578947368421041</v>
      </c>
      <c r="R62" s="7">
        <f t="shared" si="15"/>
        <v>54.736842105263143</v>
      </c>
      <c r="S62" s="7">
        <f t="shared" si="15"/>
        <v>57.894736842105246</v>
      </c>
      <c r="T62" s="7">
        <f t="shared" si="15"/>
        <v>61.052631578947349</v>
      </c>
      <c r="U62" s="7">
        <f t="shared" si="15"/>
        <v>64.210526315789451</v>
      </c>
      <c r="V62" s="7">
        <f t="shared" si="15"/>
        <v>67.368421052631561</v>
      </c>
      <c r="W62" s="7">
        <f t="shared" si="15"/>
        <v>70.526315789473671</v>
      </c>
      <c r="X62" s="7">
        <f t="shared" si="15"/>
        <v>73.68421052631578</v>
      </c>
      <c r="Y62" s="7">
        <f t="shared" si="15"/>
        <v>76.84210526315789</v>
      </c>
      <c r="Z62" s="7">
        <f t="shared" si="15"/>
        <v>80</v>
      </c>
    </row>
    <row r="63" spans="6:26">
      <c r="F63">
        <v>1</v>
      </c>
      <c r="G63" s="9">
        <f>(1/$F63)*(G$62-$H$60)^2</f>
        <v>100</v>
      </c>
      <c r="H63" s="9">
        <f t="shared" ref="H63:N63" si="16">(1/$F63)*(H$62-$H$60)^2</f>
        <v>46.814404432132953</v>
      </c>
      <c r="I63" s="9">
        <f t="shared" si="16"/>
        <v>13.573407202216053</v>
      </c>
      <c r="J63" s="9">
        <f t="shared" si="16"/>
        <v>0.2770083102493045</v>
      </c>
      <c r="K63" s="9">
        <f t="shared" si="16"/>
        <v>6.925207756232707</v>
      </c>
      <c r="L63" s="9">
        <f t="shared" si="16"/>
        <v>33.518005540166214</v>
      </c>
      <c r="M63" s="9">
        <f t="shared" si="16"/>
        <v>80.055401662049832</v>
      </c>
      <c r="N63" s="9">
        <f t="shared" si="16"/>
        <v>146.53739612188355</v>
      </c>
      <c r="O63" s="9">
        <v>7</v>
      </c>
      <c r="P63" s="9">
        <v>7</v>
      </c>
      <c r="Q63" s="9">
        <v>7</v>
      </c>
      <c r="R63" s="9">
        <v>7</v>
      </c>
      <c r="S63" s="9">
        <v>7</v>
      </c>
      <c r="T63" s="9">
        <f>($F63/10)*(T$62-$H$60)^2</f>
        <v>96.426592797783826</v>
      </c>
      <c r="U63" s="9">
        <f t="shared" ref="U63:Z63" si="17">($F63/20)*(U$62-$H$60)^2</f>
        <v>58.518005540166136</v>
      </c>
      <c r="V63" s="9">
        <f t="shared" si="17"/>
        <v>69.819944598337884</v>
      </c>
      <c r="W63" s="9">
        <f t="shared" si="17"/>
        <v>82.119113573407162</v>
      </c>
      <c r="X63" s="9">
        <f t="shared" si="17"/>
        <v>95.415512465373922</v>
      </c>
      <c r="Y63" s="9">
        <f t="shared" si="17"/>
        <v>109.70914127423822</v>
      </c>
      <c r="Z63" s="9">
        <f t="shared" si="17"/>
        <v>125</v>
      </c>
    </row>
    <row r="64" spans="6:26">
      <c r="F64">
        <v>2</v>
      </c>
      <c r="G64" s="9">
        <f t="shared" ref="G64:N82" si="18">(1/$F64)*(G$62-$H$60)^2</f>
        <v>50</v>
      </c>
      <c r="H64" s="9">
        <f t="shared" si="18"/>
        <v>23.407202216066477</v>
      </c>
      <c r="I64" s="9">
        <f t="shared" si="18"/>
        <v>6.7867036011080266</v>
      </c>
      <c r="J64" s="9">
        <f t="shared" si="18"/>
        <v>0.13850415512465225</v>
      </c>
      <c r="K64" s="9">
        <f t="shared" si="18"/>
        <v>3.4626038781163535</v>
      </c>
      <c r="L64" s="9">
        <f t="shared" si="18"/>
        <v>16.759002770083107</v>
      </c>
      <c r="M64" s="9">
        <f t="shared" si="18"/>
        <v>40.027700831024916</v>
      </c>
      <c r="N64" s="9">
        <f t="shared" si="18"/>
        <v>73.268698060941773</v>
      </c>
      <c r="O64" s="9">
        <v>7</v>
      </c>
      <c r="P64" s="9">
        <v>7</v>
      </c>
      <c r="Q64" s="9">
        <v>7</v>
      </c>
      <c r="R64" s="9">
        <v>7</v>
      </c>
      <c r="S64" s="9">
        <v>7</v>
      </c>
      <c r="T64" s="9">
        <f t="shared" ref="T64:T82" si="19">($F64/10)*(T$62-$H$60)^2</f>
        <v>192.85318559556765</v>
      </c>
      <c r="U64" s="9">
        <f t="shared" ref="U64:Z82" si="20">($F64/20)*(U$62-$H$60)^2</f>
        <v>117.03601108033227</v>
      </c>
      <c r="V64" s="9">
        <f t="shared" si="20"/>
        <v>139.63988919667577</v>
      </c>
      <c r="W64" s="9">
        <f t="shared" si="20"/>
        <v>164.23822714681432</v>
      </c>
      <c r="X64" s="9">
        <f t="shared" si="20"/>
        <v>190.83102493074784</v>
      </c>
      <c r="Y64" s="9">
        <f t="shared" si="20"/>
        <v>219.41828254847644</v>
      </c>
      <c r="Z64" s="9">
        <f t="shared" si="20"/>
        <v>250</v>
      </c>
    </row>
    <row r="65" spans="6:26">
      <c r="F65">
        <v>3</v>
      </c>
      <c r="G65" s="9">
        <f t="shared" si="18"/>
        <v>33.333333333333329</v>
      </c>
      <c r="H65" s="9">
        <f t="shared" si="18"/>
        <v>15.60480147737765</v>
      </c>
      <c r="I65" s="9">
        <f t="shared" si="18"/>
        <v>4.5244690674053505</v>
      </c>
      <c r="J65" s="9">
        <f t="shared" si="18"/>
        <v>9.2336103416434834E-2</v>
      </c>
      <c r="K65" s="9">
        <f t="shared" si="18"/>
        <v>2.308402585410902</v>
      </c>
      <c r="L65" s="9">
        <f t="shared" si="18"/>
        <v>11.172668513388738</v>
      </c>
      <c r="M65" s="9">
        <f t="shared" si="18"/>
        <v>26.685133887349942</v>
      </c>
      <c r="N65" s="9">
        <f t="shared" si="18"/>
        <v>48.845798707294513</v>
      </c>
      <c r="O65" s="9">
        <v>7</v>
      </c>
      <c r="P65" s="9">
        <v>7</v>
      </c>
      <c r="Q65" s="9">
        <v>7</v>
      </c>
      <c r="R65" s="9">
        <v>7</v>
      </c>
      <c r="S65" s="9">
        <v>7</v>
      </c>
      <c r="T65" s="9">
        <f t="shared" si="19"/>
        <v>289.27977839335142</v>
      </c>
      <c r="U65" s="9">
        <f t="shared" si="20"/>
        <v>175.5540166204984</v>
      </c>
      <c r="V65" s="9">
        <f t="shared" si="20"/>
        <v>209.45983379501365</v>
      </c>
      <c r="W65" s="9">
        <f t="shared" si="20"/>
        <v>246.35734072022143</v>
      </c>
      <c r="X65" s="9">
        <f t="shared" si="20"/>
        <v>286.24653739612177</v>
      </c>
      <c r="Y65" s="9">
        <f t="shared" si="20"/>
        <v>329.1274238227146</v>
      </c>
      <c r="Z65" s="9">
        <f t="shared" si="20"/>
        <v>375</v>
      </c>
    </row>
    <row r="66" spans="6:26">
      <c r="F66">
        <v>4</v>
      </c>
      <c r="G66" s="9">
        <f t="shared" si="18"/>
        <v>25</v>
      </c>
      <c r="H66" s="9">
        <f t="shared" si="18"/>
        <v>11.703601108033238</v>
      </c>
      <c r="I66" s="9">
        <f t="shared" si="18"/>
        <v>3.3933518005540133</v>
      </c>
      <c r="J66" s="9">
        <f t="shared" si="18"/>
        <v>6.9252077562326125E-2</v>
      </c>
      <c r="K66" s="9">
        <f t="shared" si="18"/>
        <v>1.7313019390581768</v>
      </c>
      <c r="L66" s="9">
        <f t="shared" si="18"/>
        <v>8.3795013850415536</v>
      </c>
      <c r="M66" s="9">
        <f t="shared" si="18"/>
        <v>20.013850415512458</v>
      </c>
      <c r="N66" s="9">
        <f t="shared" si="18"/>
        <v>36.634349030470887</v>
      </c>
      <c r="O66" s="9">
        <v>7</v>
      </c>
      <c r="P66" s="9">
        <v>7</v>
      </c>
      <c r="Q66" s="9">
        <v>7</v>
      </c>
      <c r="R66" s="9">
        <v>7</v>
      </c>
      <c r="S66" s="9">
        <v>7</v>
      </c>
      <c r="T66" s="9">
        <f t="shared" si="19"/>
        <v>385.7063711911353</v>
      </c>
      <c r="U66" s="9">
        <f t="shared" si="20"/>
        <v>234.07202216066455</v>
      </c>
      <c r="V66" s="9">
        <f t="shared" si="20"/>
        <v>279.27977839335153</v>
      </c>
      <c r="W66" s="9">
        <f t="shared" si="20"/>
        <v>328.47645429362865</v>
      </c>
      <c r="X66" s="9">
        <f t="shared" si="20"/>
        <v>381.66204986149569</v>
      </c>
      <c r="Y66" s="9">
        <f t="shared" si="20"/>
        <v>438.83656509695288</v>
      </c>
      <c r="Z66" s="9">
        <f t="shared" si="20"/>
        <v>500</v>
      </c>
    </row>
    <row r="67" spans="6:26">
      <c r="F67">
        <v>5</v>
      </c>
      <c r="G67" s="9">
        <f t="shared" si="18"/>
        <v>20</v>
      </c>
      <c r="H67" s="9">
        <f t="shared" si="18"/>
        <v>9.3628808864265913</v>
      </c>
      <c r="I67" s="9">
        <f t="shared" si="18"/>
        <v>2.7146814404432109</v>
      </c>
      <c r="J67" s="9">
        <f t="shared" si="18"/>
        <v>5.5401662049860904E-2</v>
      </c>
      <c r="K67" s="9">
        <f t="shared" si="18"/>
        <v>1.3850415512465415</v>
      </c>
      <c r="L67" s="9">
        <f t="shared" si="18"/>
        <v>6.7036011080332436</v>
      </c>
      <c r="M67" s="9">
        <f t="shared" si="18"/>
        <v>16.011080332409968</v>
      </c>
      <c r="N67" s="9">
        <f t="shared" si="18"/>
        <v>29.30747922437671</v>
      </c>
      <c r="O67" s="9">
        <v>7</v>
      </c>
      <c r="P67" s="9">
        <v>7</v>
      </c>
      <c r="Q67" s="9">
        <v>7</v>
      </c>
      <c r="R67" s="9">
        <v>7</v>
      </c>
      <c r="S67" s="9">
        <v>7</v>
      </c>
      <c r="T67" s="9">
        <f t="shared" si="19"/>
        <v>482.13296398891907</v>
      </c>
      <c r="U67" s="9">
        <f t="shared" si="20"/>
        <v>292.59002770083066</v>
      </c>
      <c r="V67" s="9">
        <f t="shared" si="20"/>
        <v>349.09972299168942</v>
      </c>
      <c r="W67" s="9">
        <f t="shared" si="20"/>
        <v>410.59556786703575</v>
      </c>
      <c r="X67" s="9">
        <f t="shared" si="20"/>
        <v>477.07756232686961</v>
      </c>
      <c r="Y67" s="9">
        <f t="shared" si="20"/>
        <v>548.54570637119105</v>
      </c>
      <c r="Z67" s="9">
        <f t="shared" si="20"/>
        <v>625</v>
      </c>
    </row>
    <row r="68" spans="6:26">
      <c r="F68">
        <v>6</v>
      </c>
      <c r="G68" s="9">
        <f t="shared" si="18"/>
        <v>16.666666666666664</v>
      </c>
      <c r="H68" s="9">
        <f t="shared" si="18"/>
        <v>7.8024007386888252</v>
      </c>
      <c r="I68" s="9">
        <f t="shared" si="18"/>
        <v>2.2622345337026752</v>
      </c>
      <c r="J68" s="9">
        <f t="shared" si="18"/>
        <v>4.6168051708217417E-2</v>
      </c>
      <c r="K68" s="9">
        <f t="shared" si="18"/>
        <v>1.154201292705451</v>
      </c>
      <c r="L68" s="9">
        <f t="shared" si="18"/>
        <v>5.5863342566943688</v>
      </c>
      <c r="M68" s="9">
        <f t="shared" si="18"/>
        <v>13.342566943674971</v>
      </c>
      <c r="N68" s="9">
        <f t="shared" si="18"/>
        <v>24.422899353647257</v>
      </c>
      <c r="O68" s="9">
        <v>7</v>
      </c>
      <c r="P68" s="9">
        <v>7</v>
      </c>
      <c r="Q68" s="9">
        <v>7</v>
      </c>
      <c r="R68" s="9">
        <v>7</v>
      </c>
      <c r="S68" s="9">
        <v>7</v>
      </c>
      <c r="T68" s="9">
        <f t="shared" si="19"/>
        <v>578.55955678670284</v>
      </c>
      <c r="U68" s="9">
        <f t="shared" si="20"/>
        <v>351.1080332409968</v>
      </c>
      <c r="V68" s="9">
        <f t="shared" si="20"/>
        <v>418.9196675900273</v>
      </c>
      <c r="W68" s="9">
        <f t="shared" si="20"/>
        <v>492.71468144044286</v>
      </c>
      <c r="X68" s="9">
        <f t="shared" si="20"/>
        <v>572.49307479224353</v>
      </c>
      <c r="Y68" s="9">
        <f t="shared" si="20"/>
        <v>658.25484764542921</v>
      </c>
      <c r="Z68" s="9">
        <f t="shared" si="20"/>
        <v>750</v>
      </c>
    </row>
    <row r="69" spans="6:26">
      <c r="F69">
        <v>7</v>
      </c>
      <c r="G69" s="9">
        <f t="shared" si="18"/>
        <v>14.285714285714285</v>
      </c>
      <c r="H69" s="9">
        <f t="shared" si="18"/>
        <v>6.6877720617332788</v>
      </c>
      <c r="I69" s="9">
        <f t="shared" si="18"/>
        <v>1.9390581717451503</v>
      </c>
      <c r="J69" s="9">
        <f t="shared" si="18"/>
        <v>3.957261574990064E-2</v>
      </c>
      <c r="K69" s="9">
        <f t="shared" si="18"/>
        <v>0.98931539374752953</v>
      </c>
      <c r="L69" s="9">
        <f t="shared" si="18"/>
        <v>4.7882865057380304</v>
      </c>
      <c r="M69" s="9">
        <f t="shared" si="18"/>
        <v>11.436485951721403</v>
      </c>
      <c r="N69" s="9">
        <f t="shared" si="18"/>
        <v>20.933913731697647</v>
      </c>
      <c r="O69" s="9">
        <v>7</v>
      </c>
      <c r="P69" s="9">
        <v>7</v>
      </c>
      <c r="Q69" s="9">
        <v>7</v>
      </c>
      <c r="R69" s="9">
        <v>7</v>
      </c>
      <c r="S69" s="9">
        <v>7</v>
      </c>
      <c r="T69" s="9">
        <f t="shared" si="19"/>
        <v>674.98614958448661</v>
      </c>
      <c r="U69" s="9">
        <f t="shared" si="20"/>
        <v>409.62603878116289</v>
      </c>
      <c r="V69" s="9">
        <f t="shared" si="20"/>
        <v>488.73961218836513</v>
      </c>
      <c r="W69" s="9">
        <f t="shared" si="20"/>
        <v>574.83379501385002</v>
      </c>
      <c r="X69" s="9">
        <f t="shared" si="20"/>
        <v>667.90858725761746</v>
      </c>
      <c r="Y69" s="9">
        <f t="shared" si="20"/>
        <v>767.96398891966737</v>
      </c>
      <c r="Z69" s="9">
        <f t="shared" si="20"/>
        <v>875</v>
      </c>
    </row>
    <row r="70" spans="6:26">
      <c r="F70">
        <v>8</v>
      </c>
      <c r="G70" s="9">
        <f t="shared" si="18"/>
        <v>12.5</v>
      </c>
      <c r="H70" s="9">
        <f t="shared" si="18"/>
        <v>5.8518005540166191</v>
      </c>
      <c r="I70" s="9">
        <f t="shared" si="18"/>
        <v>1.6966759002770067</v>
      </c>
      <c r="J70" s="9">
        <f t="shared" si="18"/>
        <v>3.4626038781163063E-2</v>
      </c>
      <c r="K70" s="9">
        <f t="shared" si="18"/>
        <v>0.86565096952908838</v>
      </c>
      <c r="L70" s="9">
        <f t="shared" si="18"/>
        <v>4.1897506925207768</v>
      </c>
      <c r="M70" s="9">
        <f t="shared" si="18"/>
        <v>10.006925207756229</v>
      </c>
      <c r="N70" s="9">
        <f t="shared" si="18"/>
        <v>18.317174515235443</v>
      </c>
      <c r="O70" s="9">
        <v>7</v>
      </c>
      <c r="P70" s="9">
        <v>7</v>
      </c>
      <c r="Q70" s="9">
        <v>7</v>
      </c>
      <c r="R70" s="9">
        <v>7</v>
      </c>
      <c r="S70" s="9">
        <v>7</v>
      </c>
      <c r="T70" s="9">
        <f t="shared" si="19"/>
        <v>771.41274238227061</v>
      </c>
      <c r="U70" s="9">
        <f t="shared" si="20"/>
        <v>468.14404432132909</v>
      </c>
      <c r="V70" s="9">
        <f t="shared" si="20"/>
        <v>558.55955678670307</v>
      </c>
      <c r="W70" s="9">
        <f t="shared" si="20"/>
        <v>656.9529085872573</v>
      </c>
      <c r="X70" s="9">
        <f t="shared" si="20"/>
        <v>763.32409972299138</v>
      </c>
      <c r="Y70" s="9">
        <f t="shared" si="20"/>
        <v>877.67313019390576</v>
      </c>
      <c r="Z70" s="9">
        <f t="shared" si="20"/>
        <v>1000</v>
      </c>
    </row>
    <row r="71" spans="6:26">
      <c r="F71">
        <v>9</v>
      </c>
      <c r="G71" s="9">
        <f t="shared" si="18"/>
        <v>11.111111111111111</v>
      </c>
      <c r="H71" s="9">
        <f t="shared" si="18"/>
        <v>5.2016004924592165</v>
      </c>
      <c r="I71" s="9">
        <f t="shared" si="18"/>
        <v>1.5081563558017836</v>
      </c>
      <c r="J71" s="9">
        <f t="shared" si="18"/>
        <v>3.077870113881161E-2</v>
      </c>
      <c r="K71" s="9">
        <f t="shared" si="18"/>
        <v>0.76946752847030075</v>
      </c>
      <c r="L71" s="9">
        <f t="shared" si="18"/>
        <v>3.7242228377962459</v>
      </c>
      <c r="M71" s="9">
        <f t="shared" si="18"/>
        <v>8.8950446291166472</v>
      </c>
      <c r="N71" s="9">
        <f t="shared" si="18"/>
        <v>16.281932902431503</v>
      </c>
      <c r="O71" s="9">
        <v>7</v>
      </c>
      <c r="P71" s="9">
        <v>7</v>
      </c>
      <c r="Q71" s="9">
        <v>7</v>
      </c>
      <c r="R71" s="9">
        <v>7</v>
      </c>
      <c r="S71" s="9">
        <v>7</v>
      </c>
      <c r="T71" s="9">
        <f t="shared" si="19"/>
        <v>867.83933518005438</v>
      </c>
      <c r="U71" s="9">
        <f t="shared" si="20"/>
        <v>526.66204986149523</v>
      </c>
      <c r="V71" s="9">
        <f t="shared" si="20"/>
        <v>628.37950138504095</v>
      </c>
      <c r="W71" s="9">
        <f t="shared" si="20"/>
        <v>739.07202216066435</v>
      </c>
      <c r="X71" s="9">
        <f t="shared" si="20"/>
        <v>858.7396121883653</v>
      </c>
      <c r="Y71" s="9">
        <f t="shared" si="20"/>
        <v>987.38227146814393</v>
      </c>
      <c r="Z71" s="9">
        <f t="shared" si="20"/>
        <v>1125</v>
      </c>
    </row>
    <row r="72" spans="6:26">
      <c r="F72">
        <v>10</v>
      </c>
      <c r="G72" s="9">
        <f t="shared" si="18"/>
        <v>10</v>
      </c>
      <c r="H72" s="9">
        <f t="shared" si="18"/>
        <v>4.6814404432132957</v>
      </c>
      <c r="I72" s="9">
        <f t="shared" si="18"/>
        <v>1.3573407202216055</v>
      </c>
      <c r="J72" s="9">
        <f t="shared" si="18"/>
        <v>2.7700831024930452E-2</v>
      </c>
      <c r="K72" s="9">
        <f t="shared" si="18"/>
        <v>0.69252077562327075</v>
      </c>
      <c r="L72" s="9">
        <f t="shared" si="18"/>
        <v>3.3518005540166218</v>
      </c>
      <c r="M72" s="9">
        <f t="shared" si="18"/>
        <v>8.0055401662049839</v>
      </c>
      <c r="N72" s="9">
        <f t="shared" si="18"/>
        <v>14.653739612188355</v>
      </c>
      <c r="O72" s="9">
        <v>7</v>
      </c>
      <c r="P72" s="9">
        <v>7</v>
      </c>
      <c r="Q72" s="9">
        <v>7</v>
      </c>
      <c r="R72" s="9">
        <v>7</v>
      </c>
      <c r="S72" s="9">
        <v>7</v>
      </c>
      <c r="T72" s="9">
        <f t="shared" si="19"/>
        <v>964.26592797783815</v>
      </c>
      <c r="U72" s="9">
        <f t="shared" si="20"/>
        <v>585.18005540166132</v>
      </c>
      <c r="V72" s="9">
        <f t="shared" si="20"/>
        <v>698.19944598337884</v>
      </c>
      <c r="W72" s="9">
        <f t="shared" si="20"/>
        <v>821.19113573407151</v>
      </c>
      <c r="X72" s="9">
        <f t="shared" si="20"/>
        <v>954.15512465373922</v>
      </c>
      <c r="Y72" s="9">
        <f t="shared" si="20"/>
        <v>1097.0914127423821</v>
      </c>
      <c r="Z72" s="9">
        <f t="shared" si="20"/>
        <v>1250</v>
      </c>
    </row>
    <row r="73" spans="6:26">
      <c r="F73">
        <v>11</v>
      </c>
      <c r="G73" s="9">
        <f t="shared" si="18"/>
        <v>9.0909090909090917</v>
      </c>
      <c r="H73" s="9">
        <f t="shared" si="18"/>
        <v>4.2558549483757231</v>
      </c>
      <c r="I73" s="9">
        <f t="shared" si="18"/>
        <v>1.2339461092923685</v>
      </c>
      <c r="J73" s="9">
        <f t="shared" si="18"/>
        <v>2.5182573659027683E-2</v>
      </c>
      <c r="K73" s="9">
        <f t="shared" si="18"/>
        <v>0.62956434147570062</v>
      </c>
      <c r="L73" s="9">
        <f t="shared" si="18"/>
        <v>3.0470914127423834</v>
      </c>
      <c r="M73" s="9">
        <f t="shared" si="18"/>
        <v>7.2777637874590759</v>
      </c>
      <c r="N73" s="9">
        <f t="shared" si="18"/>
        <v>13.321581465625778</v>
      </c>
      <c r="O73" s="9">
        <v>7</v>
      </c>
      <c r="P73" s="9">
        <v>7</v>
      </c>
      <c r="Q73" s="9">
        <v>7</v>
      </c>
      <c r="R73" s="9">
        <v>7</v>
      </c>
      <c r="S73" s="9">
        <v>7</v>
      </c>
      <c r="T73" s="9">
        <f t="shared" si="19"/>
        <v>1060.6925207756221</v>
      </c>
      <c r="U73" s="9">
        <f t="shared" si="20"/>
        <v>643.69806094182752</v>
      </c>
      <c r="V73" s="9">
        <f t="shared" si="20"/>
        <v>768.01939058171683</v>
      </c>
      <c r="W73" s="9">
        <f t="shared" si="20"/>
        <v>903.31024930747878</v>
      </c>
      <c r="X73" s="9">
        <f t="shared" si="20"/>
        <v>1049.5706371191131</v>
      </c>
      <c r="Y73" s="9">
        <f t="shared" si="20"/>
        <v>1206.8005540166205</v>
      </c>
      <c r="Z73" s="9">
        <f t="shared" si="20"/>
        <v>1375</v>
      </c>
    </row>
    <row r="74" spans="6:26">
      <c r="F74">
        <v>12</v>
      </c>
      <c r="G74" s="9">
        <f t="shared" si="18"/>
        <v>8.3333333333333321</v>
      </c>
      <c r="H74" s="9">
        <f t="shared" si="18"/>
        <v>3.9012003693444126</v>
      </c>
      <c r="I74" s="9">
        <f t="shared" si="18"/>
        <v>1.1311172668513376</v>
      </c>
      <c r="J74" s="9">
        <f t="shared" si="18"/>
        <v>2.3084025854108708E-2</v>
      </c>
      <c r="K74" s="9">
        <f t="shared" si="18"/>
        <v>0.57710064635272551</v>
      </c>
      <c r="L74" s="9">
        <f t="shared" si="18"/>
        <v>2.7931671283471844</v>
      </c>
      <c r="M74" s="9">
        <f t="shared" si="18"/>
        <v>6.6712834718374854</v>
      </c>
      <c r="N74" s="9">
        <f t="shared" si="18"/>
        <v>12.211449676823628</v>
      </c>
      <c r="O74" s="9">
        <v>7</v>
      </c>
      <c r="P74" s="9">
        <v>7</v>
      </c>
      <c r="Q74" s="9">
        <v>7</v>
      </c>
      <c r="R74" s="9">
        <v>7</v>
      </c>
      <c r="S74" s="9">
        <v>7</v>
      </c>
      <c r="T74" s="9">
        <f t="shared" si="19"/>
        <v>1157.1191135734057</v>
      </c>
      <c r="U74" s="9">
        <f t="shared" si="20"/>
        <v>702.21606648199361</v>
      </c>
      <c r="V74" s="9">
        <f t="shared" si="20"/>
        <v>837.8393351800546</v>
      </c>
      <c r="W74" s="9">
        <f t="shared" si="20"/>
        <v>985.42936288088572</v>
      </c>
      <c r="X74" s="9">
        <f t="shared" si="20"/>
        <v>1144.9861495844871</v>
      </c>
      <c r="Y74" s="9">
        <f t="shared" si="20"/>
        <v>1316.5096952908584</v>
      </c>
      <c r="Z74" s="9">
        <f t="shared" si="20"/>
        <v>1500</v>
      </c>
    </row>
    <row r="75" spans="6:26">
      <c r="F75">
        <v>13</v>
      </c>
      <c r="G75" s="9">
        <f t="shared" si="18"/>
        <v>7.6923076923076925</v>
      </c>
      <c r="H75" s="9">
        <f t="shared" si="18"/>
        <v>3.6011080332409966</v>
      </c>
      <c r="I75" s="9">
        <f t="shared" si="18"/>
        <v>1.0441082463243119</v>
      </c>
      <c r="J75" s="9">
        <f t="shared" si="18"/>
        <v>2.130833155763881E-2</v>
      </c>
      <c r="K75" s="9">
        <f t="shared" si="18"/>
        <v>0.53270828894097744</v>
      </c>
      <c r="L75" s="9">
        <f t="shared" si="18"/>
        <v>2.5783081184743244</v>
      </c>
      <c r="M75" s="9">
        <f t="shared" si="18"/>
        <v>6.1581078201576798</v>
      </c>
      <c r="N75" s="9">
        <f t="shared" si="18"/>
        <v>11.272107393991043</v>
      </c>
      <c r="O75" s="9">
        <v>7</v>
      </c>
      <c r="P75" s="9">
        <v>7</v>
      </c>
      <c r="Q75" s="9">
        <v>7</v>
      </c>
      <c r="R75" s="9">
        <v>7</v>
      </c>
      <c r="S75" s="9">
        <v>7</v>
      </c>
      <c r="T75" s="9">
        <f t="shared" si="19"/>
        <v>1253.5457063711897</v>
      </c>
      <c r="U75" s="9">
        <f t="shared" si="20"/>
        <v>760.73407202215969</v>
      </c>
      <c r="V75" s="9">
        <f t="shared" si="20"/>
        <v>907.65927977839249</v>
      </c>
      <c r="W75" s="9">
        <f t="shared" si="20"/>
        <v>1067.548476454293</v>
      </c>
      <c r="X75" s="9">
        <f t="shared" si="20"/>
        <v>1240.401662049861</v>
      </c>
      <c r="Y75" s="9">
        <f t="shared" si="20"/>
        <v>1426.2188365650968</v>
      </c>
      <c r="Z75" s="9">
        <f t="shared" si="20"/>
        <v>1625</v>
      </c>
    </row>
    <row r="76" spans="6:26">
      <c r="F76">
        <v>14</v>
      </c>
      <c r="G76" s="9">
        <f t="shared" si="18"/>
        <v>7.1428571428571423</v>
      </c>
      <c r="H76" s="9">
        <f t="shared" si="18"/>
        <v>3.3438860308666394</v>
      </c>
      <c r="I76" s="9">
        <f t="shared" si="18"/>
        <v>0.96952908587257514</v>
      </c>
      <c r="J76" s="9">
        <f t="shared" si="18"/>
        <v>1.978630787495032E-2</v>
      </c>
      <c r="K76" s="9">
        <f t="shared" si="18"/>
        <v>0.49465769687376476</v>
      </c>
      <c r="L76" s="9">
        <f t="shared" si="18"/>
        <v>2.3941432528690152</v>
      </c>
      <c r="M76" s="9">
        <f t="shared" si="18"/>
        <v>5.7182429758607016</v>
      </c>
      <c r="N76" s="9">
        <f t="shared" si="18"/>
        <v>10.466956865848823</v>
      </c>
      <c r="O76" s="9">
        <v>7</v>
      </c>
      <c r="P76" s="9">
        <v>7</v>
      </c>
      <c r="Q76" s="9">
        <v>7</v>
      </c>
      <c r="R76" s="9">
        <v>7</v>
      </c>
      <c r="S76" s="9">
        <v>7</v>
      </c>
      <c r="T76" s="9">
        <f t="shared" si="19"/>
        <v>1349.9722991689732</v>
      </c>
      <c r="U76" s="9">
        <f t="shared" si="20"/>
        <v>819.25207756232578</v>
      </c>
      <c r="V76" s="9">
        <f t="shared" si="20"/>
        <v>977.47922437673026</v>
      </c>
      <c r="W76" s="9">
        <f t="shared" si="20"/>
        <v>1149.6675900277</v>
      </c>
      <c r="X76" s="9">
        <f t="shared" si="20"/>
        <v>1335.8171745152349</v>
      </c>
      <c r="Y76" s="9">
        <f t="shared" si="20"/>
        <v>1535.9279778393347</v>
      </c>
      <c r="Z76" s="9">
        <f t="shared" si="20"/>
        <v>1750</v>
      </c>
    </row>
    <row r="77" spans="6:26">
      <c r="F77">
        <v>15</v>
      </c>
      <c r="G77" s="9">
        <f t="shared" si="18"/>
        <v>6.666666666666667</v>
      </c>
      <c r="H77" s="9">
        <f t="shared" si="18"/>
        <v>3.12096029547553</v>
      </c>
      <c r="I77" s="9">
        <f t="shared" si="18"/>
        <v>0.90489381348107023</v>
      </c>
      <c r="J77" s="9">
        <f t="shared" si="18"/>
        <v>1.8467220683286968E-2</v>
      </c>
      <c r="K77" s="9">
        <f t="shared" si="18"/>
        <v>0.46168051708218044</v>
      </c>
      <c r="L77" s="9">
        <f t="shared" si="18"/>
        <v>2.2345337026777474</v>
      </c>
      <c r="M77" s="9">
        <f t="shared" si="18"/>
        <v>5.3370267774699887</v>
      </c>
      <c r="N77" s="9">
        <f t="shared" si="18"/>
        <v>9.7691597414589033</v>
      </c>
      <c r="O77" s="9">
        <v>7</v>
      </c>
      <c r="P77" s="9">
        <v>7</v>
      </c>
      <c r="Q77" s="9">
        <v>7</v>
      </c>
      <c r="R77" s="9">
        <v>7</v>
      </c>
      <c r="S77" s="9">
        <v>7</v>
      </c>
      <c r="T77" s="9">
        <f t="shared" si="19"/>
        <v>1446.3988919667572</v>
      </c>
      <c r="U77" s="9">
        <f t="shared" si="20"/>
        <v>877.77008310249198</v>
      </c>
      <c r="V77" s="9">
        <f t="shared" si="20"/>
        <v>1047.2991689750684</v>
      </c>
      <c r="W77" s="9">
        <f t="shared" si="20"/>
        <v>1231.7867036011073</v>
      </c>
      <c r="X77" s="9">
        <f t="shared" si="20"/>
        <v>1431.2326869806088</v>
      </c>
      <c r="Y77" s="9">
        <f t="shared" si="20"/>
        <v>1645.6371191135731</v>
      </c>
      <c r="Z77" s="9">
        <f t="shared" si="20"/>
        <v>1875</v>
      </c>
    </row>
    <row r="78" spans="6:26">
      <c r="F78">
        <v>16</v>
      </c>
      <c r="G78" s="9">
        <f t="shared" si="18"/>
        <v>6.25</v>
      </c>
      <c r="H78" s="9">
        <f t="shared" si="18"/>
        <v>2.9259002770083096</v>
      </c>
      <c r="I78" s="9">
        <f t="shared" si="18"/>
        <v>0.84833795013850333</v>
      </c>
      <c r="J78" s="9">
        <f t="shared" si="18"/>
        <v>1.7313019390581531E-2</v>
      </c>
      <c r="K78" s="9">
        <f t="shared" si="18"/>
        <v>0.43282548476454419</v>
      </c>
      <c r="L78" s="9">
        <f t="shared" si="18"/>
        <v>2.0948753462603884</v>
      </c>
      <c r="M78" s="9">
        <f t="shared" si="18"/>
        <v>5.0034626038781145</v>
      </c>
      <c r="N78" s="9">
        <f t="shared" si="18"/>
        <v>9.1585872576177216</v>
      </c>
      <c r="O78" s="9">
        <v>7</v>
      </c>
      <c r="P78" s="9">
        <v>7</v>
      </c>
      <c r="Q78" s="9">
        <v>7</v>
      </c>
      <c r="R78" s="9">
        <v>7</v>
      </c>
      <c r="S78" s="9">
        <v>7</v>
      </c>
      <c r="T78" s="9">
        <f t="shared" si="19"/>
        <v>1542.8254847645412</v>
      </c>
      <c r="U78" s="9">
        <f t="shared" si="20"/>
        <v>936.28808864265818</v>
      </c>
      <c r="V78" s="9">
        <f t="shared" si="20"/>
        <v>1117.1191135734061</v>
      </c>
      <c r="W78" s="9">
        <f t="shared" si="20"/>
        <v>1313.9058171745146</v>
      </c>
      <c r="X78" s="9">
        <f t="shared" si="20"/>
        <v>1526.6481994459828</v>
      </c>
      <c r="Y78" s="9">
        <f t="shared" si="20"/>
        <v>1755.3462603878115</v>
      </c>
      <c r="Z78" s="9">
        <f t="shared" si="20"/>
        <v>2000</v>
      </c>
    </row>
    <row r="79" spans="6:26">
      <c r="F79">
        <v>17</v>
      </c>
      <c r="G79" s="9">
        <f t="shared" si="18"/>
        <v>5.8823529411764701</v>
      </c>
      <c r="H79" s="9">
        <f t="shared" si="18"/>
        <v>2.7537884960078207</v>
      </c>
      <c r="I79" s="9">
        <f t="shared" si="18"/>
        <v>0.79843571777741484</v>
      </c>
      <c r="J79" s="9">
        <f t="shared" si="18"/>
        <v>1.6294606485253205E-2</v>
      </c>
      <c r="K79" s="9">
        <f t="shared" si="18"/>
        <v>0.40736516213133572</v>
      </c>
      <c r="L79" s="9">
        <f t="shared" si="18"/>
        <v>1.9716473847156597</v>
      </c>
      <c r="M79" s="9">
        <f t="shared" si="18"/>
        <v>4.7091412742382257</v>
      </c>
      <c r="N79" s="9">
        <f t="shared" si="18"/>
        <v>8.6198468306990321</v>
      </c>
      <c r="O79" s="9">
        <v>7</v>
      </c>
      <c r="P79" s="9">
        <v>7</v>
      </c>
      <c r="Q79" s="9">
        <v>7</v>
      </c>
      <c r="R79" s="9">
        <v>7</v>
      </c>
      <c r="S79" s="9">
        <v>7</v>
      </c>
      <c r="T79" s="9">
        <f t="shared" si="19"/>
        <v>1639.2520775623248</v>
      </c>
      <c r="U79" s="9">
        <f t="shared" si="20"/>
        <v>994.80609418282427</v>
      </c>
      <c r="V79" s="9">
        <f t="shared" si="20"/>
        <v>1186.9390581717439</v>
      </c>
      <c r="W79" s="9">
        <f t="shared" si="20"/>
        <v>1396.0249307479214</v>
      </c>
      <c r="X79" s="9">
        <f t="shared" si="20"/>
        <v>1622.0637119113567</v>
      </c>
      <c r="Y79" s="9">
        <f t="shared" si="20"/>
        <v>1865.0554016620495</v>
      </c>
      <c r="Z79" s="9">
        <f t="shared" si="20"/>
        <v>2125</v>
      </c>
    </row>
    <row r="80" spans="6:26">
      <c r="F80">
        <v>18</v>
      </c>
      <c r="G80" s="9">
        <f t="shared" si="18"/>
        <v>5.5555555555555554</v>
      </c>
      <c r="H80" s="9">
        <f t="shared" si="18"/>
        <v>2.6008002462296083</v>
      </c>
      <c r="I80" s="9">
        <f t="shared" si="18"/>
        <v>0.75407817790089182</v>
      </c>
      <c r="J80" s="9">
        <f t="shared" si="18"/>
        <v>1.5389350569405805E-2</v>
      </c>
      <c r="K80" s="9">
        <f t="shared" si="18"/>
        <v>0.38473376423515038</v>
      </c>
      <c r="L80" s="9">
        <f t="shared" si="18"/>
        <v>1.8621114188981229</v>
      </c>
      <c r="M80" s="9">
        <f t="shared" si="18"/>
        <v>4.4475223145583236</v>
      </c>
      <c r="N80" s="9">
        <f t="shared" si="18"/>
        <v>8.1409664512157516</v>
      </c>
      <c r="O80" s="9">
        <v>7</v>
      </c>
      <c r="P80" s="9">
        <v>7</v>
      </c>
      <c r="Q80" s="9">
        <v>7</v>
      </c>
      <c r="R80" s="9">
        <v>7</v>
      </c>
      <c r="S80" s="9">
        <v>7</v>
      </c>
      <c r="T80" s="9">
        <f t="shared" si="19"/>
        <v>1735.6786703601088</v>
      </c>
      <c r="U80" s="9">
        <f t="shared" si="20"/>
        <v>1053.3240997229905</v>
      </c>
      <c r="V80" s="9">
        <f t="shared" si="20"/>
        <v>1256.7590027700819</v>
      </c>
      <c r="W80" s="9">
        <f t="shared" si="20"/>
        <v>1478.1440443213287</v>
      </c>
      <c r="X80" s="9">
        <f t="shared" si="20"/>
        <v>1717.4792243767306</v>
      </c>
      <c r="Y80" s="9">
        <f t="shared" si="20"/>
        <v>1974.7645429362879</v>
      </c>
      <c r="Z80" s="9">
        <f t="shared" si="20"/>
        <v>2250</v>
      </c>
    </row>
    <row r="81" spans="1:26">
      <c r="F81">
        <v>19</v>
      </c>
      <c r="G81" s="9">
        <f t="shared" si="18"/>
        <v>5.2631578947368416</v>
      </c>
      <c r="H81" s="9">
        <f t="shared" si="18"/>
        <v>2.4639160227438395</v>
      </c>
      <c r="I81" s="9">
        <f t="shared" si="18"/>
        <v>0.71438985274821332</v>
      </c>
      <c r="J81" s="9">
        <f t="shared" si="18"/>
        <v>1.4579384749963394E-2</v>
      </c>
      <c r="K81" s="9">
        <f t="shared" si="18"/>
        <v>0.36448461874908983</v>
      </c>
      <c r="L81" s="9">
        <f t="shared" si="18"/>
        <v>1.7641055547455902</v>
      </c>
      <c r="M81" s="9">
        <f t="shared" si="18"/>
        <v>4.213442192739465</v>
      </c>
      <c r="N81" s="9">
        <f t="shared" si="18"/>
        <v>7.7124945327307124</v>
      </c>
      <c r="O81" s="9">
        <v>7</v>
      </c>
      <c r="P81" s="9">
        <v>7</v>
      </c>
      <c r="Q81" s="9">
        <v>7</v>
      </c>
      <c r="R81" s="9">
        <v>7</v>
      </c>
      <c r="S81" s="9">
        <v>7</v>
      </c>
      <c r="T81" s="9">
        <f t="shared" si="19"/>
        <v>1832.1052631578923</v>
      </c>
      <c r="U81" s="9">
        <f t="shared" si="20"/>
        <v>1111.8421052631566</v>
      </c>
      <c r="V81" s="9">
        <f t="shared" si="20"/>
        <v>1326.5789473684197</v>
      </c>
      <c r="W81" s="9">
        <f t="shared" si="20"/>
        <v>1560.2631578947357</v>
      </c>
      <c r="X81" s="9">
        <f t="shared" si="20"/>
        <v>1812.8947368421045</v>
      </c>
      <c r="Y81" s="9">
        <f t="shared" si="20"/>
        <v>2084.4736842105258</v>
      </c>
      <c r="Z81" s="9">
        <f t="shared" si="20"/>
        <v>2375</v>
      </c>
    </row>
    <row r="82" spans="1:26">
      <c r="F82">
        <v>20</v>
      </c>
      <c r="G82" s="9">
        <f t="shared" si="18"/>
        <v>5</v>
      </c>
      <c r="H82" s="9">
        <f t="shared" si="18"/>
        <v>2.3407202216066478</v>
      </c>
      <c r="I82" s="9">
        <f t="shared" si="18"/>
        <v>0.67867036011080273</v>
      </c>
      <c r="J82" s="9">
        <f t="shared" si="18"/>
        <v>1.3850415512465226E-2</v>
      </c>
      <c r="K82" s="9">
        <f t="shared" si="18"/>
        <v>0.34626038781163537</v>
      </c>
      <c r="L82" s="9">
        <f t="shared" si="18"/>
        <v>1.6759002770083109</v>
      </c>
      <c r="M82" s="9">
        <f t="shared" si="18"/>
        <v>4.0027700831024919</v>
      </c>
      <c r="N82" s="9">
        <f t="shared" si="18"/>
        <v>7.3268698060941775</v>
      </c>
      <c r="O82" s="9">
        <v>7</v>
      </c>
      <c r="P82" s="9">
        <v>7</v>
      </c>
      <c r="Q82" s="9">
        <v>7</v>
      </c>
      <c r="R82" s="9">
        <v>7</v>
      </c>
      <c r="S82" s="9">
        <v>7</v>
      </c>
      <c r="T82" s="9">
        <f t="shared" si="19"/>
        <v>1928.5318559556763</v>
      </c>
      <c r="U82" s="9">
        <f t="shared" si="20"/>
        <v>1170.3601108033226</v>
      </c>
      <c r="V82" s="9">
        <f t="shared" si="20"/>
        <v>1396.3988919667577</v>
      </c>
      <c r="W82" s="9">
        <f t="shared" si="20"/>
        <v>1642.382271468143</v>
      </c>
      <c r="X82" s="9">
        <f t="shared" si="20"/>
        <v>1908.3102493074784</v>
      </c>
      <c r="Y82" s="9">
        <f t="shared" si="20"/>
        <v>2194.1828254847642</v>
      </c>
      <c r="Z82" s="9">
        <f t="shared" si="20"/>
        <v>2500</v>
      </c>
    </row>
    <row r="84" spans="1:26">
      <c r="G84" t="s">
        <v>94</v>
      </c>
      <c r="H84" s="13">
        <f>12/((100-20)^3)</f>
        <v>2.34375E-5</v>
      </c>
      <c r="J84" t="s">
        <v>95</v>
      </c>
      <c r="K84" s="16">
        <f>AVERAGE(G87:Z87)</f>
        <v>7.7655384349030439E-3</v>
      </c>
    </row>
    <row r="85" spans="1:26">
      <c r="G85" t="s">
        <v>93</v>
      </c>
      <c r="H85" s="9">
        <f>(B86+F86)/2</f>
        <v>50</v>
      </c>
      <c r="J85" t="s">
        <v>53</v>
      </c>
      <c r="K85">
        <f>STDEV(G87:Z87)</f>
        <v>7.1113449715293799E-3</v>
      </c>
    </row>
    <row r="86" spans="1:26">
      <c r="A86" t="s">
        <v>96</v>
      </c>
      <c r="B86">
        <v>20</v>
      </c>
      <c r="F86">
        <f>50+30</f>
        <v>80</v>
      </c>
      <c r="G86" s="7">
        <v>20</v>
      </c>
      <c r="H86" s="7">
        <f>G86+$B$87</f>
        <v>23.157894736842106</v>
      </c>
      <c r="I86" s="7">
        <f t="shared" ref="I86:Z86" si="21">H86+$B$87</f>
        <v>26.315789473684212</v>
      </c>
      <c r="J86" s="7">
        <f t="shared" si="21"/>
        <v>29.473684210526319</v>
      </c>
      <c r="K86" s="7">
        <f t="shared" si="21"/>
        <v>32.631578947368425</v>
      </c>
      <c r="L86" s="7">
        <f t="shared" si="21"/>
        <v>35.789473684210527</v>
      </c>
      <c r="M86" s="7">
        <f t="shared" si="21"/>
        <v>38.94736842105263</v>
      </c>
      <c r="N86" s="7">
        <f t="shared" si="21"/>
        <v>42.105263157894733</v>
      </c>
      <c r="O86" s="7">
        <f t="shared" si="21"/>
        <v>45.263157894736835</v>
      </c>
      <c r="P86" s="7">
        <f t="shared" si="21"/>
        <v>48.421052631578938</v>
      </c>
      <c r="Q86" s="7">
        <f t="shared" si="21"/>
        <v>51.578947368421041</v>
      </c>
      <c r="R86" s="7">
        <f t="shared" si="21"/>
        <v>54.736842105263143</v>
      </c>
      <c r="S86" s="7">
        <f t="shared" si="21"/>
        <v>57.894736842105246</v>
      </c>
      <c r="T86" s="7">
        <f t="shared" si="21"/>
        <v>61.052631578947349</v>
      </c>
      <c r="U86" s="7">
        <f t="shared" si="21"/>
        <v>64.210526315789451</v>
      </c>
      <c r="V86" s="7">
        <f t="shared" si="21"/>
        <v>67.368421052631561</v>
      </c>
      <c r="W86" s="7">
        <f t="shared" si="21"/>
        <v>70.526315789473671</v>
      </c>
      <c r="X86" s="7">
        <f t="shared" si="21"/>
        <v>73.68421052631578</v>
      </c>
      <c r="Y86" s="7">
        <f t="shared" si="21"/>
        <v>76.84210526315789</v>
      </c>
      <c r="Z86" s="7">
        <f t="shared" si="21"/>
        <v>80</v>
      </c>
    </row>
    <row r="87" spans="1:26">
      <c r="B87">
        <f>(F86-B86)/19</f>
        <v>3.1578947368421053</v>
      </c>
      <c r="G87" s="12">
        <f>$H$84*(G$86-$H$85)^2</f>
        <v>2.1093750000000001E-2</v>
      </c>
      <c r="H87" s="12">
        <f t="shared" ref="H87:Z87" si="22">$H$84*(H$86-$H$85)^2</f>
        <v>1.6886686288088641E-2</v>
      </c>
      <c r="I87" s="12">
        <f t="shared" si="22"/>
        <v>1.314707409972299E-2</v>
      </c>
      <c r="J87" s="12">
        <f t="shared" si="22"/>
        <v>9.8749134349030449E-3</v>
      </c>
      <c r="K87" s="12">
        <f t="shared" si="22"/>
        <v>7.0702042936288054E-3</v>
      </c>
      <c r="L87" s="12">
        <f t="shared" si="22"/>
        <v>4.7329466759002767E-3</v>
      </c>
      <c r="M87" s="12">
        <f t="shared" si="22"/>
        <v>2.8631405817174521E-3</v>
      </c>
      <c r="N87" s="12">
        <f t="shared" si="22"/>
        <v>1.4607860110803341E-3</v>
      </c>
      <c r="O87" s="12">
        <f t="shared" si="22"/>
        <v>5.2588296398892122E-4</v>
      </c>
      <c r="P87" s="12">
        <v>0</v>
      </c>
      <c r="Q87" s="12">
        <v>0</v>
      </c>
      <c r="R87" s="12">
        <f t="shared" si="22"/>
        <v>5.2588296398891645E-4</v>
      </c>
      <c r="S87" s="12">
        <f t="shared" si="22"/>
        <v>1.4607860110803261E-3</v>
      </c>
      <c r="T87" s="12">
        <f t="shared" si="22"/>
        <v>2.8631405817174413E-3</v>
      </c>
      <c r="U87" s="12">
        <f t="shared" si="22"/>
        <v>4.732946675900262E-3</v>
      </c>
      <c r="V87" s="12">
        <f t="shared" si="22"/>
        <v>7.070204293628795E-3</v>
      </c>
      <c r="W87" s="12">
        <f t="shared" si="22"/>
        <v>9.8749134349030345E-3</v>
      </c>
      <c r="X87" s="12">
        <f t="shared" si="22"/>
        <v>1.3147074099722982E-2</v>
      </c>
      <c r="Y87" s="12">
        <f t="shared" si="22"/>
        <v>1.6886686288088638E-2</v>
      </c>
      <c r="Z87" s="12">
        <f t="shared" si="22"/>
        <v>2.1093750000000001E-2</v>
      </c>
    </row>
    <row r="88" spans="1:26">
      <c r="F88">
        <v>1</v>
      </c>
      <c r="G88" s="15">
        <f t="shared" ref="G88:G96" si="23">$B$90*($F88-$B$91)^2</f>
        <v>0.15789473684210528</v>
      </c>
      <c r="P88" s="12">
        <v>0</v>
      </c>
      <c r="Q88" s="12">
        <v>0</v>
      </c>
    </row>
    <row r="89" spans="1:26">
      <c r="F89">
        <v>2</v>
      </c>
      <c r="G89" s="15">
        <f t="shared" si="23"/>
        <v>0.126403265782184</v>
      </c>
      <c r="P89" s="12">
        <v>0</v>
      </c>
      <c r="Q89" s="12">
        <v>0</v>
      </c>
    </row>
    <row r="90" spans="1:26">
      <c r="A90" t="s">
        <v>94</v>
      </c>
      <c r="B90" s="13">
        <f>12/((20-1)^3)</f>
        <v>1.7495261699956262E-3</v>
      </c>
      <c r="C90" s="13"/>
      <c r="D90" s="13"/>
      <c r="E90" s="13"/>
      <c r="F90">
        <v>3</v>
      </c>
      <c r="G90" s="15">
        <f t="shared" si="23"/>
        <v>9.8410847062253975E-2</v>
      </c>
      <c r="P90" s="12">
        <v>0</v>
      </c>
      <c r="Q90" s="12">
        <v>0</v>
      </c>
    </row>
    <row r="91" spans="1:26">
      <c r="A91" t="s">
        <v>93</v>
      </c>
      <c r="B91" s="9">
        <f>(1+20)/2</f>
        <v>10.5</v>
      </c>
      <c r="C91" s="9"/>
      <c r="D91" s="9"/>
      <c r="E91" s="9"/>
      <c r="F91">
        <v>4</v>
      </c>
      <c r="G91" s="15">
        <f t="shared" si="23"/>
        <v>7.3917480682315212E-2</v>
      </c>
      <c r="P91" s="12">
        <v>0</v>
      </c>
      <c r="Q91" s="12">
        <v>0</v>
      </c>
    </row>
    <row r="92" spans="1:26">
      <c r="F92">
        <v>5</v>
      </c>
      <c r="G92" s="15">
        <f t="shared" si="23"/>
        <v>5.2923166642367694E-2</v>
      </c>
      <c r="P92" s="12">
        <v>0</v>
      </c>
      <c r="Q92" s="12">
        <v>0</v>
      </c>
    </row>
    <row r="93" spans="1:26">
      <c r="F93">
        <v>6</v>
      </c>
      <c r="G93" s="15">
        <f t="shared" si="23"/>
        <v>3.542790494241143E-2</v>
      </c>
      <c r="P93" s="12">
        <v>0</v>
      </c>
      <c r="Q93" s="12">
        <v>0</v>
      </c>
    </row>
    <row r="94" spans="1:26">
      <c r="F94">
        <v>7</v>
      </c>
      <c r="G94" s="15">
        <f t="shared" si="23"/>
        <v>2.1431695582446422E-2</v>
      </c>
      <c r="P94" s="12">
        <v>0</v>
      </c>
      <c r="Q94" s="12">
        <v>0</v>
      </c>
    </row>
    <row r="95" spans="1:26">
      <c r="F95">
        <v>8</v>
      </c>
      <c r="G95" s="15">
        <f t="shared" si="23"/>
        <v>1.0934538562472665E-2</v>
      </c>
      <c r="P95" s="12">
        <v>0</v>
      </c>
      <c r="Q95" s="12">
        <v>0</v>
      </c>
    </row>
    <row r="96" spans="1:26">
      <c r="A96" t="s">
        <v>95</v>
      </c>
      <c r="B96" s="16">
        <f>AVERAGE(G88:G107)</f>
        <v>5.8171745152354584E-2</v>
      </c>
      <c r="C96" s="16"/>
      <c r="D96" s="16"/>
      <c r="E96" s="16"/>
      <c r="F96">
        <v>9</v>
      </c>
      <c r="G96" s="15">
        <f t="shared" si="23"/>
        <v>3.9364338824901587E-3</v>
      </c>
      <c r="P96" s="12">
        <v>0</v>
      </c>
      <c r="Q96" s="12">
        <v>0</v>
      </c>
    </row>
    <row r="97" spans="1:26">
      <c r="A97" t="s">
        <v>53</v>
      </c>
      <c r="B97">
        <f>STDEV(G88:G107)</f>
        <v>5.3180991352339398E-2</v>
      </c>
      <c r="F97">
        <v>10</v>
      </c>
      <c r="G97" s="15">
        <f t="shared" ref="G97:G107" si="24">$B$90*($F97-$B$91)^2</f>
        <v>4.3738154249890656E-4</v>
      </c>
      <c r="P97" s="12">
        <v>0</v>
      </c>
      <c r="Q97" s="12">
        <v>0</v>
      </c>
    </row>
    <row r="98" spans="1:26">
      <c r="F98">
        <v>11</v>
      </c>
      <c r="G98" s="15">
        <f t="shared" si="24"/>
        <v>4.3738154249890656E-4</v>
      </c>
      <c r="P98" s="12">
        <v>0</v>
      </c>
      <c r="Q98" s="12">
        <v>0</v>
      </c>
    </row>
    <row r="99" spans="1:26">
      <c r="F99">
        <v>12</v>
      </c>
      <c r="G99" s="15">
        <f t="shared" si="24"/>
        <v>3.9364338824901587E-3</v>
      </c>
      <c r="P99" s="12">
        <v>0</v>
      </c>
      <c r="Q99" s="12">
        <v>0</v>
      </c>
    </row>
    <row r="100" spans="1:26">
      <c r="F100">
        <v>13</v>
      </c>
      <c r="G100" s="15">
        <f t="shared" si="24"/>
        <v>1.0934538562472665E-2</v>
      </c>
      <c r="P100" s="12">
        <v>0</v>
      </c>
      <c r="Q100" s="12">
        <v>0</v>
      </c>
    </row>
    <row r="101" spans="1:26">
      <c r="F101">
        <v>14</v>
      </c>
      <c r="G101" s="15">
        <f t="shared" si="24"/>
        <v>2.1431695582446422E-2</v>
      </c>
      <c r="P101" s="12">
        <v>0</v>
      </c>
      <c r="Q101" s="12">
        <v>0</v>
      </c>
    </row>
    <row r="102" spans="1:26">
      <c r="F102">
        <v>15</v>
      </c>
      <c r="G102" s="15">
        <f t="shared" si="24"/>
        <v>3.542790494241143E-2</v>
      </c>
      <c r="P102" s="12">
        <v>0</v>
      </c>
      <c r="Q102" s="12">
        <v>0</v>
      </c>
    </row>
    <row r="103" spans="1:26">
      <c r="F103">
        <v>16</v>
      </c>
      <c r="G103" s="15">
        <f t="shared" si="24"/>
        <v>5.2923166642367694E-2</v>
      </c>
      <c r="P103" s="12">
        <v>0</v>
      </c>
      <c r="Q103" s="12">
        <v>0</v>
      </c>
    </row>
    <row r="104" spans="1:26">
      <c r="F104">
        <v>17</v>
      </c>
      <c r="G104" s="15">
        <f t="shared" si="24"/>
        <v>7.3917480682315212E-2</v>
      </c>
      <c r="P104" s="12">
        <v>0</v>
      </c>
      <c r="Q104" s="12">
        <v>0</v>
      </c>
    </row>
    <row r="105" spans="1:26">
      <c r="F105">
        <v>18</v>
      </c>
      <c r="G105" s="15">
        <f t="shared" si="24"/>
        <v>9.8410847062253975E-2</v>
      </c>
      <c r="P105" s="12">
        <v>0</v>
      </c>
      <c r="Q105" s="12">
        <v>0</v>
      </c>
    </row>
    <row r="106" spans="1:26">
      <c r="F106">
        <v>19</v>
      </c>
      <c r="G106" s="15">
        <f t="shared" si="24"/>
        <v>0.126403265782184</v>
      </c>
      <c r="P106" s="12">
        <v>0</v>
      </c>
      <c r="Q106" s="12">
        <v>0</v>
      </c>
    </row>
    <row r="107" spans="1:26">
      <c r="F107">
        <v>20</v>
      </c>
      <c r="G107" s="15">
        <f t="shared" si="24"/>
        <v>0.15789473684210528</v>
      </c>
    </row>
    <row r="109" spans="1:26">
      <c r="G109" s="7">
        <f>G86</f>
        <v>20</v>
      </c>
      <c r="H109" s="7">
        <f t="shared" ref="H109:Z109" si="25">H86</f>
        <v>23.157894736842106</v>
      </c>
      <c r="I109" s="7">
        <f t="shared" si="25"/>
        <v>26.315789473684212</v>
      </c>
      <c r="J109" s="7">
        <f t="shared" si="25"/>
        <v>29.473684210526319</v>
      </c>
      <c r="K109" s="7">
        <f t="shared" si="25"/>
        <v>32.631578947368425</v>
      </c>
      <c r="L109" s="7">
        <f t="shared" si="25"/>
        <v>35.789473684210527</v>
      </c>
      <c r="M109" s="7">
        <f t="shared" si="25"/>
        <v>38.94736842105263</v>
      </c>
      <c r="N109" s="7">
        <f t="shared" si="25"/>
        <v>42.105263157894733</v>
      </c>
      <c r="O109" s="7">
        <f t="shared" si="25"/>
        <v>45.263157894736835</v>
      </c>
      <c r="P109" s="7">
        <f t="shared" si="25"/>
        <v>48.421052631578938</v>
      </c>
      <c r="Q109" s="7">
        <f t="shared" si="25"/>
        <v>51.578947368421041</v>
      </c>
      <c r="R109" s="7">
        <f t="shared" si="25"/>
        <v>54.736842105263143</v>
      </c>
      <c r="S109" s="7">
        <f t="shared" si="25"/>
        <v>57.894736842105246</v>
      </c>
      <c r="T109" s="7">
        <f t="shared" si="25"/>
        <v>61.052631578947349</v>
      </c>
      <c r="U109" s="7">
        <f t="shared" si="25"/>
        <v>64.210526315789451</v>
      </c>
      <c r="V109" s="7">
        <f t="shared" si="25"/>
        <v>67.368421052631561</v>
      </c>
      <c r="W109" s="7">
        <f t="shared" si="25"/>
        <v>70.526315789473671</v>
      </c>
      <c r="X109" s="7">
        <f t="shared" si="25"/>
        <v>73.68421052631578</v>
      </c>
      <c r="Y109" s="7">
        <f t="shared" si="25"/>
        <v>76.84210526315789</v>
      </c>
      <c r="Z109" s="7">
        <f t="shared" si="25"/>
        <v>80</v>
      </c>
    </row>
    <row r="110" spans="1:26">
      <c r="F110">
        <v>1</v>
      </c>
      <c r="G110" s="14">
        <f>G$87*$G88</f>
        <v>3.3305921052631587E-3</v>
      </c>
      <c r="H110" s="14">
        <f t="shared" ref="H110:Z110" si="26">H$87*$G88</f>
        <v>2.6663188875929436E-3</v>
      </c>
      <c r="I110" s="14">
        <f t="shared" si="26"/>
        <v>2.0758538052194197E-3</v>
      </c>
      <c r="J110" s="14">
        <f t="shared" si="26"/>
        <v>1.5591968581425862E-3</v>
      </c>
      <c r="K110" s="14">
        <f t="shared" si="26"/>
        <v>1.116348046362443E-3</v>
      </c>
      <c r="L110" s="14">
        <f t="shared" si="26"/>
        <v>7.4730736987899116E-4</v>
      </c>
      <c r="M110" s="14">
        <f t="shared" si="26"/>
        <v>4.5207482869222932E-4</v>
      </c>
      <c r="N110" s="14">
        <f t="shared" si="26"/>
        <v>2.3065042280215803E-4</v>
      </c>
      <c r="O110" s="14">
        <f t="shared" si="26"/>
        <v>8.3034152208777041E-5</v>
      </c>
      <c r="P110" s="14">
        <f t="shared" si="26"/>
        <v>0</v>
      </c>
      <c r="Q110" s="14">
        <f t="shared" si="26"/>
        <v>0</v>
      </c>
      <c r="R110" s="14">
        <f t="shared" si="26"/>
        <v>8.3034152208776295E-5</v>
      </c>
      <c r="S110" s="14">
        <f t="shared" si="26"/>
        <v>2.3065042280215678E-4</v>
      </c>
      <c r="T110" s="14">
        <f t="shared" si="26"/>
        <v>4.5207482869222764E-4</v>
      </c>
      <c r="U110" s="14">
        <f t="shared" si="26"/>
        <v>7.4730736987898888E-4</v>
      </c>
      <c r="V110" s="14">
        <f t="shared" si="26"/>
        <v>1.1163480463624415E-3</v>
      </c>
      <c r="W110" s="14">
        <f t="shared" si="26"/>
        <v>1.5591968581425847E-3</v>
      </c>
      <c r="X110" s="14">
        <f t="shared" si="26"/>
        <v>2.0758538052194184E-3</v>
      </c>
      <c r="Y110" s="14">
        <f t="shared" si="26"/>
        <v>2.6663188875929431E-3</v>
      </c>
      <c r="Z110" s="14">
        <f t="shared" si="26"/>
        <v>3.3305921052631587E-3</v>
      </c>
    </row>
    <row r="111" spans="1:26">
      <c r="F111">
        <v>2</v>
      </c>
      <c r="G111" s="14">
        <f t="shared" ref="G111:Z111" si="27">G$87*$G89</f>
        <v>2.666318887592944E-3</v>
      </c>
      <c r="H111" s="14">
        <f t="shared" si="27"/>
        <v>2.1345322950536306E-3</v>
      </c>
      <c r="I111" s="14">
        <f t="shared" si="27"/>
        <v>1.6618331016853526E-3</v>
      </c>
      <c r="J111" s="14">
        <f t="shared" si="27"/>
        <v>1.2482213074881091E-3</v>
      </c>
      <c r="K111" s="14">
        <f t="shared" si="27"/>
        <v>8.9369691246190034E-4</v>
      </c>
      <c r="L111" s="14">
        <f t="shared" si="27"/>
        <v>5.982599166067269E-4</v>
      </c>
      <c r="M111" s="14">
        <f t="shared" si="27"/>
        <v>3.61910319922588E-4</v>
      </c>
      <c r="N111" s="14">
        <f t="shared" si="27"/>
        <v>1.8464812240948385E-4</v>
      </c>
      <c r="O111" s="14">
        <f t="shared" si="27"/>
        <v>6.64733240674143E-5</v>
      </c>
      <c r="P111" s="14">
        <f t="shared" si="27"/>
        <v>0</v>
      </c>
      <c r="Q111" s="14">
        <f t="shared" si="27"/>
        <v>0</v>
      </c>
      <c r="R111" s="14">
        <f t="shared" si="27"/>
        <v>6.6473324067413704E-5</v>
      </c>
      <c r="S111" s="14">
        <f t="shared" si="27"/>
        <v>1.8464812240948284E-4</v>
      </c>
      <c r="T111" s="14">
        <f t="shared" si="27"/>
        <v>3.6191031992258664E-4</v>
      </c>
      <c r="U111" s="14">
        <f t="shared" si="27"/>
        <v>5.9825991660672506E-4</v>
      </c>
      <c r="V111" s="14">
        <f t="shared" si="27"/>
        <v>8.9369691246189904E-4</v>
      </c>
      <c r="W111" s="14">
        <f t="shared" si="27"/>
        <v>1.2482213074881078E-3</v>
      </c>
      <c r="X111" s="14">
        <f t="shared" si="27"/>
        <v>1.6618331016853515E-3</v>
      </c>
      <c r="Y111" s="14">
        <f t="shared" si="27"/>
        <v>2.1345322950536301E-3</v>
      </c>
      <c r="Z111" s="14">
        <f t="shared" si="27"/>
        <v>2.666318887592944E-3</v>
      </c>
    </row>
    <row r="112" spans="1:26">
      <c r="F112">
        <v>3</v>
      </c>
      <c r="G112" s="14">
        <f t="shared" ref="G112:Z112" si="28">G$87*$G90</f>
        <v>2.0758538052194201E-3</v>
      </c>
      <c r="H112" s="14">
        <f t="shared" si="28"/>
        <v>1.6618331016853526E-3</v>
      </c>
      <c r="I112" s="14">
        <f t="shared" si="28"/>
        <v>1.2938146985439596E-3</v>
      </c>
      <c r="J112" s="14">
        <f t="shared" si="28"/>
        <v>9.7179859579524068E-4</v>
      </c>
      <c r="K112" s="14">
        <f t="shared" si="28"/>
        <v>6.9578479343919571E-4</v>
      </c>
      <c r="L112" s="14">
        <f t="shared" si="28"/>
        <v>4.6577329147582546E-4</v>
      </c>
      <c r="M112" s="14">
        <f t="shared" si="28"/>
        <v>2.8176408990512907E-4</v>
      </c>
      <c r="N112" s="14">
        <f t="shared" si="28"/>
        <v>1.437571887271068E-4</v>
      </c>
      <c r="O112" s="14">
        <f t="shared" si="28"/>
        <v>5.175258794175854E-5</v>
      </c>
      <c r="P112" s="14">
        <f t="shared" si="28"/>
        <v>0</v>
      </c>
      <c r="Q112" s="14">
        <f t="shared" si="28"/>
        <v>0</v>
      </c>
      <c r="R112" s="14">
        <f t="shared" si="28"/>
        <v>5.1752587941758072E-5</v>
      </c>
      <c r="S112" s="14">
        <f t="shared" si="28"/>
        <v>1.4375718872710602E-4</v>
      </c>
      <c r="T112" s="14">
        <f t="shared" si="28"/>
        <v>2.8176408990512799E-4</v>
      </c>
      <c r="U112" s="14">
        <f t="shared" si="28"/>
        <v>4.65773291475824E-4</v>
      </c>
      <c r="V112" s="14">
        <f t="shared" si="28"/>
        <v>6.9578479343919474E-4</v>
      </c>
      <c r="W112" s="14">
        <f t="shared" si="28"/>
        <v>9.717985957952396E-4</v>
      </c>
      <c r="X112" s="14">
        <f t="shared" si="28"/>
        <v>1.2938146985439587E-3</v>
      </c>
      <c r="Y112" s="14">
        <f t="shared" si="28"/>
        <v>1.6618331016853521E-3</v>
      </c>
      <c r="Z112" s="14">
        <f t="shared" si="28"/>
        <v>2.0758538052194201E-3</v>
      </c>
    </row>
    <row r="113" spans="6:26">
      <c r="F113">
        <v>4</v>
      </c>
      <c r="G113" s="14">
        <f t="shared" ref="G113:Z113" si="29">G$87*$G91</f>
        <v>1.5591968581425866E-3</v>
      </c>
      <c r="H113" s="14">
        <f t="shared" si="29"/>
        <v>1.2482213074881093E-3</v>
      </c>
      <c r="I113" s="14">
        <f t="shared" si="29"/>
        <v>9.7179859579524079E-4</v>
      </c>
      <c r="J113" s="14">
        <f t="shared" si="29"/>
        <v>7.2992872306398078E-4</v>
      </c>
      <c r="K113" s="14">
        <f t="shared" si="29"/>
        <v>5.2261168929432927E-4</v>
      </c>
      <c r="L113" s="14">
        <f t="shared" si="29"/>
        <v>3.4984749448628669E-4</v>
      </c>
      <c r="M113" s="14">
        <f t="shared" si="29"/>
        <v>2.1163613863985249E-4</v>
      </c>
      <c r="N113" s="14">
        <f t="shared" si="29"/>
        <v>1.0797762175502689E-4</v>
      </c>
      <c r="O113" s="14">
        <f t="shared" si="29"/>
        <v>3.8871943831809753E-5</v>
      </c>
      <c r="P113" s="14">
        <f t="shared" si="29"/>
        <v>0</v>
      </c>
      <c r="Q113" s="14">
        <f t="shared" si="29"/>
        <v>0</v>
      </c>
      <c r="R113" s="14">
        <f t="shared" si="29"/>
        <v>3.8871943831809401E-5</v>
      </c>
      <c r="S113" s="14">
        <f t="shared" si="29"/>
        <v>1.079776217550263E-4</v>
      </c>
      <c r="T113" s="14">
        <f t="shared" si="29"/>
        <v>2.1163613863985171E-4</v>
      </c>
      <c r="U113" s="14">
        <f t="shared" si="29"/>
        <v>3.498474944862856E-4</v>
      </c>
      <c r="V113" s="14">
        <f t="shared" si="29"/>
        <v>5.2261168929432851E-4</v>
      </c>
      <c r="W113" s="14">
        <f t="shared" si="29"/>
        <v>7.2992872306398002E-4</v>
      </c>
      <c r="X113" s="14">
        <f t="shared" si="29"/>
        <v>9.7179859579524014E-4</v>
      </c>
      <c r="Y113" s="14">
        <f t="shared" si="29"/>
        <v>1.2482213074881091E-3</v>
      </c>
      <c r="Z113" s="14">
        <f t="shared" si="29"/>
        <v>1.5591968581425866E-3</v>
      </c>
    </row>
    <row r="114" spans="6:26">
      <c r="F114">
        <v>5</v>
      </c>
      <c r="G114" s="14">
        <f t="shared" ref="G114:Z114" si="30">G$87*$G92</f>
        <v>1.1163480463624437E-3</v>
      </c>
      <c r="H114" s="14">
        <f t="shared" si="30"/>
        <v>8.9369691246190066E-4</v>
      </c>
      <c r="I114" s="14">
        <f t="shared" si="30"/>
        <v>6.9578479343919604E-4</v>
      </c>
      <c r="J114" s="14">
        <f t="shared" si="30"/>
        <v>5.2261168929432938E-4</v>
      </c>
      <c r="K114" s="14">
        <f t="shared" si="30"/>
        <v>3.7417760002730085E-4</v>
      </c>
      <c r="L114" s="14">
        <f t="shared" si="30"/>
        <v>2.5048252563811057E-4</v>
      </c>
      <c r="M114" s="14">
        <f t="shared" si="30"/>
        <v>1.5152646612675828E-4</v>
      </c>
      <c r="N114" s="14">
        <f t="shared" si="30"/>
        <v>7.7309421493244103E-5</v>
      </c>
      <c r="O114" s="14">
        <f t="shared" si="30"/>
        <v>2.7831391737567926E-5</v>
      </c>
      <c r="P114" s="14">
        <f t="shared" si="30"/>
        <v>0</v>
      </c>
      <c r="Q114" s="14">
        <f t="shared" si="30"/>
        <v>0</v>
      </c>
      <c r="R114" s="14">
        <f t="shared" si="30"/>
        <v>2.7831391737567676E-5</v>
      </c>
      <c r="S114" s="14">
        <f t="shared" si="30"/>
        <v>7.7309421493243683E-5</v>
      </c>
      <c r="T114" s="14">
        <f t="shared" si="30"/>
        <v>1.5152646612675772E-4</v>
      </c>
      <c r="U114" s="14">
        <f t="shared" si="30"/>
        <v>2.5048252563810981E-4</v>
      </c>
      <c r="V114" s="14">
        <f t="shared" si="30"/>
        <v>3.7417760002730031E-4</v>
      </c>
      <c r="W114" s="14">
        <f t="shared" si="30"/>
        <v>5.2261168929432884E-4</v>
      </c>
      <c r="X114" s="14">
        <f t="shared" si="30"/>
        <v>6.957847934391956E-4</v>
      </c>
      <c r="Y114" s="14">
        <f t="shared" si="30"/>
        <v>8.9369691246190056E-4</v>
      </c>
      <c r="Z114" s="14">
        <f t="shared" si="30"/>
        <v>1.1163480463624437E-3</v>
      </c>
    </row>
    <row r="115" spans="6:26">
      <c r="F115">
        <v>6</v>
      </c>
      <c r="G115" s="14">
        <f t="shared" ref="G115:Z115" si="31">G$87*$G93</f>
        <v>7.4730736987899116E-4</v>
      </c>
      <c r="H115" s="14">
        <f t="shared" si="31"/>
        <v>5.982599166067269E-4</v>
      </c>
      <c r="I115" s="14">
        <f t="shared" si="31"/>
        <v>4.6577329147582541E-4</v>
      </c>
      <c r="J115" s="14">
        <f t="shared" si="31"/>
        <v>3.4984749448628663E-4</v>
      </c>
      <c r="K115" s="14">
        <f t="shared" si="31"/>
        <v>2.5048252563811046E-4</v>
      </c>
      <c r="L115" s="14">
        <f t="shared" si="31"/>
        <v>1.6767838493129717E-4</v>
      </c>
      <c r="M115" s="14">
        <f t="shared" si="31"/>
        <v>1.0143507236584646E-4</v>
      </c>
      <c r="N115" s="14">
        <f t="shared" si="31"/>
        <v>5.1752587941758445E-5</v>
      </c>
      <c r="O115" s="14">
        <f t="shared" si="31"/>
        <v>1.8630931659033073E-5</v>
      </c>
      <c r="P115" s="14">
        <f t="shared" si="31"/>
        <v>0</v>
      </c>
      <c r="Q115" s="14">
        <f t="shared" si="31"/>
        <v>0</v>
      </c>
      <c r="R115" s="14">
        <f t="shared" si="31"/>
        <v>1.8630931659032903E-5</v>
      </c>
      <c r="S115" s="14">
        <f t="shared" si="31"/>
        <v>5.1752587941758161E-5</v>
      </c>
      <c r="T115" s="14">
        <f t="shared" si="31"/>
        <v>1.0143507236584607E-4</v>
      </c>
      <c r="U115" s="14">
        <f t="shared" si="31"/>
        <v>1.6767838493129665E-4</v>
      </c>
      <c r="V115" s="14">
        <f t="shared" si="31"/>
        <v>2.5048252563811008E-4</v>
      </c>
      <c r="W115" s="14">
        <f t="shared" si="31"/>
        <v>3.4984749448628625E-4</v>
      </c>
      <c r="X115" s="14">
        <f t="shared" si="31"/>
        <v>4.6577329147582514E-4</v>
      </c>
      <c r="Y115" s="14">
        <f t="shared" si="31"/>
        <v>5.9825991660672679E-4</v>
      </c>
      <c r="Z115" s="14">
        <f t="shared" si="31"/>
        <v>7.4730736987899116E-4</v>
      </c>
    </row>
    <row r="116" spans="6:26">
      <c r="F116">
        <v>7</v>
      </c>
      <c r="G116" s="14">
        <f t="shared" ref="G116:Z116" si="32">G$87*$G94</f>
        <v>4.5207482869222921E-4</v>
      </c>
      <c r="H116" s="14">
        <f t="shared" si="32"/>
        <v>3.6191031992258789E-4</v>
      </c>
      <c r="I116" s="14">
        <f t="shared" si="32"/>
        <v>2.8176408990512896E-4</v>
      </c>
      <c r="J116" s="14">
        <f t="shared" si="32"/>
        <v>2.1163613863985241E-4</v>
      </c>
      <c r="K116" s="14">
        <f t="shared" si="32"/>
        <v>1.515264661267582E-4</v>
      </c>
      <c r="L116" s="14">
        <f t="shared" si="32"/>
        <v>1.0143507236584644E-4</v>
      </c>
      <c r="M116" s="14">
        <f t="shared" si="32"/>
        <v>6.1361957357117001E-5</v>
      </c>
      <c r="N116" s="14">
        <f t="shared" si="32"/>
        <v>3.1307121100569924E-5</v>
      </c>
      <c r="O116" s="14">
        <f t="shared" si="32"/>
        <v>1.1270563596205193E-5</v>
      </c>
      <c r="P116" s="14">
        <f t="shared" si="32"/>
        <v>0</v>
      </c>
      <c r="Q116" s="14">
        <f t="shared" si="32"/>
        <v>0</v>
      </c>
      <c r="R116" s="14">
        <f t="shared" si="32"/>
        <v>1.1270563596205091E-5</v>
      </c>
      <c r="S116" s="14">
        <f t="shared" si="32"/>
        <v>3.1307121100569755E-5</v>
      </c>
      <c r="T116" s="14">
        <f t="shared" si="32"/>
        <v>6.136195735711677E-5</v>
      </c>
      <c r="U116" s="14">
        <f t="shared" si="32"/>
        <v>1.0143507236584612E-4</v>
      </c>
      <c r="V116" s="14">
        <f t="shared" si="32"/>
        <v>1.5152646612675796E-4</v>
      </c>
      <c r="W116" s="14">
        <f t="shared" si="32"/>
        <v>2.1163613863985219E-4</v>
      </c>
      <c r="X116" s="14">
        <f t="shared" si="32"/>
        <v>2.817640899051288E-4</v>
      </c>
      <c r="Y116" s="14">
        <f t="shared" si="32"/>
        <v>3.6191031992258783E-4</v>
      </c>
      <c r="Z116" s="14">
        <f t="shared" si="32"/>
        <v>4.5207482869222921E-4</v>
      </c>
    </row>
    <row r="117" spans="6:26">
      <c r="F117">
        <v>8</v>
      </c>
      <c r="G117" s="14">
        <f t="shared" ref="G117:Z117" si="33">G$87*$G95</f>
        <v>2.3065042280215778E-4</v>
      </c>
      <c r="H117" s="14">
        <f t="shared" si="33"/>
        <v>1.8464812240948363E-4</v>
      </c>
      <c r="I117" s="14">
        <f t="shared" si="33"/>
        <v>1.4375718872710661E-4</v>
      </c>
      <c r="J117" s="14">
        <f t="shared" si="33"/>
        <v>1.0797762175502674E-4</v>
      </c>
      <c r="K117" s="14">
        <f t="shared" si="33"/>
        <v>7.7309421493243981E-5</v>
      </c>
      <c r="L117" s="14">
        <f t="shared" si="33"/>
        <v>5.1752587941758391E-5</v>
      </c>
      <c r="M117" s="14">
        <f t="shared" si="33"/>
        <v>3.1307121100569897E-5</v>
      </c>
      <c r="N117" s="14">
        <f t="shared" si="33"/>
        <v>1.5973020969678533E-5</v>
      </c>
      <c r="O117" s="14">
        <f t="shared" si="33"/>
        <v>5.7502875490842826E-6</v>
      </c>
      <c r="P117" s="14">
        <f t="shared" si="33"/>
        <v>0</v>
      </c>
      <c r="Q117" s="14">
        <f t="shared" si="33"/>
        <v>0</v>
      </c>
      <c r="R117" s="14">
        <f t="shared" si="33"/>
        <v>5.7502875490842301E-6</v>
      </c>
      <c r="S117" s="14">
        <f t="shared" si="33"/>
        <v>1.5973020969678445E-5</v>
      </c>
      <c r="T117" s="14">
        <f t="shared" si="33"/>
        <v>3.1307121100569782E-5</v>
      </c>
      <c r="U117" s="14">
        <f t="shared" si="33"/>
        <v>5.1752587941758228E-5</v>
      </c>
      <c r="V117" s="14">
        <f t="shared" si="33"/>
        <v>7.730942149324386E-5</v>
      </c>
      <c r="W117" s="14">
        <f t="shared" si="33"/>
        <v>1.0797762175502663E-4</v>
      </c>
      <c r="X117" s="14">
        <f t="shared" si="33"/>
        <v>1.4375718872710653E-4</v>
      </c>
      <c r="Y117" s="14">
        <f t="shared" si="33"/>
        <v>1.8464812240948358E-4</v>
      </c>
      <c r="Z117" s="14">
        <f t="shared" si="33"/>
        <v>2.3065042280215778E-4</v>
      </c>
    </row>
    <row r="118" spans="6:26">
      <c r="F118">
        <v>9</v>
      </c>
      <c r="G118" s="14">
        <f t="shared" ref="G118:Z118" si="34">G$87*$G96</f>
        <v>8.3034152208776797E-5</v>
      </c>
      <c r="H118" s="14">
        <f t="shared" si="34"/>
        <v>6.6473324067414097E-5</v>
      </c>
      <c r="I118" s="14">
        <f t="shared" si="34"/>
        <v>5.1752587941758377E-5</v>
      </c>
      <c r="J118" s="14">
        <f t="shared" si="34"/>
        <v>3.8871943831809624E-5</v>
      </c>
      <c r="K118" s="14">
        <f t="shared" si="34"/>
        <v>2.7831391737567828E-5</v>
      </c>
      <c r="L118" s="14">
        <f t="shared" si="34"/>
        <v>1.8630931659033019E-5</v>
      </c>
      <c r="M118" s="14">
        <f t="shared" si="34"/>
        <v>1.1270563596205162E-5</v>
      </c>
      <c r="N118" s="14">
        <f t="shared" si="34"/>
        <v>5.7502875490842716E-6</v>
      </c>
      <c r="O118" s="14">
        <f t="shared" si="34"/>
        <v>2.0701035176703413E-6</v>
      </c>
      <c r="P118" s="14">
        <f t="shared" si="34"/>
        <v>0</v>
      </c>
      <c r="Q118" s="14">
        <f t="shared" si="34"/>
        <v>0</v>
      </c>
      <c r="R118" s="14">
        <f t="shared" si="34"/>
        <v>2.0701035176703226E-6</v>
      </c>
      <c r="S118" s="14">
        <f t="shared" si="34"/>
        <v>5.7502875490842394E-6</v>
      </c>
      <c r="T118" s="14">
        <f t="shared" si="34"/>
        <v>1.1270563596205118E-5</v>
      </c>
      <c r="U118" s="14">
        <f t="shared" si="34"/>
        <v>1.8630931659032958E-5</v>
      </c>
      <c r="V118" s="14">
        <f t="shared" si="34"/>
        <v>2.7831391737567787E-5</v>
      </c>
      <c r="W118" s="14">
        <f t="shared" si="34"/>
        <v>3.8871943831809584E-5</v>
      </c>
      <c r="X118" s="14">
        <f t="shared" si="34"/>
        <v>5.1752587941758344E-5</v>
      </c>
      <c r="Y118" s="14">
        <f t="shared" si="34"/>
        <v>6.6473324067414083E-5</v>
      </c>
      <c r="Z118" s="14">
        <f t="shared" si="34"/>
        <v>8.3034152208776797E-5</v>
      </c>
    </row>
    <row r="119" spans="6:26">
      <c r="F119">
        <v>10</v>
      </c>
      <c r="G119" s="14">
        <f t="shared" ref="G119" si="35">G$87*$G97</f>
        <v>9.2260169120863107E-6</v>
      </c>
      <c r="H119" s="14">
        <f t="shared" ref="H119:Z119" si="36">H$87*$G97</f>
        <v>7.385924896379345E-6</v>
      </c>
      <c r="I119" s="14">
        <f t="shared" si="36"/>
        <v>5.7502875490842648E-6</v>
      </c>
      <c r="J119" s="14">
        <f t="shared" si="36"/>
        <v>4.3191048702010695E-6</v>
      </c>
      <c r="K119" s="14">
        <f t="shared" si="36"/>
        <v>3.092376859729759E-6</v>
      </c>
      <c r="L119" s="14">
        <f t="shared" si="36"/>
        <v>2.0701035176703354E-6</v>
      </c>
      <c r="M119" s="14">
        <f t="shared" si="36"/>
        <v>1.2522848440227959E-6</v>
      </c>
      <c r="N119" s="14">
        <f t="shared" si="36"/>
        <v>6.3892083878714129E-7</v>
      </c>
      <c r="O119" s="14">
        <f t="shared" si="36"/>
        <v>2.3001150196337131E-7</v>
      </c>
      <c r="P119" s="14">
        <f t="shared" si="36"/>
        <v>0</v>
      </c>
      <c r="Q119" s="14">
        <f t="shared" si="36"/>
        <v>0</v>
      </c>
      <c r="R119" s="14">
        <f t="shared" si="36"/>
        <v>2.3001150196336922E-7</v>
      </c>
      <c r="S119" s="14">
        <f t="shared" si="36"/>
        <v>6.3892083878713779E-7</v>
      </c>
      <c r="T119" s="14">
        <f t="shared" si="36"/>
        <v>1.252284844022791E-6</v>
      </c>
      <c r="U119" s="14">
        <f t="shared" si="36"/>
        <v>2.070103517670329E-6</v>
      </c>
      <c r="V119" s="14">
        <f t="shared" si="36"/>
        <v>3.0923768597297543E-6</v>
      </c>
      <c r="W119" s="14">
        <f t="shared" si="36"/>
        <v>4.3191048702010652E-6</v>
      </c>
      <c r="X119" s="14">
        <f t="shared" si="36"/>
        <v>5.7502875490842606E-6</v>
      </c>
      <c r="Y119" s="14">
        <f t="shared" si="36"/>
        <v>7.3859248963793433E-6</v>
      </c>
      <c r="Z119" s="14">
        <f t="shared" si="36"/>
        <v>9.2260169120863107E-6</v>
      </c>
    </row>
    <row r="120" spans="6:26">
      <c r="F120">
        <v>11</v>
      </c>
      <c r="G120" s="14">
        <f t="shared" ref="G120" si="37">G$87*$G98</f>
        <v>9.2260169120863107E-6</v>
      </c>
      <c r="H120" s="14">
        <f t="shared" ref="H120:Z120" si="38">H$87*$G98</f>
        <v>7.385924896379345E-6</v>
      </c>
      <c r="I120" s="14">
        <f t="shared" si="38"/>
        <v>5.7502875490842648E-6</v>
      </c>
      <c r="J120" s="14">
        <f t="shared" si="38"/>
        <v>4.3191048702010695E-6</v>
      </c>
      <c r="K120" s="14">
        <f t="shared" si="38"/>
        <v>3.092376859729759E-6</v>
      </c>
      <c r="L120" s="14">
        <f t="shared" si="38"/>
        <v>2.0701035176703354E-6</v>
      </c>
      <c r="M120" s="14">
        <f t="shared" si="38"/>
        <v>1.2522848440227959E-6</v>
      </c>
      <c r="N120" s="14">
        <f t="shared" si="38"/>
        <v>6.3892083878714129E-7</v>
      </c>
      <c r="O120" s="14">
        <f t="shared" si="38"/>
        <v>2.3001150196337131E-7</v>
      </c>
      <c r="P120" s="14">
        <f t="shared" si="38"/>
        <v>0</v>
      </c>
      <c r="Q120" s="14">
        <f t="shared" si="38"/>
        <v>0</v>
      </c>
      <c r="R120" s="14">
        <f t="shared" si="38"/>
        <v>2.3001150196336922E-7</v>
      </c>
      <c r="S120" s="14">
        <f t="shared" si="38"/>
        <v>6.3892083878713779E-7</v>
      </c>
      <c r="T120" s="14">
        <f t="shared" si="38"/>
        <v>1.252284844022791E-6</v>
      </c>
      <c r="U120" s="14">
        <f t="shared" si="38"/>
        <v>2.070103517670329E-6</v>
      </c>
      <c r="V120" s="14">
        <f t="shared" si="38"/>
        <v>3.0923768597297543E-6</v>
      </c>
      <c r="W120" s="14">
        <f t="shared" si="38"/>
        <v>4.3191048702010652E-6</v>
      </c>
      <c r="X120" s="14">
        <f t="shared" si="38"/>
        <v>5.7502875490842606E-6</v>
      </c>
      <c r="Y120" s="14">
        <f t="shared" si="38"/>
        <v>7.3859248963793433E-6</v>
      </c>
      <c r="Z120" s="14">
        <f t="shared" si="38"/>
        <v>9.2260169120863107E-6</v>
      </c>
    </row>
    <row r="121" spans="6:26">
      <c r="F121">
        <v>12</v>
      </c>
      <c r="G121" s="14">
        <f t="shared" ref="G121" si="39">G$87*$G99</f>
        <v>8.3034152208776797E-5</v>
      </c>
      <c r="H121" s="14">
        <f t="shared" ref="H121:Z121" si="40">H$87*$G99</f>
        <v>6.6473324067414097E-5</v>
      </c>
      <c r="I121" s="14">
        <f t="shared" si="40"/>
        <v>5.1752587941758377E-5</v>
      </c>
      <c r="J121" s="14">
        <f t="shared" si="40"/>
        <v>3.8871943831809624E-5</v>
      </c>
      <c r="K121" s="14">
        <f t="shared" si="40"/>
        <v>2.7831391737567828E-5</v>
      </c>
      <c r="L121" s="14">
        <f t="shared" si="40"/>
        <v>1.8630931659033019E-5</v>
      </c>
      <c r="M121" s="14">
        <f t="shared" si="40"/>
        <v>1.1270563596205162E-5</v>
      </c>
      <c r="N121" s="14">
        <f t="shared" si="40"/>
        <v>5.7502875490842716E-6</v>
      </c>
      <c r="O121" s="14">
        <f t="shared" si="40"/>
        <v>2.0701035176703413E-6</v>
      </c>
      <c r="P121" s="14">
        <f t="shared" si="40"/>
        <v>0</v>
      </c>
      <c r="Q121" s="14">
        <f t="shared" si="40"/>
        <v>0</v>
      </c>
      <c r="R121" s="14">
        <f t="shared" si="40"/>
        <v>2.0701035176703226E-6</v>
      </c>
      <c r="S121" s="14">
        <f t="shared" si="40"/>
        <v>5.7502875490842394E-6</v>
      </c>
      <c r="T121" s="14">
        <f t="shared" si="40"/>
        <v>1.1270563596205118E-5</v>
      </c>
      <c r="U121" s="14">
        <f t="shared" si="40"/>
        <v>1.8630931659032958E-5</v>
      </c>
      <c r="V121" s="14">
        <f t="shared" si="40"/>
        <v>2.7831391737567787E-5</v>
      </c>
      <c r="W121" s="14">
        <f t="shared" si="40"/>
        <v>3.8871943831809584E-5</v>
      </c>
      <c r="X121" s="14">
        <f t="shared" si="40"/>
        <v>5.1752587941758344E-5</v>
      </c>
      <c r="Y121" s="14">
        <f t="shared" si="40"/>
        <v>6.6473324067414083E-5</v>
      </c>
      <c r="Z121" s="14">
        <f t="shared" si="40"/>
        <v>8.3034152208776797E-5</v>
      </c>
    </row>
    <row r="122" spans="6:26">
      <c r="F122">
        <v>13</v>
      </c>
      <c r="G122" s="14">
        <f t="shared" ref="G122" si="41">G$87*$G100</f>
        <v>2.3065042280215778E-4</v>
      </c>
      <c r="H122" s="14">
        <f t="shared" ref="H122:Z122" si="42">H$87*$G100</f>
        <v>1.8464812240948363E-4</v>
      </c>
      <c r="I122" s="14">
        <f t="shared" si="42"/>
        <v>1.4375718872710661E-4</v>
      </c>
      <c r="J122" s="14">
        <f t="shared" si="42"/>
        <v>1.0797762175502674E-4</v>
      </c>
      <c r="K122" s="14">
        <f t="shared" si="42"/>
        <v>7.7309421493243981E-5</v>
      </c>
      <c r="L122" s="14">
        <f t="shared" si="42"/>
        <v>5.1752587941758391E-5</v>
      </c>
      <c r="M122" s="14">
        <f t="shared" si="42"/>
        <v>3.1307121100569897E-5</v>
      </c>
      <c r="N122" s="14">
        <f t="shared" si="42"/>
        <v>1.5973020969678533E-5</v>
      </c>
      <c r="O122" s="14">
        <f t="shared" si="42"/>
        <v>5.7502875490842826E-6</v>
      </c>
      <c r="P122" s="14">
        <f t="shared" si="42"/>
        <v>0</v>
      </c>
      <c r="Q122" s="14">
        <f t="shared" si="42"/>
        <v>0</v>
      </c>
      <c r="R122" s="14">
        <f t="shared" si="42"/>
        <v>5.7502875490842301E-6</v>
      </c>
      <c r="S122" s="14">
        <f t="shared" si="42"/>
        <v>1.5973020969678445E-5</v>
      </c>
      <c r="T122" s="14">
        <f t="shared" si="42"/>
        <v>3.1307121100569782E-5</v>
      </c>
      <c r="U122" s="14">
        <f t="shared" si="42"/>
        <v>5.1752587941758228E-5</v>
      </c>
      <c r="V122" s="14">
        <f t="shared" si="42"/>
        <v>7.730942149324386E-5</v>
      </c>
      <c r="W122" s="14">
        <f t="shared" si="42"/>
        <v>1.0797762175502663E-4</v>
      </c>
      <c r="X122" s="14">
        <f t="shared" si="42"/>
        <v>1.4375718872710653E-4</v>
      </c>
      <c r="Y122" s="14">
        <f t="shared" si="42"/>
        <v>1.8464812240948358E-4</v>
      </c>
      <c r="Z122" s="14">
        <f t="shared" si="42"/>
        <v>2.3065042280215778E-4</v>
      </c>
    </row>
    <row r="123" spans="6:26">
      <c r="F123">
        <v>14</v>
      </c>
      <c r="G123" s="14">
        <f t="shared" ref="G123" si="43">G$87*$G101</f>
        <v>4.5207482869222921E-4</v>
      </c>
      <c r="H123" s="14">
        <f t="shared" ref="H123:Z123" si="44">H$87*$G101</f>
        <v>3.6191031992258789E-4</v>
      </c>
      <c r="I123" s="14">
        <f t="shared" si="44"/>
        <v>2.8176408990512896E-4</v>
      </c>
      <c r="J123" s="14">
        <f t="shared" si="44"/>
        <v>2.1163613863985241E-4</v>
      </c>
      <c r="K123" s="14">
        <f t="shared" si="44"/>
        <v>1.515264661267582E-4</v>
      </c>
      <c r="L123" s="14">
        <f t="shared" si="44"/>
        <v>1.0143507236584644E-4</v>
      </c>
      <c r="M123" s="14">
        <f t="shared" si="44"/>
        <v>6.1361957357117001E-5</v>
      </c>
      <c r="N123" s="14">
        <f t="shared" si="44"/>
        <v>3.1307121100569924E-5</v>
      </c>
      <c r="O123" s="14">
        <f t="shared" si="44"/>
        <v>1.1270563596205193E-5</v>
      </c>
      <c r="P123" s="14">
        <f t="shared" si="44"/>
        <v>0</v>
      </c>
      <c r="Q123" s="14">
        <f t="shared" si="44"/>
        <v>0</v>
      </c>
      <c r="R123" s="14">
        <f t="shared" si="44"/>
        <v>1.1270563596205091E-5</v>
      </c>
      <c r="S123" s="14">
        <f t="shared" si="44"/>
        <v>3.1307121100569755E-5</v>
      </c>
      <c r="T123" s="14">
        <f t="shared" si="44"/>
        <v>6.136195735711677E-5</v>
      </c>
      <c r="U123" s="14">
        <f t="shared" si="44"/>
        <v>1.0143507236584612E-4</v>
      </c>
      <c r="V123" s="14">
        <f t="shared" si="44"/>
        <v>1.5152646612675796E-4</v>
      </c>
      <c r="W123" s="14">
        <f t="shared" si="44"/>
        <v>2.1163613863985219E-4</v>
      </c>
      <c r="X123" s="14">
        <f t="shared" si="44"/>
        <v>2.817640899051288E-4</v>
      </c>
      <c r="Y123" s="14">
        <f t="shared" si="44"/>
        <v>3.6191031992258783E-4</v>
      </c>
      <c r="Z123" s="14">
        <f t="shared" si="44"/>
        <v>4.5207482869222921E-4</v>
      </c>
    </row>
    <row r="124" spans="6:26">
      <c r="F124">
        <v>15</v>
      </c>
      <c r="G124" s="14">
        <f t="shared" ref="G124" si="45">G$87*$G102</f>
        <v>7.4730736987899116E-4</v>
      </c>
      <c r="H124" s="14">
        <f t="shared" ref="H124:Z124" si="46">H$87*$G102</f>
        <v>5.982599166067269E-4</v>
      </c>
      <c r="I124" s="14">
        <f t="shared" si="46"/>
        <v>4.6577329147582541E-4</v>
      </c>
      <c r="J124" s="14">
        <f t="shared" si="46"/>
        <v>3.4984749448628663E-4</v>
      </c>
      <c r="K124" s="14">
        <f t="shared" si="46"/>
        <v>2.5048252563811046E-4</v>
      </c>
      <c r="L124" s="14">
        <f t="shared" si="46"/>
        <v>1.6767838493129717E-4</v>
      </c>
      <c r="M124" s="14">
        <f t="shared" si="46"/>
        <v>1.0143507236584646E-4</v>
      </c>
      <c r="N124" s="14">
        <f t="shared" si="46"/>
        <v>5.1752587941758445E-5</v>
      </c>
      <c r="O124" s="14">
        <f t="shared" si="46"/>
        <v>1.8630931659033073E-5</v>
      </c>
      <c r="P124" s="14">
        <f t="shared" si="46"/>
        <v>0</v>
      </c>
      <c r="Q124" s="14">
        <f t="shared" si="46"/>
        <v>0</v>
      </c>
      <c r="R124" s="14">
        <f t="shared" si="46"/>
        <v>1.8630931659032903E-5</v>
      </c>
      <c r="S124" s="14">
        <f t="shared" si="46"/>
        <v>5.1752587941758161E-5</v>
      </c>
      <c r="T124" s="14">
        <f t="shared" si="46"/>
        <v>1.0143507236584607E-4</v>
      </c>
      <c r="U124" s="14">
        <f t="shared" si="46"/>
        <v>1.6767838493129665E-4</v>
      </c>
      <c r="V124" s="14">
        <f t="shared" si="46"/>
        <v>2.5048252563811008E-4</v>
      </c>
      <c r="W124" s="14">
        <f t="shared" si="46"/>
        <v>3.4984749448628625E-4</v>
      </c>
      <c r="X124" s="14">
        <f t="shared" si="46"/>
        <v>4.6577329147582514E-4</v>
      </c>
      <c r="Y124" s="14">
        <f t="shared" si="46"/>
        <v>5.9825991660672679E-4</v>
      </c>
      <c r="Z124" s="14">
        <f t="shared" si="46"/>
        <v>7.4730736987899116E-4</v>
      </c>
    </row>
    <row r="125" spans="6:26">
      <c r="F125">
        <v>16</v>
      </c>
      <c r="G125" s="14">
        <f t="shared" ref="G125" si="47">G$87*$G103</f>
        <v>1.1163480463624437E-3</v>
      </c>
      <c r="H125" s="14">
        <f t="shared" ref="H125:Z125" si="48">H$87*$G103</f>
        <v>8.9369691246190066E-4</v>
      </c>
      <c r="I125" s="14">
        <f t="shared" si="48"/>
        <v>6.9578479343919604E-4</v>
      </c>
      <c r="J125" s="14">
        <f t="shared" si="48"/>
        <v>5.2261168929432938E-4</v>
      </c>
      <c r="K125" s="14">
        <f t="shared" si="48"/>
        <v>3.7417760002730085E-4</v>
      </c>
      <c r="L125" s="14">
        <f t="shared" si="48"/>
        <v>2.5048252563811057E-4</v>
      </c>
      <c r="M125" s="14">
        <f t="shared" si="48"/>
        <v>1.5152646612675828E-4</v>
      </c>
      <c r="N125" s="14">
        <f t="shared" si="48"/>
        <v>7.7309421493244103E-5</v>
      </c>
      <c r="O125" s="14">
        <f t="shared" si="48"/>
        <v>2.7831391737567926E-5</v>
      </c>
      <c r="P125" s="14">
        <f t="shared" si="48"/>
        <v>0</v>
      </c>
      <c r="Q125" s="14">
        <f t="shared" si="48"/>
        <v>0</v>
      </c>
      <c r="R125" s="14">
        <f t="shared" si="48"/>
        <v>2.7831391737567676E-5</v>
      </c>
      <c r="S125" s="14">
        <f t="shared" si="48"/>
        <v>7.7309421493243683E-5</v>
      </c>
      <c r="T125" s="14">
        <f t="shared" si="48"/>
        <v>1.5152646612675772E-4</v>
      </c>
      <c r="U125" s="14">
        <f t="shared" si="48"/>
        <v>2.5048252563810981E-4</v>
      </c>
      <c r="V125" s="14">
        <f t="shared" si="48"/>
        <v>3.7417760002730031E-4</v>
      </c>
      <c r="W125" s="14">
        <f t="shared" si="48"/>
        <v>5.2261168929432884E-4</v>
      </c>
      <c r="X125" s="14">
        <f t="shared" si="48"/>
        <v>6.957847934391956E-4</v>
      </c>
      <c r="Y125" s="14">
        <f t="shared" si="48"/>
        <v>8.9369691246190056E-4</v>
      </c>
      <c r="Z125" s="14">
        <f t="shared" si="48"/>
        <v>1.1163480463624437E-3</v>
      </c>
    </row>
    <row r="126" spans="6:26">
      <c r="F126">
        <v>17</v>
      </c>
      <c r="G126" s="14">
        <f t="shared" ref="G126" si="49">G$87*$G104</f>
        <v>1.5591968581425866E-3</v>
      </c>
      <c r="H126" s="14">
        <f t="shared" ref="H126:Z126" si="50">H$87*$G104</f>
        <v>1.2482213074881093E-3</v>
      </c>
      <c r="I126" s="14">
        <f t="shared" si="50"/>
        <v>9.7179859579524079E-4</v>
      </c>
      <c r="J126" s="14">
        <f t="shared" si="50"/>
        <v>7.2992872306398078E-4</v>
      </c>
      <c r="K126" s="14">
        <f t="shared" si="50"/>
        <v>5.2261168929432927E-4</v>
      </c>
      <c r="L126" s="14">
        <f t="shared" si="50"/>
        <v>3.4984749448628669E-4</v>
      </c>
      <c r="M126" s="14">
        <f t="shared" si="50"/>
        <v>2.1163613863985249E-4</v>
      </c>
      <c r="N126" s="14">
        <f t="shared" si="50"/>
        <v>1.0797762175502689E-4</v>
      </c>
      <c r="O126" s="14">
        <f t="shared" si="50"/>
        <v>3.8871943831809753E-5</v>
      </c>
      <c r="P126" s="14">
        <f t="shared" si="50"/>
        <v>0</v>
      </c>
      <c r="Q126" s="14">
        <f t="shared" si="50"/>
        <v>0</v>
      </c>
      <c r="R126" s="14">
        <f t="shared" si="50"/>
        <v>3.8871943831809401E-5</v>
      </c>
      <c r="S126" s="14">
        <f t="shared" si="50"/>
        <v>1.079776217550263E-4</v>
      </c>
      <c r="T126" s="14">
        <f t="shared" si="50"/>
        <v>2.1163613863985171E-4</v>
      </c>
      <c r="U126" s="14">
        <f t="shared" si="50"/>
        <v>3.498474944862856E-4</v>
      </c>
      <c r="V126" s="14">
        <f t="shared" si="50"/>
        <v>5.2261168929432851E-4</v>
      </c>
      <c r="W126" s="14">
        <f t="shared" si="50"/>
        <v>7.2992872306398002E-4</v>
      </c>
      <c r="X126" s="14">
        <f t="shared" si="50"/>
        <v>9.7179859579524014E-4</v>
      </c>
      <c r="Y126" s="14">
        <f t="shared" si="50"/>
        <v>1.2482213074881091E-3</v>
      </c>
      <c r="Z126" s="14">
        <f t="shared" si="50"/>
        <v>1.5591968581425866E-3</v>
      </c>
    </row>
    <row r="127" spans="6:26">
      <c r="F127">
        <v>18</v>
      </c>
      <c r="G127" s="14">
        <f t="shared" ref="G127" si="51">G$87*$G105</f>
        <v>2.0758538052194201E-3</v>
      </c>
      <c r="H127" s="14">
        <f t="shared" ref="H127:Z127" si="52">H$87*$G105</f>
        <v>1.6618331016853526E-3</v>
      </c>
      <c r="I127" s="14">
        <f t="shared" si="52"/>
        <v>1.2938146985439596E-3</v>
      </c>
      <c r="J127" s="14">
        <f t="shared" si="52"/>
        <v>9.7179859579524068E-4</v>
      </c>
      <c r="K127" s="14">
        <f t="shared" si="52"/>
        <v>6.9578479343919571E-4</v>
      </c>
      <c r="L127" s="14">
        <f t="shared" si="52"/>
        <v>4.6577329147582546E-4</v>
      </c>
      <c r="M127" s="14">
        <f t="shared" si="52"/>
        <v>2.8176408990512907E-4</v>
      </c>
      <c r="N127" s="14">
        <f t="shared" si="52"/>
        <v>1.437571887271068E-4</v>
      </c>
      <c r="O127" s="14">
        <f t="shared" si="52"/>
        <v>5.175258794175854E-5</v>
      </c>
      <c r="P127" s="14">
        <f t="shared" si="52"/>
        <v>0</v>
      </c>
      <c r="Q127" s="14">
        <f t="shared" si="52"/>
        <v>0</v>
      </c>
      <c r="R127" s="14">
        <f t="shared" si="52"/>
        <v>5.1752587941758072E-5</v>
      </c>
      <c r="S127" s="14">
        <f t="shared" si="52"/>
        <v>1.4375718872710602E-4</v>
      </c>
      <c r="T127" s="14">
        <f t="shared" si="52"/>
        <v>2.8176408990512799E-4</v>
      </c>
      <c r="U127" s="14">
        <f t="shared" si="52"/>
        <v>4.65773291475824E-4</v>
      </c>
      <c r="V127" s="14">
        <f t="shared" si="52"/>
        <v>6.9578479343919474E-4</v>
      </c>
      <c r="W127" s="14">
        <f t="shared" si="52"/>
        <v>9.717985957952396E-4</v>
      </c>
      <c r="X127" s="14">
        <f t="shared" si="52"/>
        <v>1.2938146985439587E-3</v>
      </c>
      <c r="Y127" s="14">
        <f t="shared" si="52"/>
        <v>1.6618331016853521E-3</v>
      </c>
      <c r="Z127" s="14">
        <f t="shared" si="52"/>
        <v>2.0758538052194201E-3</v>
      </c>
    </row>
    <row r="128" spans="6:26">
      <c r="F128">
        <v>19</v>
      </c>
      <c r="G128" s="14">
        <f t="shared" ref="G128" si="53">G$87*$G106</f>
        <v>2.666318887592944E-3</v>
      </c>
      <c r="H128" s="14">
        <f t="shared" ref="H128:Z128" si="54">H$87*$G106</f>
        <v>2.1345322950536306E-3</v>
      </c>
      <c r="I128" s="14">
        <f t="shared" si="54"/>
        <v>1.6618331016853526E-3</v>
      </c>
      <c r="J128" s="14">
        <f t="shared" si="54"/>
        <v>1.2482213074881091E-3</v>
      </c>
      <c r="K128" s="14">
        <f t="shared" si="54"/>
        <v>8.9369691246190034E-4</v>
      </c>
      <c r="L128" s="14">
        <f t="shared" si="54"/>
        <v>5.982599166067269E-4</v>
      </c>
      <c r="M128" s="14">
        <f t="shared" si="54"/>
        <v>3.61910319922588E-4</v>
      </c>
      <c r="N128" s="14">
        <f t="shared" si="54"/>
        <v>1.8464812240948385E-4</v>
      </c>
      <c r="O128" s="14">
        <f t="shared" si="54"/>
        <v>6.64733240674143E-5</v>
      </c>
      <c r="P128" s="14">
        <f t="shared" si="54"/>
        <v>0</v>
      </c>
      <c r="Q128" s="14">
        <f t="shared" si="54"/>
        <v>0</v>
      </c>
      <c r="R128" s="14">
        <f t="shared" si="54"/>
        <v>6.6473324067413704E-5</v>
      </c>
      <c r="S128" s="14">
        <f t="shared" si="54"/>
        <v>1.8464812240948284E-4</v>
      </c>
      <c r="T128" s="14">
        <f t="shared" si="54"/>
        <v>3.6191031992258664E-4</v>
      </c>
      <c r="U128" s="14">
        <f t="shared" si="54"/>
        <v>5.9825991660672506E-4</v>
      </c>
      <c r="V128" s="14">
        <f t="shared" si="54"/>
        <v>8.9369691246189904E-4</v>
      </c>
      <c r="W128" s="14">
        <f t="shared" si="54"/>
        <v>1.2482213074881078E-3</v>
      </c>
      <c r="X128" s="14">
        <f t="shared" si="54"/>
        <v>1.6618331016853515E-3</v>
      </c>
      <c r="Y128" s="14">
        <f t="shared" si="54"/>
        <v>2.1345322950536301E-3</v>
      </c>
      <c r="Z128" s="14">
        <f t="shared" si="54"/>
        <v>2.666318887592944E-3</v>
      </c>
    </row>
    <row r="129" spans="6:26">
      <c r="F129">
        <v>20</v>
      </c>
      <c r="G129" s="14">
        <f t="shared" ref="G129" si="55">G$87*$G107</f>
        <v>3.3305921052631587E-3</v>
      </c>
      <c r="H129" s="14">
        <f t="shared" ref="H129:Z129" si="56">H$87*$G107</f>
        <v>2.6663188875929436E-3</v>
      </c>
      <c r="I129" s="14">
        <f t="shared" si="56"/>
        <v>2.0758538052194197E-3</v>
      </c>
      <c r="J129" s="14">
        <f t="shared" si="56"/>
        <v>1.5591968581425862E-3</v>
      </c>
      <c r="K129" s="14">
        <f t="shared" si="56"/>
        <v>1.116348046362443E-3</v>
      </c>
      <c r="L129" s="14">
        <f t="shared" si="56"/>
        <v>7.4730736987899116E-4</v>
      </c>
      <c r="M129" s="14">
        <f t="shared" si="56"/>
        <v>4.5207482869222932E-4</v>
      </c>
      <c r="N129" s="14">
        <f t="shared" si="56"/>
        <v>2.3065042280215803E-4</v>
      </c>
      <c r="O129" s="14">
        <f t="shared" si="56"/>
        <v>8.3034152208777041E-5</v>
      </c>
      <c r="P129" s="14">
        <f t="shared" si="56"/>
        <v>0</v>
      </c>
      <c r="Q129" s="14">
        <f t="shared" si="56"/>
        <v>0</v>
      </c>
      <c r="R129" s="14">
        <f t="shared" si="56"/>
        <v>8.3034152208776295E-5</v>
      </c>
      <c r="S129" s="14">
        <f t="shared" si="56"/>
        <v>2.3065042280215678E-4</v>
      </c>
      <c r="T129" s="14">
        <f t="shared" si="56"/>
        <v>4.5207482869222764E-4</v>
      </c>
      <c r="U129" s="14">
        <f t="shared" si="56"/>
        <v>7.4730736987898888E-4</v>
      </c>
      <c r="V129" s="14">
        <f t="shared" si="56"/>
        <v>1.1163480463624415E-3</v>
      </c>
      <c r="W129" s="14">
        <f t="shared" si="56"/>
        <v>1.5591968581425847E-3</v>
      </c>
      <c r="X129" s="14">
        <f t="shared" si="56"/>
        <v>2.0758538052194184E-3</v>
      </c>
      <c r="Y129" s="14">
        <f t="shared" si="56"/>
        <v>2.6663188875929431E-3</v>
      </c>
      <c r="Z129" s="14">
        <f t="shared" si="56"/>
        <v>3.3305921052631587E-3</v>
      </c>
    </row>
    <row r="132" spans="6:26">
      <c r="G132" s="7">
        <f>G109</f>
        <v>20</v>
      </c>
      <c r="H132" s="7">
        <f t="shared" ref="H132:Z132" si="57">H109</f>
        <v>23.157894736842106</v>
      </c>
      <c r="I132" s="7">
        <f t="shared" si="57"/>
        <v>26.315789473684212</v>
      </c>
      <c r="J132" s="7">
        <f t="shared" si="57"/>
        <v>29.473684210526319</v>
      </c>
      <c r="K132" s="7">
        <f t="shared" si="57"/>
        <v>32.631578947368425</v>
      </c>
      <c r="L132" s="7">
        <f t="shared" si="57"/>
        <v>35.789473684210527</v>
      </c>
      <c r="M132" s="7">
        <f t="shared" si="57"/>
        <v>38.94736842105263</v>
      </c>
      <c r="N132" s="7">
        <f t="shared" si="57"/>
        <v>42.105263157894733</v>
      </c>
      <c r="O132" s="7">
        <f t="shared" si="57"/>
        <v>45.263157894736835</v>
      </c>
      <c r="P132" s="7">
        <f t="shared" si="57"/>
        <v>48.421052631578938</v>
      </c>
      <c r="Q132" s="7">
        <f t="shared" si="57"/>
        <v>51.578947368421041</v>
      </c>
      <c r="R132" s="7">
        <f t="shared" si="57"/>
        <v>54.736842105263143</v>
      </c>
      <c r="S132" s="7">
        <f t="shared" si="57"/>
        <v>57.894736842105246</v>
      </c>
      <c r="T132" s="7">
        <f t="shared" si="57"/>
        <v>61.052631578947349</v>
      </c>
      <c r="U132" s="7">
        <f t="shared" si="57"/>
        <v>64.210526315789451</v>
      </c>
      <c r="V132" s="7">
        <f t="shared" si="57"/>
        <v>67.368421052631561</v>
      </c>
      <c r="W132" s="7">
        <f t="shared" si="57"/>
        <v>70.526315789473671</v>
      </c>
      <c r="X132" s="7">
        <f t="shared" si="57"/>
        <v>73.68421052631578</v>
      </c>
      <c r="Y132" s="7">
        <f t="shared" si="57"/>
        <v>76.84210526315789</v>
      </c>
      <c r="Z132" s="7">
        <f t="shared" si="57"/>
        <v>80</v>
      </c>
    </row>
    <row r="133" spans="6:26">
      <c r="F133">
        <v>1</v>
      </c>
      <c r="G133" s="14">
        <f t="shared" ref="G133:Z133" si="58">(G$87-$K$84)*($G88-$B$96)</f>
        <v>1.3291291311454032E-3</v>
      </c>
      <c r="H133" s="14">
        <f t="shared" si="58"/>
        <v>9.0958815156421487E-4</v>
      </c>
      <c r="I133" s="14">
        <f t="shared" si="58"/>
        <v>5.3666283638093655E-4</v>
      </c>
      <c r="J133" s="14">
        <f t="shared" si="58"/>
        <v>2.1035318559556798E-4</v>
      </c>
      <c r="K133" s="14">
        <f t="shared" si="58"/>
        <v>-6.934080079189083E-5</v>
      </c>
      <c r="L133" s="14">
        <f t="shared" si="58"/>
        <v>-3.0241912278143943E-4</v>
      </c>
      <c r="M133" s="14">
        <f t="shared" si="58"/>
        <v>-4.8888178037307848E-4</v>
      </c>
      <c r="N133" s="14">
        <f t="shared" si="58"/>
        <v>-6.2872877356680767E-4</v>
      </c>
      <c r="O133" s="14">
        <f t="shared" si="58"/>
        <v>-7.2196010236262728E-4</v>
      </c>
      <c r="P133" s="14">
        <f t="shared" si="58"/>
        <v>-7.7440272481027592E-4</v>
      </c>
      <c r="Q133" s="14">
        <f t="shared" si="58"/>
        <v>-7.7440272481027592E-4</v>
      </c>
      <c r="R133" s="14">
        <f t="shared" si="58"/>
        <v>-7.2196010236262771E-4</v>
      </c>
      <c r="S133" s="14">
        <f t="shared" si="58"/>
        <v>-6.2872877356680843E-4</v>
      </c>
      <c r="T133" s="14">
        <f t="shared" si="58"/>
        <v>-4.8888178037307956E-4</v>
      </c>
      <c r="U133" s="14">
        <f t="shared" si="58"/>
        <v>-3.0241912278144089E-4</v>
      </c>
      <c r="V133" s="14">
        <f t="shared" si="58"/>
        <v>-6.934080079189186E-5</v>
      </c>
      <c r="W133" s="14">
        <f t="shared" si="58"/>
        <v>2.1035318559556695E-4</v>
      </c>
      <c r="X133" s="14">
        <f t="shared" si="58"/>
        <v>5.3666283638093568E-4</v>
      </c>
      <c r="Y133" s="14">
        <f t="shared" si="58"/>
        <v>9.0958815156421443E-4</v>
      </c>
      <c r="Z133" s="14">
        <f t="shared" si="58"/>
        <v>1.3291291311454032E-3</v>
      </c>
    </row>
    <row r="134" spans="6:26">
      <c r="F134">
        <v>2</v>
      </c>
      <c r="G134" s="14">
        <f t="shared" ref="G134:Z134" si="59">(G$87-$K$84)*($G89-$B$96)</f>
        <v>9.0940414236264408E-4</v>
      </c>
      <c r="H134" s="14">
        <f t="shared" si="59"/>
        <v>6.2234978791235744E-4</v>
      </c>
      <c r="I134" s="14">
        <f t="shared" si="59"/>
        <v>3.6719036173432493E-4</v>
      </c>
      <c r="J134" s="14">
        <f t="shared" si="59"/>
        <v>1.439258638285465E-4</v>
      </c>
      <c r="K134" s="14">
        <f t="shared" si="59"/>
        <v>-4.7443705804977926E-5</v>
      </c>
      <c r="L134" s="14">
        <f t="shared" si="59"/>
        <v>-2.0691834716624798E-4</v>
      </c>
      <c r="M134" s="14">
        <f t="shared" si="59"/>
        <v>-3.3449806025526412E-4</v>
      </c>
      <c r="N134" s="14">
        <f t="shared" si="59"/>
        <v>-4.3018284507202623E-4</v>
      </c>
      <c r="O134" s="14">
        <f t="shared" si="59"/>
        <v>-4.9397270161653437E-4</v>
      </c>
      <c r="P134" s="14">
        <f t="shared" si="59"/>
        <v>-5.2985449592282024E-4</v>
      </c>
      <c r="Q134" s="14">
        <f t="shared" si="59"/>
        <v>-5.2985449592282024E-4</v>
      </c>
      <c r="R134" s="14">
        <f t="shared" si="59"/>
        <v>-4.9397270161653469E-4</v>
      </c>
      <c r="S134" s="14">
        <f t="shared" si="59"/>
        <v>-4.3018284507202677E-4</v>
      </c>
      <c r="T134" s="14">
        <f t="shared" si="59"/>
        <v>-3.3449806025526488E-4</v>
      </c>
      <c r="U134" s="14">
        <f t="shared" si="59"/>
        <v>-2.0691834716624898E-4</v>
      </c>
      <c r="V134" s="14">
        <f t="shared" si="59"/>
        <v>-4.7443705804978637E-5</v>
      </c>
      <c r="W134" s="14">
        <f t="shared" si="59"/>
        <v>1.4392586382854579E-4</v>
      </c>
      <c r="X134" s="14">
        <f t="shared" si="59"/>
        <v>3.6719036173432434E-4</v>
      </c>
      <c r="Y134" s="14">
        <f t="shared" si="59"/>
        <v>6.2234978791235723E-4</v>
      </c>
      <c r="Z134" s="14">
        <f t="shared" si="59"/>
        <v>9.0940414236264408E-4</v>
      </c>
    </row>
    <row r="135" spans="6:26">
      <c r="F135">
        <v>3</v>
      </c>
      <c r="G135" s="14">
        <f t="shared" ref="G135:Z135" si="60">(G$87-$K$84)*($G90-$B$96)</f>
        <v>5.3631526344463621E-4</v>
      </c>
      <c r="H135" s="14">
        <f t="shared" si="60"/>
        <v>3.6702679799959534E-4</v>
      </c>
      <c r="I135" s="14">
        <f t="shared" si="60"/>
        <v>2.1654816204844798E-4</v>
      </c>
      <c r="J135" s="14">
        <f t="shared" si="60"/>
        <v>8.4879355591194075E-5</v>
      </c>
      <c r="K135" s="14">
        <f t="shared" si="60"/>
        <v>-2.7979621372166466E-5</v>
      </c>
      <c r="L135" s="14">
        <f t="shared" si="60"/>
        <v>-1.220287688416334E-4</v>
      </c>
      <c r="M135" s="14">
        <f t="shared" si="60"/>
        <v>-1.9726808681720702E-4</v>
      </c>
      <c r="N135" s="14">
        <f t="shared" si="60"/>
        <v>-2.5369757529888724E-4</v>
      </c>
      <c r="O135" s="14">
        <f t="shared" si="60"/>
        <v>-2.9131723428667408E-4</v>
      </c>
      <c r="P135" s="14">
        <f t="shared" si="60"/>
        <v>-3.1247829246730421E-4</v>
      </c>
      <c r="Q135" s="14">
        <f t="shared" si="60"/>
        <v>-3.1247829246730421E-4</v>
      </c>
      <c r="R135" s="14">
        <f t="shared" si="60"/>
        <v>-2.9131723428667424E-4</v>
      </c>
      <c r="S135" s="14">
        <f t="shared" si="60"/>
        <v>-2.5369757529888752E-4</v>
      </c>
      <c r="T135" s="14">
        <f t="shared" si="60"/>
        <v>-1.9726808681720749E-4</v>
      </c>
      <c r="U135" s="14">
        <f t="shared" si="60"/>
        <v>-1.22028768841634E-4</v>
      </c>
      <c r="V135" s="14">
        <f t="shared" si="60"/>
        <v>-2.7979621372166883E-5</v>
      </c>
      <c r="W135" s="14">
        <f t="shared" si="60"/>
        <v>8.4879355591193655E-5</v>
      </c>
      <c r="X135" s="14">
        <f t="shared" si="60"/>
        <v>2.1654816204844763E-4</v>
      </c>
      <c r="Y135" s="14">
        <f t="shared" si="60"/>
        <v>3.6702679799959517E-4</v>
      </c>
      <c r="Z135" s="14">
        <f t="shared" si="60"/>
        <v>5.3631526344463621E-4</v>
      </c>
    </row>
    <row r="136" spans="6:26">
      <c r="F136">
        <v>4</v>
      </c>
      <c r="G136" s="14">
        <f t="shared" ref="G136:Z136" si="61">(G$87-$K$84)*($G91-$B$96)</f>
        <v>2.0986249439137932E-4</v>
      </c>
      <c r="H136" s="14">
        <f t="shared" si="61"/>
        <v>1.4361918182592858E-4</v>
      </c>
      <c r="I136" s="14">
        <f t="shared" si="61"/>
        <v>8.4736237323305711E-5</v>
      </c>
      <c r="J136" s="14">
        <f t="shared" si="61"/>
        <v>3.3213660883510713E-5</v>
      </c>
      <c r="K136" s="14">
        <f t="shared" si="61"/>
        <v>-1.094854749345644E-5</v>
      </c>
      <c r="L136" s="14">
        <f t="shared" si="61"/>
        <v>-4.775038780759567E-5</v>
      </c>
      <c r="M136" s="14">
        <f t="shared" si="61"/>
        <v>-7.7191860058907082E-5</v>
      </c>
      <c r="N136" s="14">
        <f t="shared" si="61"/>
        <v>-9.9272964247390627E-5</v>
      </c>
      <c r="O136" s="14">
        <f t="shared" si="61"/>
        <v>-1.1399370037304635E-4</v>
      </c>
      <c r="P136" s="14">
        <f t="shared" si="61"/>
        <v>-1.222741144437277E-4</v>
      </c>
      <c r="Q136" s="14">
        <f t="shared" si="61"/>
        <v>-1.222741144437277E-4</v>
      </c>
      <c r="R136" s="14">
        <f t="shared" si="61"/>
        <v>-1.1399370037304641E-4</v>
      </c>
      <c r="S136" s="14">
        <f t="shared" si="61"/>
        <v>-9.9272964247390749E-5</v>
      </c>
      <c r="T136" s="14">
        <f t="shared" si="61"/>
        <v>-7.7191860058907258E-5</v>
      </c>
      <c r="U136" s="14">
        <f t="shared" si="61"/>
        <v>-4.77503878075959E-5</v>
      </c>
      <c r="V136" s="14">
        <f t="shared" si="61"/>
        <v>-1.0948547493456605E-5</v>
      </c>
      <c r="W136" s="14">
        <f t="shared" si="61"/>
        <v>3.3213660883510551E-5</v>
      </c>
      <c r="X136" s="14">
        <f t="shared" si="61"/>
        <v>8.4736237323305576E-5</v>
      </c>
      <c r="Y136" s="14">
        <f t="shared" si="61"/>
        <v>1.4361918182592852E-4</v>
      </c>
      <c r="Z136" s="14">
        <f t="shared" si="61"/>
        <v>2.0986249439137932E-4</v>
      </c>
    </row>
    <row r="137" spans="6:26">
      <c r="F137">
        <v>5</v>
      </c>
      <c r="G137" s="14">
        <f t="shared" ref="G137:Z137" si="62">(G$87-$K$84)*($G92-$B$96)</f>
        <v>-6.995416479712663E-5</v>
      </c>
      <c r="H137" s="14">
        <f t="shared" si="62"/>
        <v>-4.7873060608642983E-5</v>
      </c>
      <c r="I137" s="14">
        <f t="shared" si="62"/>
        <v>-2.8245412441101981E-5</v>
      </c>
      <c r="J137" s="14">
        <f t="shared" si="62"/>
        <v>-1.1071220294503601E-5</v>
      </c>
      <c r="K137" s="14">
        <f t="shared" si="62"/>
        <v>3.6495158311521567E-6</v>
      </c>
      <c r="L137" s="14">
        <f t="shared" si="62"/>
        <v>1.5916795935865266E-5</v>
      </c>
      <c r="M137" s="14">
        <f t="shared" si="62"/>
        <v>2.5730620019635761E-5</v>
      </c>
      <c r="N137" s="14">
        <f t="shared" si="62"/>
        <v>3.309098808246363E-5</v>
      </c>
      <c r="O137" s="14">
        <f t="shared" si="62"/>
        <v>3.7997900124348886E-5</v>
      </c>
      <c r="P137" s="14">
        <f t="shared" si="62"/>
        <v>4.0758038147909343E-5</v>
      </c>
      <c r="Q137" s="14">
        <f t="shared" si="62"/>
        <v>4.0758038147909343E-5</v>
      </c>
      <c r="R137" s="14">
        <f t="shared" si="62"/>
        <v>3.7997900124348906E-5</v>
      </c>
      <c r="S137" s="14">
        <f t="shared" si="62"/>
        <v>3.3090988082463671E-5</v>
      </c>
      <c r="T137" s="14">
        <f t="shared" si="62"/>
        <v>2.5730620019635822E-5</v>
      </c>
      <c r="U137" s="14">
        <f t="shared" si="62"/>
        <v>1.5916795935865341E-5</v>
      </c>
      <c r="V137" s="14">
        <f t="shared" si="62"/>
        <v>3.6495158311522113E-6</v>
      </c>
      <c r="W137" s="14">
        <f t="shared" si="62"/>
        <v>-1.1071220294503547E-5</v>
      </c>
      <c r="X137" s="14">
        <f t="shared" si="62"/>
        <v>-2.8245412441101933E-5</v>
      </c>
      <c r="Y137" s="14">
        <f t="shared" si="62"/>
        <v>-4.7873060608642969E-5</v>
      </c>
      <c r="Z137" s="14">
        <f t="shared" si="62"/>
        <v>-6.995416479712663E-5</v>
      </c>
    </row>
    <row r="138" spans="6:26">
      <c r="F138">
        <v>6</v>
      </c>
      <c r="G138" s="14">
        <f t="shared" ref="G138:Z138" si="63">(G$87-$K$84)*($G93-$B$96)</f>
        <v>-3.0313471412088156E-4</v>
      </c>
      <c r="H138" s="14">
        <f t="shared" si="63"/>
        <v>-2.0744992930411929E-4</v>
      </c>
      <c r="I138" s="14">
        <f t="shared" si="63"/>
        <v>-1.2239678724477505E-4</v>
      </c>
      <c r="J138" s="14">
        <f t="shared" si="63"/>
        <v>-4.7975287942848866E-5</v>
      </c>
      <c r="K138" s="14">
        <f t="shared" si="63"/>
        <v>1.5814568601659322E-5</v>
      </c>
      <c r="L138" s="14">
        <f t="shared" si="63"/>
        <v>6.8972782388749372E-5</v>
      </c>
      <c r="M138" s="14">
        <f t="shared" si="63"/>
        <v>1.1149935341842147E-4</v>
      </c>
      <c r="N138" s="14">
        <f t="shared" si="63"/>
        <v>1.4339428169067551E-4</v>
      </c>
      <c r="O138" s="14">
        <f t="shared" si="63"/>
        <v>1.6465756720551158E-4</v>
      </c>
      <c r="P138" s="14">
        <f t="shared" si="63"/>
        <v>1.7661816530760687E-4</v>
      </c>
      <c r="Q138" s="14">
        <f t="shared" si="63"/>
        <v>1.7661816530760687E-4</v>
      </c>
      <c r="R138" s="14">
        <f t="shared" si="63"/>
        <v>1.6465756720551166E-4</v>
      </c>
      <c r="S138" s="14">
        <f t="shared" si="63"/>
        <v>1.433942816906757E-4</v>
      </c>
      <c r="T138" s="14">
        <f t="shared" si="63"/>
        <v>1.1149935341842172E-4</v>
      </c>
      <c r="U138" s="14">
        <f t="shared" si="63"/>
        <v>6.897278238874971E-5</v>
      </c>
      <c r="V138" s="14">
        <f t="shared" si="63"/>
        <v>1.5814568601659556E-5</v>
      </c>
      <c r="W138" s="14">
        <f t="shared" si="63"/>
        <v>-4.7975287942848629E-5</v>
      </c>
      <c r="X138" s="14">
        <f t="shared" si="63"/>
        <v>-1.2239678724477486E-4</v>
      </c>
      <c r="Y138" s="14">
        <f t="shared" si="63"/>
        <v>-2.0744992930411921E-4</v>
      </c>
      <c r="Z138" s="14">
        <f t="shared" si="63"/>
        <v>-3.0313471412088156E-4</v>
      </c>
    </row>
    <row r="139" spans="6:26">
      <c r="F139">
        <v>7</v>
      </c>
      <c r="G139" s="14">
        <f t="shared" ref="G139:Z139" si="64">(G$87-$K$84)*($G94-$B$96)</f>
        <v>-4.8967915357988549E-4</v>
      </c>
      <c r="H139" s="14">
        <f t="shared" si="64"/>
        <v>-3.3511142426050029E-4</v>
      </c>
      <c r="I139" s="14">
        <f t="shared" si="64"/>
        <v>-1.9771788708771348E-4</v>
      </c>
      <c r="J139" s="14">
        <f t="shared" si="64"/>
        <v>-7.7498542061525056E-5</v>
      </c>
      <c r="K139" s="14">
        <f t="shared" si="64"/>
        <v>2.5546610818065048E-5</v>
      </c>
      <c r="L139" s="14">
        <f t="shared" si="64"/>
        <v>1.1141757155105664E-4</v>
      </c>
      <c r="M139" s="14">
        <f t="shared" si="64"/>
        <v>1.8011434013744999E-4</v>
      </c>
      <c r="N139" s="14">
        <f t="shared" si="64"/>
        <v>2.3163691657724497E-4</v>
      </c>
      <c r="O139" s="14">
        <f t="shared" si="64"/>
        <v>2.6598530087044167E-4</v>
      </c>
      <c r="P139" s="14">
        <f t="shared" si="64"/>
        <v>2.8530626703536489E-4</v>
      </c>
      <c r="Q139" s="14">
        <f t="shared" si="64"/>
        <v>2.8530626703536489E-4</v>
      </c>
      <c r="R139" s="14">
        <f t="shared" si="64"/>
        <v>2.6598530087044184E-4</v>
      </c>
      <c r="S139" s="14">
        <f t="shared" si="64"/>
        <v>2.3163691657724527E-4</v>
      </c>
      <c r="T139" s="14">
        <f t="shared" si="64"/>
        <v>1.8011434013745039E-4</v>
      </c>
      <c r="U139" s="14">
        <f t="shared" si="64"/>
        <v>1.1141757155105718E-4</v>
      </c>
      <c r="V139" s="14">
        <f t="shared" si="64"/>
        <v>2.5546610818065428E-5</v>
      </c>
      <c r="W139" s="14">
        <f t="shared" si="64"/>
        <v>-7.7498542061524677E-5</v>
      </c>
      <c r="X139" s="14">
        <f t="shared" si="64"/>
        <v>-1.9771788708771316E-4</v>
      </c>
      <c r="Y139" s="14">
        <f t="shared" si="64"/>
        <v>-3.3511142426050013E-4</v>
      </c>
      <c r="Z139" s="14">
        <f t="shared" si="64"/>
        <v>-4.8967915357988549E-4</v>
      </c>
    </row>
    <row r="140" spans="6:26">
      <c r="F140">
        <v>8</v>
      </c>
      <c r="G140" s="14">
        <f t="shared" ref="G140:Z140" si="65">(G$87-$K$84)*($G95-$B$96)</f>
        <v>-6.2958748317413842E-4</v>
      </c>
      <c r="H140" s="14">
        <f t="shared" si="65"/>
        <v>-4.3085754547778603E-4</v>
      </c>
      <c r="I140" s="14">
        <f t="shared" si="65"/>
        <v>-2.5420871196991734E-4</v>
      </c>
      <c r="J140" s="14">
        <f t="shared" si="65"/>
        <v>-9.9640982650532221E-5</v>
      </c>
      <c r="K140" s="14">
        <f t="shared" si="65"/>
        <v>3.2845642480369343E-5</v>
      </c>
      <c r="L140" s="14">
        <f t="shared" si="65"/>
        <v>1.432511634227871E-4</v>
      </c>
      <c r="M140" s="14">
        <f t="shared" si="65"/>
        <v>2.3157558017672139E-4</v>
      </c>
      <c r="N140" s="14">
        <f t="shared" si="65"/>
        <v>2.9781889274217211E-4</v>
      </c>
      <c r="O140" s="14">
        <f t="shared" si="65"/>
        <v>3.4198110111913931E-4</v>
      </c>
      <c r="P140" s="14">
        <f t="shared" si="65"/>
        <v>3.6682234333118341E-4</v>
      </c>
      <c r="Q140" s="14">
        <f t="shared" si="65"/>
        <v>3.6682234333118341E-4</v>
      </c>
      <c r="R140" s="14">
        <f t="shared" si="65"/>
        <v>3.4198110111913947E-4</v>
      </c>
      <c r="S140" s="14">
        <f t="shared" si="65"/>
        <v>2.9781889274217249E-4</v>
      </c>
      <c r="T140" s="14">
        <f t="shared" si="65"/>
        <v>2.3157558017672194E-4</v>
      </c>
      <c r="U140" s="14">
        <f t="shared" si="65"/>
        <v>1.4325116342278781E-4</v>
      </c>
      <c r="V140" s="14">
        <f t="shared" si="65"/>
        <v>3.2845642480369838E-5</v>
      </c>
      <c r="W140" s="14">
        <f t="shared" si="65"/>
        <v>-9.9640982650531733E-5</v>
      </c>
      <c r="X140" s="14">
        <f t="shared" si="65"/>
        <v>-2.542087119699169E-4</v>
      </c>
      <c r="Y140" s="14">
        <f t="shared" si="65"/>
        <v>-4.3085754547778586E-4</v>
      </c>
      <c r="Z140" s="14">
        <f t="shared" si="65"/>
        <v>-6.2958748317413842E-4</v>
      </c>
    </row>
    <row r="141" spans="6:26">
      <c r="F141">
        <v>9</v>
      </c>
      <c r="G141" s="14">
        <f t="shared" ref="G141:Z141" si="66">(G$87-$K$84)*($G96-$B$96)</f>
        <v>-7.2285970290364042E-4</v>
      </c>
      <c r="H141" s="14">
        <f t="shared" si="66"/>
        <v>-4.9468829295597661E-4</v>
      </c>
      <c r="I141" s="14">
        <f t="shared" si="66"/>
        <v>-2.9186926189138655E-4</v>
      </c>
      <c r="J141" s="14">
        <f t="shared" si="66"/>
        <v>-1.1440260970987033E-4</v>
      </c>
      <c r="K141" s="14">
        <f t="shared" si="66"/>
        <v>3.7711663588572213E-5</v>
      </c>
      <c r="L141" s="14">
        <f t="shared" si="66"/>
        <v>1.6447355800394077E-4</v>
      </c>
      <c r="M141" s="14">
        <f t="shared" si="66"/>
        <v>2.6588307353623571E-4</v>
      </c>
      <c r="N141" s="14">
        <f t="shared" si="66"/>
        <v>3.4194021018545687E-4</v>
      </c>
      <c r="O141" s="14">
        <f t="shared" si="66"/>
        <v>3.9264496795160438E-4</v>
      </c>
      <c r="P141" s="14">
        <f t="shared" si="66"/>
        <v>4.2116639419506239E-4</v>
      </c>
      <c r="Q141" s="14">
        <f t="shared" si="66"/>
        <v>4.2116639419506239E-4</v>
      </c>
      <c r="R141" s="14">
        <f t="shared" si="66"/>
        <v>3.926449679516046E-4</v>
      </c>
      <c r="S141" s="14">
        <f t="shared" si="66"/>
        <v>3.419402101854573E-4</v>
      </c>
      <c r="T141" s="14">
        <f t="shared" si="66"/>
        <v>2.6588307353623631E-4</v>
      </c>
      <c r="U141" s="14">
        <f t="shared" si="66"/>
        <v>1.6447355800394155E-4</v>
      </c>
      <c r="V141" s="14">
        <f t="shared" si="66"/>
        <v>3.7711663588572775E-5</v>
      </c>
      <c r="W141" s="14">
        <f t="shared" si="66"/>
        <v>-1.1440260970986976E-4</v>
      </c>
      <c r="X141" s="14">
        <f t="shared" si="66"/>
        <v>-2.9186926189138612E-4</v>
      </c>
      <c r="Y141" s="14">
        <f t="shared" si="66"/>
        <v>-4.9468829295597639E-4</v>
      </c>
      <c r="Z141" s="14">
        <f t="shared" si="66"/>
        <v>-7.2285970290364042E-4</v>
      </c>
    </row>
    <row r="142" spans="6:26">
      <c r="F142">
        <v>10</v>
      </c>
      <c r="G142" s="14">
        <f t="shared" ref="G142:Z142" si="67">(G$87-$K$84)*($G97-$B$96)</f>
        <v>-7.6949581276839136E-4</v>
      </c>
      <c r="H142" s="14">
        <f t="shared" si="67"/>
        <v>-5.2660366669507182E-4</v>
      </c>
      <c r="I142" s="14">
        <f t="shared" si="67"/>
        <v>-3.1069953685212119E-4</v>
      </c>
      <c r="J142" s="14">
        <f t="shared" si="67"/>
        <v>-1.2178342323953937E-4</v>
      </c>
      <c r="K142" s="14">
        <f t="shared" si="67"/>
        <v>4.0144674142673644E-5</v>
      </c>
      <c r="L142" s="14">
        <f t="shared" si="67"/>
        <v>1.7508475529451757E-4</v>
      </c>
      <c r="M142" s="14">
        <f t="shared" si="67"/>
        <v>2.830368202159928E-4</v>
      </c>
      <c r="N142" s="14">
        <f t="shared" si="67"/>
        <v>3.6400086890709922E-4</v>
      </c>
      <c r="O142" s="14">
        <f t="shared" si="67"/>
        <v>4.1797690136783689E-4</v>
      </c>
      <c r="P142" s="14">
        <f t="shared" si="67"/>
        <v>4.4833841962700193E-4</v>
      </c>
      <c r="Q142" s="14">
        <f t="shared" si="67"/>
        <v>4.4833841962700193E-4</v>
      </c>
      <c r="R142" s="14">
        <f t="shared" si="67"/>
        <v>4.1797690136783716E-4</v>
      </c>
      <c r="S142" s="14">
        <f t="shared" si="67"/>
        <v>3.6400086890709966E-4</v>
      </c>
      <c r="T142" s="14">
        <f t="shared" si="67"/>
        <v>2.8303682021599345E-4</v>
      </c>
      <c r="U142" s="14">
        <f t="shared" si="67"/>
        <v>1.7508475529451844E-4</v>
      </c>
      <c r="V142" s="14">
        <f t="shared" si="67"/>
        <v>4.0144674142674248E-5</v>
      </c>
      <c r="W142" s="14">
        <f t="shared" si="67"/>
        <v>-1.2178342323953878E-4</v>
      </c>
      <c r="X142" s="14">
        <f t="shared" si="67"/>
        <v>-3.106995368521207E-4</v>
      </c>
      <c r="Y142" s="14">
        <f t="shared" si="67"/>
        <v>-5.266036666950716E-4</v>
      </c>
      <c r="Z142" s="14">
        <f t="shared" si="67"/>
        <v>-7.6949581276839136E-4</v>
      </c>
    </row>
    <row r="143" spans="6:26">
      <c r="F143">
        <v>11</v>
      </c>
      <c r="G143" s="14">
        <f t="shared" ref="G143:Z143" si="68">(G$87-$K$84)*($G98-$B$96)</f>
        <v>-7.6949581276839136E-4</v>
      </c>
      <c r="H143" s="14">
        <f t="shared" si="68"/>
        <v>-5.2660366669507182E-4</v>
      </c>
      <c r="I143" s="14">
        <f t="shared" si="68"/>
        <v>-3.1069953685212119E-4</v>
      </c>
      <c r="J143" s="14">
        <f t="shared" si="68"/>
        <v>-1.2178342323953937E-4</v>
      </c>
      <c r="K143" s="14">
        <f t="shared" si="68"/>
        <v>4.0144674142673644E-5</v>
      </c>
      <c r="L143" s="14">
        <f t="shared" si="68"/>
        <v>1.7508475529451757E-4</v>
      </c>
      <c r="M143" s="14">
        <f t="shared" si="68"/>
        <v>2.830368202159928E-4</v>
      </c>
      <c r="N143" s="14">
        <f t="shared" si="68"/>
        <v>3.6400086890709922E-4</v>
      </c>
      <c r="O143" s="14">
        <f t="shared" si="68"/>
        <v>4.1797690136783689E-4</v>
      </c>
      <c r="P143" s="14">
        <f t="shared" si="68"/>
        <v>4.4833841962700193E-4</v>
      </c>
      <c r="Q143" s="14">
        <f t="shared" si="68"/>
        <v>4.4833841962700193E-4</v>
      </c>
      <c r="R143" s="14">
        <f t="shared" si="68"/>
        <v>4.1797690136783716E-4</v>
      </c>
      <c r="S143" s="14">
        <f t="shared" si="68"/>
        <v>3.6400086890709966E-4</v>
      </c>
      <c r="T143" s="14">
        <f t="shared" si="68"/>
        <v>2.8303682021599345E-4</v>
      </c>
      <c r="U143" s="14">
        <f t="shared" si="68"/>
        <v>1.7508475529451844E-4</v>
      </c>
      <c r="V143" s="14">
        <f t="shared" si="68"/>
        <v>4.0144674142674248E-5</v>
      </c>
      <c r="W143" s="14">
        <f t="shared" si="68"/>
        <v>-1.2178342323953878E-4</v>
      </c>
      <c r="X143" s="14">
        <f t="shared" si="68"/>
        <v>-3.106995368521207E-4</v>
      </c>
      <c r="Y143" s="14">
        <f t="shared" si="68"/>
        <v>-5.266036666950716E-4</v>
      </c>
      <c r="Z143" s="14">
        <f t="shared" si="68"/>
        <v>-7.6949581276839136E-4</v>
      </c>
    </row>
    <row r="144" spans="6:26">
      <c r="F144">
        <v>12</v>
      </c>
      <c r="G144" s="14">
        <f t="shared" ref="G144:Z144" si="69">(G$87-$K$84)*($G99-$B$96)</f>
        <v>-7.2285970290364042E-4</v>
      </c>
      <c r="H144" s="14">
        <f t="shared" si="69"/>
        <v>-4.9468829295597661E-4</v>
      </c>
      <c r="I144" s="14">
        <f t="shared" si="69"/>
        <v>-2.9186926189138655E-4</v>
      </c>
      <c r="J144" s="14">
        <f t="shared" si="69"/>
        <v>-1.1440260970987033E-4</v>
      </c>
      <c r="K144" s="14">
        <f t="shared" si="69"/>
        <v>3.7711663588572213E-5</v>
      </c>
      <c r="L144" s="14">
        <f t="shared" si="69"/>
        <v>1.6447355800394077E-4</v>
      </c>
      <c r="M144" s="14">
        <f t="shared" si="69"/>
        <v>2.6588307353623571E-4</v>
      </c>
      <c r="N144" s="14">
        <f t="shared" si="69"/>
        <v>3.4194021018545687E-4</v>
      </c>
      <c r="O144" s="14">
        <f t="shared" si="69"/>
        <v>3.9264496795160438E-4</v>
      </c>
      <c r="P144" s="14">
        <f t="shared" si="69"/>
        <v>4.2116639419506239E-4</v>
      </c>
      <c r="Q144" s="14">
        <f t="shared" si="69"/>
        <v>4.2116639419506239E-4</v>
      </c>
      <c r="R144" s="14">
        <f t="shared" si="69"/>
        <v>3.926449679516046E-4</v>
      </c>
      <c r="S144" s="14">
        <f t="shared" si="69"/>
        <v>3.419402101854573E-4</v>
      </c>
      <c r="T144" s="14">
        <f t="shared" si="69"/>
        <v>2.6588307353623631E-4</v>
      </c>
      <c r="U144" s="14">
        <f t="shared" si="69"/>
        <v>1.6447355800394155E-4</v>
      </c>
      <c r="V144" s="14">
        <f t="shared" si="69"/>
        <v>3.7711663588572775E-5</v>
      </c>
      <c r="W144" s="14">
        <f t="shared" si="69"/>
        <v>-1.1440260970986976E-4</v>
      </c>
      <c r="X144" s="14">
        <f t="shared" si="69"/>
        <v>-2.9186926189138612E-4</v>
      </c>
      <c r="Y144" s="14">
        <f t="shared" si="69"/>
        <v>-4.9468829295597639E-4</v>
      </c>
      <c r="Z144" s="14">
        <f t="shared" si="69"/>
        <v>-7.2285970290364042E-4</v>
      </c>
    </row>
    <row r="145" spans="6:26">
      <c r="F145">
        <v>13</v>
      </c>
      <c r="G145" s="14">
        <f t="shared" ref="G145:Z145" si="70">(G$87-$K$84)*($G100-$B$96)</f>
        <v>-6.2958748317413842E-4</v>
      </c>
      <c r="H145" s="14">
        <f t="shared" si="70"/>
        <v>-4.3085754547778603E-4</v>
      </c>
      <c r="I145" s="14">
        <f t="shared" si="70"/>
        <v>-2.5420871196991734E-4</v>
      </c>
      <c r="J145" s="14">
        <f t="shared" si="70"/>
        <v>-9.9640982650532221E-5</v>
      </c>
      <c r="K145" s="14">
        <f t="shared" si="70"/>
        <v>3.2845642480369343E-5</v>
      </c>
      <c r="L145" s="14">
        <f t="shared" si="70"/>
        <v>1.432511634227871E-4</v>
      </c>
      <c r="M145" s="14">
        <f t="shared" si="70"/>
        <v>2.3157558017672139E-4</v>
      </c>
      <c r="N145" s="14">
        <f t="shared" si="70"/>
        <v>2.9781889274217211E-4</v>
      </c>
      <c r="O145" s="14">
        <f t="shared" si="70"/>
        <v>3.4198110111913931E-4</v>
      </c>
      <c r="P145" s="14">
        <f t="shared" si="70"/>
        <v>3.6682234333118341E-4</v>
      </c>
      <c r="Q145" s="14">
        <f t="shared" si="70"/>
        <v>3.6682234333118341E-4</v>
      </c>
      <c r="R145" s="14">
        <f t="shared" si="70"/>
        <v>3.4198110111913947E-4</v>
      </c>
      <c r="S145" s="14">
        <f t="shared" si="70"/>
        <v>2.9781889274217249E-4</v>
      </c>
      <c r="T145" s="14">
        <f t="shared" si="70"/>
        <v>2.3157558017672194E-4</v>
      </c>
      <c r="U145" s="14">
        <f t="shared" si="70"/>
        <v>1.4325116342278781E-4</v>
      </c>
      <c r="V145" s="14">
        <f t="shared" si="70"/>
        <v>3.2845642480369838E-5</v>
      </c>
      <c r="W145" s="14">
        <f t="shared" si="70"/>
        <v>-9.9640982650531733E-5</v>
      </c>
      <c r="X145" s="14">
        <f t="shared" si="70"/>
        <v>-2.542087119699169E-4</v>
      </c>
      <c r="Y145" s="14">
        <f t="shared" si="70"/>
        <v>-4.3085754547778586E-4</v>
      </c>
      <c r="Z145" s="14">
        <f t="shared" si="70"/>
        <v>-6.2958748317413842E-4</v>
      </c>
    </row>
    <row r="146" spans="6:26">
      <c r="F146">
        <v>14</v>
      </c>
      <c r="G146" s="14">
        <f t="shared" ref="G146:Z146" si="71">(G$87-$K$84)*($G101-$B$96)</f>
        <v>-4.8967915357988549E-4</v>
      </c>
      <c r="H146" s="14">
        <f t="shared" si="71"/>
        <v>-3.3511142426050029E-4</v>
      </c>
      <c r="I146" s="14">
        <f t="shared" si="71"/>
        <v>-1.9771788708771348E-4</v>
      </c>
      <c r="J146" s="14">
        <f t="shared" si="71"/>
        <v>-7.7498542061525056E-5</v>
      </c>
      <c r="K146" s="14">
        <f t="shared" si="71"/>
        <v>2.5546610818065048E-5</v>
      </c>
      <c r="L146" s="14">
        <f t="shared" si="71"/>
        <v>1.1141757155105664E-4</v>
      </c>
      <c r="M146" s="14">
        <f t="shared" si="71"/>
        <v>1.8011434013744999E-4</v>
      </c>
      <c r="N146" s="14">
        <f t="shared" si="71"/>
        <v>2.3163691657724497E-4</v>
      </c>
      <c r="O146" s="14">
        <f t="shared" si="71"/>
        <v>2.6598530087044167E-4</v>
      </c>
      <c r="P146" s="14">
        <f t="shared" si="71"/>
        <v>2.8530626703536489E-4</v>
      </c>
      <c r="Q146" s="14">
        <f t="shared" si="71"/>
        <v>2.8530626703536489E-4</v>
      </c>
      <c r="R146" s="14">
        <f t="shared" si="71"/>
        <v>2.6598530087044184E-4</v>
      </c>
      <c r="S146" s="14">
        <f t="shared" si="71"/>
        <v>2.3163691657724527E-4</v>
      </c>
      <c r="T146" s="14">
        <f t="shared" si="71"/>
        <v>1.8011434013745039E-4</v>
      </c>
      <c r="U146" s="14">
        <f t="shared" si="71"/>
        <v>1.1141757155105718E-4</v>
      </c>
      <c r="V146" s="14">
        <f t="shared" si="71"/>
        <v>2.5546610818065428E-5</v>
      </c>
      <c r="W146" s="14">
        <f t="shared" si="71"/>
        <v>-7.7498542061524677E-5</v>
      </c>
      <c r="X146" s="14">
        <f t="shared" si="71"/>
        <v>-1.9771788708771316E-4</v>
      </c>
      <c r="Y146" s="14">
        <f t="shared" si="71"/>
        <v>-3.3511142426050013E-4</v>
      </c>
      <c r="Z146" s="14">
        <f t="shared" si="71"/>
        <v>-4.8967915357988549E-4</v>
      </c>
    </row>
    <row r="147" spans="6:26">
      <c r="F147">
        <v>15</v>
      </c>
      <c r="G147" s="14">
        <f t="shared" ref="G147:Z147" si="72">(G$87-$K$84)*($G102-$B$96)</f>
        <v>-3.0313471412088156E-4</v>
      </c>
      <c r="H147" s="14">
        <f t="shared" si="72"/>
        <v>-2.0744992930411929E-4</v>
      </c>
      <c r="I147" s="14">
        <f t="shared" si="72"/>
        <v>-1.2239678724477505E-4</v>
      </c>
      <c r="J147" s="14">
        <f t="shared" si="72"/>
        <v>-4.7975287942848866E-5</v>
      </c>
      <c r="K147" s="14">
        <f t="shared" si="72"/>
        <v>1.5814568601659322E-5</v>
      </c>
      <c r="L147" s="14">
        <f t="shared" si="72"/>
        <v>6.8972782388749372E-5</v>
      </c>
      <c r="M147" s="14">
        <f t="shared" si="72"/>
        <v>1.1149935341842147E-4</v>
      </c>
      <c r="N147" s="14">
        <f t="shared" si="72"/>
        <v>1.4339428169067551E-4</v>
      </c>
      <c r="O147" s="14">
        <f t="shared" si="72"/>
        <v>1.6465756720551158E-4</v>
      </c>
      <c r="P147" s="14">
        <f t="shared" si="72"/>
        <v>1.7661816530760687E-4</v>
      </c>
      <c r="Q147" s="14">
        <f t="shared" si="72"/>
        <v>1.7661816530760687E-4</v>
      </c>
      <c r="R147" s="14">
        <f t="shared" si="72"/>
        <v>1.6465756720551166E-4</v>
      </c>
      <c r="S147" s="14">
        <f t="shared" si="72"/>
        <v>1.433942816906757E-4</v>
      </c>
      <c r="T147" s="14">
        <f t="shared" si="72"/>
        <v>1.1149935341842172E-4</v>
      </c>
      <c r="U147" s="14">
        <f t="shared" si="72"/>
        <v>6.897278238874971E-5</v>
      </c>
      <c r="V147" s="14">
        <f t="shared" si="72"/>
        <v>1.5814568601659556E-5</v>
      </c>
      <c r="W147" s="14">
        <f t="shared" si="72"/>
        <v>-4.7975287942848629E-5</v>
      </c>
      <c r="X147" s="14">
        <f t="shared" si="72"/>
        <v>-1.2239678724477486E-4</v>
      </c>
      <c r="Y147" s="14">
        <f t="shared" si="72"/>
        <v>-2.0744992930411921E-4</v>
      </c>
      <c r="Z147" s="14">
        <f t="shared" si="72"/>
        <v>-3.0313471412088156E-4</v>
      </c>
    </row>
    <row r="148" spans="6:26">
      <c r="F148">
        <v>16</v>
      </c>
      <c r="G148" s="14">
        <f t="shared" ref="G148:Z148" si="73">(G$87-$K$84)*($G103-$B$96)</f>
        <v>-6.995416479712663E-5</v>
      </c>
      <c r="H148" s="14">
        <f t="shared" si="73"/>
        <v>-4.7873060608642983E-5</v>
      </c>
      <c r="I148" s="14">
        <f t="shared" si="73"/>
        <v>-2.8245412441101981E-5</v>
      </c>
      <c r="J148" s="14">
        <f t="shared" si="73"/>
        <v>-1.1071220294503601E-5</v>
      </c>
      <c r="K148" s="14">
        <f t="shared" si="73"/>
        <v>3.6495158311521567E-6</v>
      </c>
      <c r="L148" s="14">
        <f t="shared" si="73"/>
        <v>1.5916795935865266E-5</v>
      </c>
      <c r="M148" s="14">
        <f t="shared" si="73"/>
        <v>2.5730620019635761E-5</v>
      </c>
      <c r="N148" s="14">
        <f t="shared" si="73"/>
        <v>3.309098808246363E-5</v>
      </c>
      <c r="O148" s="14">
        <f t="shared" si="73"/>
        <v>3.7997900124348886E-5</v>
      </c>
      <c r="P148" s="14">
        <f t="shared" si="73"/>
        <v>4.0758038147909343E-5</v>
      </c>
      <c r="Q148" s="14">
        <f t="shared" si="73"/>
        <v>4.0758038147909343E-5</v>
      </c>
      <c r="R148" s="14">
        <f t="shared" si="73"/>
        <v>3.7997900124348906E-5</v>
      </c>
      <c r="S148" s="14">
        <f t="shared" si="73"/>
        <v>3.3090988082463671E-5</v>
      </c>
      <c r="T148" s="14">
        <f t="shared" si="73"/>
        <v>2.5730620019635822E-5</v>
      </c>
      <c r="U148" s="14">
        <f t="shared" si="73"/>
        <v>1.5916795935865341E-5</v>
      </c>
      <c r="V148" s="14">
        <f t="shared" si="73"/>
        <v>3.6495158311522113E-6</v>
      </c>
      <c r="W148" s="14">
        <f t="shared" si="73"/>
        <v>-1.1071220294503547E-5</v>
      </c>
      <c r="X148" s="14">
        <f t="shared" si="73"/>
        <v>-2.8245412441101933E-5</v>
      </c>
      <c r="Y148" s="14">
        <f t="shared" si="73"/>
        <v>-4.7873060608642969E-5</v>
      </c>
      <c r="Z148" s="14">
        <f t="shared" si="73"/>
        <v>-6.995416479712663E-5</v>
      </c>
    </row>
    <row r="149" spans="6:26">
      <c r="F149">
        <v>17</v>
      </c>
      <c r="G149" s="14">
        <f t="shared" ref="G149:Z149" si="74">(G$87-$K$84)*($G104-$B$96)</f>
        <v>2.0986249439137932E-4</v>
      </c>
      <c r="H149" s="14">
        <f t="shared" si="74"/>
        <v>1.4361918182592858E-4</v>
      </c>
      <c r="I149" s="14">
        <f t="shared" si="74"/>
        <v>8.4736237323305711E-5</v>
      </c>
      <c r="J149" s="14">
        <f t="shared" si="74"/>
        <v>3.3213660883510713E-5</v>
      </c>
      <c r="K149" s="14">
        <f t="shared" si="74"/>
        <v>-1.094854749345644E-5</v>
      </c>
      <c r="L149" s="14">
        <f t="shared" si="74"/>
        <v>-4.775038780759567E-5</v>
      </c>
      <c r="M149" s="14">
        <f t="shared" si="74"/>
        <v>-7.7191860058907082E-5</v>
      </c>
      <c r="N149" s="14">
        <f t="shared" si="74"/>
        <v>-9.9272964247390627E-5</v>
      </c>
      <c r="O149" s="14">
        <f t="shared" si="74"/>
        <v>-1.1399370037304635E-4</v>
      </c>
      <c r="P149" s="14">
        <f t="shared" si="74"/>
        <v>-1.222741144437277E-4</v>
      </c>
      <c r="Q149" s="14">
        <f t="shared" si="74"/>
        <v>-1.222741144437277E-4</v>
      </c>
      <c r="R149" s="14">
        <f t="shared" si="74"/>
        <v>-1.1399370037304641E-4</v>
      </c>
      <c r="S149" s="14">
        <f t="shared" si="74"/>
        <v>-9.9272964247390749E-5</v>
      </c>
      <c r="T149" s="14">
        <f t="shared" si="74"/>
        <v>-7.7191860058907258E-5</v>
      </c>
      <c r="U149" s="14">
        <f t="shared" si="74"/>
        <v>-4.77503878075959E-5</v>
      </c>
      <c r="V149" s="14">
        <f t="shared" si="74"/>
        <v>-1.0948547493456605E-5</v>
      </c>
      <c r="W149" s="14">
        <f t="shared" si="74"/>
        <v>3.3213660883510551E-5</v>
      </c>
      <c r="X149" s="14">
        <f t="shared" si="74"/>
        <v>8.4736237323305576E-5</v>
      </c>
      <c r="Y149" s="14">
        <f t="shared" si="74"/>
        <v>1.4361918182592852E-4</v>
      </c>
      <c r="Z149" s="14">
        <f t="shared" si="74"/>
        <v>2.0986249439137932E-4</v>
      </c>
    </row>
    <row r="150" spans="6:26">
      <c r="F150">
        <v>18</v>
      </c>
      <c r="G150" s="14">
        <f t="shared" ref="G150:Z150" si="75">(G$87-$K$84)*($G105-$B$96)</f>
        <v>5.3631526344463621E-4</v>
      </c>
      <c r="H150" s="14">
        <f t="shared" si="75"/>
        <v>3.6702679799959534E-4</v>
      </c>
      <c r="I150" s="14">
        <f t="shared" si="75"/>
        <v>2.1654816204844798E-4</v>
      </c>
      <c r="J150" s="14">
        <f t="shared" si="75"/>
        <v>8.4879355591194075E-5</v>
      </c>
      <c r="K150" s="14">
        <f t="shared" si="75"/>
        <v>-2.7979621372166466E-5</v>
      </c>
      <c r="L150" s="14">
        <f t="shared" si="75"/>
        <v>-1.220287688416334E-4</v>
      </c>
      <c r="M150" s="14">
        <f t="shared" si="75"/>
        <v>-1.9726808681720702E-4</v>
      </c>
      <c r="N150" s="14">
        <f t="shared" si="75"/>
        <v>-2.5369757529888724E-4</v>
      </c>
      <c r="O150" s="14">
        <f t="shared" si="75"/>
        <v>-2.9131723428667408E-4</v>
      </c>
      <c r="P150" s="14">
        <f t="shared" si="75"/>
        <v>-3.1247829246730421E-4</v>
      </c>
      <c r="Q150" s="14">
        <f t="shared" si="75"/>
        <v>-3.1247829246730421E-4</v>
      </c>
      <c r="R150" s="14">
        <f t="shared" si="75"/>
        <v>-2.9131723428667424E-4</v>
      </c>
      <c r="S150" s="14">
        <f t="shared" si="75"/>
        <v>-2.5369757529888752E-4</v>
      </c>
      <c r="T150" s="14">
        <f t="shared" si="75"/>
        <v>-1.9726808681720749E-4</v>
      </c>
      <c r="U150" s="14">
        <f t="shared" si="75"/>
        <v>-1.22028768841634E-4</v>
      </c>
      <c r="V150" s="14">
        <f t="shared" si="75"/>
        <v>-2.7979621372166883E-5</v>
      </c>
      <c r="W150" s="14">
        <f t="shared" si="75"/>
        <v>8.4879355591193655E-5</v>
      </c>
      <c r="X150" s="14">
        <f t="shared" si="75"/>
        <v>2.1654816204844763E-4</v>
      </c>
      <c r="Y150" s="14">
        <f t="shared" si="75"/>
        <v>3.6702679799959517E-4</v>
      </c>
      <c r="Z150" s="14">
        <f t="shared" si="75"/>
        <v>5.3631526344463621E-4</v>
      </c>
    </row>
    <row r="151" spans="6:26">
      <c r="F151">
        <v>19</v>
      </c>
      <c r="G151" s="14">
        <f t="shared" ref="G151:Z151" si="76">(G$87-$K$84)*($G106-$B$96)</f>
        <v>9.0940414236264408E-4</v>
      </c>
      <c r="H151" s="14">
        <f t="shared" si="76"/>
        <v>6.2234978791235744E-4</v>
      </c>
      <c r="I151" s="14">
        <f t="shared" si="76"/>
        <v>3.6719036173432493E-4</v>
      </c>
      <c r="J151" s="14">
        <f t="shared" si="76"/>
        <v>1.439258638285465E-4</v>
      </c>
      <c r="K151" s="14">
        <f t="shared" si="76"/>
        <v>-4.7443705804977926E-5</v>
      </c>
      <c r="L151" s="14">
        <f t="shared" si="76"/>
        <v>-2.0691834716624798E-4</v>
      </c>
      <c r="M151" s="14">
        <f t="shared" si="76"/>
        <v>-3.3449806025526412E-4</v>
      </c>
      <c r="N151" s="14">
        <f t="shared" si="76"/>
        <v>-4.3018284507202623E-4</v>
      </c>
      <c r="O151" s="14">
        <f t="shared" si="76"/>
        <v>-4.9397270161653437E-4</v>
      </c>
      <c r="P151" s="14">
        <f t="shared" si="76"/>
        <v>-5.2985449592282024E-4</v>
      </c>
      <c r="Q151" s="14">
        <f t="shared" si="76"/>
        <v>-5.2985449592282024E-4</v>
      </c>
      <c r="R151" s="14">
        <f t="shared" si="76"/>
        <v>-4.9397270161653469E-4</v>
      </c>
      <c r="S151" s="14">
        <f t="shared" si="76"/>
        <v>-4.3018284507202677E-4</v>
      </c>
      <c r="T151" s="14">
        <f t="shared" si="76"/>
        <v>-3.3449806025526488E-4</v>
      </c>
      <c r="U151" s="14">
        <f t="shared" si="76"/>
        <v>-2.0691834716624898E-4</v>
      </c>
      <c r="V151" s="14">
        <f t="shared" si="76"/>
        <v>-4.7443705804978637E-5</v>
      </c>
      <c r="W151" s="14">
        <f t="shared" si="76"/>
        <v>1.4392586382854579E-4</v>
      </c>
      <c r="X151" s="14">
        <f t="shared" si="76"/>
        <v>3.6719036173432434E-4</v>
      </c>
      <c r="Y151" s="14">
        <f t="shared" si="76"/>
        <v>6.2234978791235723E-4</v>
      </c>
      <c r="Z151" s="14">
        <f t="shared" si="76"/>
        <v>9.0940414236264408E-4</v>
      </c>
    </row>
    <row r="152" spans="6:26">
      <c r="F152">
        <v>20</v>
      </c>
      <c r="G152" s="14">
        <f t="shared" ref="G152:Z152" si="77">(G$87-$K$84)*($G107-$B$96)</f>
        <v>1.3291291311454032E-3</v>
      </c>
      <c r="H152" s="14">
        <f t="shared" si="77"/>
        <v>9.0958815156421487E-4</v>
      </c>
      <c r="I152" s="14">
        <f t="shared" si="77"/>
        <v>5.3666283638093655E-4</v>
      </c>
      <c r="J152" s="14">
        <f t="shared" si="77"/>
        <v>2.1035318559556798E-4</v>
      </c>
      <c r="K152" s="14">
        <f t="shared" si="77"/>
        <v>-6.934080079189083E-5</v>
      </c>
      <c r="L152" s="14">
        <f t="shared" si="77"/>
        <v>-3.0241912278143943E-4</v>
      </c>
      <c r="M152" s="14">
        <f t="shared" si="77"/>
        <v>-4.8888178037307848E-4</v>
      </c>
      <c r="N152" s="14">
        <f t="shared" si="77"/>
        <v>-6.2872877356680767E-4</v>
      </c>
      <c r="O152" s="14">
        <f t="shared" si="77"/>
        <v>-7.2196010236262728E-4</v>
      </c>
      <c r="P152" s="14">
        <f t="shared" si="77"/>
        <v>-7.7440272481027592E-4</v>
      </c>
      <c r="Q152" s="14">
        <f t="shared" si="77"/>
        <v>-7.7440272481027592E-4</v>
      </c>
      <c r="R152" s="14">
        <f t="shared" si="77"/>
        <v>-7.2196010236262771E-4</v>
      </c>
      <c r="S152" s="14">
        <f t="shared" si="77"/>
        <v>-6.2872877356680843E-4</v>
      </c>
      <c r="T152" s="14">
        <f t="shared" si="77"/>
        <v>-4.8888178037307956E-4</v>
      </c>
      <c r="U152" s="14">
        <f t="shared" si="77"/>
        <v>-3.0241912278144089E-4</v>
      </c>
      <c r="V152" s="14">
        <f t="shared" si="77"/>
        <v>-6.934080079189186E-5</v>
      </c>
      <c r="W152" s="14">
        <f t="shared" si="77"/>
        <v>2.1035318559556695E-4</v>
      </c>
      <c r="X152" s="14">
        <f t="shared" si="77"/>
        <v>5.3666283638093568E-4</v>
      </c>
      <c r="Y152" s="14">
        <f t="shared" si="77"/>
        <v>9.0958815156421443E-4</v>
      </c>
      <c r="Z152" s="14">
        <f t="shared" si="77"/>
        <v>1.3291291311454032E-3</v>
      </c>
    </row>
    <row r="154" spans="6:26">
      <c r="G154" s="9"/>
      <c r="H154" s="8"/>
      <c r="I154" s="8"/>
      <c r="J154" s="8"/>
      <c r="K154" s="8"/>
      <c r="L154" s="8"/>
      <c r="M154" s="8"/>
      <c r="N154" s="8"/>
      <c r="O154" s="8"/>
      <c r="P154" s="8"/>
      <c r="Q154" s="8"/>
      <c r="R154" s="8"/>
      <c r="S154" s="8"/>
    </row>
    <row r="155" spans="6:26">
      <c r="G155" s="8">
        <f>G132</f>
        <v>20</v>
      </c>
      <c r="H155" s="8">
        <f t="shared" ref="H155:Z155" si="78">H132</f>
        <v>23.157894736842106</v>
      </c>
      <c r="I155" s="8">
        <f t="shared" si="78"/>
        <v>26.315789473684212</v>
      </c>
      <c r="J155" s="8">
        <f t="shared" si="78"/>
        <v>29.473684210526319</v>
      </c>
      <c r="K155" s="8">
        <f t="shared" si="78"/>
        <v>32.631578947368425</v>
      </c>
      <c r="L155" s="8">
        <f t="shared" si="78"/>
        <v>35.789473684210527</v>
      </c>
      <c r="M155" s="8">
        <f t="shared" si="78"/>
        <v>38.94736842105263</v>
      </c>
      <c r="N155" s="8">
        <f t="shared" si="78"/>
        <v>42.105263157894733</v>
      </c>
      <c r="O155" s="8">
        <f t="shared" si="78"/>
        <v>45.263157894736835</v>
      </c>
      <c r="P155" s="8">
        <f t="shared" si="78"/>
        <v>48.421052631578938</v>
      </c>
      <c r="Q155" s="8">
        <f t="shared" si="78"/>
        <v>51.578947368421041</v>
      </c>
      <c r="R155" s="8">
        <f t="shared" si="78"/>
        <v>54.736842105263143</v>
      </c>
      <c r="S155" s="8">
        <f t="shared" si="78"/>
        <v>57.894736842105246</v>
      </c>
      <c r="T155" s="8">
        <f t="shared" si="78"/>
        <v>61.052631578947349</v>
      </c>
      <c r="U155" s="8">
        <f t="shared" si="78"/>
        <v>64.210526315789451</v>
      </c>
      <c r="V155" s="8">
        <f t="shared" si="78"/>
        <v>67.368421052631561</v>
      </c>
      <c r="W155" s="8">
        <f t="shared" si="78"/>
        <v>70.526315789473671</v>
      </c>
      <c r="X155" s="8">
        <f t="shared" si="78"/>
        <v>73.68421052631578</v>
      </c>
      <c r="Y155" s="8">
        <f t="shared" si="78"/>
        <v>76.84210526315789</v>
      </c>
      <c r="Z155" s="8">
        <f t="shared" si="78"/>
        <v>80</v>
      </c>
    </row>
    <row r="156" spans="6:26">
      <c r="F156">
        <v>1</v>
      </c>
      <c r="G156" s="14">
        <f t="shared" ref="G156:Z156" si="79">((G$87-$K$84)/$K$85)*(($G88-$B$96)/$B$97)</f>
        <v>3.5144632079679829</v>
      </c>
      <c r="H156" s="14">
        <f t="shared" si="79"/>
        <v>2.4051192755975537</v>
      </c>
      <c r="I156" s="14">
        <f t="shared" si="79"/>
        <v>1.4190357801571731</v>
      </c>
      <c r="J156" s="14">
        <f t="shared" si="79"/>
        <v>0.55621272164683999</v>
      </c>
      <c r="K156" s="14">
        <f t="shared" si="79"/>
        <v>-0.18334989993344586</v>
      </c>
      <c r="L156" s="14">
        <f t="shared" si="79"/>
        <v>-0.79965208458368287</v>
      </c>
      <c r="M156" s="14">
        <f t="shared" si="79"/>
        <v>-1.2926938323038728</v>
      </c>
      <c r="N156" s="14">
        <f t="shared" si="79"/>
        <v>-1.6624751430940155</v>
      </c>
      <c r="O156" s="14">
        <f t="shared" si="79"/>
        <v>-1.9089960169541105</v>
      </c>
      <c r="P156" s="14">
        <f t="shared" si="79"/>
        <v>-2.0476640085004147</v>
      </c>
      <c r="Q156" s="14">
        <f t="shared" si="79"/>
        <v>-2.0476640085004147</v>
      </c>
      <c r="R156" s="14">
        <f t="shared" si="79"/>
        <v>-1.9089960169541118</v>
      </c>
      <c r="S156" s="14">
        <f t="shared" si="79"/>
        <v>-1.6624751430940174</v>
      </c>
      <c r="T156" s="14">
        <f t="shared" si="79"/>
        <v>-1.2926938323038759</v>
      </c>
      <c r="U156" s="14">
        <f t="shared" si="79"/>
        <v>-0.79965208458368675</v>
      </c>
      <c r="V156" s="14">
        <f t="shared" si="79"/>
        <v>-0.18334989993344861</v>
      </c>
      <c r="W156" s="14">
        <f t="shared" si="79"/>
        <v>0.55621272164683722</v>
      </c>
      <c r="X156" s="14">
        <f t="shared" si="79"/>
        <v>1.4190357801571709</v>
      </c>
      <c r="Y156" s="14">
        <f t="shared" si="79"/>
        <v>2.4051192755975532</v>
      </c>
      <c r="Z156" s="14">
        <f t="shared" si="79"/>
        <v>3.5144632079679829</v>
      </c>
    </row>
    <row r="157" spans="6:26">
      <c r="F157">
        <v>2</v>
      </c>
      <c r="G157" s="14">
        <f t="shared" ref="G157:Z157" si="80">((G$87-$K$84)/$K$85)*(($G89-$B$96)/$B$97)</f>
        <v>2.404632721241251</v>
      </c>
      <c r="H157" s="14">
        <f t="shared" si="80"/>
        <v>1.6456079254088523</v>
      </c>
      <c r="I157" s="14">
        <f t="shared" si="80"/>
        <v>0.97091921800227621</v>
      </c>
      <c r="J157" s="14">
        <f t="shared" si="80"/>
        <v>0.38056659902152201</v>
      </c>
      <c r="K157" s="14">
        <f t="shared" si="80"/>
        <v>-0.1254499315334103</v>
      </c>
      <c r="L157" s="14">
        <f t="shared" si="80"/>
        <v>-0.54713037366251971</v>
      </c>
      <c r="M157" s="14">
        <f t="shared" si="80"/>
        <v>-0.88447472736580757</v>
      </c>
      <c r="N157" s="14">
        <f t="shared" si="80"/>
        <v>-1.1374829926432735</v>
      </c>
      <c r="O157" s="14">
        <f t="shared" si="80"/>
        <v>-1.3061551694949174</v>
      </c>
      <c r="P157" s="14">
        <f t="shared" si="80"/>
        <v>-1.4010332689739675</v>
      </c>
      <c r="Q157" s="14">
        <f t="shared" si="80"/>
        <v>-1.4010332689739675</v>
      </c>
      <c r="R157" s="14">
        <f t="shared" si="80"/>
        <v>-1.3061551694949183</v>
      </c>
      <c r="S157" s="14">
        <f t="shared" si="80"/>
        <v>-1.137482992643275</v>
      </c>
      <c r="T157" s="14">
        <f t="shared" si="80"/>
        <v>-0.88447472736580968</v>
      </c>
      <c r="U157" s="14">
        <f t="shared" si="80"/>
        <v>-0.54713037366252248</v>
      </c>
      <c r="V157" s="14">
        <f t="shared" si="80"/>
        <v>-0.12544993153341219</v>
      </c>
      <c r="W157" s="14">
        <f t="shared" si="80"/>
        <v>0.38056659902152007</v>
      </c>
      <c r="X157" s="14">
        <f t="shared" si="80"/>
        <v>0.97091921800227465</v>
      </c>
      <c r="Y157" s="14">
        <f t="shared" si="80"/>
        <v>1.6456079254088518</v>
      </c>
      <c r="Z157" s="14">
        <f t="shared" si="80"/>
        <v>2.404632721241251</v>
      </c>
    </row>
    <row r="158" spans="6:26">
      <c r="F158">
        <v>3</v>
      </c>
      <c r="G158" s="14">
        <f t="shared" ref="G158:Z158" si="81">((G$87-$K$84)/$K$85)*(($G90-$B$96)/$B$97)</f>
        <v>1.4181167330397118</v>
      </c>
      <c r="H158" s="14">
        <f t="shared" si="81"/>
        <v>0.97048672524111779</v>
      </c>
      <c r="I158" s="14">
        <f t="shared" si="81"/>
        <v>0.57259338497570123</v>
      </c>
      <c r="J158" s="14">
        <f t="shared" si="81"/>
        <v>0.22443671224346165</v>
      </c>
      <c r="K158" s="14">
        <f t="shared" si="81"/>
        <v>-7.3983292955600924E-2</v>
      </c>
      <c r="L158" s="14">
        <f t="shared" si="81"/>
        <v>-0.32266663062148593</v>
      </c>
      <c r="M158" s="14">
        <f t="shared" si="81"/>
        <v>-0.5216133007541941</v>
      </c>
      <c r="N158" s="14">
        <f t="shared" si="81"/>
        <v>-0.6708233033537252</v>
      </c>
      <c r="O158" s="14">
        <f t="shared" si="81"/>
        <v>-0.77029663842007934</v>
      </c>
      <c r="P158" s="14">
        <f t="shared" si="81"/>
        <v>-0.82625038939490381</v>
      </c>
      <c r="Q158" s="14">
        <f t="shared" si="81"/>
        <v>-0.82625038939490381</v>
      </c>
      <c r="R158" s="14">
        <f t="shared" si="81"/>
        <v>-0.77029663842007989</v>
      </c>
      <c r="S158" s="14">
        <f t="shared" si="81"/>
        <v>-0.67082330335372609</v>
      </c>
      <c r="T158" s="14">
        <f t="shared" si="81"/>
        <v>-0.52161330075419532</v>
      </c>
      <c r="U158" s="14">
        <f t="shared" si="81"/>
        <v>-0.32266663062148754</v>
      </c>
      <c r="V158" s="14">
        <f t="shared" si="81"/>
        <v>-7.3983292955602034E-2</v>
      </c>
      <c r="W158" s="14">
        <f t="shared" si="81"/>
        <v>0.22443671224346051</v>
      </c>
      <c r="X158" s="14">
        <f t="shared" si="81"/>
        <v>0.57259338497570034</v>
      </c>
      <c r="Y158" s="14">
        <f t="shared" si="81"/>
        <v>0.97048672524111745</v>
      </c>
      <c r="Z158" s="14">
        <f t="shared" si="81"/>
        <v>1.4181167330397118</v>
      </c>
    </row>
    <row r="159" spans="6:26">
      <c r="F159">
        <v>4</v>
      </c>
      <c r="G159" s="14">
        <f t="shared" ref="G159:Z159" si="82">((G$87-$K$84)/$K$85)*(($G91-$B$96)/$B$97)</f>
        <v>0.5549152433633654</v>
      </c>
      <c r="H159" s="14">
        <f t="shared" si="82"/>
        <v>0.37975567509435043</v>
      </c>
      <c r="I159" s="14">
        <f t="shared" si="82"/>
        <v>0.2240582810774483</v>
      </c>
      <c r="J159" s="14">
        <f t="shared" si="82"/>
        <v>8.7823061312658893E-2</v>
      </c>
      <c r="K159" s="14">
        <f t="shared" si="82"/>
        <v>-2.894998420001775E-2</v>
      </c>
      <c r="L159" s="14">
        <f t="shared" si="82"/>
        <v>-0.12626085546058144</v>
      </c>
      <c r="M159" s="14">
        <f t="shared" si="82"/>
        <v>-0.20410955246903245</v>
      </c>
      <c r="N159" s="14">
        <f t="shared" si="82"/>
        <v>-0.26249607522537072</v>
      </c>
      <c r="O159" s="14">
        <f t="shared" si="82"/>
        <v>-0.30142042372959621</v>
      </c>
      <c r="P159" s="14">
        <f t="shared" si="82"/>
        <v>-0.32331536976322317</v>
      </c>
      <c r="Q159" s="14">
        <f t="shared" si="82"/>
        <v>-0.32331536976322317</v>
      </c>
      <c r="R159" s="14">
        <f t="shared" si="82"/>
        <v>-0.30142042372959643</v>
      </c>
      <c r="S159" s="14">
        <f t="shared" si="82"/>
        <v>-0.26249607522537105</v>
      </c>
      <c r="T159" s="14">
        <f t="shared" si="82"/>
        <v>-0.20410955246903295</v>
      </c>
      <c r="U159" s="14">
        <f t="shared" si="82"/>
        <v>-0.12626085546058205</v>
      </c>
      <c r="V159" s="14">
        <f t="shared" si="82"/>
        <v>-2.8949984200018188E-2</v>
      </c>
      <c r="W159" s="14">
        <f t="shared" si="82"/>
        <v>8.7823061312658449E-2</v>
      </c>
      <c r="X159" s="14">
        <f t="shared" si="82"/>
        <v>0.22405828107744791</v>
      </c>
      <c r="Y159" s="14">
        <f t="shared" si="82"/>
        <v>0.37975567509435026</v>
      </c>
      <c r="Z159" s="14">
        <f t="shared" si="82"/>
        <v>0.5549152433633654</v>
      </c>
    </row>
    <row r="160" spans="6:26">
      <c r="F160">
        <v>5</v>
      </c>
      <c r="G160" s="14">
        <f t="shared" ref="G160:Z160" si="83">((G$87-$K$84)/$K$85)*(($G92-$B$96)/$B$97)</f>
        <v>-0.18497174778778896</v>
      </c>
      <c r="H160" s="14">
        <f t="shared" si="83"/>
        <v>-0.12658522503145048</v>
      </c>
      <c r="I160" s="14">
        <f t="shared" si="83"/>
        <v>-7.4686093692482955E-2</v>
      </c>
      <c r="J160" s="14">
        <f t="shared" si="83"/>
        <v>-2.9274353770886375E-2</v>
      </c>
      <c r="K160" s="14">
        <f t="shared" si="83"/>
        <v>9.649994733339275E-3</v>
      </c>
      <c r="L160" s="14">
        <f t="shared" si="83"/>
        <v>4.2086951820193924E-2</v>
      </c>
      <c r="M160" s="14">
        <f t="shared" si="83"/>
        <v>6.8036517489677664E-2</v>
      </c>
      <c r="N160" s="14">
        <f t="shared" si="83"/>
        <v>8.7498691741790466E-2</v>
      </c>
      <c r="O160" s="14">
        <f t="shared" si="83"/>
        <v>0.10047347457653234</v>
      </c>
      <c r="P160" s="14">
        <f t="shared" si="83"/>
        <v>0.10777178992107468</v>
      </c>
      <c r="Q160" s="14">
        <f t="shared" si="83"/>
        <v>0.10777178992107468</v>
      </c>
      <c r="R160" s="14">
        <f t="shared" si="83"/>
        <v>0.10047347457653241</v>
      </c>
      <c r="S160" s="14">
        <f t="shared" si="83"/>
        <v>8.7498691741790577E-2</v>
      </c>
      <c r="T160" s="14">
        <f t="shared" si="83"/>
        <v>6.8036517489677831E-2</v>
      </c>
      <c r="U160" s="14">
        <f t="shared" si="83"/>
        <v>4.2086951820194132E-2</v>
      </c>
      <c r="V160" s="14">
        <f t="shared" si="83"/>
        <v>9.6499947333394207E-3</v>
      </c>
      <c r="W160" s="14">
        <f t="shared" si="83"/>
        <v>-2.9274353770886229E-2</v>
      </c>
      <c r="X160" s="14">
        <f t="shared" si="83"/>
        <v>-7.468609369248283E-2</v>
      </c>
      <c r="Y160" s="14">
        <f t="shared" si="83"/>
        <v>-0.12658522503145042</v>
      </c>
      <c r="Z160" s="14">
        <f t="shared" si="83"/>
        <v>-0.18497174778778896</v>
      </c>
    </row>
    <row r="161" spans="6:26">
      <c r="F161">
        <v>6</v>
      </c>
      <c r="G161" s="14">
        <f t="shared" ref="G161:Z161" si="84">((G$87-$K$84)/$K$85)*(($G93-$B$96)/$B$97)</f>
        <v>-0.80154424041375094</v>
      </c>
      <c r="H161" s="14">
        <f t="shared" si="84"/>
        <v>-0.54853597513628449</v>
      </c>
      <c r="I161" s="14">
        <f t="shared" si="84"/>
        <v>-0.32363973933409235</v>
      </c>
      <c r="J161" s="14">
        <f t="shared" si="84"/>
        <v>-0.12685553300717411</v>
      </c>
      <c r="K161" s="14">
        <f t="shared" si="84"/>
        <v>4.1816643844470133E-2</v>
      </c>
      <c r="L161" s="14">
        <f t="shared" si="84"/>
        <v>0.18237679122084005</v>
      </c>
      <c r="M161" s="14">
        <f t="shared" si="84"/>
        <v>0.2948249091219361</v>
      </c>
      <c r="N161" s="14">
        <f t="shared" si="84"/>
        <v>0.37916099754775812</v>
      </c>
      <c r="O161" s="14">
        <f t="shared" si="84"/>
        <v>0.43538505649830617</v>
      </c>
      <c r="P161" s="14">
        <f t="shared" si="84"/>
        <v>0.46701108965798954</v>
      </c>
      <c r="Q161" s="14">
        <f t="shared" si="84"/>
        <v>0.46701108965798954</v>
      </c>
      <c r="R161" s="14">
        <f t="shared" si="84"/>
        <v>0.43538505649830644</v>
      </c>
      <c r="S161" s="14">
        <f t="shared" si="84"/>
        <v>0.37916099754775862</v>
      </c>
      <c r="T161" s="14">
        <f t="shared" si="84"/>
        <v>0.29482490912193682</v>
      </c>
      <c r="U161" s="14">
        <f t="shared" si="84"/>
        <v>0.18237679122084097</v>
      </c>
      <c r="V161" s="14">
        <f t="shared" si="84"/>
        <v>4.1816643844470758E-2</v>
      </c>
      <c r="W161" s="14">
        <f t="shared" si="84"/>
        <v>-0.12685553300717348</v>
      </c>
      <c r="X161" s="14">
        <f t="shared" si="84"/>
        <v>-0.32363973933409179</v>
      </c>
      <c r="Y161" s="14">
        <f t="shared" si="84"/>
        <v>-0.54853597513628438</v>
      </c>
      <c r="Z161" s="14">
        <f t="shared" si="84"/>
        <v>-0.80154424041375094</v>
      </c>
    </row>
    <row r="162" spans="6:26">
      <c r="F162">
        <v>7</v>
      </c>
      <c r="G162" s="14">
        <f t="shared" ref="G162:Z162" si="85">((G$87-$K$84)/$K$85)*(($G94-$B$96)/$B$97)</f>
        <v>-1.29480223451452</v>
      </c>
      <c r="H162" s="14">
        <f t="shared" si="85"/>
        <v>-0.88609657522015151</v>
      </c>
      <c r="I162" s="14">
        <f t="shared" si="85"/>
        <v>-0.52280265584737962</v>
      </c>
      <c r="J162" s="14">
        <f t="shared" si="85"/>
        <v>-0.20492047639620423</v>
      </c>
      <c r="K162" s="14">
        <f t="shared" si="85"/>
        <v>6.7549963133374788E-2</v>
      </c>
      <c r="L162" s="14">
        <f t="shared" si="85"/>
        <v>0.29460866274135689</v>
      </c>
      <c r="M162" s="14">
        <f t="shared" si="85"/>
        <v>0.47625562242774266</v>
      </c>
      <c r="N162" s="14">
        <f t="shared" si="85"/>
        <v>0.61249084219253203</v>
      </c>
      <c r="O162" s="14">
        <f t="shared" si="85"/>
        <v>0.70331432203572497</v>
      </c>
      <c r="P162" s="14">
        <f t="shared" si="85"/>
        <v>0.75440252944752129</v>
      </c>
      <c r="Q162" s="14">
        <f t="shared" si="85"/>
        <v>0.75440252944752129</v>
      </c>
      <c r="R162" s="14">
        <f t="shared" si="85"/>
        <v>0.70331432203572541</v>
      </c>
      <c r="S162" s="14">
        <f t="shared" si="85"/>
        <v>0.6124908421925328</v>
      </c>
      <c r="T162" s="14">
        <f t="shared" si="85"/>
        <v>0.47625562242774383</v>
      </c>
      <c r="U162" s="14">
        <f t="shared" si="85"/>
        <v>0.29460866274135833</v>
      </c>
      <c r="V162" s="14">
        <f t="shared" si="85"/>
        <v>6.7549963133375815E-2</v>
      </c>
      <c r="W162" s="14">
        <f t="shared" si="85"/>
        <v>-0.20492047639620317</v>
      </c>
      <c r="X162" s="14">
        <f t="shared" si="85"/>
        <v>-0.52280265584737884</v>
      </c>
      <c r="Y162" s="14">
        <f t="shared" si="85"/>
        <v>-0.88609657522015117</v>
      </c>
      <c r="Z162" s="14">
        <f t="shared" si="85"/>
        <v>-1.29480223451452</v>
      </c>
    </row>
    <row r="163" spans="6:26">
      <c r="F163">
        <v>8</v>
      </c>
      <c r="G163" s="14">
        <f t="shared" ref="G163:Z163" si="86">((G$87-$K$84)/$K$85)*(($G95-$B$96)/$B$97)</f>
        <v>-1.6647457300900974</v>
      </c>
      <c r="H163" s="14">
        <f t="shared" si="86"/>
        <v>-1.1392670252830519</v>
      </c>
      <c r="I163" s="14">
        <f t="shared" si="86"/>
        <v>-0.67217484323234533</v>
      </c>
      <c r="J163" s="14">
        <f t="shared" si="86"/>
        <v>-0.26346918393797686</v>
      </c>
      <c r="K163" s="14">
        <f t="shared" si="86"/>
        <v>8.6849952600053307E-2</v>
      </c>
      <c r="L163" s="14">
        <f t="shared" si="86"/>
        <v>0.37878256638174457</v>
      </c>
      <c r="M163" s="14">
        <f t="shared" si="86"/>
        <v>0.61232865740709774</v>
      </c>
      <c r="N163" s="14">
        <f t="shared" si="86"/>
        <v>0.78748822567611276</v>
      </c>
      <c r="O163" s="14">
        <f t="shared" si="86"/>
        <v>0.9042612711887893</v>
      </c>
      <c r="P163" s="14">
        <f t="shared" si="86"/>
        <v>0.96994610928967018</v>
      </c>
      <c r="Q163" s="14">
        <f t="shared" si="86"/>
        <v>0.96994610928967018</v>
      </c>
      <c r="R163" s="14">
        <f t="shared" si="86"/>
        <v>0.90426127118878996</v>
      </c>
      <c r="S163" s="14">
        <f t="shared" si="86"/>
        <v>0.78748822567611365</v>
      </c>
      <c r="T163" s="14">
        <f t="shared" si="86"/>
        <v>0.6123286574070993</v>
      </c>
      <c r="U163" s="14">
        <f t="shared" si="86"/>
        <v>0.37878256638174645</v>
      </c>
      <c r="V163" s="14">
        <f t="shared" si="86"/>
        <v>8.6849952600054625E-2</v>
      </c>
      <c r="W163" s="14">
        <f t="shared" si="86"/>
        <v>-0.26346918393797553</v>
      </c>
      <c r="X163" s="14">
        <f t="shared" si="86"/>
        <v>-0.67217484323234422</v>
      </c>
      <c r="Y163" s="14">
        <f t="shared" si="86"/>
        <v>-1.1392670252830517</v>
      </c>
      <c r="Z163" s="14">
        <f t="shared" si="86"/>
        <v>-1.6647457300900974</v>
      </c>
    </row>
    <row r="164" spans="6:26">
      <c r="F164">
        <v>9</v>
      </c>
      <c r="G164" s="14">
        <f t="shared" ref="G164:Z164" si="87">((G$87-$K$84)/$K$85)*(($G96-$B$96)/$B$97)</f>
        <v>-1.9113747271404822</v>
      </c>
      <c r="H164" s="14">
        <f t="shared" si="87"/>
        <v>-1.3080473253249856</v>
      </c>
      <c r="I164" s="14">
        <f t="shared" si="87"/>
        <v>-0.7717563014889891</v>
      </c>
      <c r="J164" s="14">
        <f t="shared" si="87"/>
        <v>-0.30250165563249198</v>
      </c>
      <c r="K164" s="14">
        <f t="shared" si="87"/>
        <v>9.9716612244505648E-2</v>
      </c>
      <c r="L164" s="14">
        <f t="shared" si="87"/>
        <v>0.43489850214200304</v>
      </c>
      <c r="M164" s="14">
        <f t="shared" si="87"/>
        <v>0.70304401406000117</v>
      </c>
      <c r="N164" s="14">
        <f t="shared" si="87"/>
        <v>0.90415314799849977</v>
      </c>
      <c r="O164" s="14">
        <f t="shared" si="87"/>
        <v>1.0382259039574988</v>
      </c>
      <c r="P164" s="14">
        <f t="shared" si="87"/>
        <v>1.1136418291844361</v>
      </c>
      <c r="Q164" s="14">
        <f t="shared" si="87"/>
        <v>1.1136418291844361</v>
      </c>
      <c r="R164" s="14">
        <f t="shared" si="87"/>
        <v>1.0382259039574995</v>
      </c>
      <c r="S164" s="14">
        <f t="shared" si="87"/>
        <v>0.90415314799850088</v>
      </c>
      <c r="T164" s="14">
        <f t="shared" si="87"/>
        <v>0.70304401406000283</v>
      </c>
      <c r="U164" s="14">
        <f t="shared" si="87"/>
        <v>0.43489850214200515</v>
      </c>
      <c r="V164" s="14">
        <f t="shared" si="87"/>
        <v>9.9716612244507161E-2</v>
      </c>
      <c r="W164" s="14">
        <f t="shared" si="87"/>
        <v>-0.30250165563249043</v>
      </c>
      <c r="X164" s="14">
        <f t="shared" si="87"/>
        <v>-0.77175630148898777</v>
      </c>
      <c r="Y164" s="14">
        <f t="shared" si="87"/>
        <v>-1.3080473253249851</v>
      </c>
      <c r="Z164" s="14">
        <f t="shared" si="87"/>
        <v>-1.9113747271404822</v>
      </c>
    </row>
    <row r="165" spans="6:26">
      <c r="F165">
        <v>10</v>
      </c>
      <c r="G165" s="14">
        <f t="shared" ref="G165:Z165" si="88">((G$87-$K$84)/$K$85)*(($G97-$B$96)/$B$97)</f>
        <v>-2.0346892256656743</v>
      </c>
      <c r="H165" s="14">
        <f t="shared" si="88"/>
        <v>-1.3924374753459523</v>
      </c>
      <c r="I165" s="14">
        <f t="shared" si="88"/>
        <v>-0.82154703061731094</v>
      </c>
      <c r="J165" s="14">
        <f t="shared" si="88"/>
        <v>-0.32201789147974952</v>
      </c>
      <c r="K165" s="14">
        <f t="shared" si="88"/>
        <v>0.10614994206673183</v>
      </c>
      <c r="L165" s="14">
        <f t="shared" si="88"/>
        <v>0.46295647002213225</v>
      </c>
      <c r="M165" s="14">
        <f t="shared" si="88"/>
        <v>0.74840169238645282</v>
      </c>
      <c r="N165" s="14">
        <f t="shared" si="88"/>
        <v>0.96248560915969328</v>
      </c>
      <c r="O165" s="14">
        <f t="shared" si="88"/>
        <v>1.1052082203418536</v>
      </c>
      <c r="P165" s="14">
        <f t="shared" si="88"/>
        <v>1.1854896891318192</v>
      </c>
      <c r="Q165" s="14">
        <f t="shared" si="88"/>
        <v>1.1854896891318192</v>
      </c>
      <c r="R165" s="14">
        <f t="shared" si="88"/>
        <v>1.1052082203418543</v>
      </c>
      <c r="S165" s="14">
        <f t="shared" si="88"/>
        <v>0.9624856091596945</v>
      </c>
      <c r="T165" s="14">
        <f t="shared" si="88"/>
        <v>0.7484016923864546</v>
      </c>
      <c r="U165" s="14">
        <f t="shared" si="88"/>
        <v>0.46295647002213453</v>
      </c>
      <c r="V165" s="14">
        <f t="shared" si="88"/>
        <v>0.10614994206673342</v>
      </c>
      <c r="W165" s="14">
        <f t="shared" si="88"/>
        <v>-0.32201789147974785</v>
      </c>
      <c r="X165" s="14">
        <f t="shared" si="88"/>
        <v>-0.8215470306173096</v>
      </c>
      <c r="Y165" s="14">
        <f t="shared" si="88"/>
        <v>-1.3924374753459519</v>
      </c>
      <c r="Z165" s="14">
        <f t="shared" si="88"/>
        <v>-2.0346892256656743</v>
      </c>
    </row>
    <row r="166" spans="6:26">
      <c r="F166">
        <v>11</v>
      </c>
      <c r="G166" s="14">
        <f t="shared" ref="G166:Z166" si="89">((G$87-$K$84)/$K$85)*(($G98-$B$96)/$B$97)</f>
        <v>-2.0346892256656743</v>
      </c>
      <c r="H166" s="14">
        <f t="shared" si="89"/>
        <v>-1.3924374753459523</v>
      </c>
      <c r="I166" s="14">
        <f t="shared" si="89"/>
        <v>-0.82154703061731094</v>
      </c>
      <c r="J166" s="14">
        <f t="shared" si="89"/>
        <v>-0.32201789147974952</v>
      </c>
      <c r="K166" s="14">
        <f t="shared" si="89"/>
        <v>0.10614994206673183</v>
      </c>
      <c r="L166" s="14">
        <f t="shared" si="89"/>
        <v>0.46295647002213225</v>
      </c>
      <c r="M166" s="14">
        <f t="shared" si="89"/>
        <v>0.74840169238645282</v>
      </c>
      <c r="N166" s="14">
        <f t="shared" si="89"/>
        <v>0.96248560915969328</v>
      </c>
      <c r="O166" s="14">
        <f t="shared" si="89"/>
        <v>1.1052082203418536</v>
      </c>
      <c r="P166" s="14">
        <f t="shared" si="89"/>
        <v>1.1854896891318192</v>
      </c>
      <c r="Q166" s="14">
        <f t="shared" si="89"/>
        <v>1.1854896891318192</v>
      </c>
      <c r="R166" s="14">
        <f t="shared" si="89"/>
        <v>1.1052082203418543</v>
      </c>
      <c r="S166" s="14">
        <f t="shared" si="89"/>
        <v>0.9624856091596945</v>
      </c>
      <c r="T166" s="14">
        <f t="shared" si="89"/>
        <v>0.7484016923864546</v>
      </c>
      <c r="U166" s="14">
        <f t="shared" si="89"/>
        <v>0.46295647002213453</v>
      </c>
      <c r="V166" s="14">
        <f t="shared" si="89"/>
        <v>0.10614994206673342</v>
      </c>
      <c r="W166" s="14">
        <f t="shared" si="89"/>
        <v>-0.32201789147974785</v>
      </c>
      <c r="X166" s="14">
        <f t="shared" si="89"/>
        <v>-0.8215470306173096</v>
      </c>
      <c r="Y166" s="14">
        <f t="shared" si="89"/>
        <v>-1.3924374753459519</v>
      </c>
      <c r="Z166" s="14">
        <f t="shared" si="89"/>
        <v>-2.0346892256656743</v>
      </c>
    </row>
    <row r="167" spans="6:26">
      <c r="F167">
        <v>12</v>
      </c>
      <c r="G167" s="14">
        <f t="shared" ref="G167:Z167" si="90">((G$87-$K$84)/$K$85)*(($G99-$B$96)/$B$97)</f>
        <v>-1.9113747271404822</v>
      </c>
      <c r="H167" s="14">
        <f t="shared" si="90"/>
        <v>-1.3080473253249856</v>
      </c>
      <c r="I167" s="14">
        <f t="shared" si="90"/>
        <v>-0.7717563014889891</v>
      </c>
      <c r="J167" s="14">
        <f t="shared" si="90"/>
        <v>-0.30250165563249198</v>
      </c>
      <c r="K167" s="14">
        <f t="shared" si="90"/>
        <v>9.9716612244505648E-2</v>
      </c>
      <c r="L167" s="14">
        <f t="shared" si="90"/>
        <v>0.43489850214200304</v>
      </c>
      <c r="M167" s="14">
        <f t="shared" si="90"/>
        <v>0.70304401406000117</v>
      </c>
      <c r="N167" s="14">
        <f t="shared" si="90"/>
        <v>0.90415314799849977</v>
      </c>
      <c r="O167" s="14">
        <f t="shared" si="90"/>
        <v>1.0382259039574988</v>
      </c>
      <c r="P167" s="14">
        <f t="shared" si="90"/>
        <v>1.1136418291844361</v>
      </c>
      <c r="Q167" s="14">
        <f t="shared" si="90"/>
        <v>1.1136418291844361</v>
      </c>
      <c r="R167" s="14">
        <f t="shared" si="90"/>
        <v>1.0382259039574995</v>
      </c>
      <c r="S167" s="14">
        <f t="shared" si="90"/>
        <v>0.90415314799850088</v>
      </c>
      <c r="T167" s="14">
        <f t="shared" si="90"/>
        <v>0.70304401406000283</v>
      </c>
      <c r="U167" s="14">
        <f t="shared" si="90"/>
        <v>0.43489850214200515</v>
      </c>
      <c r="V167" s="14">
        <f t="shared" si="90"/>
        <v>9.9716612244507161E-2</v>
      </c>
      <c r="W167" s="14">
        <f t="shared" si="90"/>
        <v>-0.30250165563249043</v>
      </c>
      <c r="X167" s="14">
        <f t="shared" si="90"/>
        <v>-0.77175630148898777</v>
      </c>
      <c r="Y167" s="14">
        <f t="shared" si="90"/>
        <v>-1.3080473253249851</v>
      </c>
      <c r="Z167" s="14">
        <f t="shared" si="90"/>
        <v>-1.9113747271404822</v>
      </c>
    </row>
    <row r="168" spans="6:26">
      <c r="F168">
        <v>13</v>
      </c>
      <c r="G168" s="14">
        <f t="shared" ref="G168:Z168" si="91">((G$87-$K$84)/$K$85)*(($G100-$B$96)/$B$97)</f>
        <v>-1.6647457300900974</v>
      </c>
      <c r="H168" s="14">
        <f t="shared" si="91"/>
        <v>-1.1392670252830519</v>
      </c>
      <c r="I168" s="14">
        <f t="shared" si="91"/>
        <v>-0.67217484323234533</v>
      </c>
      <c r="J168" s="14">
        <f t="shared" si="91"/>
        <v>-0.26346918393797686</v>
      </c>
      <c r="K168" s="14">
        <f t="shared" si="91"/>
        <v>8.6849952600053307E-2</v>
      </c>
      <c r="L168" s="14">
        <f t="shared" si="91"/>
        <v>0.37878256638174457</v>
      </c>
      <c r="M168" s="14">
        <f t="shared" si="91"/>
        <v>0.61232865740709774</v>
      </c>
      <c r="N168" s="14">
        <f t="shared" si="91"/>
        <v>0.78748822567611276</v>
      </c>
      <c r="O168" s="14">
        <f t="shared" si="91"/>
        <v>0.9042612711887893</v>
      </c>
      <c r="P168" s="14">
        <f t="shared" si="91"/>
        <v>0.96994610928967018</v>
      </c>
      <c r="Q168" s="14">
        <f t="shared" si="91"/>
        <v>0.96994610928967018</v>
      </c>
      <c r="R168" s="14">
        <f t="shared" si="91"/>
        <v>0.90426127118878996</v>
      </c>
      <c r="S168" s="14">
        <f t="shared" si="91"/>
        <v>0.78748822567611365</v>
      </c>
      <c r="T168" s="14">
        <f t="shared" si="91"/>
        <v>0.6123286574070993</v>
      </c>
      <c r="U168" s="14">
        <f t="shared" si="91"/>
        <v>0.37878256638174645</v>
      </c>
      <c r="V168" s="14">
        <f t="shared" si="91"/>
        <v>8.6849952600054625E-2</v>
      </c>
      <c r="W168" s="14">
        <f t="shared" si="91"/>
        <v>-0.26346918393797553</v>
      </c>
      <c r="X168" s="14">
        <f t="shared" si="91"/>
        <v>-0.67217484323234422</v>
      </c>
      <c r="Y168" s="14">
        <f t="shared" si="91"/>
        <v>-1.1392670252830517</v>
      </c>
      <c r="Z168" s="14">
        <f t="shared" si="91"/>
        <v>-1.6647457300900974</v>
      </c>
    </row>
    <row r="169" spans="6:26">
      <c r="F169">
        <v>14</v>
      </c>
      <c r="G169" s="14">
        <f t="shared" ref="G169:Z169" si="92">((G$87-$K$84)/$K$85)*(($G101-$B$96)/$B$97)</f>
        <v>-1.29480223451452</v>
      </c>
      <c r="H169" s="14">
        <f t="shared" si="92"/>
        <v>-0.88609657522015151</v>
      </c>
      <c r="I169" s="14">
        <f t="shared" si="92"/>
        <v>-0.52280265584737962</v>
      </c>
      <c r="J169" s="14">
        <f t="shared" si="92"/>
        <v>-0.20492047639620423</v>
      </c>
      <c r="K169" s="14">
        <f t="shared" si="92"/>
        <v>6.7549963133374788E-2</v>
      </c>
      <c r="L169" s="14">
        <f t="shared" si="92"/>
        <v>0.29460866274135689</v>
      </c>
      <c r="M169" s="14">
        <f t="shared" si="92"/>
        <v>0.47625562242774266</v>
      </c>
      <c r="N169" s="14">
        <f t="shared" si="92"/>
        <v>0.61249084219253203</v>
      </c>
      <c r="O169" s="14">
        <f t="shared" si="92"/>
        <v>0.70331432203572497</v>
      </c>
      <c r="P169" s="14">
        <f t="shared" si="92"/>
        <v>0.75440252944752129</v>
      </c>
      <c r="Q169" s="14">
        <f t="shared" si="92"/>
        <v>0.75440252944752129</v>
      </c>
      <c r="R169" s="14">
        <f t="shared" si="92"/>
        <v>0.70331432203572541</v>
      </c>
      <c r="S169" s="14">
        <f t="shared" si="92"/>
        <v>0.6124908421925328</v>
      </c>
      <c r="T169" s="14">
        <f t="shared" si="92"/>
        <v>0.47625562242774383</v>
      </c>
      <c r="U169" s="14">
        <f t="shared" si="92"/>
        <v>0.29460866274135833</v>
      </c>
      <c r="V169" s="14">
        <f t="shared" si="92"/>
        <v>6.7549963133375815E-2</v>
      </c>
      <c r="W169" s="14">
        <f t="shared" si="92"/>
        <v>-0.20492047639620317</v>
      </c>
      <c r="X169" s="14">
        <f t="shared" si="92"/>
        <v>-0.52280265584737884</v>
      </c>
      <c r="Y169" s="14">
        <f t="shared" si="92"/>
        <v>-0.88609657522015117</v>
      </c>
      <c r="Z169" s="14">
        <f t="shared" si="92"/>
        <v>-1.29480223451452</v>
      </c>
    </row>
    <row r="170" spans="6:26">
      <c r="F170">
        <v>15</v>
      </c>
      <c r="G170" s="14">
        <f t="shared" ref="G170:Z170" si="93">((G$87-$K$84)/$K$85)*(($G102-$B$96)/$B$97)</f>
        <v>-0.80154424041375094</v>
      </c>
      <c r="H170" s="14">
        <f t="shared" si="93"/>
        <v>-0.54853597513628449</v>
      </c>
      <c r="I170" s="14">
        <f t="shared" si="93"/>
        <v>-0.32363973933409235</v>
      </c>
      <c r="J170" s="14">
        <f t="shared" si="93"/>
        <v>-0.12685553300717411</v>
      </c>
      <c r="K170" s="14">
        <f t="shared" si="93"/>
        <v>4.1816643844470133E-2</v>
      </c>
      <c r="L170" s="14">
        <f t="shared" si="93"/>
        <v>0.18237679122084005</v>
      </c>
      <c r="M170" s="14">
        <f t="shared" si="93"/>
        <v>0.2948249091219361</v>
      </c>
      <c r="N170" s="14">
        <f t="shared" si="93"/>
        <v>0.37916099754775812</v>
      </c>
      <c r="O170" s="14">
        <f t="shared" si="93"/>
        <v>0.43538505649830617</v>
      </c>
      <c r="P170" s="14">
        <f t="shared" si="93"/>
        <v>0.46701108965798954</v>
      </c>
      <c r="Q170" s="14">
        <f t="shared" si="93"/>
        <v>0.46701108965798954</v>
      </c>
      <c r="R170" s="14">
        <f t="shared" si="93"/>
        <v>0.43538505649830644</v>
      </c>
      <c r="S170" s="14">
        <f t="shared" si="93"/>
        <v>0.37916099754775862</v>
      </c>
      <c r="T170" s="14">
        <f t="shared" si="93"/>
        <v>0.29482490912193682</v>
      </c>
      <c r="U170" s="14">
        <f t="shared" si="93"/>
        <v>0.18237679122084097</v>
      </c>
      <c r="V170" s="14">
        <f t="shared" si="93"/>
        <v>4.1816643844470758E-2</v>
      </c>
      <c r="W170" s="14">
        <f t="shared" si="93"/>
        <v>-0.12685553300717348</v>
      </c>
      <c r="X170" s="14">
        <f t="shared" si="93"/>
        <v>-0.32363973933409179</v>
      </c>
      <c r="Y170" s="14">
        <f t="shared" si="93"/>
        <v>-0.54853597513628438</v>
      </c>
      <c r="Z170" s="14">
        <f t="shared" si="93"/>
        <v>-0.80154424041375094</v>
      </c>
    </row>
    <row r="171" spans="6:26">
      <c r="F171">
        <v>16</v>
      </c>
      <c r="G171" s="14">
        <f t="shared" ref="G171:Z171" si="94">((G$87-$K$84)/$K$85)*(($G103-$B$96)/$B$97)</f>
        <v>-0.18497174778778896</v>
      </c>
      <c r="H171" s="14">
        <f t="shared" si="94"/>
        <v>-0.12658522503145048</v>
      </c>
      <c r="I171" s="14">
        <f t="shared" si="94"/>
        <v>-7.4686093692482955E-2</v>
      </c>
      <c r="J171" s="14">
        <f t="shared" si="94"/>
        <v>-2.9274353770886375E-2</v>
      </c>
      <c r="K171" s="14">
        <f t="shared" si="94"/>
        <v>9.649994733339275E-3</v>
      </c>
      <c r="L171" s="14">
        <f t="shared" si="94"/>
        <v>4.2086951820193924E-2</v>
      </c>
      <c r="M171" s="14">
        <f t="shared" si="94"/>
        <v>6.8036517489677664E-2</v>
      </c>
      <c r="N171" s="14">
        <f t="shared" si="94"/>
        <v>8.7498691741790466E-2</v>
      </c>
      <c r="O171" s="14">
        <f t="shared" si="94"/>
        <v>0.10047347457653234</v>
      </c>
      <c r="P171" s="14">
        <f t="shared" si="94"/>
        <v>0.10777178992107468</v>
      </c>
      <c r="Q171" s="14">
        <f t="shared" si="94"/>
        <v>0.10777178992107468</v>
      </c>
      <c r="R171" s="14">
        <f t="shared" si="94"/>
        <v>0.10047347457653241</v>
      </c>
      <c r="S171" s="14">
        <f t="shared" si="94"/>
        <v>8.7498691741790577E-2</v>
      </c>
      <c r="T171" s="14">
        <f t="shared" si="94"/>
        <v>6.8036517489677831E-2</v>
      </c>
      <c r="U171" s="14">
        <f t="shared" si="94"/>
        <v>4.2086951820194132E-2</v>
      </c>
      <c r="V171" s="14">
        <f t="shared" si="94"/>
        <v>9.6499947333394207E-3</v>
      </c>
      <c r="W171" s="14">
        <f t="shared" si="94"/>
        <v>-2.9274353770886229E-2</v>
      </c>
      <c r="X171" s="14">
        <f t="shared" si="94"/>
        <v>-7.468609369248283E-2</v>
      </c>
      <c r="Y171" s="14">
        <f t="shared" si="94"/>
        <v>-0.12658522503145042</v>
      </c>
      <c r="Z171" s="14">
        <f t="shared" si="94"/>
        <v>-0.18497174778778896</v>
      </c>
    </row>
    <row r="172" spans="6:26">
      <c r="F172">
        <v>17</v>
      </c>
      <c r="G172" s="14">
        <f t="shared" ref="G172:Z172" si="95">((G$87-$K$84)/$K$85)*(($G104-$B$96)/$B$97)</f>
        <v>0.5549152433633654</v>
      </c>
      <c r="H172" s="14">
        <f t="shared" si="95"/>
        <v>0.37975567509435043</v>
      </c>
      <c r="I172" s="14">
        <f t="shared" si="95"/>
        <v>0.2240582810774483</v>
      </c>
      <c r="J172" s="14">
        <f t="shared" si="95"/>
        <v>8.7823061312658893E-2</v>
      </c>
      <c r="K172" s="14">
        <f t="shared" si="95"/>
        <v>-2.894998420001775E-2</v>
      </c>
      <c r="L172" s="14">
        <f t="shared" si="95"/>
        <v>-0.12626085546058144</v>
      </c>
      <c r="M172" s="14">
        <f t="shared" si="95"/>
        <v>-0.20410955246903245</v>
      </c>
      <c r="N172" s="14">
        <f t="shared" si="95"/>
        <v>-0.26249607522537072</v>
      </c>
      <c r="O172" s="14">
        <f t="shared" si="95"/>
        <v>-0.30142042372959621</v>
      </c>
      <c r="P172" s="14">
        <f t="shared" si="95"/>
        <v>-0.32331536976322317</v>
      </c>
      <c r="Q172" s="14">
        <f t="shared" si="95"/>
        <v>-0.32331536976322317</v>
      </c>
      <c r="R172" s="14">
        <f t="shared" si="95"/>
        <v>-0.30142042372959643</v>
      </c>
      <c r="S172" s="14">
        <f t="shared" si="95"/>
        <v>-0.26249607522537105</v>
      </c>
      <c r="T172" s="14">
        <f t="shared" si="95"/>
        <v>-0.20410955246903295</v>
      </c>
      <c r="U172" s="14">
        <f t="shared" si="95"/>
        <v>-0.12626085546058205</v>
      </c>
      <c r="V172" s="14">
        <f t="shared" si="95"/>
        <v>-2.8949984200018188E-2</v>
      </c>
      <c r="W172" s="14">
        <f t="shared" si="95"/>
        <v>8.7823061312658449E-2</v>
      </c>
      <c r="X172" s="14">
        <f t="shared" si="95"/>
        <v>0.22405828107744791</v>
      </c>
      <c r="Y172" s="14">
        <f t="shared" si="95"/>
        <v>0.37975567509435026</v>
      </c>
      <c r="Z172" s="14">
        <f t="shared" si="95"/>
        <v>0.5549152433633654</v>
      </c>
    </row>
    <row r="173" spans="6:26">
      <c r="F173">
        <v>18</v>
      </c>
      <c r="G173" s="14">
        <f t="shared" ref="G173:Z173" si="96">((G$87-$K$84)/$K$85)*(($G105-$B$96)/$B$97)</f>
        <v>1.4181167330397118</v>
      </c>
      <c r="H173" s="14">
        <f t="shared" si="96"/>
        <v>0.97048672524111779</v>
      </c>
      <c r="I173" s="14">
        <f t="shared" si="96"/>
        <v>0.57259338497570123</v>
      </c>
      <c r="J173" s="14">
        <f t="shared" si="96"/>
        <v>0.22443671224346165</v>
      </c>
      <c r="K173" s="14">
        <f t="shared" si="96"/>
        <v>-7.3983292955600924E-2</v>
      </c>
      <c r="L173" s="14">
        <f t="shared" si="96"/>
        <v>-0.32266663062148593</v>
      </c>
      <c r="M173" s="14">
        <f t="shared" si="96"/>
        <v>-0.5216133007541941</v>
      </c>
      <c r="N173" s="14">
        <f t="shared" si="96"/>
        <v>-0.6708233033537252</v>
      </c>
      <c r="O173" s="14">
        <f t="shared" si="96"/>
        <v>-0.77029663842007934</v>
      </c>
      <c r="P173" s="14">
        <f t="shared" si="96"/>
        <v>-0.82625038939490381</v>
      </c>
      <c r="Q173" s="14">
        <f t="shared" si="96"/>
        <v>-0.82625038939490381</v>
      </c>
      <c r="R173" s="14">
        <f t="shared" si="96"/>
        <v>-0.77029663842007989</v>
      </c>
      <c r="S173" s="14">
        <f t="shared" si="96"/>
        <v>-0.67082330335372609</v>
      </c>
      <c r="T173" s="14">
        <f t="shared" si="96"/>
        <v>-0.52161330075419532</v>
      </c>
      <c r="U173" s="14">
        <f t="shared" si="96"/>
        <v>-0.32266663062148754</v>
      </c>
      <c r="V173" s="14">
        <f t="shared" si="96"/>
        <v>-7.3983292955602034E-2</v>
      </c>
      <c r="W173" s="14">
        <f t="shared" si="96"/>
        <v>0.22443671224346051</v>
      </c>
      <c r="X173" s="14">
        <f t="shared" si="96"/>
        <v>0.57259338497570034</v>
      </c>
      <c r="Y173" s="14">
        <f t="shared" si="96"/>
        <v>0.97048672524111745</v>
      </c>
      <c r="Z173" s="14">
        <f t="shared" si="96"/>
        <v>1.4181167330397118</v>
      </c>
    </row>
    <row r="174" spans="6:26">
      <c r="F174">
        <v>19</v>
      </c>
      <c r="G174" s="14">
        <f t="shared" ref="G174:Z174" si="97">((G$87-$K$84)/$K$85)*(($G106-$B$96)/$B$97)</f>
        <v>2.404632721241251</v>
      </c>
      <c r="H174" s="14">
        <f t="shared" si="97"/>
        <v>1.6456079254088523</v>
      </c>
      <c r="I174" s="14">
        <f t="shared" si="97"/>
        <v>0.97091921800227621</v>
      </c>
      <c r="J174" s="14">
        <f t="shared" si="97"/>
        <v>0.38056659902152201</v>
      </c>
      <c r="K174" s="14">
        <f t="shared" si="97"/>
        <v>-0.1254499315334103</v>
      </c>
      <c r="L174" s="14">
        <f t="shared" si="97"/>
        <v>-0.54713037366251971</v>
      </c>
      <c r="M174" s="14">
        <f t="shared" si="97"/>
        <v>-0.88447472736580757</v>
      </c>
      <c r="N174" s="14">
        <f t="shared" si="97"/>
        <v>-1.1374829926432735</v>
      </c>
      <c r="O174" s="14">
        <f t="shared" si="97"/>
        <v>-1.3061551694949174</v>
      </c>
      <c r="P174" s="14">
        <f t="shared" si="97"/>
        <v>-1.4010332689739675</v>
      </c>
      <c r="Q174" s="14">
        <f t="shared" si="97"/>
        <v>-1.4010332689739675</v>
      </c>
      <c r="R174" s="14">
        <f t="shared" si="97"/>
        <v>-1.3061551694949183</v>
      </c>
      <c r="S174" s="14">
        <f t="shared" si="97"/>
        <v>-1.137482992643275</v>
      </c>
      <c r="T174" s="14">
        <f t="shared" si="97"/>
        <v>-0.88447472736580968</v>
      </c>
      <c r="U174" s="14">
        <f t="shared" si="97"/>
        <v>-0.54713037366252248</v>
      </c>
      <c r="V174" s="14">
        <f t="shared" si="97"/>
        <v>-0.12544993153341219</v>
      </c>
      <c r="W174" s="14">
        <f t="shared" si="97"/>
        <v>0.38056659902152007</v>
      </c>
      <c r="X174" s="14">
        <f t="shared" si="97"/>
        <v>0.97091921800227465</v>
      </c>
      <c r="Y174" s="14">
        <f t="shared" si="97"/>
        <v>1.6456079254088518</v>
      </c>
      <c r="Z174" s="14">
        <f t="shared" si="97"/>
        <v>2.404632721241251</v>
      </c>
    </row>
    <row r="175" spans="6:26">
      <c r="F175">
        <v>20</v>
      </c>
      <c r="G175" s="14">
        <f t="shared" ref="G175:Z175" si="98">((G$87-$K$84)/$K$85)*(($G107-$B$96)/$B$97)</f>
        <v>3.5144632079679829</v>
      </c>
      <c r="H175" s="14">
        <f t="shared" si="98"/>
        <v>2.4051192755975537</v>
      </c>
      <c r="I175" s="14">
        <f t="shared" si="98"/>
        <v>1.4190357801571731</v>
      </c>
      <c r="J175" s="14">
        <f t="shared" si="98"/>
        <v>0.55621272164683999</v>
      </c>
      <c r="K175" s="14">
        <f t="shared" si="98"/>
        <v>-0.18334989993344586</v>
      </c>
      <c r="L175" s="14">
        <f t="shared" si="98"/>
        <v>-0.79965208458368287</v>
      </c>
      <c r="M175" s="14">
        <f t="shared" si="98"/>
        <v>-1.2926938323038728</v>
      </c>
      <c r="N175" s="14">
        <f t="shared" si="98"/>
        <v>-1.6624751430940155</v>
      </c>
      <c r="O175" s="14">
        <f t="shared" si="98"/>
        <v>-1.9089960169541105</v>
      </c>
      <c r="P175" s="14">
        <f t="shared" si="98"/>
        <v>-2.0476640085004147</v>
      </c>
      <c r="Q175" s="14">
        <f t="shared" si="98"/>
        <v>-2.0476640085004147</v>
      </c>
      <c r="R175" s="14">
        <f t="shared" si="98"/>
        <v>-1.9089960169541118</v>
      </c>
      <c r="S175" s="14">
        <f t="shared" si="98"/>
        <v>-1.6624751430940174</v>
      </c>
      <c r="T175" s="14">
        <f t="shared" si="98"/>
        <v>-1.2926938323038759</v>
      </c>
      <c r="U175" s="14">
        <f t="shared" si="98"/>
        <v>-0.79965208458368675</v>
      </c>
      <c r="V175" s="14">
        <f t="shared" si="98"/>
        <v>-0.18334989993344861</v>
      </c>
      <c r="W175" s="14">
        <f t="shared" si="98"/>
        <v>0.55621272164683722</v>
      </c>
      <c r="X175" s="14">
        <f t="shared" si="98"/>
        <v>1.4190357801571709</v>
      </c>
      <c r="Y175" s="14">
        <f t="shared" si="98"/>
        <v>2.4051192755975532</v>
      </c>
      <c r="Z175" s="14">
        <f t="shared" si="98"/>
        <v>3.5144632079679829</v>
      </c>
    </row>
    <row r="181" spans="2:16">
      <c r="G181" t="s">
        <v>97</v>
      </c>
    </row>
    <row r="182" spans="2:16">
      <c r="G182">
        <v>20</v>
      </c>
      <c r="H182">
        <v>25</v>
      </c>
      <c r="I182">
        <v>30</v>
      </c>
      <c r="J182">
        <v>35</v>
      </c>
      <c r="K182">
        <v>40</v>
      </c>
      <c r="L182">
        <v>45</v>
      </c>
      <c r="M182">
        <v>50</v>
      </c>
      <c r="N182">
        <v>55</v>
      </c>
      <c r="O182">
        <v>60</v>
      </c>
      <c r="P182">
        <v>65</v>
      </c>
    </row>
    <row r="183" spans="2:16">
      <c r="B183" t="s">
        <v>98</v>
      </c>
      <c r="F183">
        <v>2</v>
      </c>
      <c r="G183" s="7">
        <f>((MAX($F$183:$F$192)+2)-G$182)*((MAX($G$182:$P$182)+2)-$F183)</f>
        <v>130</v>
      </c>
      <c r="H183" s="7">
        <f t="shared" ref="H183:P183" si="99">((MAX($F$183:$F$192)+2)-H$182)*((MAX($G$182:$P$182)+2)-$F183)</f>
        <v>-195</v>
      </c>
      <c r="I183" s="7">
        <f t="shared" si="99"/>
        <v>-520</v>
      </c>
      <c r="J183" s="7">
        <f t="shared" si="99"/>
        <v>-845</v>
      </c>
      <c r="K183" s="7">
        <f t="shared" si="99"/>
        <v>-1170</v>
      </c>
      <c r="L183" s="7">
        <f t="shared" si="99"/>
        <v>-1495</v>
      </c>
      <c r="M183" s="7">
        <f t="shared" si="99"/>
        <v>-1820</v>
      </c>
      <c r="N183" s="7">
        <f t="shared" si="99"/>
        <v>-2145</v>
      </c>
      <c r="O183" s="7">
        <f t="shared" si="99"/>
        <v>-2470</v>
      </c>
      <c r="P183" s="7">
        <f t="shared" si="99"/>
        <v>-2795</v>
      </c>
    </row>
    <row r="184" spans="2:16">
      <c r="F184">
        <v>4</v>
      </c>
      <c r="G184" s="7">
        <f t="shared" ref="G184:P192" si="100">((MAX($F$183:$F$192)+2)-G$182)*((MAX($G$182:$P$182)+2)-$F184)</f>
        <v>126</v>
      </c>
      <c r="H184" s="7">
        <f t="shared" si="100"/>
        <v>-189</v>
      </c>
      <c r="I184" s="7">
        <f t="shared" si="100"/>
        <v>-504</v>
      </c>
      <c r="J184" s="7">
        <f t="shared" si="100"/>
        <v>-819</v>
      </c>
      <c r="K184" s="7">
        <f t="shared" si="100"/>
        <v>-1134</v>
      </c>
      <c r="L184" s="7">
        <f t="shared" si="100"/>
        <v>-1449</v>
      </c>
      <c r="M184" s="7">
        <f t="shared" si="100"/>
        <v>-1764</v>
      </c>
      <c r="N184" s="7">
        <f t="shared" si="100"/>
        <v>-2079</v>
      </c>
      <c r="O184" s="7">
        <f t="shared" si="100"/>
        <v>-2394</v>
      </c>
      <c r="P184" s="7">
        <f t="shared" si="100"/>
        <v>-2709</v>
      </c>
    </row>
    <row r="185" spans="2:16">
      <c r="F185">
        <v>6</v>
      </c>
      <c r="G185" s="7">
        <f t="shared" si="100"/>
        <v>122</v>
      </c>
      <c r="H185" s="7">
        <f t="shared" si="100"/>
        <v>-183</v>
      </c>
      <c r="I185" s="7">
        <f t="shared" si="100"/>
        <v>-488</v>
      </c>
      <c r="J185" s="7">
        <f t="shared" si="100"/>
        <v>-793</v>
      </c>
      <c r="K185" s="7">
        <f t="shared" si="100"/>
        <v>-1098</v>
      </c>
      <c r="L185" s="7">
        <f t="shared" si="100"/>
        <v>-1403</v>
      </c>
      <c r="M185" s="7">
        <f t="shared" si="100"/>
        <v>-1708</v>
      </c>
      <c r="N185" s="7">
        <f t="shared" si="100"/>
        <v>-2013</v>
      </c>
      <c r="O185" s="7">
        <f t="shared" si="100"/>
        <v>-2318</v>
      </c>
      <c r="P185" s="7">
        <f t="shared" si="100"/>
        <v>-2623</v>
      </c>
    </row>
    <row r="186" spans="2:16">
      <c r="F186">
        <v>8</v>
      </c>
      <c r="G186" s="7">
        <f t="shared" si="100"/>
        <v>118</v>
      </c>
      <c r="H186" s="7">
        <f t="shared" si="100"/>
        <v>-177</v>
      </c>
      <c r="I186" s="7">
        <f t="shared" si="100"/>
        <v>-472</v>
      </c>
      <c r="J186" s="7">
        <f t="shared" si="100"/>
        <v>-767</v>
      </c>
      <c r="K186" s="7">
        <f t="shared" si="100"/>
        <v>-1062</v>
      </c>
      <c r="L186" s="7">
        <f t="shared" si="100"/>
        <v>-1357</v>
      </c>
      <c r="M186" s="7">
        <f t="shared" si="100"/>
        <v>-1652</v>
      </c>
      <c r="N186" s="7">
        <f t="shared" si="100"/>
        <v>-1947</v>
      </c>
      <c r="O186" s="7">
        <f t="shared" si="100"/>
        <v>-2242</v>
      </c>
      <c r="P186" s="7">
        <f t="shared" si="100"/>
        <v>-2537</v>
      </c>
    </row>
    <row r="187" spans="2:16">
      <c r="F187">
        <v>10</v>
      </c>
      <c r="G187" s="7">
        <f t="shared" si="100"/>
        <v>114</v>
      </c>
      <c r="H187" s="7">
        <f t="shared" si="100"/>
        <v>-171</v>
      </c>
      <c r="I187" s="7">
        <f t="shared" si="100"/>
        <v>-456</v>
      </c>
      <c r="J187" s="7">
        <f t="shared" si="100"/>
        <v>-741</v>
      </c>
      <c r="K187" s="7">
        <f t="shared" si="100"/>
        <v>-1026</v>
      </c>
      <c r="L187" s="7">
        <f t="shared" si="100"/>
        <v>-1311</v>
      </c>
      <c r="M187" s="7">
        <f t="shared" si="100"/>
        <v>-1596</v>
      </c>
      <c r="N187" s="7">
        <f t="shared" si="100"/>
        <v>-1881</v>
      </c>
      <c r="O187" s="7">
        <f t="shared" si="100"/>
        <v>-2166</v>
      </c>
      <c r="P187" s="7">
        <f t="shared" si="100"/>
        <v>-2451</v>
      </c>
    </row>
    <row r="188" spans="2:16">
      <c r="F188">
        <v>12</v>
      </c>
      <c r="G188" s="7">
        <f t="shared" si="100"/>
        <v>110</v>
      </c>
      <c r="H188" s="7">
        <f t="shared" si="100"/>
        <v>-165</v>
      </c>
      <c r="I188" s="7">
        <f t="shared" si="100"/>
        <v>-440</v>
      </c>
      <c r="J188" s="7">
        <f t="shared" si="100"/>
        <v>-715</v>
      </c>
      <c r="K188" s="7">
        <f t="shared" si="100"/>
        <v>-990</v>
      </c>
      <c r="L188" s="7">
        <f t="shared" si="100"/>
        <v>-1265</v>
      </c>
      <c r="M188" s="7">
        <f t="shared" si="100"/>
        <v>-1540</v>
      </c>
      <c r="N188" s="7">
        <f t="shared" si="100"/>
        <v>-1815</v>
      </c>
      <c r="O188" s="7">
        <f t="shared" si="100"/>
        <v>-2090</v>
      </c>
      <c r="P188" s="7">
        <f t="shared" si="100"/>
        <v>-2365</v>
      </c>
    </row>
    <row r="189" spans="2:16">
      <c r="F189">
        <v>14</v>
      </c>
      <c r="G189" s="7">
        <f t="shared" si="100"/>
        <v>106</v>
      </c>
      <c r="H189" s="7">
        <f t="shared" si="100"/>
        <v>-159</v>
      </c>
      <c r="I189" s="7">
        <f t="shared" si="100"/>
        <v>-424</v>
      </c>
      <c r="J189" s="7">
        <f t="shared" si="100"/>
        <v>-689</v>
      </c>
      <c r="K189" s="7">
        <f t="shared" si="100"/>
        <v>-954</v>
      </c>
      <c r="L189" s="7">
        <f t="shared" si="100"/>
        <v>-1219</v>
      </c>
      <c r="M189" s="7">
        <f t="shared" si="100"/>
        <v>-1484</v>
      </c>
      <c r="N189" s="7">
        <f t="shared" si="100"/>
        <v>-1749</v>
      </c>
      <c r="O189" s="7">
        <f t="shared" si="100"/>
        <v>-2014</v>
      </c>
      <c r="P189" s="7">
        <f t="shared" si="100"/>
        <v>-2279</v>
      </c>
    </row>
    <row r="190" spans="2:16">
      <c r="F190">
        <v>16</v>
      </c>
      <c r="G190" s="7">
        <f t="shared" si="100"/>
        <v>102</v>
      </c>
      <c r="H190" s="7">
        <f t="shared" si="100"/>
        <v>-153</v>
      </c>
      <c r="I190" s="7">
        <f t="shared" si="100"/>
        <v>-408</v>
      </c>
      <c r="J190" s="7">
        <f t="shared" si="100"/>
        <v>-663</v>
      </c>
      <c r="K190" s="7">
        <f t="shared" si="100"/>
        <v>-918</v>
      </c>
      <c r="L190" s="7">
        <f t="shared" si="100"/>
        <v>-1173</v>
      </c>
      <c r="M190" s="7">
        <f t="shared" si="100"/>
        <v>-1428</v>
      </c>
      <c r="N190" s="7">
        <f t="shared" si="100"/>
        <v>-1683</v>
      </c>
      <c r="O190" s="7">
        <f t="shared" si="100"/>
        <v>-1938</v>
      </c>
      <c r="P190" s="7">
        <f t="shared" si="100"/>
        <v>-2193</v>
      </c>
    </row>
    <row r="191" spans="2:16">
      <c r="F191">
        <v>18</v>
      </c>
      <c r="G191" s="7">
        <f t="shared" si="100"/>
        <v>98</v>
      </c>
      <c r="H191" s="7">
        <f t="shared" si="100"/>
        <v>-147</v>
      </c>
      <c r="I191" s="7">
        <f t="shared" si="100"/>
        <v>-392</v>
      </c>
      <c r="J191" s="7">
        <f t="shared" si="100"/>
        <v>-637</v>
      </c>
      <c r="K191" s="7">
        <f t="shared" si="100"/>
        <v>-882</v>
      </c>
      <c r="L191" s="7">
        <f t="shared" si="100"/>
        <v>-1127</v>
      </c>
      <c r="M191" s="7">
        <f t="shared" si="100"/>
        <v>-1372</v>
      </c>
      <c r="N191" s="7">
        <f t="shared" si="100"/>
        <v>-1617</v>
      </c>
      <c r="O191" s="7">
        <f t="shared" si="100"/>
        <v>-1862</v>
      </c>
      <c r="P191" s="7">
        <f t="shared" si="100"/>
        <v>-2107</v>
      </c>
    </row>
    <row r="192" spans="2:16">
      <c r="F192">
        <v>20</v>
      </c>
      <c r="G192" s="7">
        <f t="shared" si="100"/>
        <v>94</v>
      </c>
      <c r="H192" s="7">
        <f t="shared" si="100"/>
        <v>-141</v>
      </c>
      <c r="I192" s="7">
        <f t="shared" si="100"/>
        <v>-376</v>
      </c>
      <c r="J192" s="7">
        <f t="shared" si="100"/>
        <v>-611</v>
      </c>
      <c r="K192" s="7">
        <f t="shared" si="100"/>
        <v>-846</v>
      </c>
      <c r="L192" s="7">
        <f t="shared" si="100"/>
        <v>-1081</v>
      </c>
      <c r="M192" s="7">
        <f t="shared" si="100"/>
        <v>-1316</v>
      </c>
      <c r="N192" s="7">
        <f t="shared" si="100"/>
        <v>-1551</v>
      </c>
      <c r="O192" s="7">
        <f t="shared" si="100"/>
        <v>-1786</v>
      </c>
      <c r="P192" s="7">
        <f t="shared" si="100"/>
        <v>-2021</v>
      </c>
    </row>
    <row r="193" spans="1:16">
      <c r="G193" s="7"/>
      <c r="H193" s="7"/>
      <c r="I193" s="7"/>
      <c r="J193" s="7"/>
      <c r="K193" s="7"/>
      <c r="L193" s="7"/>
      <c r="M193" s="7"/>
      <c r="N193" s="7"/>
      <c r="O193" s="7"/>
      <c r="P193" s="7"/>
    </row>
    <row r="194" spans="1:16">
      <c r="H194" s="7"/>
      <c r="I194" s="7"/>
      <c r="J194" s="7"/>
      <c r="K194" s="7"/>
      <c r="L194" s="7"/>
      <c r="M194" s="7"/>
      <c r="N194" s="7"/>
      <c r="O194" s="7"/>
      <c r="P194" s="7"/>
    </row>
    <row r="195" spans="1:16">
      <c r="E195" t="s">
        <v>100</v>
      </c>
      <c r="G195">
        <v>30</v>
      </c>
      <c r="H195">
        <v>40</v>
      </c>
      <c r="I195">
        <v>50</v>
      </c>
      <c r="J195">
        <v>60</v>
      </c>
      <c r="K195">
        <v>70</v>
      </c>
    </row>
    <row r="196" spans="1:16">
      <c r="E196" t="s">
        <v>53</v>
      </c>
      <c r="F196" s="7">
        <f>STDEV(G195:K195)</f>
        <v>15.811388300841896</v>
      </c>
    </row>
    <row r="197" spans="1:16">
      <c r="F197" s="8"/>
    </row>
    <row r="198" spans="1:16">
      <c r="G198" s="8"/>
      <c r="H198" t="s">
        <v>101</v>
      </c>
    </row>
    <row r="199" spans="1:16">
      <c r="B199" t="s">
        <v>100</v>
      </c>
      <c r="C199" t="s">
        <v>53</v>
      </c>
      <c r="H199" s="7">
        <f>G$195/$F$196</f>
        <v>1.8973665961010275</v>
      </c>
      <c r="I199" s="7">
        <f t="shared" ref="I199:L199" si="101">H$195/$F$196</f>
        <v>2.5298221281347035</v>
      </c>
      <c r="J199" s="7">
        <f t="shared" si="101"/>
        <v>3.1622776601683795</v>
      </c>
      <c r="K199" s="7">
        <f t="shared" si="101"/>
        <v>3.7947331922020551</v>
      </c>
      <c r="L199" s="7">
        <f t="shared" si="101"/>
        <v>4.4271887242357311</v>
      </c>
      <c r="M199" s="7"/>
    </row>
    <row r="200" spans="1:16">
      <c r="B200">
        <v>1</v>
      </c>
      <c r="C200" s="17">
        <f>STDEV(B200:B219)</f>
        <v>5.9160797830996161</v>
      </c>
      <c r="F200" t="s">
        <v>102</v>
      </c>
      <c r="G200" s="17">
        <f>$B200/$C$200</f>
        <v>0.1690308509457033</v>
      </c>
      <c r="H200" s="7">
        <f t="shared" ref="H200:L209" si="102">H$199*$G200</f>
        <v>0.32071349029490925</v>
      </c>
      <c r="I200" s="7">
        <f t="shared" si="102"/>
        <v>0.42761798705987902</v>
      </c>
      <c r="J200" s="7">
        <f t="shared" si="102"/>
        <v>0.53452248382484879</v>
      </c>
      <c r="K200" s="7">
        <f t="shared" si="102"/>
        <v>0.64142698058981851</v>
      </c>
      <c r="L200" s="7">
        <f t="shared" si="102"/>
        <v>0.74833147735478822</v>
      </c>
    </row>
    <row r="201" spans="1:16">
      <c r="B201">
        <v>2</v>
      </c>
      <c r="G201" s="17">
        <f t="shared" ref="G201:G219" si="103">$B201/$C$200</f>
        <v>0.33806170189140661</v>
      </c>
      <c r="H201" s="7">
        <f t="shared" si="102"/>
        <v>0.64142698058981851</v>
      </c>
      <c r="I201" s="7">
        <f t="shared" si="102"/>
        <v>0.85523597411975805</v>
      </c>
      <c r="J201" s="7">
        <f t="shared" si="102"/>
        <v>1.0690449676496976</v>
      </c>
      <c r="K201" s="7">
        <f t="shared" si="102"/>
        <v>1.282853961179637</v>
      </c>
      <c r="L201" s="7">
        <f t="shared" si="102"/>
        <v>1.4966629547095764</v>
      </c>
    </row>
    <row r="202" spans="1:16">
      <c r="A202" t="s">
        <v>95</v>
      </c>
      <c r="B202">
        <v>3</v>
      </c>
      <c r="G202" s="17">
        <f t="shared" si="103"/>
        <v>0.50709255283710997</v>
      </c>
      <c r="H202" s="7">
        <f t="shared" si="102"/>
        <v>0.96214047088472776</v>
      </c>
      <c r="I202" s="7">
        <f t="shared" si="102"/>
        <v>1.2828539611796372</v>
      </c>
      <c r="J202" s="7">
        <f t="shared" si="102"/>
        <v>1.6035674514745464</v>
      </c>
      <c r="K202" s="7">
        <f t="shared" si="102"/>
        <v>1.9242809417694555</v>
      </c>
      <c r="L202" s="7">
        <f t="shared" si="102"/>
        <v>2.2449944320643649</v>
      </c>
    </row>
    <row r="203" spans="1:16">
      <c r="B203">
        <v>4</v>
      </c>
      <c r="G203" s="17">
        <f t="shared" si="103"/>
        <v>0.67612340378281321</v>
      </c>
      <c r="H203" s="7">
        <f t="shared" si="102"/>
        <v>1.282853961179637</v>
      </c>
      <c r="I203" s="7">
        <f t="shared" si="102"/>
        <v>1.7104719482395161</v>
      </c>
      <c r="J203" s="7">
        <f t="shared" si="102"/>
        <v>2.1380899352993952</v>
      </c>
      <c r="K203" s="7">
        <f t="shared" si="102"/>
        <v>2.565707922359274</v>
      </c>
      <c r="L203" s="7">
        <f t="shared" si="102"/>
        <v>2.9933259094191529</v>
      </c>
    </row>
    <row r="204" spans="1:16">
      <c r="B204">
        <v>5</v>
      </c>
      <c r="G204" s="17">
        <f t="shared" si="103"/>
        <v>0.84515425472851657</v>
      </c>
      <c r="H204" s="7">
        <f t="shared" si="102"/>
        <v>1.6035674514745462</v>
      </c>
      <c r="I204" s="7">
        <f t="shared" si="102"/>
        <v>2.1380899352993952</v>
      </c>
      <c r="J204" s="7">
        <f t="shared" si="102"/>
        <v>2.6726124191242442</v>
      </c>
      <c r="K204" s="7">
        <f t="shared" si="102"/>
        <v>3.2071349029490923</v>
      </c>
      <c r="L204" s="7">
        <f t="shared" si="102"/>
        <v>3.7416573867739413</v>
      </c>
    </row>
    <row r="205" spans="1:16">
      <c r="B205">
        <v>6</v>
      </c>
      <c r="G205" s="17">
        <f t="shared" si="103"/>
        <v>1.0141851056742199</v>
      </c>
      <c r="H205" s="7">
        <f t="shared" si="102"/>
        <v>1.9242809417694555</v>
      </c>
      <c r="I205" s="7">
        <f t="shared" si="102"/>
        <v>2.5657079223592745</v>
      </c>
      <c r="J205" s="7">
        <f t="shared" si="102"/>
        <v>3.2071349029490928</v>
      </c>
      <c r="K205" s="7">
        <f t="shared" si="102"/>
        <v>3.848561883538911</v>
      </c>
      <c r="L205" s="7">
        <f t="shared" si="102"/>
        <v>4.4899888641287298</v>
      </c>
    </row>
    <row r="206" spans="1:16">
      <c r="B206">
        <v>7</v>
      </c>
      <c r="G206" s="17">
        <f t="shared" si="103"/>
        <v>1.1832159566199232</v>
      </c>
      <c r="H206" s="7">
        <f t="shared" si="102"/>
        <v>2.2449944320643649</v>
      </c>
      <c r="I206" s="7">
        <f t="shared" si="102"/>
        <v>2.9933259094191533</v>
      </c>
      <c r="J206" s="7">
        <f t="shared" si="102"/>
        <v>3.7416573867739413</v>
      </c>
      <c r="K206" s="7">
        <f t="shared" si="102"/>
        <v>4.4899888641287298</v>
      </c>
      <c r="L206" s="7">
        <f t="shared" si="102"/>
        <v>5.2383203414835178</v>
      </c>
    </row>
    <row r="207" spans="1:16">
      <c r="B207">
        <v>8</v>
      </c>
      <c r="G207" s="17">
        <f t="shared" si="103"/>
        <v>1.3522468075656264</v>
      </c>
      <c r="H207" s="7">
        <f t="shared" si="102"/>
        <v>2.565707922359274</v>
      </c>
      <c r="I207" s="7">
        <f t="shared" si="102"/>
        <v>3.4209438964790322</v>
      </c>
      <c r="J207" s="7">
        <f t="shared" si="102"/>
        <v>4.2761798705987903</v>
      </c>
      <c r="K207" s="7">
        <f t="shared" si="102"/>
        <v>5.1314158447185481</v>
      </c>
      <c r="L207" s="7">
        <f t="shared" si="102"/>
        <v>5.9866518188383058</v>
      </c>
    </row>
    <row r="208" spans="1:16">
      <c r="B208">
        <v>9</v>
      </c>
      <c r="G208" s="17">
        <f t="shared" si="103"/>
        <v>1.5212776585113299</v>
      </c>
      <c r="H208" s="7">
        <f t="shared" si="102"/>
        <v>2.8864214126541832</v>
      </c>
      <c r="I208" s="7">
        <f t="shared" si="102"/>
        <v>3.8485618835389115</v>
      </c>
      <c r="J208" s="7">
        <f t="shared" si="102"/>
        <v>4.8107023544236398</v>
      </c>
      <c r="K208" s="7">
        <f t="shared" si="102"/>
        <v>5.7728428253083663</v>
      </c>
      <c r="L208" s="7">
        <f t="shared" si="102"/>
        <v>6.7349832961930947</v>
      </c>
    </row>
    <row r="209" spans="2:16">
      <c r="B209">
        <v>10</v>
      </c>
      <c r="G209" s="17">
        <f t="shared" si="103"/>
        <v>1.6903085094570331</v>
      </c>
      <c r="H209" s="7">
        <f t="shared" si="102"/>
        <v>3.2071349029490923</v>
      </c>
      <c r="I209" s="7">
        <f t="shared" si="102"/>
        <v>4.2761798705987903</v>
      </c>
      <c r="J209" s="7">
        <f t="shared" si="102"/>
        <v>5.3452248382484884</v>
      </c>
      <c r="K209" s="7">
        <f t="shared" si="102"/>
        <v>6.4142698058981846</v>
      </c>
      <c r="L209" s="7">
        <f t="shared" si="102"/>
        <v>7.4833147735478827</v>
      </c>
    </row>
    <row r="210" spans="2:16">
      <c r="B210">
        <v>11</v>
      </c>
      <c r="G210" s="17">
        <f t="shared" si="103"/>
        <v>1.8593393604027364</v>
      </c>
      <c r="H210" s="7">
        <f t="shared" ref="H210:L219" si="104">H$199*$G210</f>
        <v>3.5278483932440015</v>
      </c>
      <c r="I210" s="7">
        <f t="shared" si="104"/>
        <v>4.7037978576586692</v>
      </c>
      <c r="J210" s="7">
        <f t="shared" si="104"/>
        <v>5.8797473220733369</v>
      </c>
      <c r="K210" s="7">
        <f t="shared" si="104"/>
        <v>7.0556967864880029</v>
      </c>
      <c r="L210" s="7">
        <f t="shared" si="104"/>
        <v>8.2316462509026707</v>
      </c>
      <c r="M210" s="7"/>
      <c r="N210" s="7"/>
      <c r="O210" s="7"/>
      <c r="P210" s="7"/>
    </row>
    <row r="211" spans="2:16">
      <c r="B211">
        <v>12</v>
      </c>
      <c r="G211" s="17">
        <f t="shared" si="103"/>
        <v>2.0283702113484399</v>
      </c>
      <c r="H211" s="7">
        <f t="shared" si="104"/>
        <v>3.848561883538911</v>
      </c>
      <c r="I211" s="7">
        <f t="shared" si="104"/>
        <v>5.1314158447185489</v>
      </c>
      <c r="J211" s="7">
        <f t="shared" si="104"/>
        <v>6.4142698058981855</v>
      </c>
      <c r="K211" s="7">
        <f t="shared" si="104"/>
        <v>7.6971237670778221</v>
      </c>
      <c r="L211" s="7">
        <f t="shared" si="104"/>
        <v>8.9799777282574595</v>
      </c>
      <c r="M211" s="7"/>
      <c r="N211" s="7"/>
      <c r="O211" s="7"/>
      <c r="P211" s="7"/>
    </row>
    <row r="212" spans="2:16">
      <c r="B212">
        <v>13</v>
      </c>
      <c r="G212" s="17">
        <f t="shared" si="103"/>
        <v>2.1974010622941429</v>
      </c>
      <c r="H212" s="7">
        <f t="shared" si="104"/>
        <v>4.1692753738338197</v>
      </c>
      <c r="I212" s="7">
        <f t="shared" si="104"/>
        <v>5.5590338317784269</v>
      </c>
      <c r="J212" s="7">
        <f t="shared" si="104"/>
        <v>6.9487922897230341</v>
      </c>
      <c r="K212" s="7">
        <f t="shared" si="104"/>
        <v>8.3385507476676395</v>
      </c>
      <c r="L212" s="7">
        <f t="shared" si="104"/>
        <v>9.7283092056122467</v>
      </c>
      <c r="M212" s="7"/>
      <c r="N212" s="7"/>
      <c r="O212" s="7"/>
      <c r="P212" s="7"/>
    </row>
    <row r="213" spans="2:16">
      <c r="B213">
        <v>14</v>
      </c>
      <c r="G213" s="17">
        <f t="shared" si="103"/>
        <v>2.3664319132398464</v>
      </c>
      <c r="H213" s="7">
        <f t="shared" si="104"/>
        <v>4.4899888641287298</v>
      </c>
      <c r="I213" s="7">
        <f t="shared" si="104"/>
        <v>5.9866518188383067</v>
      </c>
      <c r="J213" s="7">
        <f t="shared" si="104"/>
        <v>7.4833147735478827</v>
      </c>
      <c r="K213" s="7">
        <f t="shared" si="104"/>
        <v>8.9799777282574595</v>
      </c>
      <c r="L213" s="7">
        <f t="shared" si="104"/>
        <v>10.476640682967036</v>
      </c>
      <c r="M213" s="7"/>
      <c r="N213" s="7"/>
      <c r="O213" s="7"/>
      <c r="P213" s="7"/>
    </row>
    <row r="214" spans="2:16">
      <c r="B214">
        <v>15</v>
      </c>
      <c r="G214" s="17">
        <f t="shared" si="103"/>
        <v>2.5354627641855498</v>
      </c>
      <c r="H214" s="7">
        <f t="shared" si="104"/>
        <v>4.8107023544236389</v>
      </c>
      <c r="I214" s="7">
        <f t="shared" si="104"/>
        <v>6.4142698058981855</v>
      </c>
      <c r="J214" s="7">
        <f t="shared" si="104"/>
        <v>8.017837257372733</v>
      </c>
      <c r="K214" s="7">
        <f t="shared" si="104"/>
        <v>9.6214047088472778</v>
      </c>
      <c r="L214" s="7">
        <f t="shared" si="104"/>
        <v>11.224972160321824</v>
      </c>
      <c r="M214" s="7"/>
      <c r="N214" s="7"/>
      <c r="O214" s="7"/>
      <c r="P214" s="7"/>
    </row>
    <row r="215" spans="2:16">
      <c r="B215">
        <v>16</v>
      </c>
      <c r="G215" s="17">
        <f t="shared" si="103"/>
        <v>2.7044936151312529</v>
      </c>
      <c r="H215" s="7">
        <f t="shared" si="104"/>
        <v>5.1314158447185481</v>
      </c>
      <c r="I215" s="7">
        <f t="shared" si="104"/>
        <v>6.8418877929580644</v>
      </c>
      <c r="J215" s="7">
        <f t="shared" si="104"/>
        <v>8.5523597411975807</v>
      </c>
      <c r="K215" s="7">
        <f t="shared" si="104"/>
        <v>10.262831689437096</v>
      </c>
      <c r="L215" s="7">
        <f t="shared" si="104"/>
        <v>11.973303637676612</v>
      </c>
      <c r="M215" s="7"/>
      <c r="N215" s="7"/>
      <c r="O215" s="7"/>
      <c r="P215" s="7"/>
    </row>
    <row r="216" spans="2:16">
      <c r="B216">
        <v>17</v>
      </c>
      <c r="G216" s="17">
        <f t="shared" si="103"/>
        <v>2.8735244660769563</v>
      </c>
      <c r="H216" s="7">
        <f t="shared" si="104"/>
        <v>5.4521293350134572</v>
      </c>
      <c r="I216" s="7">
        <f t="shared" si="104"/>
        <v>7.2695057800179432</v>
      </c>
      <c r="J216" s="7">
        <f t="shared" si="104"/>
        <v>9.0868822250224301</v>
      </c>
      <c r="K216" s="7">
        <f t="shared" si="104"/>
        <v>10.904258670026914</v>
      </c>
      <c r="L216" s="7">
        <f t="shared" si="104"/>
        <v>12.7216351150314</v>
      </c>
      <c r="M216" s="7"/>
      <c r="N216" s="7"/>
      <c r="O216" s="7"/>
      <c r="P216" s="7"/>
    </row>
    <row r="217" spans="2:16">
      <c r="B217">
        <v>18</v>
      </c>
      <c r="G217" s="17">
        <f t="shared" si="103"/>
        <v>3.0425553170226598</v>
      </c>
      <c r="H217" s="7">
        <f t="shared" si="104"/>
        <v>5.7728428253083663</v>
      </c>
      <c r="I217" s="7">
        <f t="shared" si="104"/>
        <v>7.697123767077823</v>
      </c>
      <c r="J217" s="7">
        <f t="shared" si="104"/>
        <v>9.6214047088472796</v>
      </c>
      <c r="K217" s="7">
        <f t="shared" si="104"/>
        <v>11.545685650616733</v>
      </c>
      <c r="L217" s="7">
        <f t="shared" si="104"/>
        <v>13.469966592386189</v>
      </c>
      <c r="M217" s="7"/>
      <c r="N217" s="7"/>
      <c r="O217" s="7"/>
      <c r="P217" s="7"/>
    </row>
    <row r="218" spans="2:16">
      <c r="B218">
        <v>19</v>
      </c>
      <c r="G218" s="17">
        <f t="shared" si="103"/>
        <v>3.2115861679683628</v>
      </c>
      <c r="H218" s="7">
        <f t="shared" si="104"/>
        <v>6.0935563156032755</v>
      </c>
      <c r="I218" s="7">
        <f t="shared" si="104"/>
        <v>8.1247417541377018</v>
      </c>
      <c r="J218" s="7">
        <f t="shared" si="104"/>
        <v>10.155927192672127</v>
      </c>
      <c r="K218" s="7">
        <f t="shared" si="104"/>
        <v>12.187112631206551</v>
      </c>
      <c r="L218" s="7">
        <f t="shared" si="104"/>
        <v>14.218298069740976</v>
      </c>
      <c r="M218" s="7"/>
      <c r="N218" s="7"/>
      <c r="O218" s="7"/>
      <c r="P218" s="7"/>
    </row>
    <row r="219" spans="2:16">
      <c r="B219">
        <v>20</v>
      </c>
      <c r="G219" s="17">
        <f t="shared" si="103"/>
        <v>3.3806170189140663</v>
      </c>
      <c r="H219" s="7">
        <f t="shared" si="104"/>
        <v>6.4142698058981846</v>
      </c>
      <c r="I219" s="7">
        <f t="shared" si="104"/>
        <v>8.5523597411975807</v>
      </c>
      <c r="J219" s="7">
        <f t="shared" si="104"/>
        <v>10.690449676496977</v>
      </c>
      <c r="K219" s="7">
        <f t="shared" si="104"/>
        <v>12.828539611796369</v>
      </c>
      <c r="L219" s="7">
        <f t="shared" si="104"/>
        <v>14.966629547095765</v>
      </c>
      <c r="M219" s="7"/>
      <c r="N219" s="7"/>
      <c r="O219" s="7"/>
      <c r="P219" s="7"/>
    </row>
    <row r="220" spans="2:16">
      <c r="B220">
        <v>21</v>
      </c>
      <c r="G220" s="17"/>
      <c r="H220" s="7"/>
      <c r="I220" s="7"/>
      <c r="J220" s="7"/>
      <c r="K220" s="7"/>
      <c r="L220" s="7"/>
      <c r="M220" s="7"/>
      <c r="N220" s="7"/>
      <c r="O220" s="7"/>
      <c r="P220" s="7"/>
    </row>
    <row r="221" spans="2:16">
      <c r="G221" s="7"/>
      <c r="H221" s="7"/>
      <c r="I221" s="7"/>
      <c r="J221" s="7"/>
      <c r="K221" s="7"/>
      <c r="L221" s="7"/>
      <c r="M221" s="7"/>
      <c r="N221" s="7"/>
      <c r="O221" s="7"/>
      <c r="P221" s="7"/>
    </row>
    <row r="222" spans="2:16">
      <c r="G222" s="7"/>
      <c r="H222" s="7"/>
      <c r="I222" s="7"/>
      <c r="J222" s="7"/>
      <c r="K222" s="7"/>
      <c r="L222" s="7"/>
      <c r="M222" s="7"/>
      <c r="N222" s="7"/>
      <c r="O222" s="7"/>
      <c r="P222" s="7"/>
    </row>
    <row r="223" spans="2:16">
      <c r="G223" s="8"/>
      <c r="H223" t="s">
        <v>101</v>
      </c>
      <c r="M223" s="7"/>
      <c r="N223" s="7"/>
      <c r="O223" s="7"/>
      <c r="P223" s="7"/>
    </row>
    <row r="224" spans="2:16">
      <c r="H224" s="7">
        <f>G$195/$F$196</f>
        <v>1.8973665961010275</v>
      </c>
      <c r="I224" s="7">
        <f t="shared" ref="I224:L224" si="105">H$195/$F$196</f>
        <v>2.5298221281347035</v>
      </c>
      <c r="J224" s="7">
        <f t="shared" si="105"/>
        <v>3.1622776601683795</v>
      </c>
      <c r="K224" s="7">
        <f t="shared" si="105"/>
        <v>3.7947331922020551</v>
      </c>
      <c r="L224" s="7">
        <f t="shared" si="105"/>
        <v>4.4271887242357311</v>
      </c>
      <c r="M224" s="7"/>
      <c r="N224" s="7"/>
      <c r="O224" s="7"/>
      <c r="P224" s="7"/>
    </row>
    <row r="225" spans="6:16">
      <c r="F225" t="s">
        <v>102</v>
      </c>
      <c r="G225" s="17">
        <f>$B200/$C$200</f>
        <v>0.1690308509457033</v>
      </c>
      <c r="H225" s="7">
        <f>($G$244-$G225)*($L$224-H$224)</f>
        <v>8.1247417541377018</v>
      </c>
      <c r="I225" s="7">
        <f t="shared" ref="I225:L240" si="106">($G$244-$G225)*($L$224-I$224)</f>
        <v>6.0935563156032755</v>
      </c>
      <c r="J225" s="7">
        <f t="shared" si="106"/>
        <v>4.06237087706885</v>
      </c>
      <c r="K225" s="7">
        <f t="shared" si="106"/>
        <v>2.0311854385344255</v>
      </c>
      <c r="L225" s="7">
        <f t="shared" si="106"/>
        <v>0</v>
      </c>
      <c r="M225" s="7"/>
      <c r="N225" s="7"/>
      <c r="O225" s="7"/>
      <c r="P225" s="7"/>
    </row>
    <row r="226" spans="6:16">
      <c r="G226" s="17">
        <f t="shared" ref="G226:G245" si="107">$B201/$C$200</f>
        <v>0.33806170189140661</v>
      </c>
      <c r="H226" s="7">
        <f t="shared" ref="H226:L244" si="108">($G$244-$G226)*($L$224-H$224)</f>
        <v>7.697123767077823</v>
      </c>
      <c r="I226" s="7">
        <f t="shared" si="106"/>
        <v>5.7728428253083663</v>
      </c>
      <c r="J226" s="7">
        <f t="shared" si="106"/>
        <v>3.8485618835389106</v>
      </c>
      <c r="K226" s="7">
        <f t="shared" si="106"/>
        <v>1.924280941769456</v>
      </c>
      <c r="L226" s="7">
        <f t="shared" si="106"/>
        <v>0</v>
      </c>
      <c r="M226" s="7"/>
      <c r="N226" s="7"/>
      <c r="O226" s="7"/>
      <c r="P226" s="7"/>
    </row>
    <row r="227" spans="6:16">
      <c r="G227" s="17">
        <f t="shared" si="107"/>
        <v>0.50709255283710997</v>
      </c>
      <c r="H227" s="7">
        <f t="shared" si="108"/>
        <v>7.2695057800179432</v>
      </c>
      <c r="I227" s="7">
        <f t="shared" si="106"/>
        <v>5.4521293350134572</v>
      </c>
      <c r="J227" s="7">
        <f t="shared" si="106"/>
        <v>3.6347528900089712</v>
      </c>
      <c r="K227" s="7">
        <f t="shared" si="106"/>
        <v>1.8173764450044863</v>
      </c>
      <c r="L227" s="7">
        <f t="shared" si="106"/>
        <v>0</v>
      </c>
      <c r="M227" s="7"/>
      <c r="N227" s="7"/>
      <c r="O227" s="7"/>
      <c r="P227" s="7"/>
    </row>
    <row r="228" spans="6:16">
      <c r="G228" s="17">
        <f t="shared" si="107"/>
        <v>0.67612340378281321</v>
      </c>
      <c r="H228" s="7">
        <f t="shared" si="108"/>
        <v>6.8418877929580644</v>
      </c>
      <c r="I228" s="7">
        <f t="shared" si="106"/>
        <v>5.1314158447185481</v>
      </c>
      <c r="J228" s="7">
        <f t="shared" si="106"/>
        <v>3.4209438964790313</v>
      </c>
      <c r="K228" s="7">
        <f t="shared" si="106"/>
        <v>1.7104719482395163</v>
      </c>
      <c r="L228" s="7">
        <f t="shared" si="106"/>
        <v>0</v>
      </c>
      <c r="M228" s="7"/>
      <c r="N228" s="7"/>
      <c r="O228" s="7"/>
      <c r="P228" s="7"/>
    </row>
    <row r="229" spans="6:16">
      <c r="G229" s="17">
        <f t="shared" si="107"/>
        <v>0.84515425472851657</v>
      </c>
      <c r="H229" s="7">
        <f t="shared" si="108"/>
        <v>6.4142698058981855</v>
      </c>
      <c r="I229" s="7">
        <f t="shared" si="106"/>
        <v>4.8107023544236389</v>
      </c>
      <c r="J229" s="7">
        <f t="shared" si="106"/>
        <v>3.2071349029490923</v>
      </c>
      <c r="K229" s="7">
        <f t="shared" si="106"/>
        <v>1.6035674514745466</v>
      </c>
      <c r="L229" s="7">
        <f t="shared" si="106"/>
        <v>0</v>
      </c>
      <c r="M229" s="7"/>
      <c r="N229" s="7"/>
      <c r="O229" s="7"/>
      <c r="P229" s="7"/>
    </row>
    <row r="230" spans="6:16">
      <c r="G230" s="17">
        <f t="shared" si="107"/>
        <v>1.0141851056742199</v>
      </c>
      <c r="H230" s="7">
        <f t="shared" si="108"/>
        <v>5.9866518188383067</v>
      </c>
      <c r="I230" s="7">
        <f t="shared" si="106"/>
        <v>4.4899888641287298</v>
      </c>
      <c r="J230" s="7">
        <f t="shared" si="106"/>
        <v>2.9933259094191524</v>
      </c>
      <c r="K230" s="7">
        <f t="shared" si="106"/>
        <v>1.4966629547095769</v>
      </c>
      <c r="L230" s="7">
        <f t="shared" si="106"/>
        <v>0</v>
      </c>
      <c r="M230" s="7"/>
      <c r="N230" s="7"/>
      <c r="O230" s="7"/>
      <c r="P230" s="7"/>
    </row>
    <row r="231" spans="6:16">
      <c r="G231" s="17">
        <f t="shared" si="107"/>
        <v>1.1832159566199232</v>
      </c>
      <c r="H231" s="7">
        <f t="shared" si="108"/>
        <v>5.5590338317784278</v>
      </c>
      <c r="I231" s="7">
        <f t="shared" si="106"/>
        <v>4.1692753738338206</v>
      </c>
      <c r="J231" s="7">
        <f t="shared" si="106"/>
        <v>2.7795169158892135</v>
      </c>
      <c r="K231" s="7">
        <f t="shared" si="106"/>
        <v>1.3897584579446072</v>
      </c>
      <c r="L231" s="7">
        <f t="shared" si="106"/>
        <v>0</v>
      </c>
      <c r="M231" s="7"/>
      <c r="N231" s="7"/>
      <c r="O231" s="7"/>
      <c r="P231" s="7"/>
    </row>
    <row r="232" spans="6:16">
      <c r="G232" s="17">
        <f t="shared" si="107"/>
        <v>1.3522468075656264</v>
      </c>
      <c r="H232" s="7">
        <f t="shared" si="108"/>
        <v>5.1314158447185489</v>
      </c>
      <c r="I232" s="7">
        <f t="shared" si="106"/>
        <v>3.848561883538911</v>
      </c>
      <c r="J232" s="7">
        <f t="shared" si="106"/>
        <v>2.565707922359274</v>
      </c>
      <c r="K232" s="7">
        <f t="shared" si="106"/>
        <v>1.2828539611796375</v>
      </c>
      <c r="L232" s="7">
        <f t="shared" si="106"/>
        <v>0</v>
      </c>
      <c r="M232" s="7"/>
      <c r="N232" s="7"/>
      <c r="O232" s="7"/>
      <c r="P232" s="7"/>
    </row>
    <row r="233" spans="6:16">
      <c r="G233" s="17">
        <f t="shared" si="107"/>
        <v>1.5212776585113299</v>
      </c>
      <c r="H233" s="7">
        <f t="shared" si="108"/>
        <v>4.7037978576586692</v>
      </c>
      <c r="I233" s="7">
        <f t="shared" si="106"/>
        <v>3.5278483932440015</v>
      </c>
      <c r="J233" s="7">
        <f t="shared" si="106"/>
        <v>2.3518989288293342</v>
      </c>
      <c r="K233" s="7">
        <f t="shared" si="106"/>
        <v>1.1759494644146675</v>
      </c>
      <c r="L233" s="7">
        <f t="shared" si="106"/>
        <v>0</v>
      </c>
      <c r="M233" s="7"/>
      <c r="N233" s="7"/>
      <c r="O233" s="7"/>
      <c r="P233" s="7"/>
    </row>
    <row r="234" spans="6:16">
      <c r="G234" s="17">
        <f t="shared" si="107"/>
        <v>1.6903085094570331</v>
      </c>
      <c r="H234" s="7">
        <f t="shared" si="108"/>
        <v>4.2761798705987903</v>
      </c>
      <c r="I234" s="7">
        <f t="shared" si="106"/>
        <v>3.2071349029490923</v>
      </c>
      <c r="J234" s="7">
        <f t="shared" si="106"/>
        <v>2.1380899352993947</v>
      </c>
      <c r="K234" s="7">
        <f t="shared" si="106"/>
        <v>1.0690449676496978</v>
      </c>
      <c r="L234" s="7">
        <f t="shared" si="106"/>
        <v>0</v>
      </c>
      <c r="M234" s="7"/>
      <c r="N234" s="7"/>
      <c r="O234" s="7"/>
      <c r="P234" s="7"/>
    </row>
    <row r="235" spans="6:16">
      <c r="G235" s="17">
        <f t="shared" si="107"/>
        <v>1.8593393604027364</v>
      </c>
      <c r="H235" s="7">
        <f t="shared" si="108"/>
        <v>3.8485618835389115</v>
      </c>
      <c r="I235" s="7">
        <f t="shared" si="106"/>
        <v>2.8864214126541832</v>
      </c>
      <c r="J235" s="7">
        <f t="shared" si="106"/>
        <v>1.9242809417694553</v>
      </c>
      <c r="K235" s="7">
        <f t="shared" si="106"/>
        <v>0.96214047088472798</v>
      </c>
      <c r="L235" s="7">
        <f t="shared" si="106"/>
        <v>0</v>
      </c>
      <c r="M235" s="7"/>
      <c r="N235" s="7"/>
      <c r="O235" s="7"/>
      <c r="P235" s="7"/>
    </row>
    <row r="236" spans="6:16">
      <c r="G236" s="17">
        <f t="shared" si="107"/>
        <v>2.0283702113484399</v>
      </c>
      <c r="H236" s="7">
        <f t="shared" si="108"/>
        <v>3.4209438964790322</v>
      </c>
      <c r="I236" s="7">
        <f t="shared" si="106"/>
        <v>2.565707922359274</v>
      </c>
      <c r="J236" s="7">
        <f t="shared" si="106"/>
        <v>1.7104719482395156</v>
      </c>
      <c r="K236" s="7">
        <f t="shared" si="106"/>
        <v>0.85523597411975816</v>
      </c>
      <c r="L236" s="7">
        <f t="shared" si="106"/>
        <v>0</v>
      </c>
      <c r="M236" s="7"/>
      <c r="N236" s="7"/>
      <c r="O236" s="7"/>
      <c r="P236" s="7"/>
    </row>
    <row r="237" spans="6:16">
      <c r="G237" s="17">
        <f t="shared" si="107"/>
        <v>2.1974010622941429</v>
      </c>
      <c r="H237" s="7">
        <f t="shared" si="108"/>
        <v>2.9933259094191538</v>
      </c>
      <c r="I237" s="7">
        <f t="shared" si="106"/>
        <v>2.2449944320643653</v>
      </c>
      <c r="J237" s="7">
        <f t="shared" si="106"/>
        <v>1.4966629547095767</v>
      </c>
      <c r="K237" s="7">
        <f t="shared" si="106"/>
        <v>0.74833147735478855</v>
      </c>
      <c r="L237" s="7">
        <f t="shared" si="106"/>
        <v>0</v>
      </c>
      <c r="M237" s="7"/>
      <c r="N237" s="7"/>
      <c r="O237" s="7"/>
      <c r="P237" s="7"/>
    </row>
    <row r="238" spans="6:16">
      <c r="G238" s="17">
        <f t="shared" si="107"/>
        <v>2.3664319132398464</v>
      </c>
      <c r="H238" s="7">
        <f t="shared" si="108"/>
        <v>2.5657079223592745</v>
      </c>
      <c r="I238" s="7">
        <f t="shared" si="106"/>
        <v>1.9242809417694555</v>
      </c>
      <c r="J238" s="7">
        <f t="shared" si="106"/>
        <v>1.282853961179637</v>
      </c>
      <c r="K238" s="7">
        <f t="shared" si="106"/>
        <v>0.64142698058981873</v>
      </c>
      <c r="L238" s="7">
        <f t="shared" si="106"/>
        <v>0</v>
      </c>
      <c r="M238" s="7"/>
      <c r="N238" s="7"/>
      <c r="O238" s="7"/>
      <c r="P238" s="7"/>
    </row>
    <row r="239" spans="6:16">
      <c r="G239" s="17">
        <f t="shared" si="107"/>
        <v>2.5354627641855498</v>
      </c>
      <c r="H239" s="7">
        <f t="shared" si="108"/>
        <v>2.1380899352993947</v>
      </c>
      <c r="I239" s="7">
        <f t="shared" si="106"/>
        <v>1.6035674514745459</v>
      </c>
      <c r="J239" s="7">
        <f t="shared" si="106"/>
        <v>1.0690449676496971</v>
      </c>
      <c r="K239" s="7">
        <f t="shared" si="106"/>
        <v>0.53452248382484879</v>
      </c>
      <c r="L239" s="7">
        <f t="shared" si="106"/>
        <v>0</v>
      </c>
      <c r="M239" s="7"/>
      <c r="N239" s="7"/>
      <c r="O239" s="7"/>
      <c r="P239" s="7"/>
    </row>
    <row r="240" spans="6:16">
      <c r="G240" s="17">
        <f t="shared" si="107"/>
        <v>2.7044936151312529</v>
      </c>
      <c r="H240" s="7">
        <f t="shared" si="108"/>
        <v>1.7104719482395165</v>
      </c>
      <c r="I240" s="7">
        <f t="shared" si="106"/>
        <v>1.2828539611796372</v>
      </c>
      <c r="J240" s="7">
        <f t="shared" si="106"/>
        <v>0.85523597411975816</v>
      </c>
      <c r="K240" s="7">
        <f t="shared" si="106"/>
        <v>0.42761798705987919</v>
      </c>
      <c r="L240" s="7">
        <f t="shared" si="106"/>
        <v>0</v>
      </c>
      <c r="M240" s="7"/>
      <c r="N240" s="7"/>
      <c r="O240" s="7"/>
      <c r="P240" s="7"/>
    </row>
    <row r="241" spans="5:16">
      <c r="G241" s="17">
        <f t="shared" si="107"/>
        <v>2.8735244660769563</v>
      </c>
      <c r="H241" s="7">
        <f t="shared" si="108"/>
        <v>1.2828539611796372</v>
      </c>
      <c r="I241" s="7">
        <f t="shared" si="108"/>
        <v>0.96214047088472776</v>
      </c>
      <c r="J241" s="7">
        <f t="shared" si="108"/>
        <v>0.64142698058981851</v>
      </c>
      <c r="K241" s="7">
        <f t="shared" si="108"/>
        <v>0.32071349029490936</v>
      </c>
      <c r="L241" s="7">
        <f t="shared" si="108"/>
        <v>0</v>
      </c>
      <c r="M241" s="7"/>
      <c r="N241" s="7"/>
      <c r="O241" s="7"/>
      <c r="P241" s="7"/>
    </row>
    <row r="242" spans="5:16">
      <c r="G242" s="17">
        <f t="shared" si="107"/>
        <v>3.0425553170226598</v>
      </c>
      <c r="H242" s="7">
        <f t="shared" si="108"/>
        <v>0.85523597411975771</v>
      </c>
      <c r="I242" s="7">
        <f t="shared" si="108"/>
        <v>0.64142698058981829</v>
      </c>
      <c r="J242" s="7">
        <f t="shared" si="108"/>
        <v>0.4276179870598788</v>
      </c>
      <c r="K242" s="7">
        <f t="shared" si="108"/>
        <v>0.21380899352993946</v>
      </c>
      <c r="L242" s="7">
        <f t="shared" si="108"/>
        <v>0</v>
      </c>
      <c r="M242" s="7"/>
      <c r="N242" s="7"/>
      <c r="O242" s="7"/>
      <c r="P242" s="7"/>
    </row>
    <row r="243" spans="5:16">
      <c r="G243" s="17">
        <f t="shared" si="107"/>
        <v>3.2115861679683628</v>
      </c>
      <c r="H243" s="7">
        <f t="shared" si="108"/>
        <v>0.42761798705987941</v>
      </c>
      <c r="I243" s="7">
        <f t="shared" si="108"/>
        <v>0.32071349029490953</v>
      </c>
      <c r="J243" s="7">
        <f t="shared" si="108"/>
        <v>0.21380899352993968</v>
      </c>
      <c r="K243" s="7">
        <f t="shared" si="108"/>
        <v>0.10690449676496987</v>
      </c>
      <c r="L243" s="7">
        <f t="shared" si="108"/>
        <v>0</v>
      </c>
      <c r="M243" s="7"/>
      <c r="N243" s="7"/>
      <c r="O243" s="7"/>
      <c r="P243" s="7"/>
    </row>
    <row r="244" spans="5:16">
      <c r="G244" s="17">
        <f t="shared" si="107"/>
        <v>3.3806170189140663</v>
      </c>
      <c r="H244" s="7">
        <f t="shared" si="108"/>
        <v>0</v>
      </c>
      <c r="I244" s="7">
        <f t="shared" si="108"/>
        <v>0</v>
      </c>
      <c r="J244" s="7">
        <f t="shared" si="108"/>
        <v>0</v>
      </c>
      <c r="K244" s="7">
        <f t="shared" si="108"/>
        <v>0</v>
      </c>
      <c r="L244" s="7">
        <f t="shared" si="108"/>
        <v>0</v>
      </c>
      <c r="M244" s="7"/>
      <c r="N244" s="7"/>
      <c r="O244" s="7"/>
      <c r="P244" s="7"/>
    </row>
    <row r="245" spans="5:16">
      <c r="G245" s="17">
        <f t="shared" si="107"/>
        <v>3.5496478698597698</v>
      </c>
      <c r="H245" s="7"/>
      <c r="I245" s="7"/>
      <c r="J245" s="7"/>
      <c r="K245" s="7"/>
      <c r="L245" s="7"/>
      <c r="M245" s="7"/>
      <c r="N245" s="7"/>
      <c r="O245" s="7"/>
      <c r="P245" s="7"/>
    </row>
    <row r="246" spans="5:16">
      <c r="G246" s="7"/>
      <c r="H246" s="7"/>
      <c r="I246" s="7"/>
      <c r="J246" s="7"/>
      <c r="K246" s="7"/>
      <c r="L246" s="7"/>
      <c r="M246" s="7"/>
      <c r="N246" s="7"/>
      <c r="O246" s="7"/>
      <c r="P246" s="7"/>
    </row>
    <row r="247" spans="5:16">
      <c r="G247" s="7"/>
      <c r="H247" s="7"/>
      <c r="I247" s="7"/>
      <c r="J247" s="7"/>
      <c r="K247" s="7"/>
      <c r="L247" s="7"/>
      <c r="M247" s="7"/>
      <c r="N247" s="7"/>
      <c r="O247" s="7"/>
      <c r="P247" s="7"/>
    </row>
    <row r="248" spans="5:16">
      <c r="G248" s="7"/>
      <c r="H248" s="7">
        <v>30</v>
      </c>
      <c r="I248" s="7">
        <v>40</v>
      </c>
      <c r="J248" s="7">
        <v>50</v>
      </c>
      <c r="K248" s="7">
        <v>60</v>
      </c>
      <c r="L248" s="7">
        <v>70</v>
      </c>
      <c r="M248" s="7"/>
      <c r="N248" s="7"/>
      <c r="O248" s="7"/>
      <c r="P248" s="7"/>
    </row>
    <row r="249" spans="5:16">
      <c r="G249" s="8"/>
      <c r="H249" t="s">
        <v>101</v>
      </c>
      <c r="M249" s="7"/>
      <c r="N249" s="7"/>
      <c r="O249" s="7"/>
      <c r="P249" s="7"/>
    </row>
    <row r="250" spans="5:16">
      <c r="H250" s="7">
        <f>G$195/$F$196</f>
        <v>1.8973665961010275</v>
      </c>
      <c r="I250" s="7">
        <f t="shared" ref="I250:L250" si="109">H$195/$F$196</f>
        <v>2.5298221281347035</v>
      </c>
      <c r="J250" s="7">
        <f t="shared" si="109"/>
        <v>3.1622776601683795</v>
      </c>
      <c r="K250" s="7">
        <f t="shared" si="109"/>
        <v>3.7947331922020551</v>
      </c>
      <c r="L250" s="7">
        <f t="shared" si="109"/>
        <v>4.4271887242357311</v>
      </c>
      <c r="M250" s="7"/>
      <c r="N250" s="7"/>
      <c r="O250" s="7"/>
      <c r="P250" s="7"/>
    </row>
    <row r="251" spans="5:16">
      <c r="E251">
        <v>1</v>
      </c>
      <c r="F251" t="s">
        <v>102</v>
      </c>
      <c r="G251" s="17">
        <f>G225</f>
        <v>0.1690308509457033</v>
      </c>
      <c r="H251" s="7">
        <f>H200+H225</f>
        <v>8.4454552444326119</v>
      </c>
      <c r="I251" s="7">
        <f t="shared" ref="I251:L251" si="110">I200+I225</f>
        <v>6.5211743026631543</v>
      </c>
      <c r="J251" s="7">
        <f t="shared" si="110"/>
        <v>4.5968933608936986</v>
      </c>
      <c r="K251" s="7">
        <f t="shared" si="110"/>
        <v>2.6726124191242437</v>
      </c>
      <c r="L251" s="7">
        <f t="shared" si="110"/>
        <v>0.74833147735478822</v>
      </c>
      <c r="M251" s="7"/>
      <c r="N251" s="7"/>
      <c r="O251" s="7"/>
      <c r="P251" s="7"/>
    </row>
    <row r="252" spans="5:16">
      <c r="E252">
        <v>2</v>
      </c>
      <c r="G252" s="17">
        <f t="shared" ref="G252:G270" si="111">G226</f>
        <v>0.33806170189140661</v>
      </c>
      <c r="H252" s="7">
        <f t="shared" ref="H252:L270" si="112">H201+H226</f>
        <v>8.3385507476676413</v>
      </c>
      <c r="I252" s="7">
        <f t="shared" si="112"/>
        <v>6.6280787994281241</v>
      </c>
      <c r="J252" s="7">
        <f t="shared" si="112"/>
        <v>4.9176068511886086</v>
      </c>
      <c r="K252" s="7">
        <f t="shared" si="112"/>
        <v>3.2071349029490932</v>
      </c>
      <c r="L252" s="7">
        <f t="shared" si="112"/>
        <v>1.4966629547095764</v>
      </c>
      <c r="M252" s="7"/>
      <c r="N252" s="7"/>
      <c r="O252" s="7"/>
      <c r="P252" s="7"/>
    </row>
    <row r="253" spans="5:16">
      <c r="E253">
        <v>3</v>
      </c>
      <c r="G253" s="17">
        <f t="shared" si="111"/>
        <v>0.50709255283710997</v>
      </c>
      <c r="H253" s="7">
        <f t="shared" si="112"/>
        <v>8.2316462509026707</v>
      </c>
      <c r="I253" s="7">
        <f t="shared" si="112"/>
        <v>6.7349832961930947</v>
      </c>
      <c r="J253" s="7">
        <f t="shared" si="112"/>
        <v>5.2383203414835178</v>
      </c>
      <c r="K253" s="7">
        <f t="shared" si="112"/>
        <v>3.7416573867739418</v>
      </c>
      <c r="L253" s="7">
        <f t="shared" si="112"/>
        <v>2.2449944320643649</v>
      </c>
      <c r="M253" s="7"/>
      <c r="N253" s="7"/>
      <c r="O253" s="7"/>
      <c r="P253" s="7"/>
    </row>
    <row r="254" spans="5:16">
      <c r="E254">
        <v>4</v>
      </c>
      <c r="G254" s="17">
        <f t="shared" si="111"/>
        <v>0.67612340378281321</v>
      </c>
      <c r="H254" s="7">
        <f t="shared" si="112"/>
        <v>8.1247417541377018</v>
      </c>
      <c r="I254" s="7">
        <f t="shared" si="112"/>
        <v>6.8418877929580644</v>
      </c>
      <c r="J254" s="7">
        <f t="shared" si="112"/>
        <v>5.5590338317784269</v>
      </c>
      <c r="K254" s="7">
        <f t="shared" si="112"/>
        <v>4.2761798705987903</v>
      </c>
      <c r="L254" s="7">
        <f t="shared" si="112"/>
        <v>2.9933259094191529</v>
      </c>
      <c r="M254" s="7"/>
      <c r="N254" s="7"/>
      <c r="O254" s="7"/>
      <c r="P254" s="7"/>
    </row>
    <row r="255" spans="5:16">
      <c r="E255">
        <v>5</v>
      </c>
      <c r="G255" s="17">
        <f t="shared" si="111"/>
        <v>0.84515425472851657</v>
      </c>
      <c r="H255" s="7">
        <f t="shared" si="112"/>
        <v>8.0178372573727312</v>
      </c>
      <c r="I255" s="7">
        <f t="shared" si="112"/>
        <v>6.9487922897230341</v>
      </c>
      <c r="J255" s="7">
        <f t="shared" si="112"/>
        <v>5.8797473220733369</v>
      </c>
      <c r="K255" s="7">
        <f t="shared" si="112"/>
        <v>4.8107023544236389</v>
      </c>
      <c r="L255" s="7">
        <f t="shared" si="112"/>
        <v>3.7416573867739413</v>
      </c>
      <c r="M255" s="7"/>
      <c r="N255" s="7"/>
      <c r="O255" s="7"/>
      <c r="P255" s="7"/>
    </row>
    <row r="256" spans="5:16">
      <c r="E256">
        <v>6</v>
      </c>
      <c r="G256" s="17">
        <f t="shared" si="111"/>
        <v>1.0141851056742199</v>
      </c>
      <c r="H256" s="7">
        <f t="shared" si="112"/>
        <v>7.9109327606077624</v>
      </c>
      <c r="I256" s="7">
        <f t="shared" si="112"/>
        <v>7.0556967864880047</v>
      </c>
      <c r="J256" s="7">
        <f t="shared" si="112"/>
        <v>6.2004608123682452</v>
      </c>
      <c r="K256" s="7">
        <f t="shared" si="112"/>
        <v>5.3452248382484875</v>
      </c>
      <c r="L256" s="7">
        <f t="shared" si="112"/>
        <v>4.4899888641287298</v>
      </c>
      <c r="M256" s="7"/>
      <c r="N256" s="7"/>
      <c r="O256" s="7"/>
      <c r="P256" s="7"/>
    </row>
    <row r="257" spans="5:16">
      <c r="E257">
        <v>7</v>
      </c>
      <c r="G257" s="17">
        <f t="shared" si="111"/>
        <v>1.1832159566199232</v>
      </c>
      <c r="H257" s="7">
        <f t="shared" si="112"/>
        <v>7.8040282638427927</v>
      </c>
      <c r="I257" s="7">
        <f t="shared" si="112"/>
        <v>7.1626012832529735</v>
      </c>
      <c r="J257" s="7">
        <f t="shared" si="112"/>
        <v>6.5211743026631552</v>
      </c>
      <c r="K257" s="7">
        <f t="shared" si="112"/>
        <v>5.8797473220733369</v>
      </c>
      <c r="L257" s="7">
        <f t="shared" si="112"/>
        <v>5.2383203414835178</v>
      </c>
      <c r="M257" s="7"/>
      <c r="N257" s="7"/>
      <c r="O257" s="7"/>
      <c r="P257" s="7"/>
    </row>
    <row r="258" spans="5:16">
      <c r="E258">
        <v>8</v>
      </c>
      <c r="G258" s="17">
        <f t="shared" si="111"/>
        <v>1.3522468075656264</v>
      </c>
      <c r="H258" s="7">
        <f t="shared" si="112"/>
        <v>7.697123767077823</v>
      </c>
      <c r="I258" s="7">
        <f t="shared" si="112"/>
        <v>7.2695057800179432</v>
      </c>
      <c r="J258" s="7">
        <f t="shared" si="112"/>
        <v>6.8418877929580644</v>
      </c>
      <c r="K258" s="7">
        <f t="shared" si="112"/>
        <v>6.4142698058981855</v>
      </c>
      <c r="L258" s="7">
        <f t="shared" si="112"/>
        <v>5.9866518188383058</v>
      </c>
      <c r="M258" s="7"/>
      <c r="N258" s="7"/>
      <c r="O258" s="7"/>
      <c r="P258" s="7"/>
    </row>
    <row r="259" spans="5:16">
      <c r="E259">
        <v>9</v>
      </c>
      <c r="G259" s="17">
        <f t="shared" si="111"/>
        <v>1.5212776585113299</v>
      </c>
      <c r="H259" s="7">
        <f t="shared" si="112"/>
        <v>7.5902192703128524</v>
      </c>
      <c r="I259" s="7">
        <f t="shared" si="112"/>
        <v>7.3764102767829129</v>
      </c>
      <c r="J259" s="7">
        <f t="shared" si="112"/>
        <v>7.1626012832529735</v>
      </c>
      <c r="K259" s="7">
        <f t="shared" si="112"/>
        <v>6.9487922897230341</v>
      </c>
      <c r="L259" s="7">
        <f t="shared" si="112"/>
        <v>6.7349832961930947</v>
      </c>
      <c r="M259" s="7"/>
      <c r="N259" s="7"/>
      <c r="O259" s="7"/>
      <c r="P259" s="7"/>
    </row>
    <row r="260" spans="5:16">
      <c r="E260">
        <v>10</v>
      </c>
      <c r="G260" s="17">
        <f t="shared" si="111"/>
        <v>1.6903085094570331</v>
      </c>
      <c r="H260" s="7">
        <f t="shared" si="112"/>
        <v>7.4833147735478827</v>
      </c>
      <c r="I260" s="7">
        <f t="shared" si="112"/>
        <v>7.4833147735478827</v>
      </c>
      <c r="J260" s="7">
        <f t="shared" si="112"/>
        <v>7.4833147735478835</v>
      </c>
      <c r="K260" s="7">
        <f t="shared" si="112"/>
        <v>7.4833147735478827</v>
      </c>
      <c r="L260" s="7">
        <f t="shared" si="112"/>
        <v>7.4833147735478827</v>
      </c>
    </row>
    <row r="261" spans="5:16">
      <c r="E261">
        <v>11</v>
      </c>
      <c r="G261" s="17">
        <f t="shared" si="111"/>
        <v>1.8593393604027364</v>
      </c>
      <c r="H261" s="7">
        <f t="shared" si="112"/>
        <v>7.3764102767829129</v>
      </c>
      <c r="I261" s="7">
        <f t="shared" si="112"/>
        <v>7.5902192703128524</v>
      </c>
      <c r="J261" s="7">
        <f t="shared" si="112"/>
        <v>7.8040282638427918</v>
      </c>
      <c r="K261" s="7">
        <f t="shared" si="112"/>
        <v>8.0178372573727312</v>
      </c>
      <c r="L261" s="7">
        <f t="shared" si="112"/>
        <v>8.2316462509026707</v>
      </c>
    </row>
    <row r="262" spans="5:16">
      <c r="E262">
        <v>12</v>
      </c>
      <c r="G262" s="17">
        <f t="shared" si="111"/>
        <v>2.0283702113484399</v>
      </c>
      <c r="H262" s="7">
        <f t="shared" si="112"/>
        <v>7.2695057800179432</v>
      </c>
      <c r="I262" s="7">
        <f t="shared" si="112"/>
        <v>7.697123767077823</v>
      </c>
      <c r="J262" s="7">
        <f t="shared" si="112"/>
        <v>8.1247417541377018</v>
      </c>
      <c r="K262" s="7">
        <f t="shared" si="112"/>
        <v>8.5523597411975807</v>
      </c>
      <c r="L262" s="7">
        <f t="shared" si="112"/>
        <v>8.9799777282574595</v>
      </c>
    </row>
    <row r="263" spans="5:16">
      <c r="E263">
        <v>13</v>
      </c>
      <c r="G263" s="17">
        <f t="shared" si="111"/>
        <v>2.1974010622941429</v>
      </c>
      <c r="H263" s="7">
        <f t="shared" si="112"/>
        <v>7.1626012832529735</v>
      </c>
      <c r="I263" s="7">
        <f t="shared" si="112"/>
        <v>7.8040282638427918</v>
      </c>
      <c r="J263" s="7">
        <f t="shared" si="112"/>
        <v>8.4454552444326101</v>
      </c>
      <c r="K263" s="7">
        <f t="shared" si="112"/>
        <v>9.0868822250224284</v>
      </c>
      <c r="L263" s="7">
        <f t="shared" si="112"/>
        <v>9.7283092056122467</v>
      </c>
    </row>
    <row r="264" spans="5:16">
      <c r="E264">
        <v>14</v>
      </c>
      <c r="G264" s="17">
        <f t="shared" si="111"/>
        <v>2.3664319132398464</v>
      </c>
      <c r="H264" s="7">
        <f t="shared" si="112"/>
        <v>7.0556967864880047</v>
      </c>
      <c r="I264" s="7">
        <f t="shared" si="112"/>
        <v>7.9109327606077624</v>
      </c>
      <c r="J264" s="7">
        <f t="shared" si="112"/>
        <v>8.7661687347275201</v>
      </c>
      <c r="K264" s="7">
        <f t="shared" si="112"/>
        <v>9.6214047088472778</v>
      </c>
      <c r="L264" s="7">
        <f t="shared" si="112"/>
        <v>10.476640682967036</v>
      </c>
    </row>
    <row r="265" spans="5:16">
      <c r="E265">
        <v>15</v>
      </c>
      <c r="G265" s="17">
        <f t="shared" si="111"/>
        <v>2.5354627641855498</v>
      </c>
      <c r="H265" s="7">
        <f t="shared" si="112"/>
        <v>6.9487922897230341</v>
      </c>
      <c r="I265" s="7">
        <f t="shared" si="112"/>
        <v>8.0178372573727312</v>
      </c>
      <c r="J265" s="7">
        <f t="shared" si="112"/>
        <v>9.0868822250224301</v>
      </c>
      <c r="K265" s="7">
        <f t="shared" si="112"/>
        <v>10.155927192672127</v>
      </c>
      <c r="L265" s="7">
        <f t="shared" si="112"/>
        <v>11.224972160321824</v>
      </c>
    </row>
    <row r="266" spans="5:16">
      <c r="E266">
        <v>16</v>
      </c>
      <c r="G266" s="17">
        <f t="shared" si="111"/>
        <v>2.7044936151312529</v>
      </c>
      <c r="H266" s="7">
        <f t="shared" si="112"/>
        <v>6.8418877929580644</v>
      </c>
      <c r="I266" s="7">
        <f t="shared" si="112"/>
        <v>8.1247417541377018</v>
      </c>
      <c r="J266" s="7">
        <f t="shared" si="112"/>
        <v>9.4075957153173384</v>
      </c>
      <c r="K266" s="7">
        <f t="shared" si="112"/>
        <v>10.690449676496975</v>
      </c>
      <c r="L266" s="7">
        <f t="shared" si="112"/>
        <v>11.973303637676612</v>
      </c>
    </row>
    <row r="267" spans="5:16">
      <c r="E267">
        <v>17</v>
      </c>
      <c r="G267" s="17">
        <f t="shared" si="111"/>
        <v>2.8735244660769563</v>
      </c>
      <c r="H267" s="7">
        <f t="shared" si="112"/>
        <v>6.7349832961930947</v>
      </c>
      <c r="I267" s="7">
        <f t="shared" si="112"/>
        <v>8.2316462509026707</v>
      </c>
      <c r="J267" s="7">
        <f t="shared" si="112"/>
        <v>9.7283092056122484</v>
      </c>
      <c r="K267" s="7">
        <f t="shared" si="112"/>
        <v>11.224972160321824</v>
      </c>
      <c r="L267" s="7">
        <f t="shared" si="112"/>
        <v>12.7216351150314</v>
      </c>
    </row>
    <row r="268" spans="5:16">
      <c r="E268">
        <v>18</v>
      </c>
      <c r="G268" s="17">
        <f t="shared" si="111"/>
        <v>3.0425553170226598</v>
      </c>
      <c r="H268" s="7">
        <f t="shared" si="112"/>
        <v>6.6280787994281241</v>
      </c>
      <c r="I268" s="7">
        <f t="shared" si="112"/>
        <v>8.3385507476676413</v>
      </c>
      <c r="J268" s="7">
        <f t="shared" si="112"/>
        <v>10.049022695907158</v>
      </c>
      <c r="K268" s="7">
        <f t="shared" si="112"/>
        <v>11.759494644146672</v>
      </c>
      <c r="L268" s="7">
        <f t="shared" si="112"/>
        <v>13.469966592386189</v>
      </c>
    </row>
    <row r="269" spans="5:16">
      <c r="E269">
        <v>19</v>
      </c>
      <c r="G269" s="17">
        <f t="shared" si="111"/>
        <v>3.2115861679683628</v>
      </c>
      <c r="H269" s="7">
        <f t="shared" si="112"/>
        <v>6.5211743026631552</v>
      </c>
      <c r="I269" s="7">
        <f t="shared" si="112"/>
        <v>8.4454552444326119</v>
      </c>
      <c r="J269" s="7">
        <f t="shared" si="112"/>
        <v>10.369736186202067</v>
      </c>
      <c r="K269" s="7">
        <f t="shared" si="112"/>
        <v>12.294017127971522</v>
      </c>
      <c r="L269" s="7">
        <f t="shared" si="112"/>
        <v>14.218298069740976</v>
      </c>
    </row>
    <row r="270" spans="5:16">
      <c r="E270">
        <v>20</v>
      </c>
      <c r="G270" s="17">
        <f t="shared" si="111"/>
        <v>3.3806170189140663</v>
      </c>
      <c r="H270" s="7">
        <f t="shared" si="112"/>
        <v>6.4142698058981846</v>
      </c>
      <c r="I270" s="7">
        <f t="shared" si="112"/>
        <v>8.5523597411975807</v>
      </c>
      <c r="J270" s="7">
        <f t="shared" si="112"/>
        <v>10.690449676496977</v>
      </c>
      <c r="K270" s="7">
        <f t="shared" si="112"/>
        <v>12.828539611796369</v>
      </c>
      <c r="L270" s="7">
        <f t="shared" si="112"/>
        <v>14.966629547095765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turn 1</vt:lpstr>
      <vt:lpstr>turn 2</vt:lpstr>
      <vt:lpstr>turn 3</vt:lpstr>
      <vt:lpstr>turn 4</vt:lpstr>
      <vt:lpstr>turn 5</vt:lpstr>
      <vt:lpstr>turn 6</vt:lpstr>
      <vt:lpstr>speed 1</vt:lpstr>
      <vt:lpstr>speed 2</vt:lpstr>
      <vt:lpstr>speed obj func</vt:lpstr>
      <vt:lpstr>speed 3</vt:lpstr>
      <vt:lpstr>search 1</vt:lpstr>
      <vt:lpstr>search 2</vt:lpstr>
      <vt:lpstr>future</vt:lpstr>
    </vt:vector>
  </TitlesOfParts>
  <Company>Nokia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Downs</dc:creator>
  <cp:lastModifiedBy>Michael Downs</cp:lastModifiedBy>
  <dcterms:created xsi:type="dcterms:W3CDTF">2016-04-13T20:21:22Z</dcterms:created>
  <dcterms:modified xsi:type="dcterms:W3CDTF">2016-04-26T05:02:09Z</dcterms:modified>
</cp:coreProperties>
</file>