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ge\Downloads\"/>
    </mc:Choice>
  </mc:AlternateContent>
  <xr:revisionPtr revIDLastSave="0" documentId="8_{45F92FA3-EBF2-4CAE-9C63-F336A9EE7A66}" xr6:coauthVersionLast="43" xr6:coauthVersionMax="43" xr10:uidLastSave="{00000000-0000-0000-0000-000000000000}"/>
  <bookViews>
    <workbookView xWindow="-120" yWindow="-120" windowWidth="20730" windowHeight="11160" activeTab="1" xr2:uid="{72CE911C-71D7-49D0-AB56-2157127227F8}"/>
  </bookViews>
  <sheets>
    <sheet name="Sheet1" sheetId="2" r:id="rId1"/>
    <sheet name="Sheet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88" i="1" l="1"/>
  <c r="B187" i="1"/>
  <c r="B186" i="1"/>
  <c r="B185" i="1"/>
  <c r="B184" i="1"/>
  <c r="F182" i="1"/>
  <c r="D182" i="1"/>
  <c r="F181" i="1"/>
  <c r="D181" i="1"/>
  <c r="B181" i="1"/>
  <c r="D172" i="1"/>
  <c r="D163" i="1"/>
  <c r="D137" i="1"/>
  <c r="B134" i="1"/>
  <c r="B133" i="1"/>
  <c r="B125" i="1"/>
  <c r="B126" i="1"/>
  <c r="B124" i="1"/>
  <c r="B117" i="1"/>
  <c r="B116" i="1"/>
  <c r="B115" i="1"/>
  <c r="F113" i="1"/>
  <c r="D113" i="1"/>
  <c r="F112" i="1"/>
  <c r="D112" i="1"/>
  <c r="D43" i="1"/>
  <c r="D83" i="1"/>
  <c r="B83" i="1"/>
  <c r="B82" i="1"/>
  <c r="B81" i="1"/>
  <c r="B80" i="1"/>
  <c r="F78" i="1"/>
  <c r="D78" i="1"/>
  <c r="F77" i="1"/>
  <c r="D77" i="1"/>
  <c r="F69" i="1"/>
  <c r="D69" i="1"/>
  <c r="F68" i="1"/>
  <c r="D68" i="1"/>
  <c r="B182" i="1" l="1"/>
  <c r="B177" i="1"/>
  <c r="B176" i="1"/>
  <c r="B175" i="1"/>
  <c r="F173" i="1"/>
  <c r="D173" i="1"/>
  <c r="D164" i="1"/>
  <c r="F172" i="1"/>
  <c r="F164" i="1"/>
  <c r="F163" i="1"/>
  <c r="F130" i="1"/>
  <c r="D130" i="1"/>
  <c r="B130" i="1"/>
  <c r="F129" i="1"/>
  <c r="D129" i="1"/>
  <c r="B131" i="1"/>
  <c r="D131" i="1" s="1"/>
  <c r="F122" i="1"/>
  <c r="D122" i="1"/>
  <c r="F121" i="1"/>
  <c r="D121" i="1"/>
  <c r="B77" i="1"/>
  <c r="B78" i="1"/>
  <c r="B122" i="1"/>
  <c r="B121" i="1"/>
  <c r="F120" i="1"/>
  <c r="D120" i="1"/>
  <c r="F67" i="1"/>
  <c r="B71" i="1" s="1"/>
  <c r="B69" i="1"/>
  <c r="B68" i="1"/>
  <c r="D67" i="1"/>
  <c r="D111" i="1"/>
  <c r="B72" i="1"/>
  <c r="F111" i="1"/>
  <c r="B112" i="1"/>
  <c r="D37" i="1"/>
  <c r="B73" i="1"/>
  <c r="F76" i="1"/>
  <c r="D76" i="1"/>
  <c r="B41" i="1"/>
  <c r="B40" i="1"/>
  <c r="B39" i="1"/>
  <c r="F37" i="1"/>
  <c r="F36" i="1"/>
  <c r="D36" i="1"/>
  <c r="F180" i="1"/>
  <c r="D180" i="1"/>
  <c r="E158" i="1"/>
  <c r="D159" i="1"/>
  <c r="D158" i="1"/>
  <c r="F158" i="1" s="1"/>
  <c r="D157" i="1"/>
  <c r="D156" i="1"/>
  <c r="D155" i="1"/>
  <c r="D154" i="1"/>
  <c r="E153" i="1"/>
  <c r="D171" i="1" s="1"/>
  <c r="D153" i="1"/>
  <c r="D152" i="1"/>
  <c r="D151" i="1"/>
  <c r="D150" i="1"/>
  <c r="D149" i="1"/>
  <c r="E148" i="1"/>
  <c r="B163" i="1" s="1"/>
  <c r="D148" i="1"/>
  <c r="F148" i="1" s="1"/>
  <c r="B164" i="1" s="1"/>
  <c r="D147" i="1"/>
  <c r="D146" i="1"/>
  <c r="D145" i="1"/>
  <c r="D144" i="1"/>
  <c r="E143" i="1"/>
  <c r="D162" i="1" s="1"/>
  <c r="D143" i="1"/>
  <c r="D6" i="1"/>
  <c r="D7" i="1"/>
  <c r="D8" i="1"/>
  <c r="D9" i="1"/>
  <c r="D10" i="1"/>
  <c r="D11" i="1"/>
  <c r="D12" i="1"/>
  <c r="B16" i="1"/>
  <c r="C16" i="1" s="1"/>
  <c r="D21" i="1"/>
  <c r="E21" i="1"/>
  <c r="D22" i="1"/>
  <c r="D23" i="1"/>
  <c r="D24" i="1"/>
  <c r="D25" i="1"/>
  <c r="D26" i="1"/>
  <c r="E26" i="1"/>
  <c r="F26" i="1"/>
  <c r="B37" i="1" s="1"/>
  <c r="D27" i="1"/>
  <c r="D28" i="1"/>
  <c r="D29" i="1"/>
  <c r="D30" i="1"/>
  <c r="D35" i="1"/>
  <c r="B36" i="1"/>
  <c r="D49" i="1"/>
  <c r="E49" i="1"/>
  <c r="D50" i="1"/>
  <c r="D51" i="1"/>
  <c r="D52" i="1"/>
  <c r="D53" i="1"/>
  <c r="D54" i="1"/>
  <c r="E54" i="1"/>
  <c r="F54" i="1"/>
  <c r="D55" i="1"/>
  <c r="D56" i="1"/>
  <c r="D57" i="1"/>
  <c r="D58" i="1"/>
  <c r="D59" i="1"/>
  <c r="E59" i="1"/>
  <c r="D60" i="1"/>
  <c r="D61" i="1"/>
  <c r="D62" i="1"/>
  <c r="D63" i="1"/>
  <c r="D90" i="1"/>
  <c r="E90" i="1"/>
  <c r="D91" i="1"/>
  <c r="D92" i="1"/>
  <c r="D93" i="1"/>
  <c r="D94" i="1"/>
  <c r="D95" i="1"/>
  <c r="E95" i="1"/>
  <c r="F95" i="1"/>
  <c r="D96" i="1"/>
  <c r="D97" i="1"/>
  <c r="D98" i="1"/>
  <c r="D99" i="1"/>
  <c r="D100" i="1"/>
  <c r="E100" i="1"/>
  <c r="D101" i="1"/>
  <c r="D102" i="1"/>
  <c r="D103" i="1"/>
  <c r="D104" i="1"/>
  <c r="D105" i="1"/>
  <c r="E105" i="1"/>
  <c r="D106" i="1"/>
  <c r="D107" i="1"/>
  <c r="D108" i="1"/>
  <c r="B113" i="1"/>
  <c r="B188" i="1" l="1"/>
  <c r="F131" i="1"/>
  <c r="F105" i="1"/>
  <c r="F90" i="1"/>
  <c r="F49" i="1"/>
  <c r="F100" i="1"/>
  <c r="F59" i="1"/>
  <c r="F21" i="1"/>
  <c r="F35" i="1" s="1"/>
  <c r="F143" i="1"/>
  <c r="F162" i="1" s="1"/>
  <c r="F153" i="1"/>
  <c r="F171" i="1" s="1"/>
  <c r="B168" i="1"/>
  <c r="B173" i="1" s="1"/>
  <c r="B135" i="1" l="1"/>
  <c r="B136" i="1" s="1"/>
  <c r="B166" i="1"/>
  <c r="B167" i="1"/>
  <c r="B172" i="1" s="1"/>
  <c r="B42" i="1"/>
</calcChain>
</file>

<file path=xl/sharedStrings.xml><?xml version="1.0" encoding="utf-8"?>
<sst xmlns="http://schemas.openxmlformats.org/spreadsheetml/2006/main" count="322" uniqueCount="136">
  <si>
    <t>Penyakit yang dialami</t>
  </si>
  <si>
    <t>Presentase Kemungkinan</t>
  </si>
  <si>
    <t>Kemungkinan Terbesar</t>
  </si>
  <si>
    <t>M05{ø}</t>
  </si>
  <si>
    <t>M05{Kolera}</t>
  </si>
  <si>
    <t>M03{DBD}</t>
  </si>
  <si>
    <t>ø</t>
  </si>
  <si>
    <t>Kolera</t>
  </si>
  <si>
    <t>DBD</t>
  </si>
  <si>
    <t>{DBD}</t>
  </si>
  <si>
    <t>{Kolera}</t>
  </si>
  <si>
    <t>M05(Kolera)</t>
  </si>
  <si>
    <t>M03(DBD)</t>
  </si>
  <si>
    <t>M04{ø}</t>
  </si>
  <si>
    <t>M04{DR}</t>
  </si>
  <si>
    <t>DR</t>
  </si>
  <si>
    <t>(DBD)</t>
  </si>
  <si>
    <t>{DR}</t>
  </si>
  <si>
    <t>M04(DR)</t>
  </si>
  <si>
    <t>m3{ø}</t>
  </si>
  <si>
    <t>M3{DBD}</t>
  </si>
  <si>
    <t>M3{T,DBD,SF,D}</t>
  </si>
  <si>
    <t>{T,DBD,SF,D}</t>
  </si>
  <si>
    <t>M02(DBD)</t>
  </si>
  <si>
    <t>M01(T,DBD,SF,D)</t>
  </si>
  <si>
    <t>Kolera(P04)</t>
  </si>
  <si>
    <t>Disentri(P03)</t>
  </si>
  <si>
    <t>Diare(P02)</t>
  </si>
  <si>
    <t>Typus(P01)</t>
  </si>
  <si>
    <t>G07(Mulut Kering)</t>
  </si>
  <si>
    <t>Darah Rendah (P08)</t>
  </si>
  <si>
    <t>Demam (P07)</t>
  </si>
  <si>
    <t>SF (P06)</t>
  </si>
  <si>
    <t>DBD (P05)</t>
  </si>
  <si>
    <t>Typus (P01)</t>
  </si>
  <si>
    <t>G05(Sakit Kepala)</t>
  </si>
  <si>
    <t>Disentri (P03)</t>
  </si>
  <si>
    <t>G06 (Panas/Panas Tinggi)</t>
  </si>
  <si>
    <t>Kolera (P04)</t>
  </si>
  <si>
    <t>Diare (P02)</t>
  </si>
  <si>
    <t>Tifus (P01)</t>
  </si>
  <si>
    <t>G04(Keram)</t>
  </si>
  <si>
    <t>Plausibility (ø)</t>
  </si>
  <si>
    <t>Bobot Terbesar</t>
  </si>
  <si>
    <t xml:space="preserve">Bobot Belief </t>
  </si>
  <si>
    <t>Kemungkinan Penyakit</t>
  </si>
  <si>
    <t>GEJALA YANG DIPILIH</t>
  </si>
  <si>
    <t>4 Gejala</t>
  </si>
  <si>
    <t xml:space="preserve">Penyakit yang Diderita </t>
  </si>
  <si>
    <t>M4{DR}</t>
  </si>
  <si>
    <t>3 GEJALA</t>
  </si>
  <si>
    <t>2 GEJALA</t>
  </si>
  <si>
    <t>TIFUS</t>
  </si>
  <si>
    <t>Bobot Penyakit</t>
  </si>
  <si>
    <t>Kemungkinan Besar Penyakit</t>
  </si>
  <si>
    <t>Spotted Fever (P06)</t>
  </si>
  <si>
    <t>G01(Lemas Lesu)</t>
  </si>
  <si>
    <t>Bobot Belief</t>
  </si>
  <si>
    <t>Gejala Yang Dipilih</t>
  </si>
  <si>
    <t>1 Gejala</t>
  </si>
  <si>
    <t>PERHITUNGAN DAMPSTER SHAFER UNTUK MENENTUKAN PENYAKIT AKIBAT VIRUS SALMONELA</t>
  </si>
  <si>
    <t>G23</t>
  </si>
  <si>
    <t>Titer Widal Antigen A &lt;1 /160</t>
  </si>
  <si>
    <t>G22</t>
  </si>
  <si>
    <t>Titer Widal Antigen H &lt; 1/160</t>
  </si>
  <si>
    <t>G21</t>
  </si>
  <si>
    <t>Feses Berdarah</t>
  </si>
  <si>
    <t>G20</t>
  </si>
  <si>
    <t>BAB 3-9x sehari</t>
  </si>
  <si>
    <t>G19</t>
  </si>
  <si>
    <t>Sembelit</t>
  </si>
  <si>
    <t>G18</t>
  </si>
  <si>
    <t>Nadi Lemah</t>
  </si>
  <si>
    <t>G17</t>
  </si>
  <si>
    <t>Lidah Kotor</t>
  </si>
  <si>
    <t>G16</t>
  </si>
  <si>
    <t>Mulas</t>
  </si>
  <si>
    <t>G15</t>
  </si>
  <si>
    <t>Tekanan Darah Rendah</t>
  </si>
  <si>
    <t>G14</t>
  </si>
  <si>
    <t>Merancau</t>
  </si>
  <si>
    <t>G13</t>
  </si>
  <si>
    <t>Suhu tubuh naik turun</t>
  </si>
  <si>
    <t>G12</t>
  </si>
  <si>
    <t>BAB &gt; 10x Sehari</t>
  </si>
  <si>
    <t>G11</t>
  </si>
  <si>
    <t>Feses Encer</t>
  </si>
  <si>
    <t>G10</t>
  </si>
  <si>
    <t xml:space="preserve">Ruam </t>
  </si>
  <si>
    <t>G9</t>
  </si>
  <si>
    <t>P08</t>
  </si>
  <si>
    <t>Perut Kembung</t>
  </si>
  <si>
    <t>G8</t>
  </si>
  <si>
    <t>Demam</t>
  </si>
  <si>
    <t>P07</t>
  </si>
  <si>
    <t>Mulut Kering</t>
  </si>
  <si>
    <t>G7</t>
  </si>
  <si>
    <t>SF</t>
  </si>
  <si>
    <t>P06</t>
  </si>
  <si>
    <t>Panas</t>
  </si>
  <si>
    <t>G6</t>
  </si>
  <si>
    <t>P05</t>
  </si>
  <si>
    <t>Sakit Kepala</t>
  </si>
  <si>
    <t>G5</t>
  </si>
  <si>
    <t>P04</t>
  </si>
  <si>
    <t xml:space="preserve">Kram </t>
  </si>
  <si>
    <t>G4</t>
  </si>
  <si>
    <t>Disentri</t>
  </si>
  <si>
    <t>P03</t>
  </si>
  <si>
    <t>Muntah</t>
  </si>
  <si>
    <t>G3</t>
  </si>
  <si>
    <t>Diare</t>
  </si>
  <si>
    <t>P02</t>
  </si>
  <si>
    <t>Mual</t>
  </si>
  <si>
    <t>G2</t>
  </si>
  <si>
    <t>G1(0,2)</t>
  </si>
  <si>
    <t>Typus</t>
  </si>
  <si>
    <t>P01</t>
  </si>
  <si>
    <t>Lemas/Lesu</t>
  </si>
  <si>
    <t>G1</t>
  </si>
  <si>
    <t>CIRI GEJALA (KODE,BOBOT)</t>
  </si>
  <si>
    <t>NAMA_PENYAKIT</t>
  </si>
  <si>
    <t>KODE_PENYAKIT</t>
  </si>
  <si>
    <t>NAMA_GEJALA</t>
  </si>
  <si>
    <t>KODE_GEJALA</t>
  </si>
  <si>
    <t>PERHITUNGAN DAMPSTER-SHAFER UNTUK MENDIAGNOSA PENYAKIT AKIBAT BAKTERI SALMONELA</t>
  </si>
  <si>
    <t>G13(Merancau)</t>
  </si>
  <si>
    <t>4 Gejala (V2)</t>
  </si>
  <si>
    <t>DBD(P05)</t>
  </si>
  <si>
    <t>M05(DBD)</t>
  </si>
  <si>
    <t>DBD dan DR(ø)</t>
  </si>
  <si>
    <t>Persentase Kemungkinan</t>
  </si>
  <si>
    <t>M3{ø}</t>
  </si>
  <si>
    <t>M05{DBD}</t>
  </si>
  <si>
    <t xml:space="preserve">M05{DBD} </t>
  </si>
  <si>
    <t>Penyakit yang Dialami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</si>
</sst>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charset val="1"/>
      <scheme val="minor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1" xfId="0" applyFill="1" applyBorder="1"/>
    <xf numFmtId="0" fontId="1" fillId="2" borderId="0" xfId="0" applyFont="1" applyFill="1"/>
    <xf numFmtId="0" fontId="1" fillId="2" borderId="1" xfId="0" applyFont="1" applyFill="1" applyBorder="1"/>
    <xf numFmtId="0" fontId="0" fillId="2" borderId="2" xfId="0" applyFill="1" applyBorder="1"/>
    <xf numFmtId="0" fontId="1" fillId="2" borderId="2" xfId="0" applyFont="1" applyFill="1" applyBorder="1"/>
    <xf numFmtId="0" fontId="0" fillId="2" borderId="3" xfId="0" applyFill="1" applyBorder="1"/>
    <xf numFmtId="0" fontId="1" fillId="2" borderId="3" xfId="0" applyFont="1" applyFill="1" applyBorder="1"/>
    <xf numFmtId="0" fontId="2" fillId="2" borderId="1" xfId="0" applyFont="1" applyFill="1" applyBorder="1"/>
    <xf numFmtId="0" fontId="0" fillId="3" borderId="0" xfId="0" applyFill="1"/>
    <xf numFmtId="0" fontId="0" fillId="3" borderId="1" xfId="0" applyFill="1" applyBorder="1"/>
    <xf numFmtId="0" fontId="1" fillId="3" borderId="1" xfId="0" applyFont="1" applyFill="1" applyBorder="1"/>
    <xf numFmtId="0" fontId="0" fillId="3" borderId="2" xfId="0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2" fillId="3" borderId="1" xfId="0" applyFont="1" applyFill="1" applyBorder="1"/>
    <xf numFmtId="0" fontId="0" fillId="4" borderId="0" xfId="0" applyFill="1"/>
    <xf numFmtId="0" fontId="0" fillId="4" borderId="1" xfId="0" applyFill="1" applyBorder="1"/>
    <xf numFmtId="0" fontId="1" fillId="4" borderId="0" xfId="0" applyFont="1" applyFill="1"/>
    <xf numFmtId="0" fontId="1" fillId="4" borderId="1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2" fillId="0" borderId="0" xfId="0" applyFont="1"/>
    <xf numFmtId="0" fontId="2" fillId="4" borderId="1" xfId="0" applyFont="1" applyFill="1" applyBorder="1"/>
    <xf numFmtId="0" fontId="2" fillId="5" borderId="1" xfId="0" applyFont="1" applyFill="1" applyBorder="1"/>
    <xf numFmtId="0" fontId="1" fillId="0" borderId="0" xfId="0" applyFont="1"/>
    <xf numFmtId="0" fontId="0" fillId="6" borderId="0" xfId="0" applyFill="1"/>
    <xf numFmtId="0" fontId="2" fillId="6" borderId="1" xfId="0" applyFont="1" applyFill="1" applyBorder="1"/>
    <xf numFmtId="0" fontId="1" fillId="6" borderId="1" xfId="0" applyFont="1" applyFill="1" applyBorder="1"/>
    <xf numFmtId="0" fontId="1" fillId="6" borderId="3" xfId="0" applyFont="1" applyFill="1" applyBorder="1"/>
    <xf numFmtId="0" fontId="1" fillId="6" borderId="2" xfId="0" applyFont="1" applyFill="1" applyBorder="1"/>
    <xf numFmtId="0" fontId="0" fillId="6" borderId="2" xfId="0" applyFill="1" applyBorder="1"/>
    <xf numFmtId="0" fontId="0" fillId="6" borderId="1" xfId="0" applyFill="1" applyBorder="1"/>
    <xf numFmtId="0" fontId="0" fillId="6" borderId="3" xfId="0" applyFill="1" applyBorder="1"/>
    <xf numFmtId="0" fontId="1" fillId="6" borderId="0" xfId="0" applyFont="1" applyFill="1"/>
    <xf numFmtId="0" fontId="4" fillId="0" borderId="0" xfId="0" applyFont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98F5A-DA3E-4703-A524-944923612BFE}">
  <dimension ref="A1:Q27"/>
  <sheetViews>
    <sheetView workbookViewId="0">
      <selection activeCell="D5" sqref="D5:D12"/>
    </sheetView>
  </sheetViews>
  <sheetFormatPr defaultRowHeight="15" x14ac:dyDescent="0.25"/>
  <cols>
    <col min="1" max="1" width="18" customWidth="1"/>
    <col min="2" max="2" width="27.5703125" customWidth="1"/>
    <col min="3" max="3" width="24" customWidth="1"/>
    <col min="4" max="4" width="26.28515625" customWidth="1"/>
    <col min="5" max="5" width="30.42578125" customWidth="1"/>
    <col min="6" max="6" width="18.28515625" customWidth="1"/>
    <col min="12" max="12" width="9.140625" customWidth="1"/>
  </cols>
  <sheetData>
    <row r="1" spans="1:17" ht="15" customHeight="1" x14ac:dyDescent="0.25">
      <c r="A1" s="36" t="s">
        <v>125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</row>
    <row r="2" spans="1:17" x14ac:dyDescent="0.25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</row>
    <row r="4" spans="1:17" ht="15.75" x14ac:dyDescent="0.25">
      <c r="A4" s="26" t="s">
        <v>124</v>
      </c>
      <c r="B4" s="26" t="s">
        <v>123</v>
      </c>
      <c r="C4" s="26" t="s">
        <v>122</v>
      </c>
      <c r="D4" s="26" t="s">
        <v>121</v>
      </c>
      <c r="E4" s="26" t="s">
        <v>120</v>
      </c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</row>
    <row r="5" spans="1:17" ht="15.75" x14ac:dyDescent="0.25">
      <c r="A5" s="26" t="s">
        <v>119</v>
      </c>
      <c r="B5" s="26" t="s">
        <v>118</v>
      </c>
      <c r="C5" s="26" t="s">
        <v>117</v>
      </c>
      <c r="D5" s="26" t="s">
        <v>116</v>
      </c>
      <c r="E5" s="26" t="s">
        <v>115</v>
      </c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</row>
    <row r="6" spans="1:17" ht="15.75" x14ac:dyDescent="0.25">
      <c r="A6" s="26" t="s">
        <v>114</v>
      </c>
      <c r="B6" s="26" t="s">
        <v>113</v>
      </c>
      <c r="C6" s="26" t="s">
        <v>112</v>
      </c>
      <c r="D6" s="26" t="s">
        <v>111</v>
      </c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</row>
    <row r="7" spans="1:17" ht="15.75" x14ac:dyDescent="0.25">
      <c r="A7" s="26" t="s">
        <v>110</v>
      </c>
      <c r="B7" s="26" t="s">
        <v>109</v>
      </c>
      <c r="C7" s="26" t="s">
        <v>108</v>
      </c>
      <c r="D7" s="26" t="s">
        <v>107</v>
      </c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</row>
    <row r="8" spans="1:17" ht="15.75" x14ac:dyDescent="0.25">
      <c r="A8" s="26" t="s">
        <v>106</v>
      </c>
      <c r="B8" s="26" t="s">
        <v>105</v>
      </c>
      <c r="C8" s="26" t="s">
        <v>104</v>
      </c>
      <c r="D8" s="26" t="s">
        <v>7</v>
      </c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</row>
    <row r="9" spans="1:17" ht="15.75" x14ac:dyDescent="0.25">
      <c r="A9" s="26" t="s">
        <v>103</v>
      </c>
      <c r="B9" s="26" t="s">
        <v>102</v>
      </c>
      <c r="C9" s="26" t="s">
        <v>101</v>
      </c>
      <c r="D9" s="26" t="s">
        <v>8</v>
      </c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</row>
    <row r="10" spans="1:17" ht="15.75" x14ac:dyDescent="0.25">
      <c r="A10" s="26" t="s">
        <v>100</v>
      </c>
      <c r="B10" s="26" t="s">
        <v>99</v>
      </c>
      <c r="C10" s="26" t="s">
        <v>98</v>
      </c>
      <c r="D10" s="26" t="s">
        <v>97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17" ht="15.75" x14ac:dyDescent="0.25">
      <c r="A11" s="26" t="s">
        <v>96</v>
      </c>
      <c r="B11" s="26" t="s">
        <v>95</v>
      </c>
      <c r="C11" s="26" t="s">
        <v>94</v>
      </c>
      <c r="D11" s="26" t="s">
        <v>93</v>
      </c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</row>
    <row r="12" spans="1:17" ht="15.75" x14ac:dyDescent="0.25">
      <c r="A12" s="26" t="s">
        <v>92</v>
      </c>
      <c r="B12" s="26" t="s">
        <v>91</v>
      </c>
      <c r="C12" s="26" t="s">
        <v>90</v>
      </c>
      <c r="D12" s="26" t="s">
        <v>15</v>
      </c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</row>
    <row r="13" spans="1:17" ht="15.75" x14ac:dyDescent="0.25">
      <c r="A13" s="26" t="s">
        <v>89</v>
      </c>
      <c r="B13" s="26" t="s">
        <v>88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</row>
    <row r="14" spans="1:17" ht="15.75" x14ac:dyDescent="0.25">
      <c r="A14" s="26" t="s">
        <v>87</v>
      </c>
      <c r="B14" s="26" t="s">
        <v>86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</row>
    <row r="15" spans="1:17" ht="15.75" x14ac:dyDescent="0.25">
      <c r="A15" s="26" t="s">
        <v>85</v>
      </c>
      <c r="B15" s="26" t="s">
        <v>84</v>
      </c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</row>
    <row r="16" spans="1:17" ht="15.75" x14ac:dyDescent="0.25">
      <c r="A16" s="26" t="s">
        <v>83</v>
      </c>
      <c r="B16" s="26" t="s">
        <v>82</v>
      </c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</row>
    <row r="17" spans="1:16" ht="15.75" x14ac:dyDescent="0.25">
      <c r="A17" s="26" t="s">
        <v>81</v>
      </c>
      <c r="B17" s="26" t="s">
        <v>80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</row>
    <row r="18" spans="1:16" ht="15.75" x14ac:dyDescent="0.25">
      <c r="A18" s="26" t="s">
        <v>79</v>
      </c>
      <c r="B18" s="26" t="s">
        <v>78</v>
      </c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</row>
    <row r="19" spans="1:16" ht="15.75" x14ac:dyDescent="0.25">
      <c r="A19" s="26" t="s">
        <v>77</v>
      </c>
      <c r="B19" s="26" t="s">
        <v>76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</row>
    <row r="20" spans="1:16" ht="15.75" x14ac:dyDescent="0.25">
      <c r="A20" s="26" t="s">
        <v>75</v>
      </c>
      <c r="B20" s="26" t="s">
        <v>74</v>
      </c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</row>
    <row r="21" spans="1:16" ht="15.75" x14ac:dyDescent="0.25">
      <c r="A21" s="26" t="s">
        <v>73</v>
      </c>
      <c r="B21" s="26" t="s">
        <v>72</v>
      </c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</row>
    <row r="22" spans="1:16" ht="15.75" x14ac:dyDescent="0.25">
      <c r="A22" s="26" t="s">
        <v>71</v>
      </c>
      <c r="B22" s="26" t="s">
        <v>70</v>
      </c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</row>
    <row r="23" spans="1:16" ht="15.75" x14ac:dyDescent="0.25">
      <c r="A23" s="26" t="s">
        <v>69</v>
      </c>
      <c r="B23" s="26" t="s">
        <v>68</v>
      </c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</row>
    <row r="24" spans="1:16" ht="15.75" x14ac:dyDescent="0.25">
      <c r="A24" s="26" t="s">
        <v>67</v>
      </c>
      <c r="B24" s="26" t="s">
        <v>66</v>
      </c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</row>
    <row r="25" spans="1:16" ht="15.75" x14ac:dyDescent="0.25">
      <c r="A25" s="26" t="s">
        <v>65</v>
      </c>
      <c r="B25" s="26" t="s">
        <v>64</v>
      </c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</row>
    <row r="26" spans="1:16" ht="15.75" x14ac:dyDescent="0.25">
      <c r="A26" s="26" t="s">
        <v>63</v>
      </c>
      <c r="B26" s="26" t="s">
        <v>62</v>
      </c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</row>
    <row r="27" spans="1:16" ht="15.75" x14ac:dyDescent="0.25">
      <c r="A27" s="26" t="s">
        <v>61</v>
      </c>
    </row>
  </sheetData>
  <mergeCells count="1">
    <mergeCell ref="A1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D48BE-EED4-4F92-8BBC-DCAFEF7A2217}">
  <dimension ref="A1:K189"/>
  <sheetViews>
    <sheetView tabSelected="1" topLeftCell="A157" workbookViewId="0">
      <selection activeCell="D189" sqref="D189"/>
    </sheetView>
  </sheetViews>
  <sheetFormatPr defaultRowHeight="15" x14ac:dyDescent="0.25"/>
  <cols>
    <col min="1" max="1" width="36.7109375" customWidth="1"/>
    <col min="2" max="2" width="27.28515625" customWidth="1"/>
    <col min="3" max="3" width="27.7109375" customWidth="1"/>
    <col min="4" max="4" width="24.5703125" customWidth="1"/>
    <col min="5" max="5" width="24.140625" customWidth="1"/>
    <col min="6" max="6" width="24.5703125" customWidth="1"/>
    <col min="7" max="7" width="17" customWidth="1"/>
    <col min="8" max="8" width="27.140625" customWidth="1"/>
    <col min="11" max="11" width="22.85546875" customWidth="1"/>
  </cols>
  <sheetData>
    <row r="1" spans="1:11" ht="15.75" x14ac:dyDescent="0.25">
      <c r="A1" s="38" t="s">
        <v>60</v>
      </c>
      <c r="B1" s="39"/>
      <c r="C1" s="39"/>
      <c r="D1" s="39"/>
      <c r="E1" s="39"/>
      <c r="F1" s="39"/>
      <c r="G1" s="39"/>
      <c r="H1" s="39"/>
      <c r="I1" s="39"/>
      <c r="J1" s="39"/>
      <c r="K1" s="39"/>
    </row>
    <row r="3" spans="1:11" ht="15.75" x14ac:dyDescent="0.25">
      <c r="A3" s="23"/>
      <c r="B3" s="23"/>
      <c r="C3" s="23"/>
      <c r="D3" s="23"/>
      <c r="E3" s="23"/>
      <c r="F3" s="23"/>
      <c r="G3" s="23"/>
      <c r="H3" s="23"/>
    </row>
    <row r="4" spans="1:11" ht="15.75" x14ac:dyDescent="0.25">
      <c r="A4" s="40" t="s">
        <v>59</v>
      </c>
      <c r="B4" s="40"/>
      <c r="C4" s="40"/>
      <c r="D4" s="40"/>
      <c r="E4" s="23"/>
      <c r="F4" s="23"/>
      <c r="G4" s="23"/>
      <c r="H4" s="23"/>
    </row>
    <row r="5" spans="1:11" ht="15.75" x14ac:dyDescent="0.25">
      <c r="A5" s="25" t="s">
        <v>58</v>
      </c>
      <c r="B5" s="25" t="s">
        <v>45</v>
      </c>
      <c r="C5" s="25" t="s">
        <v>57</v>
      </c>
      <c r="D5" s="25" t="s">
        <v>42</v>
      </c>
      <c r="E5" s="23"/>
      <c r="F5" s="23"/>
      <c r="G5" s="23"/>
      <c r="H5" s="23"/>
    </row>
    <row r="6" spans="1:11" ht="15.75" x14ac:dyDescent="0.25">
      <c r="A6" s="25" t="s">
        <v>56</v>
      </c>
      <c r="B6" s="25" t="s">
        <v>40</v>
      </c>
      <c r="C6" s="25">
        <v>0.7</v>
      </c>
      <c r="D6" s="25">
        <f t="shared" ref="D6:D12" si="0">1-C6</f>
        <v>0.30000000000000004</v>
      </c>
      <c r="E6" s="23"/>
      <c r="F6" s="23"/>
      <c r="G6" s="23"/>
      <c r="H6" s="23"/>
    </row>
    <row r="7" spans="1:11" ht="15.75" x14ac:dyDescent="0.25">
      <c r="A7" s="25"/>
      <c r="B7" s="25" t="s">
        <v>39</v>
      </c>
      <c r="C7" s="25">
        <v>0.2</v>
      </c>
      <c r="D7" s="25">
        <f t="shared" si="0"/>
        <v>0.8</v>
      </c>
      <c r="E7" s="23"/>
      <c r="F7" s="23"/>
      <c r="G7" s="23"/>
      <c r="H7" s="23"/>
    </row>
    <row r="8" spans="1:11" ht="15.75" x14ac:dyDescent="0.25">
      <c r="A8" s="25"/>
      <c r="B8" s="25" t="s">
        <v>36</v>
      </c>
      <c r="C8" s="25">
        <v>0.3</v>
      </c>
      <c r="D8" s="25">
        <f t="shared" si="0"/>
        <v>0.7</v>
      </c>
      <c r="E8" s="23"/>
      <c r="F8" s="23"/>
      <c r="G8" s="23"/>
      <c r="H8" s="23"/>
    </row>
    <row r="9" spans="1:11" ht="15.75" x14ac:dyDescent="0.25">
      <c r="A9" s="25"/>
      <c r="B9" s="25" t="s">
        <v>38</v>
      </c>
      <c r="C9" s="25">
        <v>0.4</v>
      </c>
      <c r="D9" s="25">
        <f t="shared" si="0"/>
        <v>0.6</v>
      </c>
      <c r="E9" s="23"/>
      <c r="F9" s="23"/>
      <c r="G9" s="23"/>
      <c r="H9" s="23"/>
    </row>
    <row r="10" spans="1:11" ht="15.75" x14ac:dyDescent="0.25">
      <c r="A10" s="25"/>
      <c r="B10" s="25" t="s">
        <v>55</v>
      </c>
      <c r="C10" s="25">
        <v>0.4</v>
      </c>
      <c r="D10" s="25">
        <f t="shared" si="0"/>
        <v>0.6</v>
      </c>
      <c r="E10" s="23"/>
      <c r="F10" s="23"/>
      <c r="G10" s="23"/>
      <c r="H10" s="23"/>
    </row>
    <row r="11" spans="1:11" ht="15.75" x14ac:dyDescent="0.25">
      <c r="A11" s="25"/>
      <c r="B11" s="25" t="s">
        <v>31</v>
      </c>
      <c r="C11" s="25">
        <v>0.6</v>
      </c>
      <c r="D11" s="25">
        <f t="shared" si="0"/>
        <v>0.4</v>
      </c>
      <c r="E11" s="23"/>
      <c r="F11" s="23"/>
      <c r="G11" s="23"/>
      <c r="H11" s="23"/>
    </row>
    <row r="12" spans="1:11" ht="15.75" x14ac:dyDescent="0.25">
      <c r="A12" s="25"/>
      <c r="B12" s="25" t="s">
        <v>30</v>
      </c>
      <c r="C12" s="25">
        <v>0.6</v>
      </c>
      <c r="D12" s="25">
        <f t="shared" si="0"/>
        <v>0.4</v>
      </c>
      <c r="E12" s="23"/>
      <c r="F12" s="23"/>
      <c r="G12" s="23"/>
      <c r="H12" s="23"/>
    </row>
    <row r="13" spans="1:11" ht="15.75" x14ac:dyDescent="0.25">
      <c r="A13" s="25"/>
      <c r="B13" s="25"/>
      <c r="C13" s="25"/>
      <c r="D13" s="25"/>
      <c r="E13" s="23"/>
      <c r="F13" s="23"/>
      <c r="G13" s="23"/>
      <c r="H13" s="23"/>
    </row>
    <row r="14" spans="1:11" ht="15.75" x14ac:dyDescent="0.25">
      <c r="A14" s="25"/>
      <c r="B14" s="25"/>
      <c r="C14" s="25"/>
      <c r="D14" s="25"/>
      <c r="E14" s="23"/>
      <c r="F14" s="23"/>
      <c r="G14" s="23"/>
      <c r="H14" s="23"/>
    </row>
    <row r="15" spans="1:11" ht="15.75" x14ac:dyDescent="0.25">
      <c r="A15" s="25" t="s">
        <v>54</v>
      </c>
      <c r="B15" s="25" t="s">
        <v>53</v>
      </c>
      <c r="C15" s="25" t="s">
        <v>1</v>
      </c>
      <c r="D15" s="25"/>
      <c r="E15" s="23"/>
      <c r="F15" s="23"/>
      <c r="G15" s="23"/>
      <c r="H15" s="23"/>
    </row>
    <row r="16" spans="1:11" ht="15.75" x14ac:dyDescent="0.25">
      <c r="A16" s="25" t="s">
        <v>52</v>
      </c>
      <c r="B16" s="25">
        <f>MAX(C6:C12)</f>
        <v>0.7</v>
      </c>
      <c r="C16" s="25" t="str">
        <f>100*B16&amp;"%"</f>
        <v>70%</v>
      </c>
      <c r="D16" s="25"/>
      <c r="E16" s="23"/>
      <c r="F16" s="23"/>
      <c r="G16" s="23"/>
      <c r="H16" s="23"/>
    </row>
    <row r="17" spans="1:8" ht="15.75" x14ac:dyDescent="0.25">
      <c r="A17" s="23"/>
      <c r="B17" s="23"/>
      <c r="C17" s="23"/>
      <c r="D17" s="23"/>
      <c r="E17" s="23"/>
      <c r="F17" s="23"/>
      <c r="G17" s="23"/>
      <c r="H17" s="23"/>
    </row>
    <row r="18" spans="1:8" ht="15.75" x14ac:dyDescent="0.25">
      <c r="G18" s="23"/>
      <c r="H18" s="23"/>
    </row>
    <row r="19" spans="1:8" ht="15.75" x14ac:dyDescent="0.25">
      <c r="A19" s="44" t="s">
        <v>51</v>
      </c>
      <c r="B19" s="45"/>
      <c r="C19" s="45"/>
      <c r="D19" s="45"/>
      <c r="E19" s="45"/>
      <c r="F19" s="46"/>
      <c r="G19" s="23"/>
      <c r="H19" s="23"/>
    </row>
    <row r="20" spans="1:8" ht="15.75" x14ac:dyDescent="0.25">
      <c r="A20" s="24" t="s">
        <v>46</v>
      </c>
      <c r="B20" s="24" t="s">
        <v>45</v>
      </c>
      <c r="C20" s="24" t="s">
        <v>44</v>
      </c>
      <c r="D20" s="24" t="s">
        <v>42</v>
      </c>
      <c r="E20" s="24" t="s">
        <v>43</v>
      </c>
      <c r="F20" s="24" t="s">
        <v>42</v>
      </c>
      <c r="G20" s="23"/>
      <c r="H20" s="23"/>
    </row>
    <row r="21" spans="1:8" ht="15.75" x14ac:dyDescent="0.25">
      <c r="A21" s="20" t="s">
        <v>41</v>
      </c>
      <c r="B21" s="20" t="s">
        <v>40</v>
      </c>
      <c r="C21" s="20">
        <v>0.2</v>
      </c>
      <c r="D21" s="20">
        <f t="shared" ref="D21:D30" si="1">1-C21</f>
        <v>0.8</v>
      </c>
      <c r="E21" s="20">
        <f>MAX(C21:C25)</f>
        <v>0.6</v>
      </c>
      <c r="F21" s="20">
        <f>MIN(D21:D25)</f>
        <v>0.4</v>
      </c>
      <c r="G21" s="23"/>
      <c r="H21" s="23"/>
    </row>
    <row r="22" spans="1:8" ht="15.75" x14ac:dyDescent="0.25">
      <c r="A22" s="20"/>
      <c r="B22" s="20" t="s">
        <v>39</v>
      </c>
      <c r="C22" s="20">
        <v>0.2</v>
      </c>
      <c r="D22" s="20">
        <f t="shared" si="1"/>
        <v>0.8</v>
      </c>
      <c r="E22" s="20"/>
      <c r="F22" s="20"/>
      <c r="G22" s="23"/>
      <c r="H22" s="23"/>
    </row>
    <row r="23" spans="1:8" ht="15.75" customHeight="1" x14ac:dyDescent="0.25">
      <c r="A23" s="20"/>
      <c r="B23" s="20" t="s">
        <v>36</v>
      </c>
      <c r="C23" s="20">
        <v>0.4</v>
      </c>
      <c r="D23" s="20">
        <f t="shared" si="1"/>
        <v>0.6</v>
      </c>
      <c r="E23" s="20"/>
      <c r="F23" s="20"/>
    </row>
    <row r="24" spans="1:8" ht="15.75" customHeight="1" x14ac:dyDescent="0.25">
      <c r="A24" s="20"/>
      <c r="B24" s="20" t="s">
        <v>38</v>
      </c>
      <c r="C24" s="20">
        <v>0.5</v>
      </c>
      <c r="D24" s="20">
        <f t="shared" si="1"/>
        <v>0.5</v>
      </c>
      <c r="E24" s="20"/>
      <c r="F24" s="20"/>
    </row>
    <row r="25" spans="1:8" ht="15.75" customHeight="1" thickBot="1" x14ac:dyDescent="0.3">
      <c r="A25" s="22"/>
      <c r="B25" s="22" t="s">
        <v>33</v>
      </c>
      <c r="C25" s="22">
        <v>0.6</v>
      </c>
      <c r="D25" s="22">
        <f t="shared" si="1"/>
        <v>0.4</v>
      </c>
      <c r="E25" s="22"/>
      <c r="F25" s="22"/>
    </row>
    <row r="26" spans="1:8" ht="15.75" customHeight="1" x14ac:dyDescent="0.25">
      <c r="A26" s="21" t="s">
        <v>37</v>
      </c>
      <c r="B26" s="21" t="s">
        <v>34</v>
      </c>
      <c r="C26" s="21">
        <v>0.8</v>
      </c>
      <c r="D26" s="21">
        <f t="shared" si="1"/>
        <v>0.19999999999999996</v>
      </c>
      <c r="E26" s="21">
        <f>MAX(C26:C26)</f>
        <v>0.8</v>
      </c>
      <c r="F26" s="21">
        <f>MIN(D26:D26)</f>
        <v>0.19999999999999996</v>
      </c>
    </row>
    <row r="27" spans="1:8" ht="15.75" x14ac:dyDescent="0.25">
      <c r="A27" s="20"/>
      <c r="B27" s="20" t="s">
        <v>36</v>
      </c>
      <c r="C27" s="20">
        <v>0.4</v>
      </c>
      <c r="D27" s="20">
        <f t="shared" si="1"/>
        <v>0.6</v>
      </c>
      <c r="E27" s="20"/>
      <c r="F27" s="20"/>
    </row>
    <row r="28" spans="1:8" ht="15.75" x14ac:dyDescent="0.25">
      <c r="A28" s="20"/>
      <c r="B28" s="20" t="s">
        <v>33</v>
      </c>
      <c r="C28" s="20">
        <v>0.8</v>
      </c>
      <c r="D28" s="20">
        <f t="shared" si="1"/>
        <v>0.19999999999999996</v>
      </c>
      <c r="E28" s="20"/>
      <c r="F28" s="20"/>
    </row>
    <row r="29" spans="1:8" ht="15.75" x14ac:dyDescent="0.25">
      <c r="A29" s="20"/>
      <c r="B29" s="20" t="s">
        <v>32</v>
      </c>
      <c r="C29" s="20">
        <v>0.8</v>
      </c>
      <c r="D29" s="20">
        <f t="shared" si="1"/>
        <v>0.19999999999999996</v>
      </c>
      <c r="E29" s="20"/>
      <c r="F29" s="20"/>
    </row>
    <row r="30" spans="1:8" ht="15.75" x14ac:dyDescent="0.25">
      <c r="A30" s="20"/>
      <c r="B30" s="20" t="s">
        <v>31</v>
      </c>
      <c r="C30" s="20">
        <v>0.8</v>
      </c>
      <c r="D30" s="20">
        <f t="shared" si="1"/>
        <v>0.19999999999999996</v>
      </c>
      <c r="E30" s="20"/>
      <c r="F30" s="20"/>
    </row>
    <row r="31" spans="1:8" ht="15.75" x14ac:dyDescent="0.25">
      <c r="A31" s="17"/>
      <c r="B31" s="19"/>
      <c r="C31" s="17"/>
      <c r="D31" s="17"/>
      <c r="E31" s="17"/>
      <c r="F31" s="17"/>
    </row>
    <row r="32" spans="1:8" ht="15.75" x14ac:dyDescent="0.25">
      <c r="A32" s="17"/>
      <c r="B32" s="19"/>
      <c r="C32" s="17"/>
      <c r="D32" s="17"/>
      <c r="E32" s="17"/>
      <c r="F32" s="17"/>
    </row>
    <row r="33" spans="1:6" x14ac:dyDescent="0.25">
      <c r="A33" s="17"/>
      <c r="B33" s="17"/>
      <c r="C33" s="17"/>
      <c r="D33" s="17"/>
      <c r="E33" s="17"/>
      <c r="F33" s="17"/>
    </row>
    <row r="34" spans="1:6" x14ac:dyDescent="0.25">
      <c r="A34" s="47" t="s">
        <v>24</v>
      </c>
      <c r="B34" s="47"/>
      <c r="C34" s="47" t="s">
        <v>23</v>
      </c>
      <c r="D34" s="47"/>
      <c r="E34" s="47"/>
      <c r="F34" s="47"/>
    </row>
    <row r="35" spans="1:6" x14ac:dyDescent="0.25">
      <c r="A35" s="47"/>
      <c r="B35" s="47"/>
      <c r="C35" s="18" t="s">
        <v>9</v>
      </c>
      <c r="D35" s="18">
        <f>E21</f>
        <v>0.6</v>
      </c>
      <c r="E35" s="18" t="s">
        <v>6</v>
      </c>
      <c r="F35" s="18">
        <f>F21</f>
        <v>0.4</v>
      </c>
    </row>
    <row r="36" spans="1:6" x14ac:dyDescent="0.25">
      <c r="A36" s="18" t="s">
        <v>22</v>
      </c>
      <c r="B36" s="18">
        <f>E26</f>
        <v>0.8</v>
      </c>
      <c r="C36" s="18" t="s">
        <v>8</v>
      </c>
      <c r="D36" s="18">
        <f>B36*D35</f>
        <v>0.48</v>
      </c>
      <c r="E36" s="18" t="s">
        <v>22</v>
      </c>
      <c r="F36" s="18">
        <f>B36*F35</f>
        <v>0.32000000000000006</v>
      </c>
    </row>
    <row r="37" spans="1:6" x14ac:dyDescent="0.25">
      <c r="A37" s="18" t="s">
        <v>6</v>
      </c>
      <c r="B37" s="18">
        <f>F26</f>
        <v>0.19999999999999996</v>
      </c>
      <c r="C37" s="18" t="s">
        <v>8</v>
      </c>
      <c r="D37" s="18">
        <f>B37*D35</f>
        <v>0.11999999999999997</v>
      </c>
      <c r="E37" s="18" t="s">
        <v>6</v>
      </c>
      <c r="F37" s="18">
        <f>B37*F35</f>
        <v>7.9999999999999988E-2</v>
      </c>
    </row>
    <row r="38" spans="1:6" x14ac:dyDescent="0.25">
      <c r="A38" s="17"/>
      <c r="B38" s="17"/>
      <c r="C38" s="17"/>
      <c r="D38" s="17"/>
      <c r="E38" s="17"/>
      <c r="F38" s="17"/>
    </row>
    <row r="39" spans="1:6" x14ac:dyDescent="0.25">
      <c r="A39" s="17" t="s">
        <v>21</v>
      </c>
      <c r="B39" s="17">
        <f>F36/1</f>
        <v>0.32000000000000006</v>
      </c>
      <c r="C39" s="17"/>
      <c r="D39" s="17"/>
      <c r="E39" s="17"/>
      <c r="F39" s="17"/>
    </row>
    <row r="40" spans="1:6" x14ac:dyDescent="0.25">
      <c r="A40" s="17" t="s">
        <v>20</v>
      </c>
      <c r="B40" s="17">
        <f>(D36+D37)/1</f>
        <v>0.6</v>
      </c>
      <c r="C40" s="17"/>
      <c r="D40" s="17"/>
      <c r="E40" s="17"/>
      <c r="F40" s="17"/>
    </row>
    <row r="41" spans="1:6" x14ac:dyDescent="0.25">
      <c r="A41" s="17" t="s">
        <v>19</v>
      </c>
      <c r="B41" s="17">
        <f>F35+F37/1</f>
        <v>0.48</v>
      </c>
      <c r="C41" s="17"/>
      <c r="D41" s="17"/>
      <c r="E41" s="17"/>
      <c r="F41" s="17"/>
    </row>
    <row r="42" spans="1:6" x14ac:dyDescent="0.25">
      <c r="A42" s="17" t="s">
        <v>2</v>
      </c>
      <c r="B42" s="17">
        <f>MAX(B39:B41)</f>
        <v>0.6</v>
      </c>
      <c r="C42" s="17"/>
      <c r="D42" s="17"/>
      <c r="E42" s="17"/>
      <c r="F42" s="17"/>
    </row>
    <row r="43" spans="1:6" x14ac:dyDescent="0.25">
      <c r="A43" s="17" t="s">
        <v>0</v>
      </c>
      <c r="B43" s="17" t="s">
        <v>8</v>
      </c>
      <c r="C43" s="17" t="s">
        <v>1</v>
      </c>
      <c r="D43" s="17" t="str">
        <f>(B42/SUM(B39:B41))*100&amp;"%"</f>
        <v>42.8571428571429%</v>
      </c>
      <c r="E43" s="17"/>
      <c r="F43" s="17"/>
    </row>
    <row r="46" spans="1:6" x14ac:dyDescent="0.25">
      <c r="A46" s="42" t="s">
        <v>50</v>
      </c>
      <c r="B46" s="42"/>
      <c r="C46" s="42"/>
      <c r="D46" s="42"/>
      <c r="E46" s="42"/>
      <c r="F46" s="42"/>
    </row>
    <row r="47" spans="1:6" x14ac:dyDescent="0.25">
      <c r="A47" s="10"/>
      <c r="B47" s="10"/>
      <c r="C47" s="10"/>
      <c r="D47" s="10"/>
      <c r="E47" s="10"/>
      <c r="F47" s="10"/>
    </row>
    <row r="48" spans="1:6" ht="15.75" x14ac:dyDescent="0.25">
      <c r="A48" s="16" t="s">
        <v>46</v>
      </c>
      <c r="B48" s="16" t="s">
        <v>45</v>
      </c>
      <c r="C48" s="16" t="s">
        <v>44</v>
      </c>
      <c r="D48" s="16" t="s">
        <v>42</v>
      </c>
      <c r="E48" s="16" t="s">
        <v>43</v>
      </c>
      <c r="F48" s="16" t="s">
        <v>42</v>
      </c>
    </row>
    <row r="49" spans="1:6" ht="15.75" x14ac:dyDescent="0.25">
      <c r="A49" s="12" t="s">
        <v>41</v>
      </c>
      <c r="B49" s="12" t="s">
        <v>40</v>
      </c>
      <c r="C49" s="12">
        <v>0.2</v>
      </c>
      <c r="D49" s="12">
        <f t="shared" ref="D49:D63" si="2">1-C49</f>
        <v>0.8</v>
      </c>
      <c r="E49" s="12">
        <f>MAX(C49:C53)</f>
        <v>0.6</v>
      </c>
      <c r="F49" s="12">
        <f>MIN(D49:D53)</f>
        <v>0.4</v>
      </c>
    </row>
    <row r="50" spans="1:6" ht="15.75" x14ac:dyDescent="0.25">
      <c r="A50" s="12"/>
      <c r="B50" s="12" t="s">
        <v>39</v>
      </c>
      <c r="C50" s="12">
        <v>0.2</v>
      </c>
      <c r="D50" s="12">
        <f t="shared" si="2"/>
        <v>0.8</v>
      </c>
      <c r="E50" s="12"/>
      <c r="F50" s="12"/>
    </row>
    <row r="51" spans="1:6" ht="15.75" x14ac:dyDescent="0.25">
      <c r="A51" s="12"/>
      <c r="B51" s="12" t="s">
        <v>36</v>
      </c>
      <c r="C51" s="12">
        <v>0.4</v>
      </c>
      <c r="D51" s="12">
        <f t="shared" si="2"/>
        <v>0.6</v>
      </c>
      <c r="E51" s="12"/>
      <c r="F51" s="12"/>
    </row>
    <row r="52" spans="1:6" ht="15.75" x14ac:dyDescent="0.25">
      <c r="A52" s="12"/>
      <c r="B52" s="12" t="s">
        <v>38</v>
      </c>
      <c r="C52" s="12">
        <v>0.5</v>
      </c>
      <c r="D52" s="12">
        <f t="shared" si="2"/>
        <v>0.5</v>
      </c>
      <c r="E52" s="12"/>
      <c r="F52" s="12"/>
    </row>
    <row r="53" spans="1:6" ht="16.5" thickBot="1" x14ac:dyDescent="0.3">
      <c r="A53" s="15"/>
      <c r="B53" s="15" t="s">
        <v>33</v>
      </c>
      <c r="C53" s="15">
        <v>0.6</v>
      </c>
      <c r="D53" s="15">
        <f t="shared" si="2"/>
        <v>0.4</v>
      </c>
      <c r="E53" s="15"/>
      <c r="F53" s="15"/>
    </row>
    <row r="54" spans="1:6" ht="15.75" x14ac:dyDescent="0.25">
      <c r="A54" s="14" t="s">
        <v>37</v>
      </c>
      <c r="B54" s="14" t="s">
        <v>34</v>
      </c>
      <c r="C54" s="14">
        <v>0.8</v>
      </c>
      <c r="D54" s="14">
        <f t="shared" si="2"/>
        <v>0.19999999999999996</v>
      </c>
      <c r="E54" s="14">
        <f>MAX(C54:C54)</f>
        <v>0.8</v>
      </c>
      <c r="F54" s="14">
        <f>MIN(D54:D54)</f>
        <v>0.19999999999999996</v>
      </c>
    </row>
    <row r="55" spans="1:6" ht="15.75" x14ac:dyDescent="0.25">
      <c r="A55" s="12"/>
      <c r="B55" s="12" t="s">
        <v>36</v>
      </c>
      <c r="C55" s="12">
        <v>0.4</v>
      </c>
      <c r="D55" s="12">
        <f t="shared" si="2"/>
        <v>0.6</v>
      </c>
      <c r="E55" s="12"/>
      <c r="F55" s="12"/>
    </row>
    <row r="56" spans="1:6" ht="15.75" x14ac:dyDescent="0.25">
      <c r="A56" s="12"/>
      <c r="B56" s="12" t="s">
        <v>33</v>
      </c>
      <c r="C56" s="12">
        <v>0.8</v>
      </c>
      <c r="D56" s="12">
        <f t="shared" si="2"/>
        <v>0.19999999999999996</v>
      </c>
      <c r="E56" s="12"/>
      <c r="F56" s="12"/>
    </row>
    <row r="57" spans="1:6" ht="15.75" x14ac:dyDescent="0.25">
      <c r="A57" s="12"/>
      <c r="B57" s="12" t="s">
        <v>32</v>
      </c>
      <c r="C57" s="12">
        <v>0.8</v>
      </c>
      <c r="D57" s="12">
        <f t="shared" si="2"/>
        <v>0.19999999999999996</v>
      </c>
      <c r="E57" s="12"/>
      <c r="F57" s="12"/>
    </row>
    <row r="58" spans="1:6" ht="16.5" thickBot="1" x14ac:dyDescent="0.3">
      <c r="A58" s="15"/>
      <c r="B58" s="15" t="s">
        <v>31</v>
      </c>
      <c r="C58" s="15">
        <v>0.8</v>
      </c>
      <c r="D58" s="15">
        <f t="shared" si="2"/>
        <v>0.19999999999999996</v>
      </c>
      <c r="E58" s="15"/>
      <c r="F58" s="15"/>
    </row>
    <row r="59" spans="1:6" ht="15.75" x14ac:dyDescent="0.25">
      <c r="A59" s="13" t="s">
        <v>35</v>
      </c>
      <c r="B59" s="14" t="s">
        <v>34</v>
      </c>
      <c r="C59" s="13">
        <v>0.2</v>
      </c>
      <c r="D59" s="13">
        <f t="shared" si="2"/>
        <v>0.8</v>
      </c>
      <c r="E59" s="13">
        <f>MAX(C59:C63)</f>
        <v>0.7</v>
      </c>
      <c r="F59" s="13">
        <f>MIN(D59:D63)</f>
        <v>0.30000000000000004</v>
      </c>
    </row>
    <row r="60" spans="1:6" ht="15.75" x14ac:dyDescent="0.25">
      <c r="A60" s="11"/>
      <c r="B60" s="12" t="s">
        <v>33</v>
      </c>
      <c r="C60" s="11">
        <v>0.4</v>
      </c>
      <c r="D60" s="11">
        <f t="shared" si="2"/>
        <v>0.6</v>
      </c>
      <c r="E60" s="11"/>
      <c r="F60" s="11"/>
    </row>
    <row r="61" spans="1:6" ht="15.75" x14ac:dyDescent="0.25">
      <c r="A61" s="11"/>
      <c r="B61" s="12" t="s">
        <v>32</v>
      </c>
      <c r="C61" s="11">
        <v>0.5</v>
      </c>
      <c r="D61" s="11">
        <f t="shared" si="2"/>
        <v>0.5</v>
      </c>
      <c r="E61" s="11"/>
      <c r="F61" s="11"/>
    </row>
    <row r="62" spans="1:6" ht="15.75" x14ac:dyDescent="0.25">
      <c r="A62" s="11"/>
      <c r="B62" s="12" t="s">
        <v>31</v>
      </c>
      <c r="C62" s="11">
        <v>0.4</v>
      </c>
      <c r="D62" s="11">
        <f t="shared" si="2"/>
        <v>0.6</v>
      </c>
      <c r="E62" s="11"/>
      <c r="F62" s="11"/>
    </row>
    <row r="63" spans="1:6" ht="15.75" x14ac:dyDescent="0.25">
      <c r="A63" s="11"/>
      <c r="B63" s="12" t="s">
        <v>30</v>
      </c>
      <c r="C63" s="11">
        <v>0.7</v>
      </c>
      <c r="D63" s="11">
        <f t="shared" si="2"/>
        <v>0.30000000000000004</v>
      </c>
      <c r="E63" s="11"/>
      <c r="F63" s="11"/>
    </row>
    <row r="64" spans="1:6" x14ac:dyDescent="0.25">
      <c r="A64" s="11"/>
      <c r="B64" s="11"/>
      <c r="C64" s="11"/>
      <c r="D64" s="11"/>
      <c r="E64" s="11"/>
      <c r="F64" s="11"/>
    </row>
    <row r="65" spans="1:6" x14ac:dyDescent="0.25">
      <c r="A65" s="10"/>
      <c r="B65" s="10"/>
      <c r="C65" s="10"/>
      <c r="D65" s="10"/>
      <c r="E65" s="10"/>
      <c r="F65" s="10"/>
    </row>
    <row r="66" spans="1:6" x14ac:dyDescent="0.25">
      <c r="A66" s="43" t="s">
        <v>24</v>
      </c>
      <c r="B66" s="43"/>
      <c r="C66" s="43" t="s">
        <v>23</v>
      </c>
      <c r="D66" s="43"/>
      <c r="E66" s="43"/>
      <c r="F66" s="43"/>
    </row>
    <row r="67" spans="1:6" x14ac:dyDescent="0.25">
      <c r="A67" s="43"/>
      <c r="B67" s="43"/>
      <c r="C67" s="11" t="s">
        <v>9</v>
      </c>
      <c r="D67" s="11">
        <f>E49</f>
        <v>0.6</v>
      </c>
      <c r="E67" s="11" t="s">
        <v>6</v>
      </c>
      <c r="F67" s="11">
        <f>F49</f>
        <v>0.4</v>
      </c>
    </row>
    <row r="68" spans="1:6" x14ac:dyDescent="0.25">
      <c r="A68" s="11" t="s">
        <v>22</v>
      </c>
      <c r="B68" s="11">
        <f>E54</f>
        <v>0.8</v>
      </c>
      <c r="C68" s="11" t="s">
        <v>8</v>
      </c>
      <c r="D68" s="11">
        <f>B68*D67</f>
        <v>0.48</v>
      </c>
      <c r="E68" s="11" t="s">
        <v>22</v>
      </c>
      <c r="F68" s="11">
        <f>B68*F67</f>
        <v>0.32000000000000006</v>
      </c>
    </row>
    <row r="69" spans="1:6" x14ac:dyDescent="0.25">
      <c r="A69" s="11" t="s">
        <v>6</v>
      </c>
      <c r="B69" s="11">
        <f>F54</f>
        <v>0.19999999999999996</v>
      </c>
      <c r="C69" s="11" t="s">
        <v>8</v>
      </c>
      <c r="D69" s="11">
        <f>B69*D67</f>
        <v>0.11999999999999997</v>
      </c>
      <c r="E69" s="11" t="s">
        <v>6</v>
      </c>
      <c r="F69" s="11">
        <f>B69*F67</f>
        <v>7.9999999999999988E-2</v>
      </c>
    </row>
    <row r="70" spans="1:6" x14ac:dyDescent="0.25">
      <c r="A70" s="10"/>
      <c r="B70" s="10"/>
      <c r="C70" s="10"/>
      <c r="D70" s="10"/>
      <c r="E70" s="10"/>
      <c r="F70" s="10"/>
    </row>
    <row r="71" spans="1:6" x14ac:dyDescent="0.25">
      <c r="A71" s="10" t="s">
        <v>21</v>
      </c>
      <c r="B71" s="10">
        <f>F68/1</f>
        <v>0.32000000000000006</v>
      </c>
      <c r="C71" s="10"/>
      <c r="D71" s="10"/>
      <c r="E71" s="10"/>
      <c r="F71" s="10"/>
    </row>
    <row r="72" spans="1:6" x14ac:dyDescent="0.25">
      <c r="A72" s="10" t="s">
        <v>20</v>
      </c>
      <c r="B72" s="10">
        <f>(D68+D69)/1</f>
        <v>0.6</v>
      </c>
      <c r="C72" s="10"/>
      <c r="D72" s="10"/>
      <c r="E72" s="10"/>
      <c r="F72" s="10"/>
    </row>
    <row r="73" spans="1:6" x14ac:dyDescent="0.25">
      <c r="A73" s="10" t="s">
        <v>19</v>
      </c>
      <c r="B73" s="10">
        <f>F69/1</f>
        <v>7.9999999999999988E-2</v>
      </c>
      <c r="C73" s="10"/>
      <c r="D73" s="10"/>
      <c r="E73" s="10"/>
      <c r="F73" s="10"/>
    </row>
    <row r="74" spans="1:6" x14ac:dyDescent="0.25">
      <c r="A74" s="10"/>
      <c r="B74" s="10"/>
      <c r="C74" s="10"/>
      <c r="D74" s="10"/>
      <c r="E74" s="10"/>
      <c r="F74" s="10"/>
    </row>
    <row r="75" spans="1:6" x14ac:dyDescent="0.25">
      <c r="A75" s="43" t="s">
        <v>12</v>
      </c>
      <c r="B75" s="43"/>
      <c r="C75" s="43" t="s">
        <v>18</v>
      </c>
      <c r="D75" s="43"/>
      <c r="E75" s="43"/>
      <c r="F75" s="43"/>
    </row>
    <row r="76" spans="1:6" x14ac:dyDescent="0.25">
      <c r="A76" s="43"/>
      <c r="B76" s="43"/>
      <c r="C76" s="11" t="s">
        <v>17</v>
      </c>
      <c r="D76" s="11">
        <f>E59</f>
        <v>0.7</v>
      </c>
      <c r="E76" s="11" t="s">
        <v>6</v>
      </c>
      <c r="F76" s="11">
        <f>F59</f>
        <v>0.30000000000000004</v>
      </c>
    </row>
    <row r="77" spans="1:6" x14ac:dyDescent="0.25">
      <c r="A77" s="11" t="s">
        <v>16</v>
      </c>
      <c r="B77" s="11">
        <f>B72</f>
        <v>0.6</v>
      </c>
      <c r="C77" s="11" t="s">
        <v>6</v>
      </c>
      <c r="D77" s="11">
        <f>B77*D76</f>
        <v>0.42</v>
      </c>
      <c r="E77" s="11" t="s">
        <v>8</v>
      </c>
      <c r="F77" s="11">
        <f>B77*F76</f>
        <v>0.18000000000000002</v>
      </c>
    </row>
    <row r="78" spans="1:6" x14ac:dyDescent="0.25">
      <c r="A78" s="11" t="s">
        <v>6</v>
      </c>
      <c r="B78" s="11">
        <f>B73</f>
        <v>7.9999999999999988E-2</v>
      </c>
      <c r="C78" s="11" t="s">
        <v>15</v>
      </c>
      <c r="D78" s="11">
        <f>B78*D76</f>
        <v>5.5999999999999987E-2</v>
      </c>
      <c r="E78" s="11" t="s">
        <v>6</v>
      </c>
      <c r="F78" s="11">
        <f>B78*F76</f>
        <v>2.4E-2</v>
      </c>
    </row>
    <row r="79" spans="1:6" x14ac:dyDescent="0.25">
      <c r="A79" s="10"/>
      <c r="B79" s="10"/>
      <c r="C79" s="10"/>
      <c r="D79" s="10"/>
      <c r="E79" s="10"/>
      <c r="F79" s="10"/>
    </row>
    <row r="80" spans="1:6" x14ac:dyDescent="0.25">
      <c r="A80" s="10" t="s">
        <v>20</v>
      </c>
      <c r="B80" s="10">
        <f>F77/(1-(D77+F78))</f>
        <v>0.32374100719424459</v>
      </c>
      <c r="C80" s="10"/>
      <c r="D80" s="10"/>
      <c r="E80" s="10"/>
      <c r="F80" s="10"/>
    </row>
    <row r="81" spans="1:6" x14ac:dyDescent="0.25">
      <c r="A81" s="10" t="s">
        <v>49</v>
      </c>
      <c r="B81" s="10">
        <f>D78/(1-(D77+F78))</f>
        <v>0.10071942446043163</v>
      </c>
      <c r="C81" s="10"/>
      <c r="D81" s="10"/>
      <c r="E81" s="10"/>
      <c r="F81" s="10"/>
    </row>
    <row r="82" spans="1:6" x14ac:dyDescent="0.25">
      <c r="A82" s="10" t="s">
        <v>13</v>
      </c>
      <c r="B82" s="10">
        <f>MAX(D77,F78)/(1-(D77+F78))</f>
        <v>0.75539568345323727</v>
      </c>
      <c r="C82" s="10"/>
      <c r="D82" s="10"/>
      <c r="E82" s="10"/>
      <c r="F82" s="10"/>
    </row>
    <row r="83" spans="1:6" x14ac:dyDescent="0.25">
      <c r="A83" s="10" t="s">
        <v>2</v>
      </c>
      <c r="B83" s="10">
        <f>MAX(B80:B82)</f>
        <v>0.75539568345323727</v>
      </c>
      <c r="C83" s="10" t="s">
        <v>131</v>
      </c>
      <c r="D83" s="10" t="str">
        <f>(B83/SUM((B80:B82))*100)&amp;"%"</f>
        <v>64.0243902439024%</v>
      </c>
      <c r="E83" s="10"/>
      <c r="F83" s="10"/>
    </row>
    <row r="84" spans="1:6" x14ac:dyDescent="0.25">
      <c r="A84" s="10" t="s">
        <v>48</v>
      </c>
      <c r="B84" s="10" t="s">
        <v>130</v>
      </c>
      <c r="C84" s="10"/>
      <c r="D84" s="10"/>
      <c r="E84" s="10"/>
      <c r="F84" s="10"/>
    </row>
    <row r="86" spans="1:6" x14ac:dyDescent="0.25">
      <c r="A86" s="49"/>
      <c r="B86" s="49"/>
      <c r="C86" s="49"/>
      <c r="D86" s="49"/>
      <c r="E86" s="49"/>
      <c r="F86" s="49"/>
    </row>
    <row r="87" spans="1:6" x14ac:dyDescent="0.25">
      <c r="A87" s="50" t="s">
        <v>47</v>
      </c>
      <c r="B87" s="50"/>
      <c r="C87" s="50"/>
      <c r="D87" s="50"/>
      <c r="E87" s="50"/>
      <c r="F87" s="50"/>
    </row>
    <row r="88" spans="1:6" x14ac:dyDescent="0.25">
      <c r="A88" s="1"/>
      <c r="B88" s="1"/>
      <c r="C88" s="1"/>
      <c r="D88" s="1"/>
      <c r="E88" s="1"/>
      <c r="F88" s="1"/>
    </row>
    <row r="89" spans="1:6" ht="15.75" x14ac:dyDescent="0.25">
      <c r="A89" s="9" t="s">
        <v>46</v>
      </c>
      <c r="B89" s="9" t="s">
        <v>45</v>
      </c>
      <c r="C89" s="9" t="s">
        <v>44</v>
      </c>
      <c r="D89" s="9" t="s">
        <v>42</v>
      </c>
      <c r="E89" s="9" t="s">
        <v>43</v>
      </c>
      <c r="F89" s="9" t="s">
        <v>42</v>
      </c>
    </row>
    <row r="90" spans="1:6" ht="15.75" x14ac:dyDescent="0.25">
      <c r="A90" s="4" t="s">
        <v>41</v>
      </c>
      <c r="B90" s="4" t="s">
        <v>40</v>
      </c>
      <c r="C90" s="4">
        <v>0.2</v>
      </c>
      <c r="D90" s="4">
        <f t="shared" ref="D90:D108" si="3">1-C90</f>
        <v>0.8</v>
      </c>
      <c r="E90" s="4">
        <f>MAX(C90:C94)</f>
        <v>0.6</v>
      </c>
      <c r="F90" s="4">
        <f>MIN(D90:D94)</f>
        <v>0.4</v>
      </c>
    </row>
    <row r="91" spans="1:6" ht="15.75" x14ac:dyDescent="0.25">
      <c r="A91" s="4"/>
      <c r="B91" s="4" t="s">
        <v>39</v>
      </c>
      <c r="C91" s="4">
        <v>0.2</v>
      </c>
      <c r="D91" s="4">
        <f t="shared" si="3"/>
        <v>0.8</v>
      </c>
      <c r="E91" s="4"/>
      <c r="F91" s="4"/>
    </row>
    <row r="92" spans="1:6" ht="15.75" x14ac:dyDescent="0.25">
      <c r="A92" s="4"/>
      <c r="B92" s="4" t="s">
        <v>36</v>
      </c>
      <c r="C92" s="4">
        <v>0.4</v>
      </c>
      <c r="D92" s="4">
        <f t="shared" si="3"/>
        <v>0.6</v>
      </c>
      <c r="E92" s="4"/>
      <c r="F92" s="4"/>
    </row>
    <row r="93" spans="1:6" ht="15.75" x14ac:dyDescent="0.25">
      <c r="A93" s="4"/>
      <c r="B93" s="4" t="s">
        <v>38</v>
      </c>
      <c r="C93" s="4">
        <v>0.5</v>
      </c>
      <c r="D93" s="4">
        <f t="shared" si="3"/>
        <v>0.5</v>
      </c>
      <c r="E93" s="4"/>
      <c r="F93" s="4"/>
    </row>
    <row r="94" spans="1:6" ht="16.5" thickBot="1" x14ac:dyDescent="0.3">
      <c r="A94" s="8"/>
      <c r="B94" s="8" t="s">
        <v>33</v>
      </c>
      <c r="C94" s="8">
        <v>0.6</v>
      </c>
      <c r="D94" s="8">
        <f t="shared" si="3"/>
        <v>0.4</v>
      </c>
      <c r="E94" s="8"/>
      <c r="F94" s="8"/>
    </row>
    <row r="95" spans="1:6" ht="15.75" x14ac:dyDescent="0.25">
      <c r="A95" s="6" t="s">
        <v>37</v>
      </c>
      <c r="B95" s="6" t="s">
        <v>34</v>
      </c>
      <c r="C95" s="6">
        <v>0.8</v>
      </c>
      <c r="D95" s="6">
        <f t="shared" si="3"/>
        <v>0.19999999999999996</v>
      </c>
      <c r="E95" s="6">
        <f>MAX(C95:C95)</f>
        <v>0.8</v>
      </c>
      <c r="F95" s="6">
        <f>MIN(D95:D95)</f>
        <v>0.19999999999999996</v>
      </c>
    </row>
    <row r="96" spans="1:6" ht="15.75" x14ac:dyDescent="0.25">
      <c r="A96" s="4"/>
      <c r="B96" s="4" t="s">
        <v>36</v>
      </c>
      <c r="C96" s="4">
        <v>0.4</v>
      </c>
      <c r="D96" s="4">
        <f t="shared" si="3"/>
        <v>0.6</v>
      </c>
      <c r="E96" s="4"/>
      <c r="F96" s="4"/>
    </row>
    <row r="97" spans="1:6" ht="15.75" x14ac:dyDescent="0.25">
      <c r="A97" s="4"/>
      <c r="B97" s="4" t="s">
        <v>33</v>
      </c>
      <c r="C97" s="4">
        <v>0.8</v>
      </c>
      <c r="D97" s="4">
        <f t="shared" si="3"/>
        <v>0.19999999999999996</v>
      </c>
      <c r="E97" s="4"/>
      <c r="F97" s="4"/>
    </row>
    <row r="98" spans="1:6" ht="15.75" x14ac:dyDescent="0.25">
      <c r="A98" s="4"/>
      <c r="B98" s="4" t="s">
        <v>32</v>
      </c>
      <c r="C98" s="4">
        <v>0.8</v>
      </c>
      <c r="D98" s="4">
        <f t="shared" si="3"/>
        <v>0.19999999999999996</v>
      </c>
      <c r="E98" s="4"/>
      <c r="F98" s="4"/>
    </row>
    <row r="99" spans="1:6" ht="16.5" thickBot="1" x14ac:dyDescent="0.3">
      <c r="A99" s="8"/>
      <c r="B99" s="8" t="s">
        <v>31</v>
      </c>
      <c r="C99" s="8">
        <v>0.8</v>
      </c>
      <c r="D99" s="8">
        <f t="shared" si="3"/>
        <v>0.19999999999999996</v>
      </c>
      <c r="E99" s="8"/>
      <c r="F99" s="8"/>
    </row>
    <row r="100" spans="1:6" ht="15.75" x14ac:dyDescent="0.25">
      <c r="A100" s="5" t="s">
        <v>35</v>
      </c>
      <c r="B100" s="6" t="s">
        <v>34</v>
      </c>
      <c r="C100" s="5">
        <v>0.2</v>
      </c>
      <c r="D100" s="5">
        <f t="shared" si="3"/>
        <v>0.8</v>
      </c>
      <c r="E100" s="5">
        <f>MAX(C100:C104)</f>
        <v>0.7</v>
      </c>
      <c r="F100" s="5">
        <f>MIN(D100:D104)</f>
        <v>0.30000000000000004</v>
      </c>
    </row>
    <row r="101" spans="1:6" ht="15.75" x14ac:dyDescent="0.25">
      <c r="A101" s="2"/>
      <c r="B101" s="4" t="s">
        <v>33</v>
      </c>
      <c r="C101" s="2">
        <v>0.4</v>
      </c>
      <c r="D101" s="2">
        <f t="shared" si="3"/>
        <v>0.6</v>
      </c>
      <c r="E101" s="2"/>
      <c r="F101" s="2"/>
    </row>
    <row r="102" spans="1:6" ht="15.75" x14ac:dyDescent="0.25">
      <c r="A102" s="2"/>
      <c r="B102" s="4" t="s">
        <v>32</v>
      </c>
      <c r="C102" s="2">
        <v>0.5</v>
      </c>
      <c r="D102" s="2">
        <f t="shared" si="3"/>
        <v>0.5</v>
      </c>
      <c r="E102" s="2"/>
      <c r="F102" s="2"/>
    </row>
    <row r="103" spans="1:6" ht="15.75" x14ac:dyDescent="0.25">
      <c r="A103" s="2"/>
      <c r="B103" s="4" t="s">
        <v>31</v>
      </c>
      <c r="C103" s="2">
        <v>0.4</v>
      </c>
      <c r="D103" s="2">
        <f t="shared" si="3"/>
        <v>0.6</v>
      </c>
      <c r="E103" s="2"/>
      <c r="F103" s="2"/>
    </row>
    <row r="104" spans="1:6" ht="16.5" thickBot="1" x14ac:dyDescent="0.3">
      <c r="A104" s="7"/>
      <c r="B104" s="8" t="s">
        <v>30</v>
      </c>
      <c r="C104" s="7">
        <v>0.7</v>
      </c>
      <c r="D104" s="7">
        <f t="shared" si="3"/>
        <v>0.30000000000000004</v>
      </c>
      <c r="E104" s="7"/>
      <c r="F104" s="7"/>
    </row>
    <row r="105" spans="1:6" ht="15.75" x14ac:dyDescent="0.25">
      <c r="A105" s="5" t="s">
        <v>29</v>
      </c>
      <c r="B105" s="6" t="s">
        <v>28</v>
      </c>
      <c r="C105" s="5">
        <v>0.5</v>
      </c>
      <c r="D105" s="5">
        <f t="shared" si="3"/>
        <v>0.5</v>
      </c>
      <c r="E105" s="5">
        <f>MAX(C105:C108)</f>
        <v>0.6</v>
      </c>
      <c r="F105" s="5">
        <f>MIN(D105:D108)</f>
        <v>0.4</v>
      </c>
    </row>
    <row r="106" spans="1:6" ht="15.75" x14ac:dyDescent="0.25">
      <c r="A106" s="2"/>
      <c r="B106" s="4" t="s">
        <v>27</v>
      </c>
      <c r="C106" s="2">
        <v>0.2</v>
      </c>
      <c r="D106" s="2">
        <f t="shared" si="3"/>
        <v>0.8</v>
      </c>
      <c r="E106" s="2"/>
      <c r="F106" s="2"/>
    </row>
    <row r="107" spans="1:6" ht="15.75" x14ac:dyDescent="0.25">
      <c r="A107" s="2"/>
      <c r="B107" s="4" t="s">
        <v>26</v>
      </c>
      <c r="C107" s="2">
        <v>0.2</v>
      </c>
      <c r="D107" s="2">
        <f t="shared" si="3"/>
        <v>0.8</v>
      </c>
      <c r="E107" s="2"/>
      <c r="F107" s="2"/>
    </row>
    <row r="108" spans="1:6" ht="15.75" x14ac:dyDescent="0.25">
      <c r="A108" s="2"/>
      <c r="B108" s="4" t="s">
        <v>25</v>
      </c>
      <c r="C108" s="2">
        <v>0.6</v>
      </c>
      <c r="D108" s="2">
        <f t="shared" si="3"/>
        <v>0.4</v>
      </c>
      <c r="E108" s="2"/>
      <c r="F108" s="2"/>
    </row>
    <row r="109" spans="1:6" ht="15.75" x14ac:dyDescent="0.25">
      <c r="A109" s="1"/>
      <c r="B109" s="3"/>
      <c r="C109" s="1"/>
      <c r="D109" s="1"/>
      <c r="E109" s="1"/>
      <c r="F109" s="1"/>
    </row>
    <row r="110" spans="1:6" x14ac:dyDescent="0.25">
      <c r="A110" s="48" t="s">
        <v>24</v>
      </c>
      <c r="B110" s="48"/>
      <c r="C110" s="48" t="s">
        <v>23</v>
      </c>
      <c r="D110" s="48"/>
      <c r="E110" s="48"/>
      <c r="F110" s="48"/>
    </row>
    <row r="111" spans="1:6" x14ac:dyDescent="0.25">
      <c r="A111" s="48"/>
      <c r="B111" s="48"/>
      <c r="C111" s="2" t="s">
        <v>9</v>
      </c>
      <c r="D111" s="2">
        <f>E90</f>
        <v>0.6</v>
      </c>
      <c r="E111" s="2" t="s">
        <v>6</v>
      </c>
      <c r="F111" s="2">
        <f>F90</f>
        <v>0.4</v>
      </c>
    </row>
    <row r="112" spans="1:6" x14ac:dyDescent="0.25">
      <c r="A112" s="2" t="s">
        <v>22</v>
      </c>
      <c r="B112" s="2">
        <f>E95</f>
        <v>0.8</v>
      </c>
      <c r="C112" s="2" t="s">
        <v>8</v>
      </c>
      <c r="D112" s="2">
        <f>B112*D111</f>
        <v>0.48</v>
      </c>
      <c r="E112" s="2" t="s">
        <v>22</v>
      </c>
      <c r="F112" s="2">
        <f>B112*F111</f>
        <v>0.32000000000000006</v>
      </c>
    </row>
    <row r="113" spans="1:6" x14ac:dyDescent="0.25">
      <c r="A113" s="2" t="s">
        <v>6</v>
      </c>
      <c r="B113" s="2">
        <f>F95</f>
        <v>0.19999999999999996</v>
      </c>
      <c r="C113" s="2" t="s">
        <v>8</v>
      </c>
      <c r="D113" s="2">
        <f>B113*D111</f>
        <v>0.11999999999999997</v>
      </c>
      <c r="E113" s="2" t="s">
        <v>6</v>
      </c>
      <c r="F113" s="2">
        <f>B113*F111</f>
        <v>7.9999999999999988E-2</v>
      </c>
    </row>
    <row r="114" spans="1:6" x14ac:dyDescent="0.25">
      <c r="A114" s="1"/>
      <c r="B114" s="1"/>
      <c r="C114" s="1"/>
      <c r="D114" s="1"/>
      <c r="E114" s="1"/>
      <c r="F114" s="1"/>
    </row>
    <row r="115" spans="1:6" x14ac:dyDescent="0.25">
      <c r="A115" s="1" t="s">
        <v>21</v>
      </c>
      <c r="B115" s="1">
        <f>F112/1</f>
        <v>0.32000000000000006</v>
      </c>
      <c r="C115" s="1"/>
      <c r="D115" s="1"/>
      <c r="E115" s="1"/>
      <c r="F115" s="1"/>
    </row>
    <row r="116" spans="1:6" x14ac:dyDescent="0.25">
      <c r="A116" s="1" t="s">
        <v>20</v>
      </c>
      <c r="B116" s="1">
        <f>(D112+D113)/1</f>
        <v>0.6</v>
      </c>
      <c r="C116" s="1"/>
      <c r="D116" s="1"/>
      <c r="E116" s="1"/>
      <c r="F116" s="1"/>
    </row>
    <row r="117" spans="1:6" x14ac:dyDescent="0.25">
      <c r="A117" s="1" t="s">
        <v>132</v>
      </c>
      <c r="B117" s="1">
        <f>F113/1</f>
        <v>7.9999999999999988E-2</v>
      </c>
      <c r="C117" s="1"/>
      <c r="D117" s="1"/>
      <c r="E117" s="1"/>
      <c r="F117" s="1"/>
    </row>
    <row r="118" spans="1:6" x14ac:dyDescent="0.25">
      <c r="A118" s="1"/>
      <c r="B118" s="1"/>
      <c r="C118" s="1"/>
      <c r="D118" s="1"/>
      <c r="E118" s="1"/>
      <c r="F118" s="1"/>
    </row>
    <row r="119" spans="1:6" x14ac:dyDescent="0.25">
      <c r="A119" s="48" t="s">
        <v>12</v>
      </c>
      <c r="B119" s="48"/>
      <c r="C119" s="48" t="s">
        <v>18</v>
      </c>
      <c r="D119" s="48"/>
      <c r="E119" s="48"/>
      <c r="F119" s="48"/>
    </row>
    <row r="120" spans="1:6" x14ac:dyDescent="0.25">
      <c r="A120" s="48"/>
      <c r="B120" s="48"/>
      <c r="C120" s="2" t="s">
        <v>17</v>
      </c>
      <c r="D120" s="2">
        <f>E100</f>
        <v>0.7</v>
      </c>
      <c r="E120" s="2" t="s">
        <v>6</v>
      </c>
      <c r="F120" s="2">
        <f>F100</f>
        <v>0.30000000000000004</v>
      </c>
    </row>
    <row r="121" spans="1:6" x14ac:dyDescent="0.25">
      <c r="A121" s="2" t="s">
        <v>16</v>
      </c>
      <c r="B121" s="2">
        <f>B116</f>
        <v>0.6</v>
      </c>
      <c r="C121" s="2" t="s">
        <v>6</v>
      </c>
      <c r="D121" s="2">
        <f>B121*D120</f>
        <v>0.42</v>
      </c>
      <c r="E121" s="2" t="s">
        <v>8</v>
      </c>
      <c r="F121" s="2">
        <f>B121*F120</f>
        <v>0.18000000000000002</v>
      </c>
    </row>
    <row r="122" spans="1:6" x14ac:dyDescent="0.25">
      <c r="A122" s="2" t="s">
        <v>6</v>
      </c>
      <c r="B122" s="2">
        <f>B117</f>
        <v>7.9999999999999988E-2</v>
      </c>
      <c r="C122" s="2" t="s">
        <v>15</v>
      </c>
      <c r="D122" s="2">
        <f>B122*D120</f>
        <v>5.5999999999999987E-2</v>
      </c>
      <c r="E122" s="2" t="s">
        <v>6</v>
      </c>
      <c r="F122" s="2">
        <f>B122*F120</f>
        <v>2.4E-2</v>
      </c>
    </row>
    <row r="123" spans="1:6" x14ac:dyDescent="0.25">
      <c r="A123" s="1"/>
      <c r="B123" s="1"/>
      <c r="C123" s="1"/>
      <c r="D123" s="1"/>
      <c r="E123" s="1"/>
      <c r="F123" s="1"/>
    </row>
    <row r="124" spans="1:6" x14ac:dyDescent="0.25">
      <c r="A124" s="1" t="s">
        <v>5</v>
      </c>
      <c r="B124" s="1">
        <f>F121/(1-(D121+F122))</f>
        <v>0.32374100719424459</v>
      </c>
      <c r="C124" s="1"/>
      <c r="D124" s="1"/>
      <c r="E124" s="1"/>
      <c r="F124" s="1"/>
    </row>
    <row r="125" spans="1:6" x14ac:dyDescent="0.25">
      <c r="A125" s="1" t="s">
        <v>14</v>
      </c>
      <c r="B125" s="1">
        <f>D122/(1-(D121+F122))</f>
        <v>0.10071942446043163</v>
      </c>
      <c r="C125" s="1"/>
      <c r="D125" s="1"/>
      <c r="E125" s="1"/>
      <c r="F125" s="1"/>
    </row>
    <row r="126" spans="1:6" x14ac:dyDescent="0.25">
      <c r="A126" s="1" t="s">
        <v>13</v>
      </c>
      <c r="B126" s="1">
        <f>MAX(D121,F122) /(1-(D121+F122))</f>
        <v>0.75539568345323727</v>
      </c>
      <c r="C126" s="1"/>
      <c r="D126" s="1"/>
      <c r="E126" s="1"/>
      <c r="F126" s="1"/>
    </row>
    <row r="127" spans="1:6" x14ac:dyDescent="0.25">
      <c r="A127" s="1"/>
      <c r="B127" s="1"/>
      <c r="C127" s="1"/>
      <c r="D127" s="1"/>
      <c r="E127" s="1"/>
      <c r="F127" s="1"/>
    </row>
    <row r="128" spans="1:6" x14ac:dyDescent="0.25">
      <c r="A128" s="48" t="s">
        <v>12</v>
      </c>
      <c r="B128" s="48"/>
      <c r="C128" s="48" t="s">
        <v>11</v>
      </c>
      <c r="D128" s="48"/>
      <c r="E128" s="48"/>
      <c r="F128" s="48"/>
    </row>
    <row r="129" spans="1:6" x14ac:dyDescent="0.25">
      <c r="A129" s="48"/>
      <c r="B129" s="48"/>
      <c r="C129" s="2" t="s">
        <v>10</v>
      </c>
      <c r="D129" s="2">
        <f>E105</f>
        <v>0.6</v>
      </c>
      <c r="E129" s="2" t="s">
        <v>6</v>
      </c>
      <c r="F129" s="2">
        <f>F105</f>
        <v>0.4</v>
      </c>
    </row>
    <row r="130" spans="1:6" x14ac:dyDescent="0.25">
      <c r="A130" s="2" t="s">
        <v>9</v>
      </c>
      <c r="B130" s="2">
        <f>MAX(B124:B125)</f>
        <v>0.32374100719424459</v>
      </c>
      <c r="C130" s="2" t="s">
        <v>6</v>
      </c>
      <c r="D130" s="2">
        <f>B130*D129</f>
        <v>0.19424460431654675</v>
      </c>
      <c r="E130" s="2" t="s">
        <v>8</v>
      </c>
      <c r="F130" s="2">
        <f>B130*F129</f>
        <v>0.12949640287769784</v>
      </c>
    </row>
    <row r="131" spans="1:6" x14ac:dyDescent="0.25">
      <c r="A131" s="2" t="s">
        <v>6</v>
      </c>
      <c r="B131" s="2">
        <f>B126</f>
        <v>0.75539568345323727</v>
      </c>
      <c r="C131" s="2" t="s">
        <v>7</v>
      </c>
      <c r="D131" s="2">
        <f>B131*D129</f>
        <v>0.45323741007194235</v>
      </c>
      <c r="E131" s="2" t="s">
        <v>6</v>
      </c>
      <c r="F131" s="2">
        <f>B131*F129</f>
        <v>0.30215827338129492</v>
      </c>
    </row>
    <row r="132" spans="1:6" x14ac:dyDescent="0.25">
      <c r="A132" s="1"/>
      <c r="B132" s="1"/>
      <c r="C132" s="1"/>
      <c r="D132" s="1"/>
      <c r="E132" s="1"/>
      <c r="F132" s="1"/>
    </row>
    <row r="133" spans="1:6" x14ac:dyDescent="0.25">
      <c r="A133" s="1" t="s">
        <v>5</v>
      </c>
      <c r="B133" s="1">
        <f>F130/(1-(D130+F131))</f>
        <v>0.25714285714285712</v>
      </c>
      <c r="C133" s="1"/>
      <c r="D133" s="1"/>
      <c r="E133" s="1"/>
      <c r="F133" s="1"/>
    </row>
    <row r="134" spans="1:6" x14ac:dyDescent="0.25">
      <c r="A134" s="1" t="s">
        <v>4</v>
      </c>
      <c r="B134" s="1">
        <f>D131/(1-(D130+F131))</f>
        <v>0.89999999999999969</v>
      </c>
      <c r="C134" s="1"/>
      <c r="D134" s="1"/>
      <c r="E134" s="1"/>
      <c r="F134" s="1"/>
    </row>
    <row r="135" spans="1:6" x14ac:dyDescent="0.25">
      <c r="A135" s="1" t="s">
        <v>3</v>
      </c>
      <c r="B135" s="1">
        <f>MAX(D130,F131) / (1-(D130+F131))</f>
        <v>0.59999999999999976</v>
      </c>
      <c r="C135" s="1"/>
      <c r="D135" s="1"/>
      <c r="E135" s="1"/>
      <c r="F135" s="1"/>
    </row>
    <row r="136" spans="1:6" x14ac:dyDescent="0.25">
      <c r="A136" s="1" t="s">
        <v>2</v>
      </c>
      <c r="B136" s="1">
        <f>MAX(B133:B135)</f>
        <v>0.89999999999999969</v>
      </c>
      <c r="C136" s="51"/>
      <c r="D136" s="51"/>
      <c r="E136" s="1"/>
      <c r="F136" s="1"/>
    </row>
    <row r="137" spans="1:6" x14ac:dyDescent="0.25">
      <c r="A137" s="1" t="s">
        <v>0</v>
      </c>
      <c r="B137" s="1" t="s">
        <v>7</v>
      </c>
      <c r="C137" s="1" t="s">
        <v>1</v>
      </c>
      <c r="D137" s="1" t="str">
        <f>(B136/SUM(B133:B135))&amp;"%"</f>
        <v>0.51219512195122%</v>
      </c>
      <c r="E137" s="1"/>
      <c r="F137" s="1"/>
    </row>
    <row r="139" spans="1:6" x14ac:dyDescent="0.25">
      <c r="A139" s="49"/>
      <c r="B139" s="49"/>
      <c r="C139" s="49"/>
      <c r="D139" s="49"/>
      <c r="E139" s="49"/>
      <c r="F139" s="49"/>
    </row>
    <row r="140" spans="1:6" x14ac:dyDescent="0.25">
      <c r="A140" s="41" t="s">
        <v>127</v>
      </c>
      <c r="B140" s="41"/>
      <c r="C140" s="41"/>
      <c r="D140" s="41"/>
      <c r="E140" s="41"/>
      <c r="F140" s="41"/>
    </row>
    <row r="141" spans="1:6" x14ac:dyDescent="0.25">
      <c r="A141" s="27"/>
      <c r="B141" s="27"/>
      <c r="C141" s="27"/>
      <c r="D141" s="27"/>
      <c r="E141" s="27"/>
      <c r="F141" s="27"/>
    </row>
    <row r="142" spans="1:6" ht="15.75" x14ac:dyDescent="0.25">
      <c r="A142" s="28" t="s">
        <v>46</v>
      </c>
      <c r="B142" s="28" t="s">
        <v>45</v>
      </c>
      <c r="C142" s="28" t="s">
        <v>44</v>
      </c>
      <c r="D142" s="28" t="s">
        <v>42</v>
      </c>
      <c r="E142" s="28" t="s">
        <v>43</v>
      </c>
      <c r="F142" s="28" t="s">
        <v>42</v>
      </c>
    </row>
    <row r="143" spans="1:6" ht="15.75" x14ac:dyDescent="0.25">
      <c r="A143" s="29" t="s">
        <v>41</v>
      </c>
      <c r="B143" s="29" t="s">
        <v>40</v>
      </c>
      <c r="C143" s="29">
        <v>0.2</v>
      </c>
      <c r="D143" s="29">
        <f t="shared" ref="D143:D159" si="4">1-C143</f>
        <v>0.8</v>
      </c>
      <c r="E143" s="29">
        <f>MAX(C143:C147)</f>
        <v>0.6</v>
      </c>
      <c r="F143" s="29">
        <f>MIN(D143:D147)</f>
        <v>0.4</v>
      </c>
    </row>
    <row r="144" spans="1:6" ht="15.75" x14ac:dyDescent="0.25">
      <c r="A144" s="29"/>
      <c r="B144" s="29" t="s">
        <v>39</v>
      </c>
      <c r="C144" s="29">
        <v>0.2</v>
      </c>
      <c r="D144" s="29">
        <f t="shared" si="4"/>
        <v>0.8</v>
      </c>
      <c r="E144" s="29"/>
      <c r="F144" s="29"/>
    </row>
    <row r="145" spans="1:6" ht="15.75" x14ac:dyDescent="0.25">
      <c r="A145" s="29"/>
      <c r="B145" s="29" t="s">
        <v>36</v>
      </c>
      <c r="C145" s="29">
        <v>0.4</v>
      </c>
      <c r="D145" s="29">
        <f t="shared" si="4"/>
        <v>0.6</v>
      </c>
      <c r="E145" s="29"/>
      <c r="F145" s="29"/>
    </row>
    <row r="146" spans="1:6" ht="15.75" x14ac:dyDescent="0.25">
      <c r="A146" s="29"/>
      <c r="B146" s="29" t="s">
        <v>38</v>
      </c>
      <c r="C146" s="29">
        <v>0.5</v>
      </c>
      <c r="D146" s="29">
        <f t="shared" si="4"/>
        <v>0.5</v>
      </c>
      <c r="E146" s="29"/>
      <c r="F146" s="29"/>
    </row>
    <row r="147" spans="1:6" ht="16.5" thickBot="1" x14ac:dyDescent="0.3">
      <c r="A147" s="30"/>
      <c r="B147" s="30" t="s">
        <v>33</v>
      </c>
      <c r="C147" s="30">
        <v>0.6</v>
      </c>
      <c r="D147" s="30">
        <f t="shared" si="4"/>
        <v>0.4</v>
      </c>
      <c r="E147" s="30"/>
      <c r="F147" s="30"/>
    </row>
    <row r="148" spans="1:6" ht="15.75" x14ac:dyDescent="0.25">
      <c r="A148" s="31" t="s">
        <v>37</v>
      </c>
      <c r="B148" s="31" t="s">
        <v>34</v>
      </c>
      <c r="C148" s="31">
        <v>0.8</v>
      </c>
      <c r="D148" s="31">
        <f t="shared" si="4"/>
        <v>0.19999999999999996</v>
      </c>
      <c r="E148" s="31">
        <f>MAX(C148:C148)</f>
        <v>0.8</v>
      </c>
      <c r="F148" s="31">
        <f>MIN(D148:D148)</f>
        <v>0.19999999999999996</v>
      </c>
    </row>
    <row r="149" spans="1:6" ht="15.75" x14ac:dyDescent="0.25">
      <c r="A149" s="29"/>
      <c r="B149" s="29" t="s">
        <v>36</v>
      </c>
      <c r="C149" s="29">
        <v>0.4</v>
      </c>
      <c r="D149" s="29">
        <f t="shared" si="4"/>
        <v>0.6</v>
      </c>
      <c r="E149" s="29"/>
      <c r="F149" s="29"/>
    </row>
    <row r="150" spans="1:6" ht="15.75" x14ac:dyDescent="0.25">
      <c r="A150" s="29"/>
      <c r="B150" s="29" t="s">
        <v>33</v>
      </c>
      <c r="C150" s="29">
        <v>0.8</v>
      </c>
      <c r="D150" s="29">
        <f t="shared" si="4"/>
        <v>0.19999999999999996</v>
      </c>
      <c r="E150" s="29"/>
      <c r="F150" s="29"/>
    </row>
    <row r="151" spans="1:6" ht="15.75" x14ac:dyDescent="0.25">
      <c r="A151" s="29"/>
      <c r="B151" s="29" t="s">
        <v>32</v>
      </c>
      <c r="C151" s="29">
        <v>0.8</v>
      </c>
      <c r="D151" s="29">
        <f t="shared" si="4"/>
        <v>0.19999999999999996</v>
      </c>
      <c r="E151" s="29"/>
      <c r="F151" s="29"/>
    </row>
    <row r="152" spans="1:6" ht="16.5" thickBot="1" x14ac:dyDescent="0.3">
      <c r="A152" s="30"/>
      <c r="B152" s="30" t="s">
        <v>31</v>
      </c>
      <c r="C152" s="30">
        <v>0.8</v>
      </c>
      <c r="D152" s="30">
        <f t="shared" si="4"/>
        <v>0.19999999999999996</v>
      </c>
      <c r="E152" s="30"/>
      <c r="F152" s="30"/>
    </row>
    <row r="153" spans="1:6" ht="15.75" x14ac:dyDescent="0.25">
      <c r="A153" s="32" t="s">
        <v>35</v>
      </c>
      <c r="B153" s="31" t="s">
        <v>34</v>
      </c>
      <c r="C153" s="32">
        <v>0.2</v>
      </c>
      <c r="D153" s="32">
        <f t="shared" si="4"/>
        <v>0.8</v>
      </c>
      <c r="E153" s="32">
        <f>MAX(C153:C157)</f>
        <v>0.7</v>
      </c>
      <c r="F153" s="32">
        <f>MIN(D153:D157)</f>
        <v>0.30000000000000004</v>
      </c>
    </row>
    <row r="154" spans="1:6" ht="15.75" x14ac:dyDescent="0.25">
      <c r="A154" s="33"/>
      <c r="B154" s="29" t="s">
        <v>33</v>
      </c>
      <c r="C154" s="33">
        <v>0.4</v>
      </c>
      <c r="D154" s="33">
        <f t="shared" si="4"/>
        <v>0.6</v>
      </c>
      <c r="E154" s="33"/>
      <c r="F154" s="33"/>
    </row>
    <row r="155" spans="1:6" ht="15.75" x14ac:dyDescent="0.25">
      <c r="A155" s="33"/>
      <c r="B155" s="29" t="s">
        <v>32</v>
      </c>
      <c r="C155" s="33">
        <v>0.5</v>
      </c>
      <c r="D155" s="33">
        <f t="shared" si="4"/>
        <v>0.5</v>
      </c>
      <c r="E155" s="33"/>
      <c r="F155" s="33"/>
    </row>
    <row r="156" spans="1:6" ht="15.75" x14ac:dyDescent="0.25">
      <c r="A156" s="33"/>
      <c r="B156" s="29" t="s">
        <v>31</v>
      </c>
      <c r="C156" s="33">
        <v>0.4</v>
      </c>
      <c r="D156" s="33">
        <f t="shared" si="4"/>
        <v>0.6</v>
      </c>
      <c r="E156" s="33"/>
      <c r="F156" s="33"/>
    </row>
    <row r="157" spans="1:6" ht="16.5" thickBot="1" x14ac:dyDescent="0.3">
      <c r="A157" s="34"/>
      <c r="B157" s="30" t="s">
        <v>30</v>
      </c>
      <c r="C157" s="34">
        <v>0.7</v>
      </c>
      <c r="D157" s="34">
        <f t="shared" si="4"/>
        <v>0.30000000000000004</v>
      </c>
      <c r="E157" s="34"/>
      <c r="F157" s="34"/>
    </row>
    <row r="158" spans="1:6" ht="15.75" x14ac:dyDescent="0.25">
      <c r="A158" s="32" t="s">
        <v>126</v>
      </c>
      <c r="B158" s="31" t="s">
        <v>28</v>
      </c>
      <c r="C158" s="32">
        <v>0.3</v>
      </c>
      <c r="D158" s="32">
        <f t="shared" si="4"/>
        <v>0.7</v>
      </c>
      <c r="E158" s="32">
        <f>MAX(C158:C159)</f>
        <v>0.6</v>
      </c>
      <c r="F158" s="32">
        <f>MIN(D158:D159)</f>
        <v>0.4</v>
      </c>
    </row>
    <row r="159" spans="1:6" ht="15.75" x14ac:dyDescent="0.25">
      <c r="A159" s="33"/>
      <c r="B159" s="29" t="s">
        <v>128</v>
      </c>
      <c r="C159" s="33">
        <v>0.6</v>
      </c>
      <c r="D159" s="33">
        <f t="shared" si="4"/>
        <v>0.4</v>
      </c>
      <c r="E159" s="33"/>
      <c r="F159" s="33"/>
    </row>
    <row r="160" spans="1:6" ht="15.75" x14ac:dyDescent="0.25">
      <c r="A160" s="27"/>
      <c r="B160" s="35"/>
      <c r="C160" s="27"/>
      <c r="D160" s="27"/>
      <c r="E160" s="27"/>
      <c r="F160" s="27"/>
    </row>
    <row r="161" spans="1:6" x14ac:dyDescent="0.25">
      <c r="A161" s="37" t="s">
        <v>24</v>
      </c>
      <c r="B161" s="37"/>
      <c r="C161" s="37" t="s">
        <v>23</v>
      </c>
      <c r="D161" s="37"/>
      <c r="E161" s="37"/>
      <c r="F161" s="37"/>
    </row>
    <row r="162" spans="1:6" x14ac:dyDescent="0.25">
      <c r="A162" s="37"/>
      <c r="B162" s="37"/>
      <c r="C162" s="33" t="s">
        <v>9</v>
      </c>
      <c r="D162" s="33">
        <f>E143</f>
        <v>0.6</v>
      </c>
      <c r="E162" s="33" t="s">
        <v>6</v>
      </c>
      <c r="F162" s="33">
        <f>F143</f>
        <v>0.4</v>
      </c>
    </row>
    <row r="163" spans="1:6" x14ac:dyDescent="0.25">
      <c r="A163" s="33" t="s">
        <v>22</v>
      </c>
      <c r="B163" s="33">
        <f>E148</f>
        <v>0.8</v>
      </c>
      <c r="C163" s="33" t="s">
        <v>8</v>
      </c>
      <c r="D163" s="33">
        <f>B163*D162</f>
        <v>0.48</v>
      </c>
      <c r="E163" s="33" t="s">
        <v>22</v>
      </c>
      <c r="F163" s="33">
        <f>B163*F162</f>
        <v>0.32000000000000006</v>
      </c>
    </row>
    <row r="164" spans="1:6" x14ac:dyDescent="0.25">
      <c r="A164" s="33" t="s">
        <v>6</v>
      </c>
      <c r="B164" s="33">
        <f>F148</f>
        <v>0.19999999999999996</v>
      </c>
      <c r="C164" s="33" t="s">
        <v>8</v>
      </c>
      <c r="D164" s="33">
        <f>B164*D162</f>
        <v>0.11999999999999997</v>
      </c>
      <c r="E164" s="33" t="s">
        <v>6</v>
      </c>
      <c r="F164" s="33">
        <f>B164*F162</f>
        <v>7.9999999999999988E-2</v>
      </c>
    </row>
    <row r="165" spans="1:6" x14ac:dyDescent="0.25">
      <c r="A165" s="27"/>
      <c r="B165" s="27"/>
      <c r="C165" s="27"/>
      <c r="D165" s="27"/>
      <c r="E165" s="27"/>
      <c r="F165" s="27"/>
    </row>
    <row r="166" spans="1:6" x14ac:dyDescent="0.25">
      <c r="A166" s="27" t="s">
        <v>21</v>
      </c>
      <c r="B166" s="27">
        <f>F163/1</f>
        <v>0.32000000000000006</v>
      </c>
      <c r="C166" s="27"/>
      <c r="D166" s="27"/>
      <c r="E166" s="27"/>
      <c r="F166" s="27"/>
    </row>
    <row r="167" spans="1:6" x14ac:dyDescent="0.25">
      <c r="A167" s="27" t="s">
        <v>20</v>
      </c>
      <c r="B167" s="27">
        <f>(D163+D164)/1</f>
        <v>0.6</v>
      </c>
      <c r="C167" s="27"/>
      <c r="D167" s="27"/>
      <c r="E167" s="27"/>
      <c r="F167" s="27"/>
    </row>
    <row r="168" spans="1:6" x14ac:dyDescent="0.25">
      <c r="A168" s="27" t="s">
        <v>19</v>
      </c>
      <c r="B168" s="27">
        <f>F164/1</f>
        <v>7.9999999999999988E-2</v>
      </c>
      <c r="C168" s="27"/>
      <c r="D168" s="27"/>
      <c r="E168" s="27"/>
      <c r="F168" s="27"/>
    </row>
    <row r="169" spans="1:6" x14ac:dyDescent="0.25">
      <c r="A169" s="27"/>
      <c r="B169" s="27"/>
      <c r="C169" s="27"/>
      <c r="D169" s="27"/>
      <c r="E169" s="27"/>
      <c r="F169" s="27"/>
    </row>
    <row r="170" spans="1:6" x14ac:dyDescent="0.25">
      <c r="A170" s="37" t="s">
        <v>12</v>
      </c>
      <c r="B170" s="37"/>
      <c r="C170" s="37" t="s">
        <v>18</v>
      </c>
      <c r="D170" s="37"/>
      <c r="E170" s="37"/>
      <c r="F170" s="37"/>
    </row>
    <row r="171" spans="1:6" x14ac:dyDescent="0.25">
      <c r="A171" s="37"/>
      <c r="B171" s="37"/>
      <c r="C171" s="33" t="s">
        <v>17</v>
      </c>
      <c r="D171" s="33">
        <f>E153</f>
        <v>0.7</v>
      </c>
      <c r="E171" s="33" t="s">
        <v>6</v>
      </c>
      <c r="F171" s="33">
        <f>F153</f>
        <v>0.30000000000000004</v>
      </c>
    </row>
    <row r="172" spans="1:6" x14ac:dyDescent="0.25">
      <c r="A172" s="33" t="s">
        <v>16</v>
      </c>
      <c r="B172" s="33">
        <f>B167</f>
        <v>0.6</v>
      </c>
      <c r="C172" s="33" t="s">
        <v>6</v>
      </c>
      <c r="D172" s="33">
        <f>B172*D171</f>
        <v>0.42</v>
      </c>
      <c r="E172" s="33" t="s">
        <v>8</v>
      </c>
      <c r="F172" s="33">
        <f>B172*F171</f>
        <v>0.18000000000000002</v>
      </c>
    </row>
    <row r="173" spans="1:6" x14ac:dyDescent="0.25">
      <c r="A173" s="33" t="s">
        <v>6</v>
      </c>
      <c r="B173" s="33">
        <f>B168</f>
        <v>7.9999999999999988E-2</v>
      </c>
      <c r="C173" s="33" t="s">
        <v>15</v>
      </c>
      <c r="D173" s="33">
        <f>B173*D171</f>
        <v>5.5999999999999987E-2</v>
      </c>
      <c r="E173" s="33" t="s">
        <v>6</v>
      </c>
      <c r="F173" s="33">
        <f>B173*F171</f>
        <v>2.4E-2</v>
      </c>
    </row>
    <row r="174" spans="1:6" x14ac:dyDescent="0.25">
      <c r="A174" s="27"/>
      <c r="B174" s="27"/>
      <c r="C174" s="27"/>
      <c r="D174" s="27"/>
      <c r="E174" s="27"/>
      <c r="F174" s="27"/>
    </row>
    <row r="175" spans="1:6" x14ac:dyDescent="0.25">
      <c r="A175" s="27" t="s">
        <v>5</v>
      </c>
      <c r="B175" s="27">
        <f>F172/(1-(D172+F173))</f>
        <v>0.32374100719424459</v>
      </c>
      <c r="C175" s="27"/>
      <c r="D175" s="27"/>
      <c r="E175" s="27"/>
      <c r="F175" s="27"/>
    </row>
    <row r="176" spans="1:6" x14ac:dyDescent="0.25">
      <c r="A176" s="27" t="s">
        <v>14</v>
      </c>
      <c r="B176" s="27">
        <f>D173/(1-(D172+F173))</f>
        <v>0.10071942446043163</v>
      </c>
      <c r="C176" s="27"/>
      <c r="D176" s="27"/>
      <c r="E176" s="27"/>
      <c r="F176" s="27"/>
    </row>
    <row r="177" spans="1:6" x14ac:dyDescent="0.25">
      <c r="A177" s="27" t="s">
        <v>13</v>
      </c>
      <c r="B177" s="27">
        <f>MAX(D172,F173) /(1-(D172+F173))</f>
        <v>0.75539568345323727</v>
      </c>
      <c r="C177" s="27"/>
      <c r="D177" s="27"/>
      <c r="E177" s="27"/>
      <c r="F177" s="27"/>
    </row>
    <row r="178" spans="1:6" x14ac:dyDescent="0.25">
      <c r="A178" s="27"/>
      <c r="B178" s="27"/>
      <c r="C178" s="27"/>
      <c r="D178" s="27"/>
      <c r="E178" s="27"/>
      <c r="F178" s="27"/>
    </row>
    <row r="179" spans="1:6" x14ac:dyDescent="0.25">
      <c r="A179" s="37" t="s">
        <v>12</v>
      </c>
      <c r="B179" s="37"/>
      <c r="C179" s="37" t="s">
        <v>129</v>
      </c>
      <c r="D179" s="37"/>
      <c r="E179" s="37"/>
      <c r="F179" s="37"/>
    </row>
    <row r="180" spans="1:6" x14ac:dyDescent="0.25">
      <c r="A180" s="37"/>
      <c r="B180" s="37"/>
      <c r="C180" s="33" t="s">
        <v>9</v>
      </c>
      <c r="D180" s="33">
        <f>E158</f>
        <v>0.6</v>
      </c>
      <c r="E180" s="33" t="s">
        <v>6</v>
      </c>
      <c r="F180" s="33">
        <f>F158</f>
        <v>0.4</v>
      </c>
    </row>
    <row r="181" spans="1:6" x14ac:dyDescent="0.25">
      <c r="A181" s="33" t="s">
        <v>9</v>
      </c>
      <c r="B181" s="33">
        <f>MAX(B175:B176)</f>
        <v>0.32374100719424459</v>
      </c>
      <c r="C181" s="33" t="s">
        <v>8</v>
      </c>
      <c r="D181" s="33">
        <f>B181*D180</f>
        <v>0.19424460431654675</v>
      </c>
      <c r="E181" s="33" t="s">
        <v>8</v>
      </c>
      <c r="F181" s="33">
        <f>B181*F180</f>
        <v>0.12949640287769784</v>
      </c>
    </row>
    <row r="182" spans="1:6" x14ac:dyDescent="0.25">
      <c r="A182" s="33" t="s">
        <v>6</v>
      </c>
      <c r="B182" s="33">
        <f>B177</f>
        <v>0.75539568345323727</v>
      </c>
      <c r="C182" s="33" t="s">
        <v>8</v>
      </c>
      <c r="D182" s="33">
        <f>B182*D180</f>
        <v>0.45323741007194235</v>
      </c>
      <c r="E182" s="33" t="s">
        <v>6</v>
      </c>
      <c r="F182" s="33">
        <f>B182*F180</f>
        <v>0.30215827338129492</v>
      </c>
    </row>
    <row r="183" spans="1:6" x14ac:dyDescent="0.25">
      <c r="A183" s="27"/>
      <c r="B183" s="27"/>
      <c r="C183" s="27"/>
      <c r="D183" s="27"/>
      <c r="E183" s="27"/>
      <c r="F183" s="27"/>
    </row>
    <row r="184" spans="1:6" x14ac:dyDescent="0.25">
      <c r="A184" s="27" t="s">
        <v>5</v>
      </c>
      <c r="B184" s="27">
        <f>(D181+D182)/1</f>
        <v>0.64748201438848907</v>
      </c>
      <c r="C184" s="27"/>
      <c r="D184" s="27"/>
      <c r="E184" s="27"/>
      <c r="F184" s="27"/>
    </row>
    <row r="185" spans="1:6" x14ac:dyDescent="0.25">
      <c r="A185" s="27" t="s">
        <v>133</v>
      </c>
      <c r="B185" s="27">
        <f>F181/1</f>
        <v>0.12949640287769784</v>
      </c>
      <c r="C185" s="27"/>
      <c r="D185" s="27"/>
      <c r="E185" s="27"/>
      <c r="F185" s="27"/>
    </row>
    <row r="186" spans="1:6" x14ac:dyDescent="0.25">
      <c r="A186" s="27" t="s">
        <v>134</v>
      </c>
      <c r="B186" s="27">
        <f>B184+B185</f>
        <v>0.77697841726618688</v>
      </c>
      <c r="C186" s="27"/>
      <c r="D186" s="27"/>
      <c r="E186" s="27"/>
      <c r="F186" s="27"/>
    </row>
    <row r="187" spans="1:6" x14ac:dyDescent="0.25">
      <c r="A187" s="27" t="s">
        <v>3</v>
      </c>
      <c r="B187" s="27">
        <f>F182/1</f>
        <v>0.30215827338129492</v>
      </c>
      <c r="C187" s="27"/>
      <c r="D187" s="27"/>
      <c r="E187" s="27"/>
      <c r="F187" s="27"/>
    </row>
    <row r="188" spans="1:6" x14ac:dyDescent="0.25">
      <c r="A188" s="27" t="s">
        <v>2</v>
      </c>
      <c r="B188" s="27">
        <f>MAX(B184:B187)</f>
        <v>0.77697841726618688</v>
      </c>
      <c r="C188" s="27" t="s">
        <v>1</v>
      </c>
      <c r="D188" s="27" t="str">
        <f>(B188/SUM(B184:B187)*100)&amp;"%"</f>
        <v>41.8604651162791%</v>
      </c>
      <c r="E188" s="27"/>
      <c r="F188" s="27"/>
    </row>
    <row r="189" spans="1:6" x14ac:dyDescent="0.25">
      <c r="A189" s="27" t="s">
        <v>135</v>
      </c>
      <c r="B189" s="27" t="s">
        <v>8</v>
      </c>
      <c r="C189" s="27"/>
      <c r="D189" s="27"/>
      <c r="E189" s="27"/>
      <c r="F189" s="27"/>
    </row>
  </sheetData>
  <mergeCells count="26">
    <mergeCell ref="C34:F34"/>
    <mergeCell ref="A128:B129"/>
    <mergeCell ref="C128:F128"/>
    <mergeCell ref="A139:F139"/>
    <mergeCell ref="A86:F86"/>
    <mergeCell ref="A87:F87"/>
    <mergeCell ref="A110:B111"/>
    <mergeCell ref="C110:F110"/>
    <mergeCell ref="A119:B120"/>
    <mergeCell ref="C119:F119"/>
    <mergeCell ref="A179:B180"/>
    <mergeCell ref="C179:F179"/>
    <mergeCell ref="A1:K1"/>
    <mergeCell ref="A4:D4"/>
    <mergeCell ref="A140:F140"/>
    <mergeCell ref="A161:B162"/>
    <mergeCell ref="C161:F161"/>
    <mergeCell ref="A170:B171"/>
    <mergeCell ref="C170:F170"/>
    <mergeCell ref="A46:F46"/>
    <mergeCell ref="A66:B67"/>
    <mergeCell ref="C66:F66"/>
    <mergeCell ref="A75:B76"/>
    <mergeCell ref="C75:F75"/>
    <mergeCell ref="A19:F19"/>
    <mergeCell ref="A34:B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Zard</dc:creator>
  <cp:lastModifiedBy>Luge</cp:lastModifiedBy>
  <dcterms:created xsi:type="dcterms:W3CDTF">2021-04-19T04:08:00Z</dcterms:created>
  <dcterms:modified xsi:type="dcterms:W3CDTF">2021-06-02T19:27:02Z</dcterms:modified>
</cp:coreProperties>
</file>