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tatic vs Dynamic" sheetId="1" r:id="rId4"/>
  </sheets>
  <definedNames/>
  <calcPr/>
</workbook>
</file>

<file path=xl/sharedStrings.xml><?xml version="1.0" encoding="utf-8"?>
<sst xmlns="http://schemas.openxmlformats.org/spreadsheetml/2006/main" count="163" uniqueCount="83">
  <si>
    <r>
      <rPr>
        <b/>
      </rPr>
      <t>MoJo - max(mno(∀A,B)) for the Expert Decomposition</t>
    </r>
    <r>
      <t>:</t>
    </r>
  </si>
  <si>
    <t>Number of clusters in the Expert decomposition</t>
  </si>
  <si>
    <t>66. 1.52% is equal to a movement (move or join)</t>
  </si>
  <si>
    <t>[ Access, Write, Read, Sequence ]</t>
  </si>
  <si>
    <t>MoJo % Static vs Expert</t>
  </si>
  <si>
    <t>MoJo % Tests vs Expert</t>
  </si>
  <si>
    <r>
      <t xml:space="preserve">[ALL] Static vs </t>
    </r>
    <r>
      <rPr>
        <color rgb="FFFF0000"/>
      </rPr>
      <t>TESTS</t>
    </r>
  </si>
  <si>
    <t>N</t>
  </si>
  <si>
    <t>Static Best Cuts
AVG Weights</t>
  </si>
  <si>
    <t>Dynamic Best Cuts
AVG Weights</t>
  </si>
  <si>
    <t>MoJo %
(dynamic to static)</t>
  </si>
  <si>
    <t>Common
Entities</t>
  </si>
  <si>
    <t xml:space="preserve">Biggest </t>
  </si>
  <si>
    <t>New Cluster</t>
  </si>
  <si>
    <t>Singletons</t>
  </si>
  <si>
    <t>% of covered system entities (static)</t>
  </si>
  <si>
    <t>[15.83, 18.33, 25.83, 40.0]</t>
  </si>
  <si>
    <t>[10.0, 18.0, 32.0, 40.0]</t>
  </si>
  <si>
    <t>[20.0, 10.0, 22.86, 47.14]</t>
  </si>
  <si>
    <t>[23.75, 11.25, 32.5, 32.5]</t>
  </si>
  <si>
    <t>% of covered system entities (dynamic)</t>
  </si>
  <si>
    <t>[30.0, 2.0, 20.0, 48.0]</t>
  </si>
  <si>
    <t>[22.86, 18.57, 35.71, 22.86]</t>
  </si>
  <si>
    <t>[18.75, 10.0, 21.25, 50.0]</t>
  </si>
  <si>
    <t>[22.69, 22.31, 37.69, 17.31]</t>
  </si>
  <si>
    <t>Average % of covered entities per controller (static):</t>
  </si>
  <si>
    <t>[24.29, 12.86, 21.43, 41.43]</t>
  </si>
  <si>
    <t>[41.43, 14.29, 30.0, 14.29]</t>
  </si>
  <si>
    <t>[10.0, 22.0, 12.0, 56.0]</t>
  </si>
  <si>
    <t>[21.67, 8.33, 18.33, 51.67]</t>
  </si>
  <si>
    <t>Average % of covered entities per controller (dynamic):</t>
  </si>
  <si>
    <t>[10.0, 25.0, 12.5, 52.5]</t>
  </si>
  <si>
    <t>[21.67, 8.33, 20.0, 50.0]</t>
  </si>
  <si>
    <t>[20.0, 6.67, 10.0, 63.33]</t>
  </si>
  <si>
    <t>[14.44, 13.33, 47.78, 24.44]</t>
  </si>
  <si>
    <t>% of covered controllers (static):</t>
  </si>
  <si>
    <t>avg</t>
  </si>
  <si>
    <t>Average Number of Move and Join Operations apart from the Expert:</t>
  </si>
  <si>
    <t>% of covered controllers (dynamic):</t>
  </si>
  <si>
    <r>
      <t xml:space="preserve">[EVENED] Static vs </t>
    </r>
    <r>
      <rPr>
        <color rgb="FFFF0000"/>
      </rPr>
      <t>TESTS</t>
    </r>
  </si>
  <si>
    <t>Common 
Entities</t>
  </si>
  <si>
    <t>[20.0, 17.78, 26.67, 35.56]</t>
  </si>
  <si>
    <t>[21.43, 22.86, 28.57, 27.14]</t>
  </si>
  <si>
    <t>[18.33, 5.0, 26.67, 50.0]</t>
  </si>
  <si>
    <t>[25.26, 22.63, 33.68, 18.42]</t>
  </si>
  <si>
    <t>[21.67, 6.67, 30.0, 41.67]</t>
  </si>
  <si>
    <t>[20.59, 26.47, 32.94, 20.0]</t>
  </si>
  <si>
    <t>[22.0, 10.0, 18.0, 50.0]</t>
  </si>
  <si>
    <t>[21.92, 23.46, 38.85, 15.77]</t>
  </si>
  <si>
    <t>[20.0, 16.25, 26.25, 37.5]</t>
  </si>
  <si>
    <t>[36.67, 16.67, 35.56, 11.11]</t>
  </si>
  <si>
    <t>MoJo % (simulation to tests)</t>
  </si>
  <si>
    <t>MoJo % (tests to simulation)</t>
  </si>
  <si>
    <t>[8.33, 26.67, 21.67, 43.33]</t>
  </si>
  <si>
    <t>[18.57, 10.0, 11.43, 60.0]</t>
  </si>
  <si>
    <t>[12.86, 28.57, 27.14, 31.43]</t>
  </si>
  <si>
    <t>[20.0, 12.5, 17.5, 50.0]</t>
  </si>
  <si>
    <t>[17.14, 11.43, 8.57, 62.86]</t>
  </si>
  <si>
    <t>[17.27, 13.64, 36.36, 32.73]</t>
  </si>
  <si>
    <r>
      <t xml:space="preserve">[ALL] Static vs </t>
    </r>
    <r>
      <rPr>
        <color rgb="FFFF0000"/>
      </rPr>
      <t>Simulation</t>
    </r>
  </si>
  <si>
    <t>[0.0, 24.0, 26.0, 50.0]</t>
  </si>
  <si>
    <t>[30.0, 26.67, 16.67, 26.67]</t>
  </si>
  <si>
    <t>[45.0, 10.0, 5.0, 40.0]</t>
  </si>
  <si>
    <t>[38.33, 5.0, 26.67, 30.0]</t>
  </si>
  <si>
    <t>[46.92, 4.62, 18.46, 30.0]</t>
  </si>
  <si>
    <t>[52.22, 4.44, 21.11, 22.22]</t>
  </si>
  <si>
    <t>[47.0, 1.0, 33.0, 19.0]</t>
  </si>
  <si>
    <r>
      <t xml:space="preserve">[EVENED] Static vs </t>
    </r>
    <r>
      <rPr>
        <color rgb="FFFF0000"/>
      </rPr>
      <t>Simulation</t>
    </r>
  </si>
  <si>
    <t>[15.71, 20.0, 21.43, 42.86]</t>
  </si>
  <si>
    <t>[2.5, 40.0, 25.0, 32.5]</t>
  </si>
  <si>
    <t>[20.0, 13.33, 23.33, 43.33]</t>
  </si>
  <si>
    <t>[22.5, 30.0, 27.5, 20.0]</t>
  </si>
  <si>
    <t>[28.33, 21.67, 16.67, 33.33]</t>
  </si>
  <si>
    <t>[38.0, 12.0, 10.0, 40.0]</t>
  </si>
  <si>
    <t>[43.33, 13.33, 10.0, 33.33]</t>
  </si>
  <si>
    <t>[53.33, 1.67, 21.67, 23.33]</t>
  </si>
  <si>
    <t>[10.0, 45.0, 18.33, 26.67]</t>
  </si>
  <si>
    <t>[46.36, 5.45, 17.27, 30.91]</t>
  </si>
  <si>
    <t>[7.78, 27.78, 20.0, 44.44]</t>
  </si>
  <si>
    <t>[50.0, 5.71, 20.0, 24.29]</t>
  </si>
  <si>
    <t>[15.71, 20.0, 20.0, 44.29]</t>
  </si>
  <si>
    <t>[18.0, 2.0, 58.0, 22.0]</t>
  </si>
  <si>
    <r>
      <t xml:space="preserve">[ALL] Static vs </t>
    </r>
    <r>
      <rPr>
        <color rgb="FFFF0000"/>
      </rPr>
      <t>Production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</si>
</sst>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b/>
    </font>
    <font/>
    <font>
      <b/>
      <name val="Arial"/>
    </font>
    <font>
      <sz val="11.0"/>
      <color rgb="FF1D1C1D"/>
      <name val="Slack-Lato"/>
    </font>
    <font>
      <color rgb="FF1D1C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8F8F8"/>
        <bgColor rgb="FFF8F8F8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 readingOrder="0" vertical="center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/>
    </xf>
    <xf borderId="0" fillId="4" fontId="7" numFmtId="0" xfId="0" applyAlignment="1" applyFont="1">
      <alignment horizontal="center" readingOrder="0" vertical="bottom"/>
    </xf>
    <xf borderId="0" fillId="2" fontId="6" numFmtId="0" xfId="0" applyAlignment="1" applyFont="1">
      <alignment horizontal="left"/>
    </xf>
    <xf borderId="0" fillId="2" fontId="5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 vertical="center"/>
    </xf>
    <xf borderId="2" fillId="0" fontId="6" numFmtId="0" xfId="0" applyBorder="1" applyFont="1"/>
    <xf borderId="1" fillId="0" fontId="6" numFmtId="0" xfId="0" applyBorder="1" applyFont="1"/>
    <xf borderId="3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6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4" fillId="3" fontId="6" numFmtId="0" xfId="0" applyAlignment="1" applyBorder="1" applyFont="1">
      <alignment horizontal="center"/>
    </xf>
    <xf borderId="5" fillId="3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0" fillId="5" fontId="2" numFmtId="0" xfId="0" applyAlignment="1" applyFill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6" fontId="8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0" fillId="0" fontId="5" numFmtId="0" xfId="0" applyAlignment="1" applyFont="1">
      <alignment horizontal="right" readingOrder="0"/>
    </xf>
    <xf borderId="5" fillId="0" fontId="6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left"/>
    </xf>
    <xf borderId="4" fillId="4" fontId="2" numFmtId="0" xfId="0" applyAlignment="1" applyBorder="1" applyFont="1">
      <alignment horizontal="left" vertical="center"/>
    </xf>
    <xf borderId="0" fillId="4" fontId="2" numFmtId="0" xfId="0" applyAlignment="1" applyFont="1">
      <alignment horizontal="center"/>
    </xf>
    <xf borderId="4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 readingOrder="0"/>
    </xf>
    <xf borderId="4" fillId="0" fontId="6" numFmtId="0" xfId="0" applyBorder="1" applyFont="1"/>
    <xf borderId="5" fillId="4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/>
    </xf>
    <xf borderId="0" fillId="2" fontId="2" numFmtId="0" xfId="0" applyFont="1"/>
    <xf borderId="5" fillId="2" fontId="5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0" fillId="6" fontId="9" numFmtId="0" xfId="0" applyAlignment="1" applyFont="1">
      <alignment horizontal="left" readingOrder="0" shrinkToFit="0" wrapText="0"/>
    </xf>
    <xf borderId="4" fillId="2" fontId="6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center" readingOrder="0"/>
    </xf>
    <xf borderId="6" fillId="0" fontId="5" numFmtId="0" xfId="0" applyAlignment="1" applyBorder="1" applyFont="1">
      <alignment horizontal="center" readingOrder="0" vertical="center"/>
    </xf>
    <xf borderId="6" fillId="6" fontId="8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/>
    </xf>
    <xf borderId="6" fillId="6" fontId="9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5" fontId="2" numFmtId="0" xfId="0" applyBorder="1" applyFont="1"/>
    <xf borderId="0" fillId="5" fontId="2" numFmtId="0" xfId="0" applyFont="1"/>
    <xf borderId="5" fillId="5" fontId="6" numFmtId="0" xfId="0" applyBorder="1" applyFont="1"/>
    <xf borderId="4" fillId="5" fontId="6" numFmtId="0" xfId="0" applyBorder="1" applyFont="1"/>
    <xf borderId="5" fillId="5" fontId="2" numFmtId="0" xfId="0" applyBorder="1" applyFont="1"/>
    <xf borderId="0" fillId="5" fontId="2" numFmtId="0" xfId="0" applyAlignment="1" applyFont="1">
      <alignment horizontal="left"/>
    </xf>
    <xf borderId="4" fillId="5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5" fontId="6" numFmtId="0" xfId="0" applyBorder="1" applyFont="1"/>
    <xf borderId="2" fillId="5" fontId="6" numFmtId="0" xfId="0" applyBorder="1" applyFont="1"/>
    <xf borderId="3" fillId="5" fontId="6" numFmtId="0" xfId="0" applyBorder="1" applyFont="1"/>
    <xf borderId="2" fillId="5" fontId="6" numFmtId="0" xfId="0" applyAlignment="1" applyBorder="1" applyFont="1">
      <alignment horizontal="left"/>
    </xf>
    <xf borderId="1" fillId="5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.43"/>
    <col customWidth="1" min="3" max="3" width="26.43"/>
    <col customWidth="1" min="4" max="4" width="24.29"/>
    <col customWidth="1" min="5" max="5" width="19.43"/>
    <col customWidth="1" min="6" max="6" width="11.14"/>
    <col customWidth="1" min="7" max="7" width="9.71"/>
    <col customWidth="1" min="8" max="8" width="12.29"/>
    <col customWidth="1" min="9" max="9" width="12.71"/>
    <col customWidth="1" min="10" max="10" width="11.86"/>
    <col customWidth="1" min="11" max="11" width="9.0"/>
    <col customWidth="1" min="12" max="12" width="12.86"/>
    <col customWidth="1" min="13" max="13" width="11.14"/>
    <col customWidth="1" min="14" max="14" width="18.57"/>
    <col customWidth="1" min="15" max="15" width="35.57"/>
    <col customWidth="1" min="16" max="16" width="31.86"/>
  </cols>
  <sheetData>
    <row r="1">
      <c r="A1" s="1" t="s">
        <v>0</v>
      </c>
      <c r="B1" s="2"/>
      <c r="C1" s="3"/>
      <c r="D1" s="4" t="s">
        <v>1</v>
      </c>
      <c r="F1" s="5"/>
      <c r="G1" s="5"/>
      <c r="H1" s="5"/>
      <c r="I1" s="5"/>
      <c r="J1" s="6"/>
      <c r="K1" s="6"/>
      <c r="L1" s="6"/>
      <c r="M1" s="6"/>
      <c r="N1" s="7"/>
      <c r="O1" s="8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2</v>
      </c>
      <c r="B2" s="2"/>
      <c r="C2" s="3"/>
      <c r="D2" s="3"/>
      <c r="E2" s="10"/>
      <c r="F2" s="5"/>
      <c r="G2" s="5"/>
      <c r="H2" s="5"/>
      <c r="I2" s="5"/>
      <c r="J2" s="6"/>
      <c r="K2" s="6"/>
      <c r="L2" s="6"/>
      <c r="M2" s="6"/>
      <c r="N2" s="7"/>
      <c r="O2" s="8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/>
      <c r="B3" s="12"/>
      <c r="C3" s="13"/>
      <c r="D3" s="13"/>
      <c r="E3" s="12"/>
      <c r="F3" s="14"/>
      <c r="G3" s="14"/>
      <c r="H3" s="14"/>
      <c r="I3" s="14"/>
      <c r="J3" s="15"/>
      <c r="K3" s="15"/>
      <c r="L3" s="15"/>
      <c r="M3" s="15"/>
      <c r="N3" s="16"/>
      <c r="O3" s="17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8"/>
      <c r="B4" s="19"/>
      <c r="C4" s="20" t="s">
        <v>3</v>
      </c>
      <c r="D4" s="21"/>
      <c r="E4" s="22"/>
      <c r="F4" s="23" t="s">
        <v>4</v>
      </c>
      <c r="G4" s="21"/>
      <c r="H4" s="21"/>
      <c r="I4" s="22"/>
      <c r="J4" s="24" t="s">
        <v>5</v>
      </c>
      <c r="K4" s="21"/>
      <c r="L4" s="21"/>
      <c r="M4" s="22"/>
      <c r="N4" s="25"/>
      <c r="O4" s="8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26" t="s">
        <v>6</v>
      </c>
      <c r="B5" s="27" t="s">
        <v>7</v>
      </c>
      <c r="C5" s="28" t="s">
        <v>8</v>
      </c>
      <c r="D5" s="28" t="s">
        <v>9</v>
      </c>
      <c r="E5" s="29" t="s">
        <v>10</v>
      </c>
      <c r="F5" s="30" t="s">
        <v>11</v>
      </c>
      <c r="G5" s="3" t="s">
        <v>12</v>
      </c>
      <c r="H5" s="3" t="s">
        <v>13</v>
      </c>
      <c r="I5" s="29" t="s">
        <v>14</v>
      </c>
      <c r="J5" s="31" t="s">
        <v>11</v>
      </c>
      <c r="K5" s="3" t="s">
        <v>12</v>
      </c>
      <c r="L5" s="3" t="s">
        <v>13</v>
      </c>
      <c r="M5" s="27" t="s">
        <v>14</v>
      </c>
      <c r="P5" s="32"/>
      <c r="Q5" s="32"/>
    </row>
    <row r="6">
      <c r="A6" s="33" t="s">
        <v>15</v>
      </c>
      <c r="B6" s="34">
        <v>3.0</v>
      </c>
      <c r="C6" s="35" t="s">
        <v>16</v>
      </c>
      <c r="D6" s="35" t="s">
        <v>17</v>
      </c>
      <c r="E6" s="36">
        <v>85.19</v>
      </c>
      <c r="F6" s="37">
        <v>64.06</v>
      </c>
      <c r="G6" s="38">
        <v>62.12</v>
      </c>
      <c r="H6" s="38">
        <v>63.64</v>
      </c>
      <c r="I6" s="39">
        <v>62.12</v>
      </c>
      <c r="J6" s="40">
        <v>67.92</v>
      </c>
      <c r="K6" s="35">
        <v>65.15</v>
      </c>
      <c r="L6" s="35">
        <v>63.64</v>
      </c>
      <c r="M6" s="36">
        <v>57.58</v>
      </c>
      <c r="P6" s="32"/>
      <c r="Q6" s="32"/>
    </row>
    <row r="7">
      <c r="A7" s="33">
        <f>ROUND(69 / 71 * 100, 2)</f>
        <v>97.18</v>
      </c>
      <c r="B7" s="34">
        <v>4.0</v>
      </c>
      <c r="C7" s="35" t="s">
        <v>18</v>
      </c>
      <c r="D7" s="35" t="s">
        <v>19</v>
      </c>
      <c r="E7" s="36">
        <v>83.02</v>
      </c>
      <c r="F7" s="37">
        <v>62.5</v>
      </c>
      <c r="G7" s="38">
        <v>60.61</v>
      </c>
      <c r="H7" s="38">
        <v>62.12</v>
      </c>
      <c r="I7" s="39">
        <v>60.61</v>
      </c>
      <c r="J7" s="40">
        <v>73.58</v>
      </c>
      <c r="K7" s="35">
        <v>69.7</v>
      </c>
      <c r="L7" s="35">
        <v>68.18</v>
      </c>
      <c r="M7" s="36">
        <v>60.61</v>
      </c>
      <c r="P7" s="32"/>
      <c r="Q7" s="32"/>
    </row>
    <row r="8">
      <c r="A8" s="33" t="s">
        <v>20</v>
      </c>
      <c r="B8" s="41">
        <v>5.0</v>
      </c>
      <c r="C8" s="42" t="s">
        <v>21</v>
      </c>
      <c r="D8" s="42" t="s">
        <v>22</v>
      </c>
      <c r="E8" s="43">
        <v>81.13</v>
      </c>
      <c r="F8" s="44">
        <v>57.81</v>
      </c>
      <c r="G8" s="45">
        <v>56.06</v>
      </c>
      <c r="H8" s="45">
        <v>57.58</v>
      </c>
      <c r="I8" s="46">
        <v>56.06</v>
      </c>
      <c r="J8" s="47">
        <v>71.7</v>
      </c>
      <c r="K8" s="42">
        <v>68.18</v>
      </c>
      <c r="L8" s="42">
        <v>66.67</v>
      </c>
      <c r="M8" s="43">
        <v>59.09</v>
      </c>
      <c r="P8" s="32"/>
      <c r="Q8" s="32"/>
    </row>
    <row r="9">
      <c r="A9" s="33">
        <f>ROUND(58 / 71 * 100, 2)</f>
        <v>81.69</v>
      </c>
      <c r="B9" s="34">
        <v>6.0</v>
      </c>
      <c r="C9" s="35" t="s">
        <v>23</v>
      </c>
      <c r="D9" s="35" t="s">
        <v>24</v>
      </c>
      <c r="E9" s="36">
        <v>78.85</v>
      </c>
      <c r="F9" s="37">
        <v>78.12</v>
      </c>
      <c r="G9" s="38">
        <v>78.79</v>
      </c>
      <c r="H9" s="38">
        <v>77.27</v>
      </c>
      <c r="I9" s="39">
        <v>75.76</v>
      </c>
      <c r="J9" s="40">
        <v>69.81</v>
      </c>
      <c r="K9" s="35">
        <v>66.67</v>
      </c>
      <c r="L9" s="35">
        <v>65.15</v>
      </c>
      <c r="M9" s="36">
        <v>57.58</v>
      </c>
      <c r="P9" s="32"/>
      <c r="Q9" s="32"/>
    </row>
    <row r="10">
      <c r="A10" s="48" t="s">
        <v>25</v>
      </c>
      <c r="B10" s="34">
        <v>7.0</v>
      </c>
      <c r="C10" s="35" t="s">
        <v>26</v>
      </c>
      <c r="D10" s="35" t="s">
        <v>27</v>
      </c>
      <c r="E10" s="36">
        <v>84.31</v>
      </c>
      <c r="F10" s="37">
        <v>76.56</v>
      </c>
      <c r="G10" s="38">
        <v>77.27</v>
      </c>
      <c r="H10" s="38">
        <v>75.76</v>
      </c>
      <c r="I10" s="39">
        <v>74.24</v>
      </c>
      <c r="J10" s="40">
        <v>79.25</v>
      </c>
      <c r="K10" s="35">
        <v>74.24</v>
      </c>
      <c r="L10" s="35">
        <v>72.73</v>
      </c>
      <c r="M10" s="36">
        <v>65.15</v>
      </c>
      <c r="P10" s="32"/>
      <c r="Q10" s="32"/>
    </row>
    <row r="11">
      <c r="A11" s="48">
        <f>ROUND(0.94508845 * 100, 2)</f>
        <v>94.51</v>
      </c>
      <c r="B11" s="34">
        <v>8.0</v>
      </c>
      <c r="C11" s="35" t="s">
        <v>28</v>
      </c>
      <c r="D11" s="35" t="s">
        <v>29</v>
      </c>
      <c r="E11" s="36">
        <v>82.0</v>
      </c>
      <c r="F11" s="37">
        <v>82.81</v>
      </c>
      <c r="G11" s="38">
        <v>83.33</v>
      </c>
      <c r="H11" s="38">
        <v>81.82</v>
      </c>
      <c r="I11" s="39">
        <v>80.3</v>
      </c>
      <c r="J11" s="40">
        <v>77.36</v>
      </c>
      <c r="K11" s="35">
        <v>72.73</v>
      </c>
      <c r="L11" s="35">
        <v>71.21</v>
      </c>
      <c r="M11" s="36">
        <v>62.12</v>
      </c>
      <c r="P11" s="32"/>
      <c r="Q11" s="32"/>
    </row>
    <row r="12">
      <c r="A12" s="48" t="s">
        <v>30</v>
      </c>
      <c r="B12" s="34">
        <v>9.0</v>
      </c>
      <c r="C12" s="35" t="s">
        <v>31</v>
      </c>
      <c r="D12" s="35" t="s">
        <v>32</v>
      </c>
      <c r="E12" s="36">
        <v>80.0</v>
      </c>
      <c r="F12" s="37">
        <v>81.25</v>
      </c>
      <c r="G12" s="38">
        <v>81.82</v>
      </c>
      <c r="H12" s="38">
        <v>80.3</v>
      </c>
      <c r="I12" s="39">
        <v>78.79</v>
      </c>
      <c r="J12" s="40">
        <v>79.25</v>
      </c>
      <c r="K12" s="35">
        <v>74.24</v>
      </c>
      <c r="L12" s="35">
        <v>72.73</v>
      </c>
      <c r="M12" s="36">
        <v>63.64</v>
      </c>
      <c r="P12" s="32"/>
      <c r="Q12" s="32"/>
    </row>
    <row r="13">
      <c r="A13" s="48">
        <f>ROUND(0.7125598 * 100, 2)</f>
        <v>71.26</v>
      </c>
      <c r="B13" s="34">
        <v>10.0</v>
      </c>
      <c r="C13" s="35" t="s">
        <v>33</v>
      </c>
      <c r="D13" s="35" t="s">
        <v>34</v>
      </c>
      <c r="E13" s="36">
        <v>46.0</v>
      </c>
      <c r="F13" s="37">
        <v>46.88</v>
      </c>
      <c r="G13" s="38">
        <v>45.45</v>
      </c>
      <c r="H13" s="38">
        <v>46.97</v>
      </c>
      <c r="I13" s="39">
        <v>45.45</v>
      </c>
      <c r="J13" s="40">
        <v>79.25</v>
      </c>
      <c r="K13" s="35">
        <v>74.24</v>
      </c>
      <c r="L13" s="35">
        <v>72.73</v>
      </c>
      <c r="M13" s="36">
        <v>63.64</v>
      </c>
      <c r="P13" s="32"/>
      <c r="Q13" s="32"/>
    </row>
    <row r="14">
      <c r="A14" s="48" t="s">
        <v>35</v>
      </c>
      <c r="B14" s="27" t="s">
        <v>36</v>
      </c>
      <c r="C14" s="49"/>
      <c r="D14" s="49"/>
      <c r="E14" s="50">
        <f t="shared" ref="E14:M14" si="1">ROUND(AVERAGE(E6:E13), 2)</f>
        <v>77.56</v>
      </c>
      <c r="F14" s="51">
        <f t="shared" si="1"/>
        <v>68.75</v>
      </c>
      <c r="G14" s="52">
        <f t="shared" si="1"/>
        <v>68.18</v>
      </c>
      <c r="H14" s="52">
        <f t="shared" si="1"/>
        <v>68.18</v>
      </c>
      <c r="I14" s="50">
        <f t="shared" si="1"/>
        <v>66.67</v>
      </c>
      <c r="J14" s="52">
        <f t="shared" si="1"/>
        <v>74.77</v>
      </c>
      <c r="K14" s="52">
        <f t="shared" si="1"/>
        <v>70.64</v>
      </c>
      <c r="L14" s="52">
        <f t="shared" si="1"/>
        <v>69.13</v>
      </c>
      <c r="M14" s="50">
        <f t="shared" si="1"/>
        <v>61.18</v>
      </c>
      <c r="N14" s="53"/>
      <c r="O14" s="54"/>
      <c r="P14" s="32"/>
      <c r="Q14" s="32"/>
    </row>
    <row r="15">
      <c r="A15" s="55">
        <v>100.0</v>
      </c>
      <c r="B15" s="34"/>
      <c r="C15" s="35"/>
      <c r="D15" s="35"/>
      <c r="E15" s="56" t="s">
        <v>37</v>
      </c>
      <c r="F15" s="40">
        <f t="shared" ref="F15:M15" si="2">ROUND(-((F14/100)-1)*66,0)</f>
        <v>21</v>
      </c>
      <c r="G15" s="35">
        <f t="shared" si="2"/>
        <v>21</v>
      </c>
      <c r="H15" s="35">
        <f t="shared" si="2"/>
        <v>21</v>
      </c>
      <c r="I15" s="36">
        <f t="shared" si="2"/>
        <v>22</v>
      </c>
      <c r="J15" s="40">
        <f t="shared" si="2"/>
        <v>17</v>
      </c>
      <c r="K15" s="35">
        <f t="shared" si="2"/>
        <v>19</v>
      </c>
      <c r="L15" s="35">
        <f t="shared" si="2"/>
        <v>20</v>
      </c>
      <c r="M15" s="36">
        <f t="shared" si="2"/>
        <v>26</v>
      </c>
      <c r="N15" s="53"/>
      <c r="O15" s="54"/>
      <c r="P15" s="32"/>
      <c r="Q15" s="32"/>
    </row>
    <row r="16">
      <c r="A16" s="48" t="s">
        <v>38</v>
      </c>
      <c r="B16" s="34"/>
      <c r="C16" s="35"/>
      <c r="D16" s="35"/>
      <c r="E16" s="36"/>
      <c r="F16" s="37"/>
      <c r="G16" s="38"/>
      <c r="H16" s="38"/>
      <c r="I16" s="39"/>
      <c r="J16" s="57"/>
      <c r="K16" s="35"/>
      <c r="L16" s="35"/>
      <c r="M16" s="36"/>
      <c r="N16" s="53"/>
      <c r="O16" s="54"/>
      <c r="P16" s="32"/>
      <c r="Q16" s="32"/>
    </row>
    <row r="17">
      <c r="A17" s="48">
        <f>ROUND(0.9621212 * 100, 2)</f>
        <v>96.21</v>
      </c>
      <c r="B17" s="34"/>
      <c r="C17" s="35"/>
      <c r="D17" s="35"/>
      <c r="E17" s="36"/>
      <c r="F17" s="37"/>
      <c r="G17" s="38"/>
      <c r="H17" s="38"/>
      <c r="I17" s="39"/>
      <c r="J17" s="40"/>
      <c r="K17" s="35"/>
      <c r="L17" s="35"/>
      <c r="M17" s="36"/>
      <c r="N17" s="53"/>
      <c r="O17" s="54"/>
      <c r="P17" s="32"/>
      <c r="Q17" s="32"/>
    </row>
    <row r="18">
      <c r="A18" s="58"/>
      <c r="B18" s="59"/>
      <c r="C18" s="60"/>
      <c r="D18" s="60"/>
      <c r="E18" s="61"/>
      <c r="F18" s="62"/>
      <c r="I18" s="63"/>
      <c r="J18" s="64"/>
      <c r="M18" s="63"/>
      <c r="N18" s="53"/>
      <c r="O18" s="54"/>
      <c r="P18" s="65"/>
      <c r="Q18" s="65"/>
      <c r="R18" s="66"/>
      <c r="S18" s="66"/>
      <c r="T18" s="66"/>
      <c r="U18" s="66"/>
      <c r="V18" s="66"/>
      <c r="W18" s="66"/>
      <c r="X18" s="66"/>
      <c r="Y18" s="66"/>
    </row>
    <row r="19">
      <c r="A19" s="26" t="s">
        <v>39</v>
      </c>
      <c r="B19" s="27" t="s">
        <v>7</v>
      </c>
      <c r="C19" s="28" t="s">
        <v>8</v>
      </c>
      <c r="D19" s="28" t="s">
        <v>9</v>
      </c>
      <c r="E19" s="29" t="s">
        <v>10</v>
      </c>
      <c r="F19" s="67" t="s">
        <v>40</v>
      </c>
      <c r="G19" s="3" t="s">
        <v>12</v>
      </c>
      <c r="H19" s="3" t="s">
        <v>13</v>
      </c>
      <c r="I19" s="29" t="s">
        <v>14</v>
      </c>
      <c r="J19" s="68" t="s">
        <v>11</v>
      </c>
      <c r="K19" s="3" t="s">
        <v>12</v>
      </c>
      <c r="L19" s="3" t="s">
        <v>13</v>
      </c>
      <c r="M19" s="27" t="s">
        <v>14</v>
      </c>
      <c r="N19" s="69"/>
      <c r="O19" s="54"/>
      <c r="P19" s="32"/>
      <c r="Q19" s="32"/>
    </row>
    <row r="20">
      <c r="A20" s="33" t="s">
        <v>15</v>
      </c>
      <c r="B20" s="34">
        <v>3.0</v>
      </c>
      <c r="C20" s="35" t="s">
        <v>41</v>
      </c>
      <c r="D20" s="35" t="s">
        <v>42</v>
      </c>
      <c r="E20" s="70">
        <v>57.41</v>
      </c>
      <c r="F20" s="37">
        <v>67.31</v>
      </c>
      <c r="G20" s="38">
        <v>65.15</v>
      </c>
      <c r="H20" s="38">
        <v>63.64</v>
      </c>
      <c r="I20" s="39">
        <v>56.06</v>
      </c>
      <c r="J20" s="71">
        <v>59.62</v>
      </c>
      <c r="K20" s="72">
        <v>59.09</v>
      </c>
      <c r="L20" s="72">
        <v>57.58</v>
      </c>
      <c r="M20" s="73">
        <v>48.48</v>
      </c>
      <c r="N20" s="32"/>
      <c r="O20" s="74"/>
      <c r="P20" s="32"/>
      <c r="Q20" s="32"/>
    </row>
    <row r="21">
      <c r="A21" s="33">
        <f>ROUND(57 / 71 * 100, 2)</f>
        <v>80.28</v>
      </c>
      <c r="B21" s="34">
        <v>4.0</v>
      </c>
      <c r="C21" s="35" t="s">
        <v>43</v>
      </c>
      <c r="D21" s="35" t="s">
        <v>44</v>
      </c>
      <c r="E21" s="36">
        <v>83.02</v>
      </c>
      <c r="F21" s="37">
        <v>65.38</v>
      </c>
      <c r="G21" s="38">
        <v>51.52</v>
      </c>
      <c r="H21" s="38">
        <v>62.12</v>
      </c>
      <c r="I21" s="39">
        <v>54.55</v>
      </c>
      <c r="J21" s="71">
        <v>73.08</v>
      </c>
      <c r="K21" s="72">
        <v>69.7</v>
      </c>
      <c r="L21" s="72">
        <v>68.18</v>
      </c>
      <c r="M21" s="73">
        <v>59.09</v>
      </c>
      <c r="N21" s="75"/>
      <c r="O21" s="74"/>
      <c r="P21" s="32"/>
      <c r="Q21" s="32"/>
    </row>
    <row r="22">
      <c r="A22" s="33" t="s">
        <v>20</v>
      </c>
      <c r="B22" s="41">
        <v>5.0</v>
      </c>
      <c r="C22" s="42" t="s">
        <v>45</v>
      </c>
      <c r="D22" s="42" t="s">
        <v>46</v>
      </c>
      <c r="E22" s="43">
        <v>78.85</v>
      </c>
      <c r="F22" s="44">
        <v>76.92</v>
      </c>
      <c r="G22" s="45">
        <v>72.73</v>
      </c>
      <c r="H22" s="45">
        <v>71.21</v>
      </c>
      <c r="I22" s="46">
        <v>62.12</v>
      </c>
      <c r="J22" s="47">
        <v>71.15</v>
      </c>
      <c r="K22" s="42">
        <v>68.18</v>
      </c>
      <c r="L22" s="42">
        <v>66.67</v>
      </c>
      <c r="M22" s="43">
        <v>57.58</v>
      </c>
      <c r="N22" s="32"/>
      <c r="O22" s="74"/>
      <c r="P22" s="32"/>
      <c r="Q22" s="32"/>
    </row>
    <row r="23">
      <c r="A23" s="33">
        <f>ROUND(57 / 71 * 100, 2)</f>
        <v>80.28</v>
      </c>
      <c r="B23" s="34">
        <v>6.0</v>
      </c>
      <c r="C23" s="35" t="s">
        <v>47</v>
      </c>
      <c r="D23" s="35" t="s">
        <v>48</v>
      </c>
      <c r="E23" s="36">
        <v>78.85</v>
      </c>
      <c r="F23" s="37">
        <v>76.92</v>
      </c>
      <c r="G23" s="38">
        <v>72.73</v>
      </c>
      <c r="H23" s="38">
        <v>71.21</v>
      </c>
      <c r="I23" s="39">
        <v>62.12</v>
      </c>
      <c r="J23" s="71">
        <v>69.23</v>
      </c>
      <c r="K23" s="72">
        <v>54.55</v>
      </c>
      <c r="L23" s="72">
        <v>65.15</v>
      </c>
      <c r="M23" s="73">
        <v>56.06</v>
      </c>
      <c r="N23" s="32"/>
      <c r="O23" s="74"/>
      <c r="P23" s="32"/>
      <c r="Q23" s="32"/>
    </row>
    <row r="24">
      <c r="A24" s="48" t="s">
        <v>25</v>
      </c>
      <c r="B24" s="34">
        <v>7.0</v>
      </c>
      <c r="C24" s="35" t="s">
        <v>49</v>
      </c>
      <c r="D24" s="35" t="s">
        <v>50</v>
      </c>
      <c r="E24" s="36">
        <v>78.85</v>
      </c>
      <c r="F24" s="37">
        <v>80.77</v>
      </c>
      <c r="G24" s="38">
        <v>75.76</v>
      </c>
      <c r="H24" s="38">
        <v>74.24</v>
      </c>
      <c r="I24" s="39">
        <v>63.64</v>
      </c>
      <c r="J24" s="71">
        <v>78.85</v>
      </c>
      <c r="K24" s="72">
        <v>74.24</v>
      </c>
      <c r="L24" s="72">
        <v>72.73</v>
      </c>
      <c r="M24" s="73">
        <v>63.64</v>
      </c>
      <c r="N24" s="32"/>
      <c r="O24" s="76" t="s">
        <v>51</v>
      </c>
      <c r="P24" s="76" t="s">
        <v>52</v>
      </c>
      <c r="Q24" s="32"/>
    </row>
    <row r="25">
      <c r="A25" s="48">
        <f>ROUND(0.94746566 * 100, 2)</f>
        <v>94.75</v>
      </c>
      <c r="B25" s="34">
        <v>8.0</v>
      </c>
      <c r="C25" s="35" t="s">
        <v>53</v>
      </c>
      <c r="D25" s="35" t="s">
        <v>54</v>
      </c>
      <c r="E25" s="36">
        <v>82.69</v>
      </c>
      <c r="F25" s="37">
        <v>78.85</v>
      </c>
      <c r="G25" s="38">
        <v>74.24</v>
      </c>
      <c r="H25" s="38">
        <v>72.73</v>
      </c>
      <c r="I25" s="39">
        <v>62.12</v>
      </c>
      <c r="J25" s="71">
        <v>76.92</v>
      </c>
      <c r="K25" s="72">
        <v>72.73</v>
      </c>
      <c r="L25" s="72">
        <v>71.21</v>
      </c>
      <c r="M25" s="73">
        <v>60.61</v>
      </c>
      <c r="N25" s="32"/>
      <c r="O25" s="77">
        <v>86.0</v>
      </c>
      <c r="P25" s="78">
        <v>86.0</v>
      </c>
      <c r="Q25" s="32"/>
    </row>
    <row r="26">
      <c r="A26" s="48" t="s">
        <v>30</v>
      </c>
      <c r="B26" s="34">
        <v>9.0</v>
      </c>
      <c r="C26" s="35" t="s">
        <v>55</v>
      </c>
      <c r="D26" s="35" t="s">
        <v>56</v>
      </c>
      <c r="E26" s="36">
        <v>80.77</v>
      </c>
      <c r="F26" s="37">
        <v>76.92</v>
      </c>
      <c r="G26" s="38">
        <v>72.73</v>
      </c>
      <c r="H26" s="38">
        <v>71.21</v>
      </c>
      <c r="I26" s="39">
        <v>60.61</v>
      </c>
      <c r="J26" s="71">
        <v>78.85</v>
      </c>
      <c r="K26" s="72">
        <v>74.24</v>
      </c>
      <c r="L26" s="72">
        <v>72.73</v>
      </c>
      <c r="M26" s="73">
        <v>62.12</v>
      </c>
      <c r="N26" s="32"/>
      <c r="O26" s="77">
        <v>81.63</v>
      </c>
      <c r="P26" s="78">
        <v>79.59</v>
      </c>
      <c r="Q26" s="32"/>
    </row>
    <row r="27">
      <c r="A27" s="48">
        <f>ROUND(0.7403901 * 100, 2)</f>
        <v>74.04</v>
      </c>
      <c r="B27" s="34">
        <v>10.0</v>
      </c>
      <c r="C27" s="35" t="s">
        <v>57</v>
      </c>
      <c r="D27" s="35" t="s">
        <v>58</v>
      </c>
      <c r="E27" s="36">
        <v>60.0</v>
      </c>
      <c r="F27" s="37">
        <v>71.15</v>
      </c>
      <c r="G27" s="38">
        <v>68.18</v>
      </c>
      <c r="H27" s="38">
        <v>66.67</v>
      </c>
      <c r="I27" s="39">
        <v>56.06</v>
      </c>
      <c r="J27" s="71">
        <v>76.92</v>
      </c>
      <c r="K27" s="72">
        <v>72.73</v>
      </c>
      <c r="L27" s="72">
        <v>71.21</v>
      </c>
      <c r="M27" s="73">
        <v>60.61</v>
      </c>
      <c r="N27" s="32"/>
      <c r="O27" s="77">
        <v>72.92</v>
      </c>
      <c r="P27" s="78">
        <v>77.08</v>
      </c>
      <c r="Q27" s="32"/>
    </row>
    <row r="28">
      <c r="A28" s="48" t="s">
        <v>35</v>
      </c>
      <c r="B28" s="27" t="s">
        <v>36</v>
      </c>
      <c r="C28" s="49"/>
      <c r="D28" s="49"/>
      <c r="E28" s="50">
        <f t="shared" ref="E28:M28" si="3">ROUND(AVERAGE(E20:E27), 2)</f>
        <v>75.06</v>
      </c>
      <c r="F28" s="51">
        <f t="shared" si="3"/>
        <v>74.28</v>
      </c>
      <c r="G28" s="52">
        <f t="shared" si="3"/>
        <v>69.13</v>
      </c>
      <c r="H28" s="52">
        <f t="shared" si="3"/>
        <v>69.13</v>
      </c>
      <c r="I28" s="50">
        <f t="shared" si="3"/>
        <v>59.66</v>
      </c>
      <c r="J28" s="52">
        <f t="shared" si="3"/>
        <v>73.08</v>
      </c>
      <c r="K28" s="52">
        <f t="shared" si="3"/>
        <v>68.18</v>
      </c>
      <c r="L28" s="52">
        <f t="shared" si="3"/>
        <v>68.18</v>
      </c>
      <c r="M28" s="50">
        <f t="shared" si="3"/>
        <v>58.52</v>
      </c>
      <c r="N28" s="32"/>
      <c r="O28" s="77">
        <v>75.0</v>
      </c>
      <c r="P28" s="78">
        <v>79.59</v>
      </c>
      <c r="Q28" s="32"/>
    </row>
    <row r="29">
      <c r="A29" s="55">
        <v>100.0</v>
      </c>
      <c r="B29" s="34"/>
      <c r="C29" s="35"/>
      <c r="D29" s="35"/>
      <c r="E29" s="56" t="s">
        <v>37</v>
      </c>
      <c r="F29" s="40">
        <f t="shared" ref="F29:M29" si="4">ROUND(-((F28/100)-1)*66,0)</f>
        <v>17</v>
      </c>
      <c r="G29" s="35">
        <f t="shared" si="4"/>
        <v>20</v>
      </c>
      <c r="H29" s="35">
        <f t="shared" si="4"/>
        <v>20</v>
      </c>
      <c r="I29" s="36">
        <f t="shared" si="4"/>
        <v>27</v>
      </c>
      <c r="J29" s="40">
        <f t="shared" si="4"/>
        <v>18</v>
      </c>
      <c r="K29" s="35">
        <f t="shared" si="4"/>
        <v>21</v>
      </c>
      <c r="L29" s="35">
        <f t="shared" si="4"/>
        <v>21</v>
      </c>
      <c r="M29" s="36">
        <f t="shared" si="4"/>
        <v>27</v>
      </c>
      <c r="N29" s="32"/>
      <c r="O29" s="77">
        <v>83.33</v>
      </c>
      <c r="P29" s="78">
        <v>81.25</v>
      </c>
      <c r="Q29" s="32"/>
    </row>
    <row r="30">
      <c r="A30" s="48" t="s">
        <v>38</v>
      </c>
      <c r="B30" s="34"/>
      <c r="C30" s="35"/>
      <c r="D30" s="35"/>
      <c r="E30" s="36"/>
      <c r="F30" s="79"/>
      <c r="G30" s="38"/>
      <c r="H30" s="38"/>
      <c r="I30" s="39"/>
      <c r="J30" s="71"/>
      <c r="K30" s="72"/>
      <c r="L30" s="72"/>
      <c r="M30" s="73"/>
      <c r="N30" s="53"/>
      <c r="O30" s="77">
        <v>75.0</v>
      </c>
      <c r="P30" s="78">
        <v>68.75</v>
      </c>
      <c r="Q30" s="32"/>
    </row>
    <row r="31">
      <c r="A31" s="55">
        <v>100.0</v>
      </c>
      <c r="B31" s="34"/>
      <c r="C31" s="35"/>
      <c r="D31" s="35"/>
      <c r="E31" s="36"/>
      <c r="F31" s="79"/>
      <c r="G31" s="38"/>
      <c r="H31" s="38"/>
      <c r="I31" s="39"/>
      <c r="J31" s="71"/>
      <c r="K31" s="72"/>
      <c r="L31" s="72"/>
      <c r="M31" s="73"/>
      <c r="O31" s="77">
        <v>77.08</v>
      </c>
      <c r="P31" s="78">
        <v>70.21</v>
      </c>
      <c r="Q31" s="32"/>
    </row>
    <row r="32">
      <c r="A32" s="58"/>
      <c r="B32" s="59"/>
      <c r="C32" s="60"/>
      <c r="D32" s="60"/>
      <c r="E32" s="61"/>
      <c r="F32" s="62"/>
      <c r="I32" s="63"/>
      <c r="J32" s="64"/>
      <c r="M32" s="63"/>
      <c r="O32" s="80">
        <v>66.67</v>
      </c>
      <c r="P32" s="78">
        <v>61.7</v>
      </c>
      <c r="Q32" s="65"/>
      <c r="R32" s="66"/>
      <c r="S32" s="66"/>
      <c r="T32" s="66"/>
      <c r="U32" s="66"/>
      <c r="V32" s="66"/>
      <c r="W32" s="66"/>
      <c r="X32" s="66"/>
      <c r="Y32" s="66"/>
    </row>
    <row r="33">
      <c r="A33" s="26" t="s">
        <v>59</v>
      </c>
      <c r="B33" s="27" t="s">
        <v>7</v>
      </c>
      <c r="C33" s="28" t="s">
        <v>8</v>
      </c>
      <c r="D33" s="28" t="s">
        <v>9</v>
      </c>
      <c r="E33" s="29" t="s">
        <v>10</v>
      </c>
      <c r="F33" s="30" t="s">
        <v>11</v>
      </c>
      <c r="G33" s="3" t="s">
        <v>12</v>
      </c>
      <c r="H33" s="3" t="s">
        <v>13</v>
      </c>
      <c r="I33" s="29" t="s">
        <v>14</v>
      </c>
      <c r="J33" s="31" t="s">
        <v>11</v>
      </c>
      <c r="K33" s="3" t="s">
        <v>12</v>
      </c>
      <c r="L33" s="3" t="s">
        <v>13</v>
      </c>
      <c r="M33" s="27" t="s">
        <v>14</v>
      </c>
      <c r="Q33" s="32"/>
    </row>
    <row r="34">
      <c r="A34" s="81" t="s">
        <v>15</v>
      </c>
      <c r="B34" s="34">
        <v>3.0</v>
      </c>
      <c r="C34" s="35" t="s">
        <v>16</v>
      </c>
      <c r="D34" s="35" t="s">
        <v>60</v>
      </c>
      <c r="E34" s="36">
        <v>86.54</v>
      </c>
      <c r="F34" s="37">
        <v>64.06</v>
      </c>
      <c r="G34" s="38">
        <v>62.12</v>
      </c>
      <c r="H34" s="38">
        <v>63.64</v>
      </c>
      <c r="I34" s="39">
        <v>62.12</v>
      </c>
      <c r="J34" s="40">
        <v>78.85</v>
      </c>
      <c r="K34" s="35">
        <v>68.18</v>
      </c>
      <c r="L34" s="35">
        <v>77.27</v>
      </c>
      <c r="M34" s="36">
        <v>63.64</v>
      </c>
      <c r="P34" s="32"/>
      <c r="Q34" s="32"/>
    </row>
    <row r="35">
      <c r="A35" s="33">
        <f>ROUND(69 / 71 * 100, 2)</f>
        <v>97.18</v>
      </c>
      <c r="B35" s="34">
        <v>4.0</v>
      </c>
      <c r="C35" s="35" t="s">
        <v>18</v>
      </c>
      <c r="D35" s="35" t="s">
        <v>61</v>
      </c>
      <c r="E35" s="36">
        <v>80.39</v>
      </c>
      <c r="F35" s="37">
        <v>62.5</v>
      </c>
      <c r="G35" s="38">
        <v>60.61</v>
      </c>
      <c r="H35" s="38">
        <v>62.12</v>
      </c>
      <c r="I35" s="39">
        <v>60.61</v>
      </c>
      <c r="J35" s="40">
        <v>76.92</v>
      </c>
      <c r="K35" s="35">
        <v>66.67</v>
      </c>
      <c r="L35" s="35">
        <v>75.76</v>
      </c>
      <c r="M35" s="36">
        <v>62.12</v>
      </c>
      <c r="P35" s="32"/>
      <c r="Q35" s="32"/>
    </row>
    <row r="36">
      <c r="A36" s="82" t="s">
        <v>20</v>
      </c>
      <c r="B36" s="41">
        <v>5.0</v>
      </c>
      <c r="C36" s="42" t="s">
        <v>21</v>
      </c>
      <c r="D36" s="42" t="s">
        <v>61</v>
      </c>
      <c r="E36" s="43">
        <v>72.55</v>
      </c>
      <c r="F36" s="44">
        <v>57.81</v>
      </c>
      <c r="G36" s="45">
        <v>56.06</v>
      </c>
      <c r="H36" s="45">
        <v>57.58</v>
      </c>
      <c r="I36" s="46">
        <v>56.06</v>
      </c>
      <c r="J36" s="47">
        <v>76.92</v>
      </c>
      <c r="K36" s="42">
        <v>66.67</v>
      </c>
      <c r="L36" s="42">
        <v>74.24</v>
      </c>
      <c r="M36" s="43">
        <v>60.61</v>
      </c>
      <c r="P36" s="32"/>
      <c r="Q36" s="32"/>
    </row>
    <row r="37">
      <c r="A37" s="33">
        <f>ROUND(57 / 71 * 100, 2)</f>
        <v>80.28</v>
      </c>
      <c r="B37" s="34">
        <v>6.0</v>
      </c>
      <c r="C37" s="35" t="s">
        <v>23</v>
      </c>
      <c r="D37" s="35" t="s">
        <v>62</v>
      </c>
      <c r="E37" s="36">
        <v>78.0</v>
      </c>
      <c r="F37" s="37">
        <v>78.12</v>
      </c>
      <c r="G37" s="38">
        <v>78.79</v>
      </c>
      <c r="H37" s="38">
        <v>77.27</v>
      </c>
      <c r="I37" s="39">
        <v>75.76</v>
      </c>
      <c r="J37" s="40">
        <v>76.92</v>
      </c>
      <c r="K37" s="35">
        <v>66.67</v>
      </c>
      <c r="L37" s="35">
        <v>74.24</v>
      </c>
      <c r="M37" s="36">
        <v>60.61</v>
      </c>
      <c r="P37" s="32"/>
      <c r="Q37" s="32"/>
    </row>
    <row r="38">
      <c r="A38" s="48" t="s">
        <v>25</v>
      </c>
      <c r="B38" s="34">
        <v>7.0</v>
      </c>
      <c r="C38" s="35" t="s">
        <v>26</v>
      </c>
      <c r="D38" s="35" t="s">
        <v>63</v>
      </c>
      <c r="E38" s="36">
        <v>79.59</v>
      </c>
      <c r="F38" s="37">
        <v>76.56</v>
      </c>
      <c r="G38" s="38">
        <v>77.27</v>
      </c>
      <c r="H38" s="38">
        <v>75.76</v>
      </c>
      <c r="I38" s="39">
        <v>74.24</v>
      </c>
      <c r="J38" s="40">
        <v>78.85</v>
      </c>
      <c r="K38" s="35">
        <v>68.18</v>
      </c>
      <c r="L38" s="35">
        <v>75.76</v>
      </c>
      <c r="M38" s="36">
        <v>62.12</v>
      </c>
      <c r="P38" s="32"/>
      <c r="Q38" s="32"/>
    </row>
    <row r="39">
      <c r="A39" s="48">
        <f>ROUND(0.9108062 * 100, 2)</f>
        <v>91.08</v>
      </c>
      <c r="B39" s="34">
        <v>8.0</v>
      </c>
      <c r="C39" s="35" t="s">
        <v>28</v>
      </c>
      <c r="D39" s="35" t="s">
        <v>64</v>
      </c>
      <c r="E39" s="36">
        <v>60.42</v>
      </c>
      <c r="F39" s="37">
        <v>82.81</v>
      </c>
      <c r="G39" s="38">
        <v>83.33</v>
      </c>
      <c r="H39" s="38">
        <v>81.82</v>
      </c>
      <c r="I39" s="39">
        <v>80.3</v>
      </c>
      <c r="J39" s="40">
        <v>67.31</v>
      </c>
      <c r="K39" s="35">
        <v>59.09</v>
      </c>
      <c r="L39" s="35">
        <v>66.67</v>
      </c>
      <c r="M39" s="36">
        <v>53.03</v>
      </c>
      <c r="N39" s="32"/>
      <c r="O39" s="32"/>
      <c r="P39" s="32"/>
      <c r="Q39" s="32"/>
    </row>
    <row r="40">
      <c r="A40" s="48" t="s">
        <v>30</v>
      </c>
      <c r="B40" s="34">
        <v>9.0</v>
      </c>
      <c r="C40" s="35" t="s">
        <v>31</v>
      </c>
      <c r="D40" s="35" t="s">
        <v>65</v>
      </c>
      <c r="E40" s="36">
        <v>64.58</v>
      </c>
      <c r="F40" s="37">
        <v>81.25</v>
      </c>
      <c r="G40" s="38">
        <v>81.82</v>
      </c>
      <c r="H40" s="38">
        <v>80.3</v>
      </c>
      <c r="I40" s="39">
        <v>78.79</v>
      </c>
      <c r="J40" s="40">
        <v>65.38</v>
      </c>
      <c r="K40" s="35">
        <v>57.58</v>
      </c>
      <c r="L40" s="35">
        <v>65.15</v>
      </c>
      <c r="M40" s="36">
        <v>51.52</v>
      </c>
      <c r="N40" s="32"/>
      <c r="O40" s="32"/>
      <c r="P40" s="32"/>
      <c r="Q40" s="32"/>
    </row>
    <row r="41">
      <c r="A41" s="48">
        <f>ROUND(0.77243924 * 100, 2)</f>
        <v>77.24</v>
      </c>
      <c r="B41" s="34">
        <v>10.0</v>
      </c>
      <c r="C41" s="35" t="s">
        <v>33</v>
      </c>
      <c r="D41" s="35" t="s">
        <v>66</v>
      </c>
      <c r="E41" s="36">
        <v>47.92</v>
      </c>
      <c r="F41" s="37">
        <v>46.88</v>
      </c>
      <c r="G41" s="38">
        <v>45.45</v>
      </c>
      <c r="H41" s="38">
        <v>46.97</v>
      </c>
      <c r="I41" s="39">
        <v>45.45</v>
      </c>
      <c r="J41" s="40">
        <v>63.46</v>
      </c>
      <c r="K41" s="35">
        <v>56.06</v>
      </c>
      <c r="L41" s="35">
        <v>63.64</v>
      </c>
      <c r="M41" s="36">
        <v>50.0</v>
      </c>
      <c r="N41" s="32"/>
      <c r="O41" s="32"/>
      <c r="P41" s="32"/>
      <c r="Q41" s="32"/>
    </row>
    <row r="42">
      <c r="A42" s="48" t="s">
        <v>35</v>
      </c>
      <c r="B42" s="27" t="s">
        <v>36</v>
      </c>
      <c r="C42" s="49"/>
      <c r="D42" s="49"/>
      <c r="E42" s="50">
        <f t="shared" ref="E42:M42" si="5">ROUND(AVERAGE(E34:E41), 2)</f>
        <v>71.25</v>
      </c>
      <c r="F42" s="51">
        <f t="shared" si="5"/>
        <v>68.75</v>
      </c>
      <c r="G42" s="52">
        <f t="shared" si="5"/>
        <v>68.18</v>
      </c>
      <c r="H42" s="52">
        <f t="shared" si="5"/>
        <v>68.18</v>
      </c>
      <c r="I42" s="50">
        <f t="shared" si="5"/>
        <v>66.67</v>
      </c>
      <c r="J42" s="52">
        <f t="shared" si="5"/>
        <v>73.08</v>
      </c>
      <c r="K42" s="52">
        <f t="shared" si="5"/>
        <v>63.64</v>
      </c>
      <c r="L42" s="52">
        <f t="shared" si="5"/>
        <v>71.59</v>
      </c>
      <c r="M42" s="50">
        <f t="shared" si="5"/>
        <v>57.96</v>
      </c>
      <c r="N42" s="32"/>
      <c r="O42" s="32"/>
      <c r="P42" s="32"/>
      <c r="Q42" s="32"/>
    </row>
    <row r="43">
      <c r="A43" s="55">
        <v>100.0</v>
      </c>
      <c r="B43" s="34"/>
      <c r="C43" s="35"/>
      <c r="D43" s="35"/>
      <c r="E43" s="56" t="s">
        <v>37</v>
      </c>
      <c r="F43" s="40">
        <f t="shared" ref="F43:M43" si="6">ROUND(-((F42/100)-1)*66,0)</f>
        <v>21</v>
      </c>
      <c r="G43" s="35">
        <f t="shared" si="6"/>
        <v>21</v>
      </c>
      <c r="H43" s="35">
        <f t="shared" si="6"/>
        <v>21</v>
      </c>
      <c r="I43" s="36">
        <f t="shared" si="6"/>
        <v>22</v>
      </c>
      <c r="J43" s="40">
        <f t="shared" si="6"/>
        <v>18</v>
      </c>
      <c r="K43" s="35">
        <f t="shared" si="6"/>
        <v>24</v>
      </c>
      <c r="L43" s="35">
        <f t="shared" si="6"/>
        <v>19</v>
      </c>
      <c r="M43" s="36">
        <f t="shared" si="6"/>
        <v>28</v>
      </c>
      <c r="N43" s="32"/>
      <c r="O43" s="32"/>
      <c r="P43" s="32"/>
      <c r="Q43" s="32"/>
    </row>
    <row r="44">
      <c r="A44" s="48" t="s">
        <v>38</v>
      </c>
      <c r="B44" s="34"/>
      <c r="C44" s="35"/>
      <c r="D44" s="35"/>
      <c r="E44" s="36"/>
      <c r="F44" s="37"/>
      <c r="G44" s="38"/>
      <c r="H44" s="38"/>
      <c r="I44" s="39"/>
      <c r="J44" s="40"/>
      <c r="K44" s="35"/>
      <c r="L44" s="35"/>
      <c r="M44" s="36"/>
      <c r="N44" s="32"/>
      <c r="O44" s="32"/>
      <c r="P44" s="32"/>
      <c r="Q44" s="32"/>
    </row>
    <row r="45">
      <c r="A45" s="48">
        <f>ROUND(0.8409091 * 100, 2)</f>
        <v>84.09</v>
      </c>
      <c r="B45" s="34"/>
      <c r="C45" s="35"/>
      <c r="D45" s="35"/>
      <c r="E45" s="36"/>
      <c r="F45" s="37"/>
      <c r="G45" s="38"/>
      <c r="H45" s="38"/>
      <c r="I45" s="39"/>
      <c r="J45" s="40"/>
      <c r="K45" s="35"/>
      <c r="L45" s="35"/>
      <c r="M45" s="36"/>
      <c r="N45" s="32"/>
      <c r="O45" s="32"/>
      <c r="P45" s="32"/>
      <c r="Q45" s="32"/>
    </row>
    <row r="46">
      <c r="A46" s="58"/>
      <c r="B46" s="59"/>
      <c r="C46" s="60"/>
      <c r="D46" s="60"/>
      <c r="E46" s="61"/>
      <c r="F46" s="62"/>
      <c r="I46" s="63"/>
      <c r="J46" s="64"/>
      <c r="M46" s="63"/>
      <c r="N46" s="65"/>
      <c r="O46" s="65"/>
      <c r="P46" s="65"/>
      <c r="Q46" s="65"/>
      <c r="R46" s="66"/>
      <c r="S46" s="66"/>
      <c r="T46" s="66"/>
      <c r="U46" s="66"/>
      <c r="V46" s="66"/>
      <c r="W46" s="66"/>
      <c r="X46" s="66"/>
      <c r="Y46" s="66"/>
    </row>
    <row r="47">
      <c r="A47" s="26" t="s">
        <v>67</v>
      </c>
      <c r="B47" s="27" t="s">
        <v>7</v>
      </c>
      <c r="C47" s="28" t="s">
        <v>8</v>
      </c>
      <c r="D47" s="28" t="s">
        <v>9</v>
      </c>
      <c r="E47" s="29" t="s">
        <v>10</v>
      </c>
      <c r="F47" s="30" t="s">
        <v>11</v>
      </c>
      <c r="G47" s="3" t="s">
        <v>12</v>
      </c>
      <c r="H47" s="3" t="s">
        <v>13</v>
      </c>
      <c r="I47" s="29" t="s">
        <v>14</v>
      </c>
      <c r="J47" s="31" t="s">
        <v>11</v>
      </c>
      <c r="K47" s="3" t="s">
        <v>12</v>
      </c>
      <c r="L47" s="3" t="s">
        <v>13</v>
      </c>
      <c r="M47" s="27" t="s">
        <v>14</v>
      </c>
      <c r="N47" s="32"/>
      <c r="O47" s="32"/>
      <c r="P47" s="32"/>
      <c r="Q47" s="32"/>
    </row>
    <row r="48">
      <c r="A48" s="81" t="s">
        <v>15</v>
      </c>
      <c r="B48" s="34">
        <v>3.0</v>
      </c>
      <c r="C48" s="72" t="s">
        <v>68</v>
      </c>
      <c r="D48" s="35" t="s">
        <v>69</v>
      </c>
      <c r="E48" s="70">
        <v>84.62</v>
      </c>
      <c r="F48" s="37">
        <v>72.0</v>
      </c>
      <c r="G48" s="38">
        <v>63.64</v>
      </c>
      <c r="H48" s="38">
        <v>69.7</v>
      </c>
      <c r="I48" s="39">
        <v>56.06</v>
      </c>
      <c r="J48" s="40">
        <v>82.0</v>
      </c>
      <c r="K48" s="35">
        <v>71.21</v>
      </c>
      <c r="L48" s="35">
        <v>77.27</v>
      </c>
      <c r="M48" s="36">
        <v>63.64</v>
      </c>
      <c r="N48" s="32"/>
      <c r="O48" s="32"/>
      <c r="P48" s="32"/>
      <c r="Q48" s="32"/>
    </row>
    <row r="49">
      <c r="A49" s="33">
        <f>ROUND(55 / 71 * 100, 2)</f>
        <v>77.46</v>
      </c>
      <c r="B49" s="34">
        <v>4.0</v>
      </c>
      <c r="C49" s="72" t="s">
        <v>70</v>
      </c>
      <c r="D49" s="35" t="s">
        <v>71</v>
      </c>
      <c r="E49" s="70">
        <v>82.35</v>
      </c>
      <c r="F49" s="37">
        <v>70.0</v>
      </c>
      <c r="G49" s="38">
        <v>62.12</v>
      </c>
      <c r="H49" s="38">
        <v>68.18</v>
      </c>
      <c r="I49" s="39">
        <v>54.55</v>
      </c>
      <c r="J49" s="40">
        <v>82.0</v>
      </c>
      <c r="K49" s="35">
        <v>71.21</v>
      </c>
      <c r="L49" s="35">
        <v>77.27</v>
      </c>
      <c r="M49" s="36">
        <v>63.64</v>
      </c>
      <c r="N49" s="32"/>
      <c r="O49" s="32"/>
      <c r="P49" s="32"/>
      <c r="Q49" s="32"/>
    </row>
    <row r="50">
      <c r="A50" s="82" t="s">
        <v>20</v>
      </c>
      <c r="B50" s="43">
        <v>5.0</v>
      </c>
      <c r="C50" s="42" t="s">
        <v>72</v>
      </c>
      <c r="D50" s="42" t="s">
        <v>61</v>
      </c>
      <c r="E50" s="83">
        <v>80.39</v>
      </c>
      <c r="F50" s="44">
        <v>72.0</v>
      </c>
      <c r="G50" s="45">
        <v>63.64</v>
      </c>
      <c r="H50" s="45">
        <v>69.7</v>
      </c>
      <c r="I50" s="46">
        <v>56.06</v>
      </c>
      <c r="J50" s="47">
        <v>76.0</v>
      </c>
      <c r="K50" s="42">
        <v>66.67</v>
      </c>
      <c r="L50" s="42">
        <v>71.21</v>
      </c>
      <c r="M50" s="43">
        <v>57.58</v>
      </c>
      <c r="N50" s="32"/>
      <c r="O50" s="32"/>
      <c r="P50" s="32"/>
      <c r="Q50" s="32"/>
    </row>
    <row r="51">
      <c r="A51" s="33">
        <f>ROUND(55 / 71 * 100, 2)</f>
        <v>77.46</v>
      </c>
      <c r="B51" s="36">
        <v>6.0</v>
      </c>
      <c r="C51" s="72" t="s">
        <v>73</v>
      </c>
      <c r="D51" s="35" t="s">
        <v>62</v>
      </c>
      <c r="E51" s="70">
        <v>78.0</v>
      </c>
      <c r="F51" s="37">
        <v>78.0</v>
      </c>
      <c r="G51" s="38">
        <v>68.18</v>
      </c>
      <c r="H51" s="38">
        <v>72.73</v>
      </c>
      <c r="I51" s="39">
        <v>59.09</v>
      </c>
      <c r="J51" s="40">
        <v>76.0</v>
      </c>
      <c r="K51" s="35">
        <v>66.67</v>
      </c>
      <c r="L51" s="35">
        <v>71.21</v>
      </c>
      <c r="M51" s="36">
        <v>57.58</v>
      </c>
      <c r="N51" s="32"/>
      <c r="O51" s="32"/>
      <c r="P51" s="32"/>
      <c r="Q51" s="32"/>
    </row>
    <row r="52">
      <c r="A52" s="48" t="s">
        <v>25</v>
      </c>
      <c r="B52" s="36">
        <v>7.0</v>
      </c>
      <c r="C52" s="72" t="s">
        <v>74</v>
      </c>
      <c r="D52" s="35" t="s">
        <v>75</v>
      </c>
      <c r="E52" s="70">
        <v>76.0</v>
      </c>
      <c r="F52" s="37">
        <v>72.0</v>
      </c>
      <c r="G52" s="38">
        <v>63.64</v>
      </c>
      <c r="H52" s="38">
        <v>68.18</v>
      </c>
      <c r="I52" s="39">
        <v>54.55</v>
      </c>
      <c r="J52" s="40">
        <v>80.0</v>
      </c>
      <c r="K52" s="35">
        <v>69.7</v>
      </c>
      <c r="L52" s="35">
        <v>74.24</v>
      </c>
      <c r="M52" s="36">
        <v>60.61</v>
      </c>
      <c r="N52" s="32"/>
      <c r="O52" s="32"/>
      <c r="P52" s="32"/>
      <c r="Q52" s="32"/>
    </row>
    <row r="53">
      <c r="A53" s="48">
        <f>ROUND(0.9134953 * 100, 2)</f>
        <v>91.35</v>
      </c>
      <c r="B53" s="36">
        <v>8.0</v>
      </c>
      <c r="C53" s="72" t="s">
        <v>76</v>
      </c>
      <c r="D53" s="35" t="s">
        <v>77</v>
      </c>
      <c r="E53" s="70">
        <v>46.94</v>
      </c>
      <c r="F53" s="37">
        <v>78.0</v>
      </c>
      <c r="G53" s="38">
        <v>68.18</v>
      </c>
      <c r="H53" s="38">
        <v>72.73</v>
      </c>
      <c r="I53" s="39">
        <v>59.09</v>
      </c>
      <c r="J53" s="40">
        <v>66.0</v>
      </c>
      <c r="K53" s="35">
        <v>59.09</v>
      </c>
      <c r="L53" s="35">
        <v>63.64</v>
      </c>
      <c r="M53" s="36">
        <v>50.0</v>
      </c>
      <c r="N53" s="32"/>
      <c r="O53" s="32"/>
      <c r="P53" s="32"/>
      <c r="Q53" s="32"/>
    </row>
    <row r="54">
      <c r="A54" s="48" t="s">
        <v>30</v>
      </c>
      <c r="B54" s="36">
        <v>9.0</v>
      </c>
      <c r="C54" s="72" t="s">
        <v>78</v>
      </c>
      <c r="D54" s="35" t="s">
        <v>79</v>
      </c>
      <c r="E54" s="70">
        <v>48.98</v>
      </c>
      <c r="F54" s="37">
        <v>76.0</v>
      </c>
      <c r="G54" s="38">
        <v>57.58</v>
      </c>
      <c r="H54" s="38">
        <v>71.21</v>
      </c>
      <c r="I54" s="39">
        <v>57.58</v>
      </c>
      <c r="J54" s="40">
        <v>64.0</v>
      </c>
      <c r="K54" s="35">
        <v>57.58</v>
      </c>
      <c r="L54" s="35">
        <v>62.12</v>
      </c>
      <c r="M54" s="36">
        <v>48.48</v>
      </c>
      <c r="N54" s="32"/>
      <c r="O54" s="32"/>
      <c r="P54" s="32"/>
      <c r="Q54" s="32"/>
    </row>
    <row r="55">
      <c r="A55" s="48">
        <f>ROUND(0.795872 * 100, 2)</f>
        <v>79.59</v>
      </c>
      <c r="B55" s="36">
        <v>10.0</v>
      </c>
      <c r="C55" s="72" t="s">
        <v>80</v>
      </c>
      <c r="D55" s="35" t="s">
        <v>81</v>
      </c>
      <c r="E55" s="70">
        <v>42.86</v>
      </c>
      <c r="F55" s="37">
        <v>74.0</v>
      </c>
      <c r="G55" s="38">
        <v>56.06</v>
      </c>
      <c r="H55" s="38">
        <v>69.7</v>
      </c>
      <c r="I55" s="39">
        <v>56.06</v>
      </c>
      <c r="J55" s="40">
        <v>62.0</v>
      </c>
      <c r="K55" s="35">
        <v>56.06</v>
      </c>
      <c r="L55" s="35">
        <v>60.61</v>
      </c>
      <c r="M55" s="36">
        <v>46.97</v>
      </c>
      <c r="N55" s="32"/>
      <c r="O55" s="32"/>
      <c r="P55" s="32"/>
      <c r="Q55" s="32"/>
    </row>
    <row r="56">
      <c r="A56" s="48" t="s">
        <v>35</v>
      </c>
      <c r="B56" s="27" t="s">
        <v>36</v>
      </c>
      <c r="C56" s="49"/>
      <c r="D56" s="49"/>
      <c r="E56" s="50">
        <f t="shared" ref="E56:M56" si="7">ROUND(AVERAGE(E48:E55), 2)</f>
        <v>67.52</v>
      </c>
      <c r="F56" s="51">
        <f t="shared" si="7"/>
        <v>74</v>
      </c>
      <c r="G56" s="52">
        <f t="shared" si="7"/>
        <v>62.88</v>
      </c>
      <c r="H56" s="52">
        <f t="shared" si="7"/>
        <v>70.27</v>
      </c>
      <c r="I56" s="50">
        <f t="shared" si="7"/>
        <v>56.63</v>
      </c>
      <c r="J56" s="52">
        <f t="shared" si="7"/>
        <v>73.5</v>
      </c>
      <c r="K56" s="52">
        <f t="shared" si="7"/>
        <v>64.77</v>
      </c>
      <c r="L56" s="52">
        <f t="shared" si="7"/>
        <v>69.7</v>
      </c>
      <c r="M56" s="50">
        <f t="shared" si="7"/>
        <v>56.06</v>
      </c>
      <c r="N56" s="32"/>
      <c r="O56" s="32"/>
      <c r="P56" s="32"/>
      <c r="Q56" s="32"/>
    </row>
    <row r="57">
      <c r="A57" s="55">
        <v>100.0</v>
      </c>
      <c r="B57" s="36"/>
      <c r="C57" s="72"/>
      <c r="D57" s="35"/>
      <c r="E57" s="56" t="s">
        <v>37</v>
      </c>
      <c r="F57" s="40">
        <f t="shared" ref="F57:M57" si="8">ROUND(-((F56/100)-1)*66,0)</f>
        <v>17</v>
      </c>
      <c r="G57" s="35">
        <f t="shared" si="8"/>
        <v>24</v>
      </c>
      <c r="H57" s="35">
        <f t="shared" si="8"/>
        <v>20</v>
      </c>
      <c r="I57" s="36">
        <f t="shared" si="8"/>
        <v>29</v>
      </c>
      <c r="J57" s="40">
        <f t="shared" si="8"/>
        <v>17</v>
      </c>
      <c r="K57" s="35">
        <f t="shared" si="8"/>
        <v>23</v>
      </c>
      <c r="L57" s="35">
        <f t="shared" si="8"/>
        <v>20</v>
      </c>
      <c r="M57" s="36">
        <f t="shared" si="8"/>
        <v>29</v>
      </c>
      <c r="N57" s="32"/>
      <c r="O57" s="32"/>
      <c r="P57" s="32"/>
      <c r="Q57" s="32"/>
    </row>
    <row r="58">
      <c r="A58" s="48" t="s">
        <v>38</v>
      </c>
      <c r="B58" s="36"/>
      <c r="C58" s="72"/>
      <c r="D58" s="35"/>
      <c r="E58" s="73"/>
      <c r="F58" s="37"/>
      <c r="G58" s="38"/>
      <c r="H58" s="38"/>
      <c r="I58" s="39"/>
      <c r="J58" s="40"/>
      <c r="K58" s="35"/>
      <c r="L58" s="35"/>
      <c r="M58" s="36"/>
      <c r="N58" s="32"/>
      <c r="O58" s="32"/>
      <c r="P58" s="32"/>
      <c r="Q58" s="32"/>
    </row>
    <row r="59">
      <c r="A59" s="55">
        <v>100.0</v>
      </c>
      <c r="B59" s="36"/>
      <c r="C59" s="72"/>
      <c r="D59" s="35"/>
      <c r="E59" s="73"/>
      <c r="F59" s="37"/>
      <c r="G59" s="38"/>
      <c r="H59" s="38"/>
      <c r="I59" s="39"/>
      <c r="J59" s="40"/>
      <c r="K59" s="35"/>
      <c r="L59" s="35"/>
      <c r="M59" s="36"/>
      <c r="N59" s="32"/>
      <c r="O59" s="32"/>
      <c r="P59" s="32"/>
      <c r="Q59" s="32"/>
    </row>
    <row r="60">
      <c r="A60" s="58"/>
      <c r="B60" s="59"/>
      <c r="C60" s="60"/>
      <c r="D60" s="60"/>
      <c r="E60" s="61"/>
      <c r="F60" s="62"/>
      <c r="I60" s="63"/>
      <c r="J60" s="64"/>
      <c r="M60" s="63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>
      <c r="A61" s="84" t="s">
        <v>82</v>
      </c>
      <c r="B61" s="85"/>
      <c r="C61" s="86"/>
      <c r="D61" s="86"/>
      <c r="E61" s="85"/>
      <c r="F61" s="87"/>
      <c r="G61" s="86"/>
      <c r="H61" s="86"/>
      <c r="I61" s="88"/>
      <c r="J61" s="89"/>
      <c r="K61" s="90"/>
      <c r="L61" s="90"/>
      <c r="M61" s="91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>
      <c r="A62" s="81" t="s">
        <v>15</v>
      </c>
      <c r="B62" s="85"/>
      <c r="C62" s="86"/>
      <c r="D62" s="86"/>
      <c r="E62" s="85"/>
      <c r="F62" s="87"/>
      <c r="G62" s="86"/>
      <c r="H62" s="86"/>
      <c r="I62" s="88"/>
      <c r="J62" s="89"/>
      <c r="K62" s="90"/>
      <c r="L62" s="90"/>
      <c r="M62" s="91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>
      <c r="A63" s="33">
        <f>ROUND(69 / 71 * 100, 2)</f>
        <v>97.18</v>
      </c>
      <c r="B63" s="85"/>
      <c r="C63" s="86"/>
      <c r="D63" s="86"/>
      <c r="E63" s="85"/>
      <c r="F63" s="87"/>
      <c r="G63" s="86"/>
      <c r="H63" s="86"/>
      <c r="I63" s="88"/>
      <c r="J63" s="89"/>
      <c r="K63" s="90"/>
      <c r="L63" s="90"/>
      <c r="M63" s="91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>
      <c r="A64" s="82" t="s">
        <v>20</v>
      </c>
      <c r="B64" s="85"/>
      <c r="C64" s="86"/>
      <c r="D64" s="86"/>
      <c r="E64" s="85"/>
      <c r="F64" s="87"/>
      <c r="G64" s="86"/>
      <c r="H64" s="86"/>
      <c r="I64" s="88"/>
      <c r="J64" s="89"/>
      <c r="K64" s="90"/>
      <c r="L64" s="90"/>
      <c r="M64" s="91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>
      <c r="A65" s="33">
        <f>ROUND(56 / 71 * 100, 2)</f>
        <v>78.87</v>
      </c>
      <c r="B65" s="85"/>
      <c r="C65" s="86"/>
      <c r="D65" s="86"/>
      <c r="E65" s="85"/>
      <c r="F65" s="87"/>
      <c r="G65" s="86"/>
      <c r="H65" s="86"/>
      <c r="I65" s="88"/>
      <c r="J65" s="89"/>
      <c r="K65" s="90"/>
      <c r="L65" s="90"/>
      <c r="M65" s="91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>
      <c r="A66" s="33" t="s">
        <v>25</v>
      </c>
      <c r="B66" s="85"/>
      <c r="C66" s="86"/>
      <c r="D66" s="86"/>
      <c r="E66" s="85"/>
      <c r="F66" s="87"/>
      <c r="G66" s="86"/>
      <c r="H66" s="86"/>
      <c r="I66" s="88"/>
      <c r="J66" s="89"/>
      <c r="K66" s="90"/>
      <c r="L66" s="90"/>
      <c r="M66" s="91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>
      <c r="A67" s="33">
        <f>ROUND(0.9262609 * 100, 2)</f>
        <v>92.63</v>
      </c>
      <c r="B67" s="85"/>
      <c r="C67" s="86"/>
      <c r="D67" s="86"/>
      <c r="E67" s="85"/>
      <c r="F67" s="87"/>
      <c r="G67" s="86"/>
      <c r="H67" s="86"/>
      <c r="I67" s="88"/>
      <c r="J67" s="89"/>
      <c r="K67" s="90"/>
      <c r="L67" s="90"/>
      <c r="M67" s="91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>
      <c r="A68" s="33" t="s">
        <v>30</v>
      </c>
      <c r="B68" s="85"/>
      <c r="C68" s="86"/>
      <c r="D68" s="86"/>
      <c r="E68" s="85"/>
      <c r="F68" s="87"/>
      <c r="G68" s="86"/>
      <c r="H68" s="86"/>
      <c r="I68" s="88"/>
      <c r="J68" s="89"/>
      <c r="K68" s="90"/>
      <c r="L68" s="90"/>
      <c r="M68" s="91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>
      <c r="A69" s="33">
        <f>ROUND(0.762406 * 100, 2)</f>
        <v>76.24</v>
      </c>
      <c r="B69" s="85"/>
      <c r="C69" s="86"/>
      <c r="D69" s="86"/>
      <c r="E69" s="85"/>
      <c r="F69" s="87"/>
      <c r="G69" s="86"/>
      <c r="H69" s="86"/>
      <c r="I69" s="88"/>
      <c r="J69" s="89"/>
      <c r="K69" s="90"/>
      <c r="L69" s="90"/>
      <c r="M69" s="91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>
      <c r="A70" s="33" t="s">
        <v>35</v>
      </c>
      <c r="B70" s="85"/>
      <c r="C70" s="86"/>
      <c r="D70" s="86"/>
      <c r="E70" s="85"/>
      <c r="F70" s="87"/>
      <c r="G70" s="86"/>
      <c r="H70" s="86"/>
      <c r="I70" s="88"/>
      <c r="J70" s="89"/>
      <c r="K70" s="90"/>
      <c r="L70" s="90"/>
      <c r="M70" s="91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>
      <c r="A71" s="55">
        <v>100.0</v>
      </c>
      <c r="B71" s="85"/>
      <c r="C71" s="86"/>
      <c r="D71" s="86"/>
      <c r="E71" s="85"/>
      <c r="F71" s="87"/>
      <c r="G71" s="86"/>
      <c r="H71" s="86"/>
      <c r="I71" s="88"/>
      <c r="J71" s="89"/>
      <c r="K71" s="90"/>
      <c r="L71" s="90"/>
      <c r="M71" s="91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>
      <c r="A72" s="33" t="s">
        <v>38</v>
      </c>
      <c r="B72" s="85"/>
      <c r="C72" s="86"/>
      <c r="D72" s="86"/>
      <c r="E72" s="85"/>
      <c r="F72" s="87"/>
      <c r="G72" s="86"/>
      <c r="H72" s="86"/>
      <c r="I72" s="88"/>
      <c r="J72" s="89"/>
      <c r="K72" s="90"/>
      <c r="L72" s="90"/>
      <c r="M72" s="91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>
      <c r="A73" s="19">
        <f>ROUND(0.43939394 * 100, 2)</f>
        <v>43.94</v>
      </c>
      <c r="B73" s="93"/>
      <c r="C73" s="94"/>
      <c r="D73" s="94"/>
      <c r="E73" s="93"/>
      <c r="F73" s="95"/>
      <c r="G73" s="94"/>
      <c r="H73" s="94"/>
      <c r="I73" s="93"/>
      <c r="J73" s="95"/>
      <c r="K73" s="96"/>
      <c r="L73" s="96"/>
      <c r="M73" s="97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</row>
  </sheetData>
  <mergeCells count="12">
    <mergeCell ref="F46:I46"/>
    <mergeCell ref="J46:M46"/>
    <mergeCell ref="F60:I60"/>
    <mergeCell ref="J60:M60"/>
    <mergeCell ref="F4:I4"/>
    <mergeCell ref="J4:M4"/>
    <mergeCell ref="F18:I18"/>
    <mergeCell ref="J18:M18"/>
    <mergeCell ref="F32:I32"/>
    <mergeCell ref="J32:M32"/>
    <mergeCell ref="D1:E1"/>
    <mergeCell ref="C4:E4"/>
  </mergeCells>
  <drawing r:id="rId1"/>
</worksheet>
</file>