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Static vs Dynamic" sheetId="1" r:id="rId4"/>
  </sheets>
  <definedNames/>
  <calcPr/>
</workbook>
</file>

<file path=xl/sharedStrings.xml><?xml version="1.0" encoding="utf-8"?>
<sst xmlns="http://schemas.openxmlformats.org/spreadsheetml/2006/main" count="80" uniqueCount="49">
  <si>
    <t>MoJo - max(mno(∀A,B)) for the Expert Decomposition:</t>
  </si>
  <si>
    <t>Number of clusters in the Expert decomposition</t>
  </si>
  <si>
    <t>45. 2.22% is equal to a movement (move or join)</t>
  </si>
  <si>
    <t>[ Access, Write, Read, Sequence ]</t>
  </si>
  <si>
    <t>MoJo % Static vs Expert</t>
  </si>
  <si>
    <t>MoJo % Tests vs Expert</t>
  </si>
  <si>
    <r>
      <t xml:space="preserve">[ALL] S2 Static vs </t>
    </r>
    <r>
      <rPr>
        <color rgb="FFFF0000"/>
      </rPr>
      <t>S2 Simulation</t>
    </r>
  </si>
  <si>
    <t>N</t>
  </si>
  <si>
    <t>Static Best Cuts
AVG Weights</t>
  </si>
  <si>
    <t>Dynamic Best Cuts
AVG Weights</t>
  </si>
  <si>
    <t>MoJo %
(dynamic to static)</t>
  </si>
  <si>
    <t>Common 
Entities</t>
  </si>
  <si>
    <t xml:space="preserve">Biggest </t>
  </si>
  <si>
    <t>New Cluster</t>
  </si>
  <si>
    <t>Singletons</t>
  </si>
  <si>
    <t>Common
Entities</t>
  </si>
  <si>
    <t>% of covered system entities (static)</t>
  </si>
  <si>
    <t>[20.13, 55.6, 10.27, 14.0]</t>
  </si>
  <si>
    <t>[46.47, 9.41, 23.53, 20.59]</t>
  </si>
  <si>
    <t>[22.38, 38.1, 21.9, 17.62]</t>
  </si>
  <si>
    <t>[17.78, 41.11, 20.0, 21.11]</t>
  </si>
  <si>
    <t>% of covered system entities (dynamic)</t>
  </si>
  <si>
    <t>[22.86, 15.71, 31.43, 30.0]</t>
  </si>
  <si>
    <t>[48.33, 11.67, 28.33, 11.67]</t>
  </si>
  <si>
    <t>[30.0, 13.33, 11.67, 45.0]</t>
  </si>
  <si>
    <t>[14.35, 12.61, 48.26, 24.78]</t>
  </si>
  <si>
    <t>Average % of covered entities per controller (static):</t>
  </si>
  <si>
    <t>[29.0, 14.0, 28.0, 29.0]</t>
  </si>
  <si>
    <t>[17.14, 8.57, 35.71, 38.57]</t>
  </si>
  <si>
    <t>[30.0, 9.0, 27.0, 34.0]</t>
  </si>
  <si>
    <t>[8.0, 8.0, 28.0, 56.0]</t>
  </si>
  <si>
    <t>Average % of covered entities per controller (dynamic):</t>
  </si>
  <si>
    <t>[68.57, 8.57, 12.14, 10.71]</t>
  </si>
  <si>
    <t>[6.67, 6.67, 40.0, 46.67]</t>
  </si>
  <si>
    <t>[67.69, 10.77, 11.54, 10.0]</t>
  </si>
  <si>
    <t>[24.29, 5.71, 39.29, 30.71]</t>
  </si>
  <si>
    <t>% of covered controllers (static):</t>
  </si>
  <si>
    <t>avg</t>
  </si>
  <si>
    <t>Average Number of Move and Join Operations apart from the Expert:</t>
  </si>
  <si>
    <t>% of covered controllers (dynamic):</t>
  </si>
  <si>
    <r>
      <t xml:space="preserve">[EVENED] S2 Static vs </t>
    </r>
    <r>
      <rPr>
        <color rgb="FFFF0000"/>
      </rPr>
      <t>S2 Simulation</t>
    </r>
  </si>
  <si>
    <t>[19.09, 21.82, 17.27, 41.82]</t>
  </si>
  <si>
    <t>[31.67, 0.0, 18.33, 50.0]</t>
  </si>
  <si>
    <t>[22.73, 9.09, 19.09, 49.09]</t>
  </si>
  <si>
    <t>[42.5, 0.0, 7.5, 50.0]</t>
  </si>
  <si>
    <t>[20.0, 17.0, 18.0, 45.0]</t>
  </si>
  <si>
    <t>[13.75, 20.0, 18.75, 47.5]</t>
  </si>
  <si>
    <t>[20.0, 22.5, 13.75, 43.75]</t>
  </si>
  <si>
    <t>[27.14, 1.43, 34.29, 37.14]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</si>
</sst>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color theme="1"/>
      <name val="Arial"/>
    </font>
    <font>
      <b/>
      <color theme="1"/>
      <name val="Arial"/>
    </font>
    <font>
      <color rgb="FF000000"/>
      <name val="Arial"/>
    </font>
    <font>
      <color rgb="FF000000"/>
      <name val="Roboto"/>
    </font>
    <font/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 vertical="center"/>
    </xf>
    <xf borderId="0" fillId="2" fontId="4" numFmtId="0" xfId="0" applyAlignment="1" applyFill="1" applyFont="1">
      <alignment horizontal="center" readingOrder="0" vertical="center"/>
    </xf>
    <xf borderId="0" fillId="3" fontId="3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 vertical="bottom"/>
    </xf>
    <xf borderId="0" fillId="3" fontId="2" numFmtId="0" xfId="0" applyAlignment="1" applyFont="1">
      <alignment horizontal="left"/>
    </xf>
    <xf borderId="0" fillId="3" fontId="3" numFmtId="0" xfId="0" applyAlignment="1" applyFont="1">
      <alignment horizontal="left" readingOrder="0" vertical="center"/>
    </xf>
    <xf borderId="0" fillId="3" fontId="5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4" fontId="3" numFmtId="0" xfId="0" applyAlignment="1" applyFill="1" applyFont="1">
      <alignment horizontal="left" readingOrder="0"/>
    </xf>
    <xf borderId="0" fillId="4" fontId="2" numFmtId="0" xfId="0" applyAlignment="1" applyFont="1">
      <alignment horizontal="left" readingOrder="0"/>
    </xf>
    <xf borderId="0" fillId="4" fontId="3" numFmtId="0" xfId="0" applyAlignment="1" applyFont="1">
      <alignment horizontal="center" readingOrder="0" vertical="center"/>
    </xf>
    <xf borderId="0" fillId="4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 vertical="bottom"/>
    </xf>
    <xf borderId="1" fillId="0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center" readingOrder="0" vertical="center"/>
    </xf>
    <xf borderId="2" fillId="0" fontId="6" numFmtId="0" xfId="0" applyBorder="1" applyFont="1"/>
    <xf borderId="1" fillId="0" fontId="6" numFmtId="0" xfId="0" applyBorder="1" applyFont="1"/>
    <xf borderId="3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/>
    </xf>
    <xf borderId="4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5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5" fillId="2" fontId="2" numFmtId="0" xfId="0" applyAlignment="1" applyBorder="1" applyFont="1">
      <alignment horizontal="center"/>
    </xf>
    <xf borderId="0" fillId="2" fontId="2" numFmtId="0" xfId="0" applyAlignment="1" applyFont="1">
      <alignment horizontal="center"/>
    </xf>
    <xf borderId="4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left" readingOrder="0"/>
    </xf>
    <xf borderId="4" fillId="3" fontId="2" numFmtId="0" xfId="0" applyAlignment="1" applyBorder="1" applyFont="1">
      <alignment horizontal="center" readingOrder="0"/>
    </xf>
    <xf borderId="0" fillId="3" fontId="2" numFmtId="0" xfId="0" applyAlignment="1" applyFont="1">
      <alignment horizontal="center" readingOrder="0"/>
    </xf>
    <xf borderId="5" fillId="3" fontId="2" numFmtId="0" xfId="0" applyAlignment="1" applyBorder="1" applyFont="1">
      <alignment horizontal="center"/>
    </xf>
    <xf borderId="0" fillId="3" fontId="2" numFmtId="0" xfId="0" applyAlignment="1" applyFont="1">
      <alignment horizontal="center"/>
    </xf>
    <xf borderId="4" fillId="3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 readingOrder="0"/>
    </xf>
    <xf borderId="0" fillId="5" fontId="2" numFmtId="0" xfId="0" applyAlignment="1" applyFill="1" applyFont="1">
      <alignment horizontal="left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4" fillId="0" fontId="2" numFmtId="0" xfId="0" applyAlignment="1" applyBorder="1" applyFont="1">
      <alignment horizontal="left"/>
    </xf>
    <xf borderId="0" fillId="0" fontId="3" numFmtId="0" xfId="0" applyAlignment="1" applyFont="1">
      <alignment horizontal="right" readingOrder="0"/>
    </xf>
    <xf borderId="5" fillId="0" fontId="2" numFmtId="0" xfId="0" applyAlignment="1" applyBorder="1" applyFont="1">
      <alignment horizontal="left"/>
    </xf>
    <xf borderId="4" fillId="4" fontId="2" numFmtId="0" xfId="0" applyAlignment="1" applyBorder="1" applyFont="1">
      <alignment horizontal="left"/>
    </xf>
    <xf borderId="4" fillId="4" fontId="2" numFmtId="0" xfId="0" applyAlignment="1" applyBorder="1" applyFont="1">
      <alignment horizontal="left" vertical="center"/>
    </xf>
    <xf borderId="0" fillId="4" fontId="2" numFmtId="0" xfId="0" applyAlignment="1" applyFont="1">
      <alignment horizontal="center"/>
    </xf>
    <xf borderId="4" fillId="4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 readingOrder="0"/>
    </xf>
    <xf borderId="4" fillId="0" fontId="6" numFmtId="0" xfId="0" applyBorder="1" applyFont="1"/>
    <xf borderId="5" fillId="4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center"/>
    </xf>
    <xf borderId="1" fillId="0" fontId="6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/>
    </xf>
    <xf borderId="2" fillId="0" fontId="6" numFmtId="0" xfId="0" applyAlignment="1" applyBorder="1" applyFont="1">
      <alignment horizontal="left"/>
    </xf>
    <xf borderId="3" fillId="0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48.29"/>
    <col customWidth="1" min="2" max="2" width="5.43"/>
    <col customWidth="1" min="3" max="3" width="26.43"/>
    <col customWidth="1" min="4" max="4" width="24.29"/>
    <col customWidth="1" min="5" max="5" width="19.43"/>
    <col customWidth="1" min="6" max="6" width="11.14"/>
    <col customWidth="1" min="7" max="7" width="9.71"/>
    <col customWidth="1" min="8" max="8" width="12.29"/>
    <col customWidth="1" min="9" max="9" width="12.71"/>
    <col customWidth="1" min="10" max="10" width="11.86"/>
    <col customWidth="1" min="11" max="11" width="9.0"/>
    <col customWidth="1" min="12" max="12" width="12.86"/>
    <col customWidth="1" min="13" max="13" width="11.14"/>
    <col customWidth="1" min="14" max="14" width="18.57"/>
    <col customWidth="1" min="15" max="15" width="35.57"/>
    <col customWidth="1" min="16" max="16" width="31.86"/>
  </cols>
  <sheetData>
    <row r="1">
      <c r="A1" s="1" t="s">
        <v>0</v>
      </c>
      <c r="B1" s="2"/>
      <c r="C1" s="3"/>
      <c r="D1" s="4" t="s">
        <v>1</v>
      </c>
      <c r="F1" s="5"/>
      <c r="G1" s="5"/>
      <c r="H1" s="5"/>
      <c r="I1" s="5"/>
      <c r="J1" s="6"/>
      <c r="K1" s="6"/>
      <c r="L1" s="6"/>
      <c r="M1" s="6"/>
      <c r="N1" s="7"/>
      <c r="O1" s="8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9" t="s">
        <v>2</v>
      </c>
      <c r="B2" s="2"/>
      <c r="C2" s="3"/>
      <c r="D2" s="3"/>
      <c r="E2" s="10"/>
      <c r="F2" s="5"/>
      <c r="G2" s="5"/>
      <c r="H2" s="5"/>
      <c r="I2" s="5"/>
      <c r="J2" s="6"/>
      <c r="K2" s="6"/>
      <c r="L2" s="6"/>
      <c r="M2" s="6"/>
      <c r="N2" s="7"/>
      <c r="O2" s="8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1"/>
      <c r="B3" s="12"/>
      <c r="C3" s="13"/>
      <c r="D3" s="13"/>
      <c r="E3" s="12"/>
      <c r="F3" s="14"/>
      <c r="G3" s="14"/>
      <c r="H3" s="14"/>
      <c r="I3" s="14"/>
      <c r="J3" s="15"/>
      <c r="K3" s="15"/>
      <c r="L3" s="15"/>
      <c r="M3" s="15"/>
      <c r="N3" s="7"/>
      <c r="O3" s="8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16"/>
      <c r="B4" s="17"/>
      <c r="C4" s="18" t="s">
        <v>3</v>
      </c>
      <c r="D4" s="19"/>
      <c r="E4" s="20"/>
      <c r="F4" s="21" t="s">
        <v>4</v>
      </c>
      <c r="G4" s="19"/>
      <c r="H4" s="19"/>
      <c r="I4" s="20"/>
      <c r="J4" s="22" t="s">
        <v>5</v>
      </c>
      <c r="K4" s="19"/>
      <c r="L4" s="19"/>
      <c r="M4" s="20"/>
      <c r="N4" s="10"/>
      <c r="O4" s="8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23" t="s">
        <v>6</v>
      </c>
      <c r="B5" s="24" t="s">
        <v>7</v>
      </c>
      <c r="C5" s="3" t="s">
        <v>8</v>
      </c>
      <c r="D5" s="3" t="s">
        <v>9</v>
      </c>
      <c r="E5" s="24" t="s">
        <v>10</v>
      </c>
      <c r="F5" s="25" t="s">
        <v>11</v>
      </c>
      <c r="G5" s="3" t="s">
        <v>12</v>
      </c>
      <c r="H5" s="3" t="s">
        <v>13</v>
      </c>
      <c r="I5" s="24" t="s">
        <v>14</v>
      </c>
      <c r="J5" s="25" t="s">
        <v>15</v>
      </c>
      <c r="K5" s="3" t="s">
        <v>12</v>
      </c>
      <c r="L5" s="3" t="s">
        <v>13</v>
      </c>
      <c r="M5" s="24" t="s">
        <v>14</v>
      </c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>
      <c r="A6" s="27" t="s">
        <v>16</v>
      </c>
      <c r="B6" s="28">
        <v>3.0</v>
      </c>
      <c r="C6" s="29" t="s">
        <v>17</v>
      </c>
      <c r="D6" s="29" t="s">
        <v>18</v>
      </c>
      <c r="E6" s="28">
        <v>90.48</v>
      </c>
      <c r="F6" s="30">
        <v>46.67</v>
      </c>
      <c r="G6" s="31">
        <v>46.67</v>
      </c>
      <c r="H6" s="31">
        <v>46.67</v>
      </c>
      <c r="I6" s="32">
        <v>46.67</v>
      </c>
      <c r="J6" s="33">
        <v>41.46</v>
      </c>
      <c r="K6" s="29">
        <v>44.44</v>
      </c>
      <c r="L6" s="29">
        <v>42.22</v>
      </c>
      <c r="M6" s="28">
        <v>40.0</v>
      </c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>
      <c r="A7" s="27">
        <f>ROUND(49/52 * 100, 2)</f>
        <v>94.23</v>
      </c>
      <c r="B7" s="34">
        <v>4.0</v>
      </c>
      <c r="C7" s="35" t="s">
        <v>19</v>
      </c>
      <c r="D7" s="35" t="s">
        <v>20</v>
      </c>
      <c r="E7" s="34">
        <v>85.71</v>
      </c>
      <c r="F7" s="36">
        <v>44.44</v>
      </c>
      <c r="G7" s="37">
        <v>44.44</v>
      </c>
      <c r="H7" s="37">
        <v>44.44</v>
      </c>
      <c r="I7" s="38">
        <v>44.44</v>
      </c>
      <c r="J7" s="39">
        <v>43.9</v>
      </c>
      <c r="K7" s="35">
        <v>46.67</v>
      </c>
      <c r="L7" s="35">
        <v>44.44</v>
      </c>
      <c r="M7" s="34">
        <v>42.22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>
      <c r="A8" s="40" t="s">
        <v>21</v>
      </c>
      <c r="B8" s="41">
        <v>5.0</v>
      </c>
      <c r="C8" s="42" t="s">
        <v>22</v>
      </c>
      <c r="D8" s="42" t="s">
        <v>23</v>
      </c>
      <c r="E8" s="41">
        <v>63.41</v>
      </c>
      <c r="F8" s="43">
        <v>44.44</v>
      </c>
      <c r="G8" s="44">
        <v>44.44</v>
      </c>
      <c r="H8" s="44">
        <v>44.44</v>
      </c>
      <c r="I8" s="45">
        <v>44.44</v>
      </c>
      <c r="J8" s="46">
        <v>58.54</v>
      </c>
      <c r="K8" s="42">
        <v>60.0</v>
      </c>
      <c r="L8" s="42">
        <v>57.78</v>
      </c>
      <c r="M8" s="41">
        <v>53.33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27">
        <f>ROUND(45/52 * 100, 2)</f>
        <v>86.54</v>
      </c>
      <c r="B9" s="28">
        <v>6.0</v>
      </c>
      <c r="C9" s="29" t="s">
        <v>24</v>
      </c>
      <c r="D9" s="29" t="s">
        <v>25</v>
      </c>
      <c r="E9" s="28">
        <v>61.54</v>
      </c>
      <c r="F9" s="30">
        <v>62.22</v>
      </c>
      <c r="G9" s="31">
        <v>62.22</v>
      </c>
      <c r="H9" s="31">
        <v>62.22</v>
      </c>
      <c r="I9" s="32">
        <v>62.22</v>
      </c>
      <c r="J9" s="33">
        <v>56.1</v>
      </c>
      <c r="K9" s="29">
        <v>57.78</v>
      </c>
      <c r="L9" s="29">
        <v>55.56</v>
      </c>
      <c r="M9" s="28">
        <v>51.11</v>
      </c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>
      <c r="A10" s="47" t="s">
        <v>26</v>
      </c>
      <c r="B10" s="28">
        <v>7.0</v>
      </c>
      <c r="C10" s="29" t="s">
        <v>27</v>
      </c>
      <c r="D10" s="29" t="s">
        <v>28</v>
      </c>
      <c r="E10" s="28">
        <v>55.26</v>
      </c>
      <c r="F10" s="30">
        <v>66.67</v>
      </c>
      <c r="G10" s="31">
        <v>66.67</v>
      </c>
      <c r="H10" s="31">
        <v>66.67</v>
      </c>
      <c r="I10" s="32">
        <v>66.67</v>
      </c>
      <c r="J10" s="33">
        <v>63.41</v>
      </c>
      <c r="K10" s="29">
        <v>64.44</v>
      </c>
      <c r="L10" s="29">
        <v>62.22</v>
      </c>
      <c r="M10" s="28">
        <v>57.78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>
      <c r="A11" s="47">
        <f>ROUND(0.92909265 * 100, 2)</f>
        <v>92.91</v>
      </c>
      <c r="B11" s="28">
        <v>8.0</v>
      </c>
      <c r="C11" s="29" t="s">
        <v>29</v>
      </c>
      <c r="D11" s="29" t="s">
        <v>30</v>
      </c>
      <c r="E11" s="28">
        <v>55.26</v>
      </c>
      <c r="F11" s="30">
        <v>66.67</v>
      </c>
      <c r="G11" s="31">
        <v>66.67</v>
      </c>
      <c r="H11" s="31">
        <v>66.67</v>
      </c>
      <c r="I11" s="32">
        <v>66.67</v>
      </c>
      <c r="J11" s="33">
        <v>60.98</v>
      </c>
      <c r="K11" s="29">
        <v>62.22</v>
      </c>
      <c r="L11" s="29">
        <v>60.0</v>
      </c>
      <c r="M11" s="28">
        <v>55.56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>
      <c r="A12" s="47" t="s">
        <v>31</v>
      </c>
      <c r="B12" s="28">
        <v>9.0</v>
      </c>
      <c r="C12" s="29" t="s">
        <v>32</v>
      </c>
      <c r="D12" s="29" t="s">
        <v>33</v>
      </c>
      <c r="E12" s="28">
        <v>50.0</v>
      </c>
      <c r="F12" s="30">
        <v>71.11</v>
      </c>
      <c r="G12" s="31">
        <v>71.11</v>
      </c>
      <c r="H12" s="31">
        <v>71.11</v>
      </c>
      <c r="I12" s="32">
        <v>71.11</v>
      </c>
      <c r="J12" s="33">
        <v>60.98</v>
      </c>
      <c r="K12" s="29">
        <v>62.22</v>
      </c>
      <c r="L12" s="29">
        <v>60.0</v>
      </c>
      <c r="M12" s="28">
        <v>55.56</v>
      </c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>
      <c r="A13" s="47">
        <f>ROUND(0.7774643 * 100, 2)</f>
        <v>77.75</v>
      </c>
      <c r="B13" s="28">
        <v>10.0</v>
      </c>
      <c r="C13" s="29" t="s">
        <v>34</v>
      </c>
      <c r="D13" s="29" t="s">
        <v>35</v>
      </c>
      <c r="E13" s="28">
        <v>44.74</v>
      </c>
      <c r="F13" s="30">
        <v>71.11</v>
      </c>
      <c r="G13" s="31">
        <v>71.11</v>
      </c>
      <c r="H13" s="31">
        <v>71.11</v>
      </c>
      <c r="I13" s="32">
        <v>71.11</v>
      </c>
      <c r="J13" s="33">
        <v>60.98</v>
      </c>
      <c r="K13" s="29">
        <v>62.22</v>
      </c>
      <c r="L13" s="29">
        <v>60.0</v>
      </c>
      <c r="M13" s="28">
        <v>55.56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>
      <c r="A14" s="47" t="s">
        <v>36</v>
      </c>
      <c r="B14" s="24" t="s">
        <v>37</v>
      </c>
      <c r="C14" s="48"/>
      <c r="D14" s="48"/>
      <c r="E14" s="49">
        <f t="shared" ref="E14:M14" si="1">ROUND(AVERAGE(E6:E13), 2)</f>
        <v>63.3</v>
      </c>
      <c r="F14" s="50">
        <f t="shared" si="1"/>
        <v>59.17</v>
      </c>
      <c r="G14" s="51">
        <f t="shared" si="1"/>
        <v>59.17</v>
      </c>
      <c r="H14" s="51">
        <f t="shared" si="1"/>
        <v>59.17</v>
      </c>
      <c r="I14" s="49">
        <f t="shared" si="1"/>
        <v>59.17</v>
      </c>
      <c r="J14" s="51">
        <f t="shared" si="1"/>
        <v>55.79</v>
      </c>
      <c r="K14" s="51">
        <f t="shared" si="1"/>
        <v>57.5</v>
      </c>
      <c r="L14" s="51">
        <f t="shared" si="1"/>
        <v>55.28</v>
      </c>
      <c r="M14" s="49">
        <f t="shared" si="1"/>
        <v>51.39</v>
      </c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>
      <c r="A15" s="47">
        <v>100.0</v>
      </c>
      <c r="B15" s="52"/>
      <c r="C15" s="26"/>
      <c r="D15" s="26"/>
      <c r="E15" s="53" t="s">
        <v>38</v>
      </c>
      <c r="F15" s="33">
        <f t="shared" ref="F15:M15" si="2">ROUND(-((F14/100)-1)*66,0)</f>
        <v>27</v>
      </c>
      <c r="G15" s="29">
        <f t="shared" si="2"/>
        <v>27</v>
      </c>
      <c r="H15" s="29">
        <f t="shared" si="2"/>
        <v>27</v>
      </c>
      <c r="I15" s="28">
        <f t="shared" si="2"/>
        <v>27</v>
      </c>
      <c r="J15" s="33">
        <f t="shared" si="2"/>
        <v>29</v>
      </c>
      <c r="K15" s="29">
        <f t="shared" si="2"/>
        <v>28</v>
      </c>
      <c r="L15" s="29">
        <f t="shared" si="2"/>
        <v>30</v>
      </c>
      <c r="M15" s="28">
        <f t="shared" si="2"/>
        <v>32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>
      <c r="A16" s="47" t="s">
        <v>39</v>
      </c>
      <c r="B16" s="52"/>
      <c r="C16" s="26"/>
      <c r="D16" s="26"/>
      <c r="E16" s="52"/>
      <c r="F16" s="54"/>
      <c r="G16" s="26"/>
      <c r="H16" s="26"/>
      <c r="I16" s="52"/>
      <c r="J16" s="54"/>
      <c r="K16" s="26"/>
      <c r="L16" s="26"/>
      <c r="M16" s="52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>
      <c r="A17" s="47">
        <f>ROUND(0.6826923 * 100, 2)</f>
        <v>68.27</v>
      </c>
      <c r="B17" s="52"/>
      <c r="C17" s="26"/>
      <c r="D17" s="26"/>
      <c r="E17" s="52"/>
      <c r="F17" s="54"/>
      <c r="G17" s="26"/>
      <c r="H17" s="26"/>
      <c r="I17" s="52"/>
      <c r="J17" s="54"/>
      <c r="K17" s="26"/>
      <c r="L17" s="26"/>
      <c r="M17" s="52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>
      <c r="A18" s="55"/>
      <c r="B18" s="56"/>
      <c r="C18" s="57"/>
      <c r="D18" s="57"/>
      <c r="E18" s="58"/>
      <c r="F18" s="59"/>
      <c r="I18" s="60"/>
      <c r="J18" s="61"/>
      <c r="M18" s="60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>
      <c r="A19" s="23" t="s">
        <v>40</v>
      </c>
      <c r="B19" s="24" t="s">
        <v>7</v>
      </c>
      <c r="C19" s="3" t="s">
        <v>8</v>
      </c>
      <c r="D19" s="3" t="s">
        <v>9</v>
      </c>
      <c r="E19" s="24" t="s">
        <v>10</v>
      </c>
      <c r="F19" s="25" t="s">
        <v>11</v>
      </c>
      <c r="G19" s="3" t="s">
        <v>12</v>
      </c>
      <c r="H19" s="3" t="s">
        <v>13</v>
      </c>
      <c r="I19" s="24" t="s">
        <v>14</v>
      </c>
      <c r="J19" s="25" t="s">
        <v>15</v>
      </c>
      <c r="K19" s="3" t="s">
        <v>12</v>
      </c>
      <c r="L19" s="3" t="s">
        <v>13</v>
      </c>
      <c r="M19" s="24" t="s">
        <v>14</v>
      </c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>
      <c r="A20" s="27" t="s">
        <v>16</v>
      </c>
      <c r="B20" s="28">
        <v>3.0</v>
      </c>
      <c r="C20" s="29" t="s">
        <v>41</v>
      </c>
      <c r="D20" s="29" t="s">
        <v>18</v>
      </c>
      <c r="E20" s="28">
        <v>83.33</v>
      </c>
      <c r="F20" s="30">
        <v>43.9</v>
      </c>
      <c r="G20" s="31">
        <v>46.67</v>
      </c>
      <c r="H20" s="31">
        <v>44.44</v>
      </c>
      <c r="I20" s="32">
        <v>42.22</v>
      </c>
      <c r="J20" s="33">
        <v>41.46</v>
      </c>
      <c r="K20" s="29">
        <v>44.44</v>
      </c>
      <c r="L20" s="29">
        <v>42.22</v>
      </c>
      <c r="M20" s="28">
        <v>40.0</v>
      </c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>
      <c r="A21" s="27">
        <f>ROUND(45/52 * 100, 2)</f>
        <v>86.54</v>
      </c>
      <c r="B21" s="34">
        <v>4.0</v>
      </c>
      <c r="C21" s="35" t="s">
        <v>42</v>
      </c>
      <c r="D21" s="35" t="s">
        <v>20</v>
      </c>
      <c r="E21" s="34">
        <v>63.41</v>
      </c>
      <c r="F21" s="36">
        <v>48.78</v>
      </c>
      <c r="G21" s="37">
        <v>51.11</v>
      </c>
      <c r="H21" s="37">
        <v>48.89</v>
      </c>
      <c r="I21" s="38">
        <v>46.67</v>
      </c>
      <c r="J21" s="39">
        <v>43.9</v>
      </c>
      <c r="K21" s="35">
        <v>46.67</v>
      </c>
      <c r="L21" s="35">
        <v>44.44</v>
      </c>
      <c r="M21" s="34">
        <v>42.22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>
      <c r="A22" s="40" t="s">
        <v>21</v>
      </c>
      <c r="B22" s="41">
        <v>5.0</v>
      </c>
      <c r="C22" s="42" t="s">
        <v>43</v>
      </c>
      <c r="D22" s="42" t="s">
        <v>23</v>
      </c>
      <c r="E22" s="41">
        <v>50.0</v>
      </c>
      <c r="F22" s="30">
        <v>51.22</v>
      </c>
      <c r="G22" s="31">
        <v>53.33</v>
      </c>
      <c r="H22" s="31">
        <v>51.11</v>
      </c>
      <c r="I22" s="32">
        <v>48.89</v>
      </c>
      <c r="J22" s="46">
        <v>58.54</v>
      </c>
      <c r="K22" s="42">
        <v>60.0</v>
      </c>
      <c r="L22" s="42">
        <v>57.78</v>
      </c>
      <c r="M22" s="41">
        <v>53.33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27">
        <f>ROUND(45/52 * 100, 2)</f>
        <v>86.54</v>
      </c>
      <c r="B23" s="28">
        <v>6.0</v>
      </c>
      <c r="C23" s="29" t="s">
        <v>44</v>
      </c>
      <c r="D23" s="29" t="s">
        <v>25</v>
      </c>
      <c r="E23" s="28">
        <v>58.97</v>
      </c>
      <c r="F23" s="30">
        <v>48.78</v>
      </c>
      <c r="G23" s="31">
        <v>51.11</v>
      </c>
      <c r="H23" s="31">
        <v>48.89</v>
      </c>
      <c r="I23" s="32">
        <v>46.67</v>
      </c>
      <c r="J23" s="33">
        <v>56.1</v>
      </c>
      <c r="K23" s="29">
        <v>57.78</v>
      </c>
      <c r="L23" s="29">
        <v>55.56</v>
      </c>
      <c r="M23" s="28">
        <v>51.11</v>
      </c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>
      <c r="A24" s="47" t="s">
        <v>26</v>
      </c>
      <c r="B24" s="28">
        <v>7.0</v>
      </c>
      <c r="C24" s="29" t="s">
        <v>45</v>
      </c>
      <c r="D24" s="29" t="s">
        <v>28</v>
      </c>
      <c r="E24" s="28">
        <v>57.89</v>
      </c>
      <c r="F24" s="30">
        <v>68.29</v>
      </c>
      <c r="G24" s="31">
        <v>68.89</v>
      </c>
      <c r="H24" s="31">
        <v>66.67</v>
      </c>
      <c r="I24" s="32">
        <v>62.22</v>
      </c>
      <c r="J24" s="33">
        <v>63.41</v>
      </c>
      <c r="K24" s="29">
        <v>64.44</v>
      </c>
      <c r="L24" s="29">
        <v>62.22</v>
      </c>
      <c r="M24" s="28">
        <v>57.78</v>
      </c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>
      <c r="A25" s="47">
        <f>ROUND(0.92850935 * 100, 2)</f>
        <v>92.85</v>
      </c>
      <c r="B25" s="28">
        <v>8.0</v>
      </c>
      <c r="C25" s="29" t="s">
        <v>46</v>
      </c>
      <c r="D25" s="29" t="s">
        <v>30</v>
      </c>
      <c r="E25" s="28">
        <v>50.0</v>
      </c>
      <c r="F25" s="30">
        <v>65.85</v>
      </c>
      <c r="G25" s="31">
        <v>66.67</v>
      </c>
      <c r="H25" s="31">
        <v>64.44</v>
      </c>
      <c r="I25" s="32">
        <v>60.0</v>
      </c>
      <c r="J25" s="33">
        <v>60.98</v>
      </c>
      <c r="K25" s="29">
        <v>62.22</v>
      </c>
      <c r="L25" s="29">
        <v>60.0</v>
      </c>
      <c r="M25" s="28">
        <v>55.56</v>
      </c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>
      <c r="A26" s="47" t="s">
        <v>31</v>
      </c>
      <c r="B26" s="28">
        <v>9.0</v>
      </c>
      <c r="C26" s="29" t="s">
        <v>47</v>
      </c>
      <c r="D26" s="29" t="s">
        <v>33</v>
      </c>
      <c r="E26" s="28">
        <v>50.0</v>
      </c>
      <c r="F26" s="30">
        <v>68.29</v>
      </c>
      <c r="G26" s="31">
        <v>68.89</v>
      </c>
      <c r="H26" s="31">
        <v>66.67</v>
      </c>
      <c r="I26" s="32">
        <v>62.22</v>
      </c>
      <c r="J26" s="33">
        <v>60.98</v>
      </c>
      <c r="K26" s="29">
        <v>62.22</v>
      </c>
      <c r="L26" s="29">
        <v>60.0</v>
      </c>
      <c r="M26" s="28">
        <v>55.56</v>
      </c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>
      <c r="A27" s="47">
        <f>ROUND(0.7944644 * 100, 2)</f>
        <v>79.45</v>
      </c>
      <c r="B27" s="28">
        <v>10.0</v>
      </c>
      <c r="C27" s="29" t="s">
        <v>48</v>
      </c>
      <c r="D27" s="29" t="s">
        <v>35</v>
      </c>
      <c r="E27" s="28">
        <v>37.84</v>
      </c>
      <c r="F27" s="30">
        <v>78.05</v>
      </c>
      <c r="G27" s="31">
        <v>77.78</v>
      </c>
      <c r="H27" s="31">
        <v>75.56</v>
      </c>
      <c r="I27" s="32">
        <v>71.11</v>
      </c>
      <c r="J27" s="33">
        <v>60.98</v>
      </c>
      <c r="K27" s="29">
        <v>62.22</v>
      </c>
      <c r="L27" s="29">
        <v>60.0</v>
      </c>
      <c r="M27" s="28">
        <v>55.56</v>
      </c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</row>
    <row r="28">
      <c r="A28" s="47" t="s">
        <v>36</v>
      </c>
      <c r="B28" s="24" t="s">
        <v>37</v>
      </c>
      <c r="C28" s="48"/>
      <c r="D28" s="48"/>
      <c r="E28" s="49">
        <f t="shared" ref="E28:M28" si="3">ROUND(AVERAGE(E20:E27), 2)</f>
        <v>56.43</v>
      </c>
      <c r="F28" s="62">
        <f t="shared" si="3"/>
        <v>59.15</v>
      </c>
      <c r="G28" s="63">
        <f t="shared" si="3"/>
        <v>60.56</v>
      </c>
      <c r="H28" s="63">
        <f t="shared" si="3"/>
        <v>58.33</v>
      </c>
      <c r="I28" s="64">
        <f t="shared" si="3"/>
        <v>55</v>
      </c>
      <c r="J28" s="51">
        <f t="shared" si="3"/>
        <v>55.79</v>
      </c>
      <c r="K28" s="51">
        <f t="shared" si="3"/>
        <v>57.5</v>
      </c>
      <c r="L28" s="51">
        <f t="shared" si="3"/>
        <v>55.28</v>
      </c>
      <c r="M28" s="49">
        <f t="shared" si="3"/>
        <v>51.39</v>
      </c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>
      <c r="A29" s="47">
        <v>100.0</v>
      </c>
      <c r="B29" s="52"/>
      <c r="C29" s="26"/>
      <c r="D29" s="26"/>
      <c r="E29" s="53" t="s">
        <v>38</v>
      </c>
      <c r="F29" s="30">
        <f t="shared" ref="F29:M29" si="4">ROUND(-((F28/100)-1)*66,0)</f>
        <v>27</v>
      </c>
      <c r="G29" s="31">
        <f t="shared" si="4"/>
        <v>26</v>
      </c>
      <c r="H29" s="31">
        <f t="shared" si="4"/>
        <v>28</v>
      </c>
      <c r="I29" s="32">
        <f t="shared" si="4"/>
        <v>30</v>
      </c>
      <c r="J29" s="33">
        <f t="shared" si="4"/>
        <v>29</v>
      </c>
      <c r="K29" s="29">
        <f t="shared" si="4"/>
        <v>28</v>
      </c>
      <c r="L29" s="29">
        <f t="shared" si="4"/>
        <v>30</v>
      </c>
      <c r="M29" s="28">
        <f t="shared" si="4"/>
        <v>32</v>
      </c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>
      <c r="A30" s="47" t="s">
        <v>39</v>
      </c>
      <c r="B30" s="52"/>
      <c r="C30" s="26"/>
      <c r="D30" s="26"/>
      <c r="E30" s="52"/>
      <c r="F30" s="54"/>
      <c r="G30" s="26"/>
      <c r="H30" s="26"/>
      <c r="I30" s="52"/>
      <c r="J30" s="54"/>
      <c r="K30" s="26"/>
      <c r="L30" s="26"/>
      <c r="M30" s="52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>
      <c r="A31" s="65">
        <v>100.0</v>
      </c>
      <c r="B31" s="66"/>
      <c r="C31" s="67"/>
      <c r="D31" s="67"/>
      <c r="E31" s="66"/>
      <c r="F31" s="68"/>
      <c r="G31" s="67"/>
      <c r="H31" s="67"/>
      <c r="I31" s="66"/>
      <c r="J31" s="68"/>
      <c r="K31" s="67"/>
      <c r="L31" s="67"/>
      <c r="M31" s="6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</row>
  </sheetData>
  <mergeCells count="6">
    <mergeCell ref="F4:I4"/>
    <mergeCell ref="J4:M4"/>
    <mergeCell ref="C4:E4"/>
    <mergeCell ref="D1:E1"/>
    <mergeCell ref="F18:I18"/>
    <mergeCell ref="J18:M18"/>
  </mergeCells>
  <drawing r:id="rId1"/>
</worksheet>
</file>