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508CB26C-16E1-4ED9-841F-74BF91C1FDBE}" xr6:coauthVersionLast="47" xr6:coauthVersionMax="47" xr10:uidLastSave="{00000000-0000-0000-0000-000000000000}"/>
  <bookViews>
    <workbookView xWindow="-108" yWindow="-108" windowWidth="23256" windowHeight="12456" xr2:uid="{7496CC4B-B1ED-446B-AADA-63067F2779B6}"/>
  </bookViews>
  <sheets>
    <sheet name="Presupuesto 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3" i="2" l="1"/>
  <c r="N22" i="2"/>
  <c r="N20" i="2"/>
  <c r="N21" i="2" s="1"/>
  <c r="N19" i="2"/>
  <c r="M13" i="2"/>
  <c r="N13" i="2" s="1"/>
  <c r="N14" i="2" s="1"/>
  <c r="N8" i="2"/>
  <c r="G9" i="2"/>
  <c r="G10" i="2"/>
  <c r="N10" i="2"/>
  <c r="N9" i="2"/>
  <c r="F14" i="2"/>
  <c r="F13" i="2"/>
  <c r="G13" i="2" s="1"/>
  <c r="G8" i="2"/>
  <c r="N11" i="2" l="1"/>
  <c r="N17" i="2" s="1"/>
  <c r="N18" i="2" s="1"/>
  <c r="G14" i="2"/>
  <c r="G15" i="2" s="1"/>
  <c r="G11" i="2" l="1"/>
  <c r="G17" i="2" s="1"/>
  <c r="G18" i="2" s="1"/>
  <c r="G19" i="2" l="1"/>
  <c r="G20" i="2" s="1"/>
  <c r="G21" i="2" l="1"/>
  <c r="G22" i="2" s="1"/>
</calcChain>
</file>

<file path=xl/sharedStrings.xml><?xml version="1.0" encoding="utf-8"?>
<sst xmlns="http://schemas.openxmlformats.org/spreadsheetml/2006/main" count="55" uniqueCount="29">
  <si>
    <t xml:space="preserve">CÁLCULO DE COSTOS DE IMPLEMENTACIÓN  </t>
  </si>
  <si>
    <t xml:space="preserve">CÁLCULO DE COSTOS DE MANTENIMIENTO </t>
  </si>
  <si>
    <t>Ítem</t>
  </si>
  <si>
    <t>Descripción</t>
  </si>
  <si>
    <t>Unidad</t>
  </si>
  <si>
    <t>Cantidad</t>
  </si>
  <si>
    <t>Precio Unitario</t>
  </si>
  <si>
    <t>Precio Parcial</t>
  </si>
  <si>
    <t>EQUIPOS Y LICENCIAS</t>
  </si>
  <si>
    <t>Un</t>
  </si>
  <si>
    <t>Subtotal capitulo 1</t>
  </si>
  <si>
    <t>PERSONAL</t>
  </si>
  <si>
    <t>Subtotal capitulo 2</t>
  </si>
  <si>
    <t>COSTOS DIRECTOS</t>
  </si>
  <si>
    <t>Imprevistos</t>
  </si>
  <si>
    <t>Utilidades</t>
  </si>
  <si>
    <t>COSTOS ANTES DE IVA</t>
  </si>
  <si>
    <t>IVA</t>
  </si>
  <si>
    <t>IPC</t>
  </si>
  <si>
    <t>COSTO TOTAL FINAL 2024</t>
  </si>
  <si>
    <t>COSTO TOTAL FINAL 2025</t>
  </si>
  <si>
    <t>IMPLEMENTACIÓN DE LA INFRAESTRUCTURA DE NUBE MICROTECH</t>
  </si>
  <si>
    <t>Container Instance</t>
  </si>
  <si>
    <t>API Gateway</t>
  </si>
  <si>
    <t>Certificado SSL</t>
  </si>
  <si>
    <t>Personal de infraestuctura (Un empleado por 6 meses)</t>
  </si>
  <si>
    <t>Lider de Infraestructura (Contratado por 6 meses)</t>
  </si>
  <si>
    <t>Personal de infraestructura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</si>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</sst>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  <numFmt numFmtId="167" formatCode="[$$-240A]\ #,##0"/>
    <numFmt numFmtId="168" formatCode="[$$-240A]\ #,##0.00"/>
    <numFmt numFmtId="169" formatCode="&quot;$&quot;\ 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Arial Nova Cond"/>
      <family val="2"/>
    </font>
    <font>
      <sz val="10"/>
      <color rgb="FFFF0000"/>
      <name val="Arial Nova Cond"/>
      <family val="2"/>
    </font>
    <font>
      <b/>
      <sz val="12"/>
      <color indexed="8"/>
      <name val="Arial Nova Cond"/>
      <family val="2"/>
    </font>
    <font>
      <sz val="12"/>
      <color indexed="8"/>
      <name val="Arial Nova Cond"/>
      <family val="2"/>
    </font>
    <font>
      <sz val="10"/>
      <color indexed="8"/>
      <name val="Arial Nova Cond"/>
      <family val="2"/>
    </font>
    <font>
      <b/>
      <sz val="10"/>
      <color indexed="8"/>
      <name val="Arial Nova Cond"/>
      <family val="2"/>
    </font>
    <font>
      <b/>
      <sz val="11"/>
      <color indexed="8"/>
      <name val="Arial Nova Cond"/>
      <family val="2"/>
    </font>
    <font>
      <sz val="11"/>
      <name val="Calibri Light"/>
      <family val="2"/>
      <scheme val="major"/>
    </font>
    <font>
      <sz val="8"/>
      <color indexed="8"/>
      <name val="Times New Roman"/>
      <family val="1"/>
    </font>
    <font>
      <b/>
      <sz val="11"/>
      <name val="Calibri Light"/>
      <family val="2"/>
      <scheme val="major"/>
    </font>
    <font>
      <b/>
      <sz val="11"/>
      <color theme="1"/>
      <name val="Arial Nova Cond"/>
      <family val="2"/>
    </font>
    <font>
      <b/>
      <sz val="12"/>
      <color theme="1"/>
      <name val="Arial Nova Cond"/>
      <family val="2"/>
    </font>
    <font>
      <b/>
      <sz val="11"/>
      <name val="Arial Nova Cond"/>
      <family val="2"/>
    </font>
    <font>
      <sz val="11"/>
      <name val="Arial Nova Cond"/>
      <family val="2"/>
    </font>
    <font>
      <sz val="11"/>
      <color rgb="FF0000FF"/>
      <name val="Arial Nova Cond"/>
      <family val="2"/>
    </font>
    <font>
      <sz val="12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1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2" borderId="0" xfId="2" applyFont="1" applyFill="1" applyAlignment="1">
      <alignment horizontal="center" vertical="center"/>
    </xf>
    <xf numFmtId="0" fontId="6" fillId="2" borderId="0" xfId="4" applyFont="1" applyFill="1" applyAlignment="1">
      <alignment vertical="center"/>
    </xf>
    <xf numFmtId="0" fontId="6" fillId="0" borderId="0" xfId="4" applyFont="1" applyAlignment="1">
      <alignment vertical="center"/>
    </xf>
    <xf numFmtId="2" fontId="8" fillId="0" borderId="6" xfId="3" applyNumberFormat="1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 wrapText="1"/>
    </xf>
    <xf numFmtId="0" fontId="8" fillId="0" borderId="7" xfId="3" applyFont="1" applyBorder="1" applyAlignment="1">
      <alignment horizontal="center" vertical="center"/>
    </xf>
    <xf numFmtId="167" fontId="8" fillId="0" borderId="7" xfId="3" applyNumberFormat="1" applyFont="1" applyBorder="1" applyAlignment="1">
      <alignment horizontal="center" vertical="center" wrapText="1"/>
    </xf>
    <xf numFmtId="167" fontId="8" fillId="0" borderId="8" xfId="3" applyNumberFormat="1" applyFont="1" applyBorder="1" applyAlignment="1">
      <alignment horizontal="center" vertical="center"/>
    </xf>
    <xf numFmtId="0" fontId="7" fillId="2" borderId="0" xfId="4" applyFont="1" applyFill="1" applyAlignment="1">
      <alignment vertical="center"/>
    </xf>
    <xf numFmtId="0" fontId="7" fillId="0" borderId="0" xfId="4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 wrapText="1"/>
    </xf>
    <xf numFmtId="166" fontId="3" fillId="0" borderId="1" xfId="1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/>
    </xf>
    <xf numFmtId="166" fontId="3" fillId="0" borderId="1" xfId="1" applyNumberFormat="1" applyFont="1" applyBorder="1" applyAlignment="1">
      <alignment horizontal="right" vertical="center"/>
    </xf>
    <xf numFmtId="166" fontId="13" fillId="0" borderId="1" xfId="1" applyNumberFormat="1" applyFont="1" applyBorder="1" applyAlignment="1">
      <alignment horizontal="right" vertical="center" wrapText="1"/>
    </xf>
    <xf numFmtId="0" fontId="10" fillId="0" borderId="1" xfId="3" applyFont="1" applyBorder="1" applyAlignment="1">
      <alignment horizontal="center" vertical="center"/>
    </xf>
    <xf numFmtId="0" fontId="10" fillId="0" borderId="1" xfId="4" applyFont="1" applyBorder="1" applyAlignment="1">
      <alignment horizontal="justify" vertical="center" wrapText="1"/>
    </xf>
    <xf numFmtId="0" fontId="10" fillId="0" borderId="1" xfId="4" applyFont="1" applyBorder="1" applyAlignment="1">
      <alignment horizontal="center" vertical="center"/>
    </xf>
    <xf numFmtId="165" fontId="12" fillId="0" borderId="1" xfId="5" applyNumberFormat="1" applyFont="1" applyBorder="1" applyAlignment="1">
      <alignment horizontal="center" vertical="center"/>
    </xf>
    <xf numFmtId="166" fontId="14" fillId="0" borderId="1" xfId="1" applyNumberFormat="1" applyFont="1" applyBorder="1" applyAlignment="1">
      <alignment horizontal="right" vertical="center"/>
    </xf>
    <xf numFmtId="10" fontId="16" fillId="0" borderId="1" xfId="0" applyNumberFormat="1" applyFont="1" applyBorder="1" applyAlignment="1">
      <alignment horizontal="center" vertical="center"/>
    </xf>
    <xf numFmtId="168" fontId="16" fillId="0" borderId="1" xfId="6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10" fontId="17" fillId="0" borderId="1" xfId="0" applyNumberFormat="1" applyFont="1" applyBorder="1" applyAlignment="1">
      <alignment horizontal="center" vertical="center"/>
    </xf>
    <xf numFmtId="2" fontId="5" fillId="3" borderId="2" xfId="3" applyNumberFormat="1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 wrapText="1"/>
    </xf>
    <xf numFmtId="0" fontId="5" fillId="3" borderId="4" xfId="3" applyFont="1" applyFill="1" applyBorder="1" applyAlignment="1">
      <alignment horizontal="center" vertical="center"/>
    </xf>
    <xf numFmtId="0" fontId="5" fillId="3" borderId="4" xfId="3" applyFont="1" applyFill="1" applyBorder="1" applyAlignment="1">
      <alignment horizontal="center" vertical="center" wrapText="1"/>
    </xf>
    <xf numFmtId="167" fontId="5" fillId="3" borderId="3" xfId="3" applyNumberFormat="1" applyFont="1" applyFill="1" applyBorder="1" applyAlignment="1">
      <alignment horizontal="center" vertical="center" wrapText="1"/>
    </xf>
    <xf numFmtId="167" fontId="5" fillId="3" borderId="5" xfId="3" applyNumberFormat="1" applyFont="1" applyFill="1" applyBorder="1" applyAlignment="1">
      <alignment horizontal="center" vertical="center"/>
    </xf>
    <xf numFmtId="0" fontId="5" fillId="4" borderId="1" xfId="3" applyFont="1" applyFill="1" applyBorder="1" applyAlignment="1">
      <alignment horizontal="center" vertical="center"/>
    </xf>
    <xf numFmtId="2" fontId="5" fillId="4" borderId="1" xfId="3" applyNumberFormat="1" applyFont="1" applyFill="1" applyBorder="1" applyAlignment="1">
      <alignment horizontal="left" vertical="center"/>
    </xf>
    <xf numFmtId="2" fontId="9" fillId="4" borderId="1" xfId="3" applyNumberFormat="1" applyFont="1" applyFill="1" applyBorder="1" applyAlignment="1">
      <alignment horizontal="center" vertical="center"/>
    </xf>
    <xf numFmtId="166" fontId="14" fillId="4" borderId="1" xfId="1" applyNumberFormat="1" applyFont="1" applyFill="1" applyBorder="1" applyAlignment="1">
      <alignment horizontal="center" vertical="center"/>
    </xf>
    <xf numFmtId="167" fontId="5" fillId="3" borderId="11" xfId="3" applyNumberFormat="1" applyFont="1" applyFill="1" applyBorder="1" applyAlignment="1">
      <alignment horizontal="center" vertical="center"/>
    </xf>
    <xf numFmtId="0" fontId="7" fillId="0" borderId="9" xfId="4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2" borderId="0" xfId="0" applyFill="1"/>
    <xf numFmtId="0" fontId="6" fillId="2" borderId="12" xfId="4" applyFont="1" applyFill="1" applyBorder="1" applyAlignment="1">
      <alignment vertical="center"/>
    </xf>
    <xf numFmtId="0" fontId="13" fillId="0" borderId="9" xfId="0" applyFont="1" applyBorder="1" applyAlignment="1">
      <alignment horizontal="center" vertical="center"/>
    </xf>
    <xf numFmtId="0" fontId="5" fillId="0" borderId="7" xfId="4" applyFont="1" applyBorder="1" applyAlignment="1">
      <alignment horizontal="center" vertical="center"/>
    </xf>
    <xf numFmtId="166" fontId="14" fillId="4" borderId="13" xfId="1" applyNumberFormat="1" applyFont="1" applyFill="1" applyBorder="1" applyAlignment="1">
      <alignment horizontal="center" vertical="center"/>
    </xf>
    <xf numFmtId="166" fontId="14" fillId="4" borderId="14" xfId="1" applyNumberFormat="1" applyFont="1" applyFill="1" applyBorder="1" applyAlignment="1">
      <alignment horizontal="center" vertical="center"/>
    </xf>
    <xf numFmtId="166" fontId="14" fillId="0" borderId="13" xfId="1" applyNumberFormat="1" applyFont="1" applyBorder="1" applyAlignment="1">
      <alignment horizontal="center" vertical="center"/>
    </xf>
    <xf numFmtId="166" fontId="14" fillId="0" borderId="15" xfId="1" applyNumberFormat="1" applyFont="1" applyBorder="1" applyAlignment="1">
      <alignment horizontal="center" vertical="center"/>
    </xf>
    <xf numFmtId="166" fontId="14" fillId="0" borderId="14" xfId="1" applyNumberFormat="1" applyFont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0" fillId="2" borderId="10" xfId="0" applyFill="1" applyBorder="1" applyAlignment="1">
      <alignment horizontal="center"/>
    </xf>
    <xf numFmtId="10" fontId="3" fillId="0" borderId="1" xfId="0" applyNumberFormat="1" applyFont="1" applyBorder="1" applyAlignment="1">
      <alignment horizontal="center" vertical="center"/>
    </xf>
    <xf numFmtId="166" fontId="14" fillId="4" borderId="15" xfId="1" applyNumberFormat="1" applyFont="1" applyFill="1" applyBorder="1" applyAlignment="1">
      <alignment horizontal="center" vertical="center"/>
    </xf>
    <xf numFmtId="169" fontId="3" fillId="0" borderId="1" xfId="0" applyNumberFormat="1" applyFont="1" applyBorder="1"/>
    <xf numFmtId="169" fontId="3" fillId="0" borderId="1" xfId="0" applyNumberFormat="1" applyFont="1" applyBorder="1" applyAlignment="1">
      <alignment vertical="center"/>
    </xf>
    <xf numFmtId="10" fontId="15" fillId="0" borderId="13" xfId="6" applyNumberFormat="1" applyFont="1" applyBorder="1" applyAlignment="1">
      <alignment horizontal="left" vertical="center"/>
    </xf>
    <xf numFmtId="10" fontId="15" fillId="0" borderId="14" xfId="6" applyNumberFormat="1" applyFont="1" applyBorder="1" applyAlignment="1">
      <alignment horizontal="left" vertical="center"/>
    </xf>
    <xf numFmtId="166" fontId="14" fillId="0" borderId="13" xfId="1" applyNumberFormat="1" applyFont="1" applyFill="1" applyBorder="1" applyAlignment="1">
      <alignment horizontal="left" vertical="center"/>
    </xf>
    <xf numFmtId="166" fontId="14" fillId="0" borderId="14" xfId="1" applyNumberFormat="1" applyFont="1" applyFill="1" applyBorder="1" applyAlignment="1">
      <alignment horizontal="left" vertical="center"/>
    </xf>
    <xf numFmtId="0" fontId="13" fillId="0" borderId="13" xfId="0" applyFont="1" applyBorder="1" applyAlignment="1">
      <alignment horizontal="left"/>
    </xf>
    <xf numFmtId="0" fontId="13" fillId="0" borderId="14" xfId="0" applyFont="1" applyBorder="1" applyAlignment="1">
      <alignment horizontal="left"/>
    </xf>
    <xf numFmtId="10" fontId="3" fillId="0" borderId="1" xfId="0" applyNumberFormat="1" applyFont="1" applyBorder="1"/>
    <xf numFmtId="9" fontId="18" fillId="0" borderId="1" xfId="7" applyFont="1" applyFill="1" applyBorder="1" applyAlignment="1">
      <alignment horizontal="right" vertical="center"/>
    </xf>
    <xf numFmtId="0" fontId="13" fillId="4" borderId="1" xfId="0" applyFont="1" applyFill="1" applyBorder="1" applyAlignment="1">
      <alignment horizontal="center" vertical="center"/>
    </xf>
    <xf numFmtId="166" fontId="13" fillId="0" borderId="1" xfId="0" applyNumberFormat="1" applyFont="1" applyBorder="1"/>
    <xf numFmtId="0" fontId="13" fillId="0" borderId="1" xfId="0" applyFont="1" applyFill="1" applyBorder="1" applyAlignment="1">
      <alignment horizontal="center" vertical="center"/>
    </xf>
    <xf numFmtId="164" fontId="13" fillId="0" borderId="1" xfId="1" applyFont="1" applyBorder="1"/>
    <xf numFmtId="166" fontId="14" fillId="0" borderId="0" xfId="1" applyNumberFormat="1" applyFont="1" applyFill="1" applyBorder="1" applyAlignment="1">
      <alignment horizontal="center" vertical="center"/>
    </xf>
    <xf numFmtId="166" fontId="13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Fill="1" applyBorder="1"/>
    <xf numFmtId="166" fontId="14" fillId="0" borderId="0" xfId="1" applyNumberFormat="1" applyFont="1" applyFill="1" applyBorder="1" applyAlignment="1">
      <alignment vertical="center"/>
    </xf>
    <xf numFmtId="166" fontId="14" fillId="0" borderId="0" xfId="1" applyNumberFormat="1" applyFont="1" applyFill="1" applyBorder="1" applyAlignment="1">
      <alignment vertical="center" wrapText="1"/>
    </xf>
  </cellXfs>
  <cellStyles count="8">
    <cellStyle name="Moneda" xfId="1" builtinId="4"/>
    <cellStyle name="Moneda 2" xfId="5" xr:uid="{0306314B-500D-4819-B58A-CBD6C94ED4A1}"/>
    <cellStyle name="Normal" xfId="0" builtinId="0"/>
    <cellStyle name="Normal 2" xfId="4" xr:uid="{D2F2CAC1-FE2D-4DD1-94E9-C2FEA99E4FBA}"/>
    <cellStyle name="Normal 2 3" xfId="6" xr:uid="{DCF1A8C0-065B-4456-9044-E7FB04D53E84}"/>
    <cellStyle name="Normal 27" xfId="2" xr:uid="{4637F8ED-3E89-4B3C-B6E9-4AF584E2E17D}"/>
    <cellStyle name="Normal_CENTIC 2" xfId="3" xr:uid="{B01F32BB-A40B-4C84-8FE4-DC7179A7A53F}"/>
    <cellStyle name="Porcentaje" xfId="7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150534</xdr:colOff>
      <xdr:row>1</xdr:row>
      <xdr:rowOff>190499</xdr:rowOff>
    </xdr:from>
    <xdr:to>
      <xdr:col>6</xdr:col>
      <xdr:colOff>1152525</xdr:colOff>
      <xdr:row>2</xdr:row>
      <xdr:rowOff>285749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323BD74-3B3C-5E2D-C841-0CCDB4F1C9E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05" t="20615" r="14165" b="29870"/>
        <a:stretch/>
      </xdr:blipFill>
      <xdr:spPr bwMode="auto">
        <a:xfrm>
          <a:off x="9161184" y="361949"/>
          <a:ext cx="1001991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BAEB-0E0E-41B2-8243-C626A6922899}">
  <dimension ref="A2:N39"/>
  <sheetViews>
    <sheetView tabSelected="1" zoomScale="80" zoomScaleNormal="80" workbookViewId="0">
      <selection activeCell="J19" sqref="J19"/>
    </sheetView>
  </sheetViews>
  <sheetFormatPr baseColWidth="10" defaultColWidth="11.5546875" defaultRowHeight="13.8" x14ac:dyDescent="0.25"/>
  <cols>
    <col min="1" max="1" width="5.6640625" style="1" customWidth="1"/>
    <col min="2" max="2" width="10.6640625" style="1" customWidth="1"/>
    <col min="3" max="3" width="64.33203125" style="1" customWidth="1"/>
    <col min="4" max="4" width="10.6640625" style="1" customWidth="1"/>
    <col min="5" max="5" width="23.5546875" style="1" customWidth="1"/>
    <col min="6" max="6" width="16.33203125" style="1" customWidth="1"/>
    <col min="7" max="7" width="19.6640625" style="1" customWidth="1"/>
    <col min="8" max="9" width="11.5546875" style="1"/>
    <col min="10" max="10" width="72.109375" style="1" customWidth="1"/>
    <col min="11" max="11" width="11.5546875" style="1"/>
    <col min="12" max="12" width="14.44140625" style="1" customWidth="1"/>
    <col min="13" max="13" width="20.88671875" style="1" customWidth="1"/>
    <col min="14" max="14" width="26.6640625" style="1" customWidth="1"/>
    <col min="15" max="16384" width="11.5546875" style="1"/>
  </cols>
  <sheetData>
    <row r="2" spans="1:14" ht="45.75" customHeight="1" thickBot="1" x14ac:dyDescent="0.35">
      <c r="B2" s="50"/>
      <c r="C2" s="42" t="s">
        <v>21</v>
      </c>
      <c r="D2" s="42"/>
      <c r="E2" s="42"/>
      <c r="F2" s="42"/>
      <c r="G2" s="40"/>
    </row>
    <row r="3" spans="1:14" s="4" customFormat="1" ht="25.2" customHeight="1" x14ac:dyDescent="0.3">
      <c r="A3" s="49"/>
      <c r="B3" s="50"/>
      <c r="C3" s="43" t="s">
        <v>0</v>
      </c>
      <c r="D3" s="43"/>
      <c r="E3" s="43"/>
      <c r="F3" s="43"/>
      <c r="G3" s="41"/>
      <c r="H3"/>
      <c r="J3" s="43" t="s">
        <v>1</v>
      </c>
      <c r="K3" s="43"/>
      <c r="L3" s="43"/>
      <c r="M3" s="43"/>
    </row>
    <row r="4" spans="1:14" s="11" customFormat="1" ht="13.5" customHeight="1" thickBot="1" x14ac:dyDescent="0.35">
      <c r="A4" s="49"/>
      <c r="G4" s="38"/>
    </row>
    <row r="5" spans="1:14" s="11" customFormat="1" ht="20.100000000000001" customHeight="1" thickBot="1" x14ac:dyDescent="0.35">
      <c r="A5" s="2"/>
      <c r="B5" s="27" t="s">
        <v>2</v>
      </c>
      <c r="C5" s="28" t="s">
        <v>3</v>
      </c>
      <c r="D5" s="29" t="s">
        <v>4</v>
      </c>
      <c r="E5" s="30" t="s">
        <v>5</v>
      </c>
      <c r="F5" s="31" t="s">
        <v>6</v>
      </c>
      <c r="G5" s="37" t="s">
        <v>7</v>
      </c>
      <c r="H5" s="3"/>
      <c r="I5" s="27" t="s">
        <v>2</v>
      </c>
      <c r="J5" s="28" t="s">
        <v>3</v>
      </c>
      <c r="K5" s="29" t="s">
        <v>4</v>
      </c>
      <c r="L5" s="30" t="s">
        <v>5</v>
      </c>
      <c r="M5" s="31" t="s">
        <v>6</v>
      </c>
      <c r="N5" s="32" t="s">
        <v>7</v>
      </c>
    </row>
    <row r="6" spans="1:14" ht="17.100000000000001" customHeight="1" x14ac:dyDescent="0.25">
      <c r="B6" s="5"/>
      <c r="C6" s="6"/>
      <c r="D6" s="7"/>
      <c r="E6" s="6"/>
      <c r="F6" s="8"/>
      <c r="G6" s="9"/>
      <c r="H6" s="10"/>
      <c r="I6" s="5"/>
      <c r="J6" s="6"/>
      <c r="K6" s="7"/>
      <c r="L6" s="6"/>
      <c r="M6" s="8"/>
      <c r="N6" s="9"/>
    </row>
    <row r="7" spans="1:14" ht="17.100000000000001" customHeight="1" x14ac:dyDescent="0.25">
      <c r="B7" s="33">
        <v>1</v>
      </c>
      <c r="C7" s="34" t="s">
        <v>8</v>
      </c>
      <c r="D7" s="35"/>
      <c r="E7" s="35"/>
      <c r="F7" s="35"/>
      <c r="G7" s="35"/>
      <c r="H7" s="10"/>
      <c r="I7" s="33">
        <v>1</v>
      </c>
      <c r="J7" s="34" t="s">
        <v>8</v>
      </c>
      <c r="K7" s="35"/>
      <c r="L7" s="35"/>
      <c r="M7" s="35"/>
      <c r="N7" s="35"/>
    </row>
    <row r="8" spans="1:14" ht="28.5" customHeight="1" x14ac:dyDescent="0.25">
      <c r="B8" s="12">
        <v>1.01</v>
      </c>
      <c r="C8" s="13" t="s">
        <v>22</v>
      </c>
      <c r="D8" s="12" t="s">
        <v>9</v>
      </c>
      <c r="E8" s="12">
        <v>4</v>
      </c>
      <c r="F8" s="14">
        <v>151292</v>
      </c>
      <c r="G8" s="14">
        <f>ROUND(E8*F8,0)</f>
        <v>605168</v>
      </c>
      <c r="I8" s="12">
        <v>1.01</v>
      </c>
      <c r="J8" s="13" t="s">
        <v>22</v>
      </c>
      <c r="K8" s="12" t="s">
        <v>9</v>
      </c>
      <c r="L8" s="12">
        <v>4</v>
      </c>
      <c r="M8" s="14">
        <v>151292</v>
      </c>
      <c r="N8" s="14">
        <f>ROUND(L8*M8,0)</f>
        <v>605168</v>
      </c>
    </row>
    <row r="9" spans="1:14" ht="26.25" customHeight="1" x14ac:dyDescent="0.25">
      <c r="B9" s="12">
        <v>1.02</v>
      </c>
      <c r="C9" s="15" t="s">
        <v>23</v>
      </c>
      <c r="D9" s="12" t="s">
        <v>9</v>
      </c>
      <c r="E9" s="12">
        <v>10000</v>
      </c>
      <c r="F9" s="16">
        <v>12450</v>
      </c>
      <c r="G9" s="14">
        <f t="shared" ref="G9:G10" si="0">ROUND(E9*F9,0)</f>
        <v>124500000</v>
      </c>
      <c r="I9" s="12">
        <v>1.02</v>
      </c>
      <c r="J9" s="15" t="s">
        <v>23</v>
      </c>
      <c r="K9" s="12" t="s">
        <v>9</v>
      </c>
      <c r="L9" s="12">
        <v>10000</v>
      </c>
      <c r="M9" s="16">
        <v>12450</v>
      </c>
      <c r="N9" s="14">
        <f>ROUND(L9*M9,0)</f>
        <v>124500000</v>
      </c>
    </row>
    <row r="10" spans="1:14" ht="34.5" customHeight="1" x14ac:dyDescent="0.25">
      <c r="B10" s="12">
        <v>1.03</v>
      </c>
      <c r="C10" s="15" t="s">
        <v>24</v>
      </c>
      <c r="D10" s="12" t="s">
        <v>9</v>
      </c>
      <c r="E10" s="12">
        <v>1</v>
      </c>
      <c r="F10" s="16">
        <v>102000</v>
      </c>
      <c r="G10" s="14">
        <f t="shared" si="0"/>
        <v>102000</v>
      </c>
      <c r="I10" s="12">
        <v>1.03</v>
      </c>
      <c r="J10" s="15" t="s">
        <v>24</v>
      </c>
      <c r="K10" s="12" t="s">
        <v>9</v>
      </c>
      <c r="L10" s="12">
        <v>1</v>
      </c>
      <c r="M10" s="16">
        <v>102000</v>
      </c>
      <c r="N10" s="14">
        <f>ROUND(L10*M10,0)</f>
        <v>102000</v>
      </c>
    </row>
    <row r="11" spans="1:14" ht="27.75" customHeight="1" x14ac:dyDescent="0.25">
      <c r="B11" s="18"/>
      <c r="C11" s="19"/>
      <c r="D11" s="20"/>
      <c r="E11" s="21"/>
      <c r="F11" s="22" t="s">
        <v>10</v>
      </c>
      <c r="G11" s="17">
        <f>SUM(G8:G10)</f>
        <v>125207168</v>
      </c>
      <c r="I11" s="18"/>
      <c r="J11" s="19"/>
      <c r="K11" s="20"/>
      <c r="L11" s="21"/>
      <c r="M11" s="22" t="s">
        <v>10</v>
      </c>
      <c r="N11" s="17">
        <f>SUM(N8:N10)</f>
        <v>125207168</v>
      </c>
    </row>
    <row r="12" spans="1:14" ht="33" customHeight="1" x14ac:dyDescent="0.25">
      <c r="B12" s="33">
        <v>2</v>
      </c>
      <c r="C12" s="34" t="s">
        <v>11</v>
      </c>
      <c r="D12" s="35"/>
      <c r="E12" s="35"/>
      <c r="F12" s="35"/>
      <c r="G12" s="35"/>
      <c r="H12" s="10"/>
      <c r="I12" s="33">
        <v>2</v>
      </c>
      <c r="J12" s="34" t="s">
        <v>11</v>
      </c>
      <c r="K12" s="35"/>
      <c r="L12" s="35"/>
      <c r="M12" s="35"/>
      <c r="N12" s="35"/>
    </row>
    <row r="13" spans="1:14" ht="30.75" customHeight="1" x14ac:dyDescent="0.25">
      <c r="B13" s="12">
        <v>2.4</v>
      </c>
      <c r="C13" s="13" t="s">
        <v>25</v>
      </c>
      <c r="D13" s="12" t="s">
        <v>9</v>
      </c>
      <c r="E13" s="12">
        <v>6</v>
      </c>
      <c r="F13" s="16">
        <f>3000000*1.56</f>
        <v>4680000</v>
      </c>
      <c r="G13" s="14">
        <f t="shared" ref="G13:G14" si="1">ROUND(E13*F13,0)</f>
        <v>28080000</v>
      </c>
      <c r="I13" s="12">
        <v>1.01</v>
      </c>
      <c r="J13" s="39" t="s">
        <v>27</v>
      </c>
      <c r="K13" s="12" t="s">
        <v>9</v>
      </c>
      <c r="L13" s="39">
        <v>1</v>
      </c>
      <c r="M13" s="16">
        <f>3000000*1.56</f>
        <v>4680000</v>
      </c>
      <c r="N13" s="54">
        <f>L13*M13</f>
        <v>4680000</v>
      </c>
    </row>
    <row r="14" spans="1:14" ht="30.75" customHeight="1" x14ac:dyDescent="0.25">
      <c r="B14" s="12">
        <v>2.5</v>
      </c>
      <c r="C14" s="13" t="s">
        <v>26</v>
      </c>
      <c r="D14" s="12" t="s">
        <v>9</v>
      </c>
      <c r="E14" s="12">
        <v>6</v>
      </c>
      <c r="F14" s="16">
        <f>5050000*1.56</f>
        <v>7878000</v>
      </c>
      <c r="G14" s="14">
        <f t="shared" si="1"/>
        <v>47268000</v>
      </c>
      <c r="M14" s="22" t="s">
        <v>12</v>
      </c>
      <c r="N14" s="54">
        <f>SUM(N13)</f>
        <v>4680000</v>
      </c>
    </row>
    <row r="15" spans="1:14" ht="20.100000000000001" customHeight="1" x14ac:dyDescent="0.25">
      <c r="B15" s="18"/>
      <c r="C15" s="19"/>
      <c r="D15" s="20"/>
      <c r="E15" s="21"/>
      <c r="F15" s="22" t="s">
        <v>12</v>
      </c>
      <c r="G15" s="17">
        <f>SUM(G13:G14)</f>
        <v>75348000</v>
      </c>
    </row>
    <row r="16" spans="1:14" ht="18" customHeight="1" x14ac:dyDescent="0.25"/>
    <row r="17" spans="3:14" ht="18" customHeight="1" x14ac:dyDescent="0.3">
      <c r="C17"/>
      <c r="D17" s="44" t="s">
        <v>13</v>
      </c>
      <c r="E17" s="45"/>
      <c r="F17" s="36"/>
      <c r="G17" s="17">
        <f>G11+G15</f>
        <v>200555168</v>
      </c>
      <c r="K17" s="44" t="s">
        <v>13</v>
      </c>
      <c r="L17" s="52"/>
      <c r="M17" s="45"/>
      <c r="N17" s="17">
        <f>ROUND(N11+N14,0)</f>
        <v>129887168</v>
      </c>
    </row>
    <row r="18" spans="3:14" ht="20.100000000000001" customHeight="1" x14ac:dyDescent="0.25">
      <c r="D18" s="55" t="s">
        <v>14</v>
      </c>
      <c r="E18" s="56"/>
      <c r="F18" s="23">
        <v>0.03</v>
      </c>
      <c r="G18" s="24">
        <f>ROUND($G$17*F18,0)</f>
        <v>6016655</v>
      </c>
      <c r="K18" s="57" t="s">
        <v>14</v>
      </c>
      <c r="L18" s="58"/>
      <c r="M18" s="62">
        <v>0.03</v>
      </c>
      <c r="N18" s="14">
        <f>ROUND(N17*M18,0)</f>
        <v>3896615</v>
      </c>
    </row>
    <row r="19" spans="3:14" ht="18" customHeight="1" x14ac:dyDescent="0.25">
      <c r="D19" s="55" t="s">
        <v>15</v>
      </c>
      <c r="E19" s="56"/>
      <c r="F19" s="23">
        <v>0.1</v>
      </c>
      <c r="G19" s="24">
        <f>ROUND($G$17*F19,0)</f>
        <v>20055517</v>
      </c>
      <c r="K19" s="59" t="s">
        <v>15</v>
      </c>
      <c r="L19" s="60"/>
      <c r="M19" s="61">
        <v>0.1</v>
      </c>
      <c r="N19" s="53">
        <f>ROUND(N17*M19,0)</f>
        <v>12988717</v>
      </c>
    </row>
    <row r="20" spans="3:14" ht="18" customHeight="1" x14ac:dyDescent="0.25">
      <c r="D20" s="46" t="s">
        <v>16</v>
      </c>
      <c r="E20" s="47"/>
      <c r="F20" s="48"/>
      <c r="G20" s="17">
        <f>SUM(G17:G19)</f>
        <v>226627340</v>
      </c>
      <c r="K20" s="46" t="s">
        <v>16</v>
      </c>
      <c r="L20" s="47"/>
      <c r="M20" s="48"/>
      <c r="N20" s="17">
        <f>SUM(N17:N19)</f>
        <v>146772500</v>
      </c>
    </row>
    <row r="21" spans="3:14" x14ac:dyDescent="0.25">
      <c r="D21" s="55" t="s">
        <v>17</v>
      </c>
      <c r="E21" s="56"/>
      <c r="F21" s="23">
        <v>0.19</v>
      </c>
      <c r="G21" s="24">
        <f>ROUND(G20*F21,0)</f>
        <v>43059195</v>
      </c>
      <c r="K21" s="55" t="s">
        <v>17</v>
      </c>
      <c r="L21" s="56"/>
      <c r="M21" s="23">
        <v>0.19</v>
      </c>
      <c r="N21" s="24">
        <f>ROUND(N20*M21,0)</f>
        <v>27886775</v>
      </c>
    </row>
    <row r="22" spans="3:14" ht="19.95" customHeight="1" x14ac:dyDescent="0.25">
      <c r="D22" s="44" t="s">
        <v>19</v>
      </c>
      <c r="E22" s="45"/>
      <c r="F22" s="36"/>
      <c r="G22" s="17">
        <f>ROUND(G20+G21,0)</f>
        <v>269686535</v>
      </c>
      <c r="K22" s="65" t="s">
        <v>28</v>
      </c>
      <c r="L22" s="65"/>
      <c r="M22" s="65"/>
      <c r="N22" s="64">
        <f>SUM(N20:N21)</f>
        <v>174659275</v>
      </c>
    </row>
    <row r="23" spans="3:14" ht="18" customHeight="1" x14ac:dyDescent="0.25">
      <c r="K23" s="63" t="s">
        <v>20</v>
      </c>
      <c r="L23" s="63"/>
      <c r="M23" s="63"/>
      <c r="N23" s="66">
        <f>ROUND(N22*(1+L37),0)</f>
        <v>190378610</v>
      </c>
    </row>
    <row r="24" spans="3:14" ht="18" customHeight="1" x14ac:dyDescent="0.25">
      <c r="D24" s="70"/>
      <c r="E24" s="70"/>
      <c r="F24" s="67"/>
      <c r="G24" s="68"/>
    </row>
    <row r="25" spans="3:14" x14ac:dyDescent="0.25">
      <c r="D25" s="69"/>
      <c r="E25" s="69"/>
      <c r="F25" s="69"/>
      <c r="K25" s="25" t="s">
        <v>18</v>
      </c>
      <c r="L25" s="25"/>
    </row>
    <row r="26" spans="3:14" ht="18" customHeight="1" x14ac:dyDescent="0.25">
      <c r="D26" s="70"/>
      <c r="E26" s="70"/>
      <c r="F26" s="67"/>
      <c r="K26" s="25">
        <v>2013</v>
      </c>
      <c r="L26" s="23">
        <v>1.9400000000000001E-2</v>
      </c>
    </row>
    <row r="27" spans="3:14" x14ac:dyDescent="0.25">
      <c r="D27" s="69"/>
      <c r="E27" s="69"/>
      <c r="F27" s="69"/>
      <c r="K27" s="25">
        <v>2014</v>
      </c>
      <c r="L27" s="23">
        <v>3.6600000000000001E-2</v>
      </c>
    </row>
    <row r="28" spans="3:14" ht="18" customHeight="1" x14ac:dyDescent="0.25">
      <c r="D28" s="70"/>
      <c r="E28" s="70"/>
      <c r="F28" s="67"/>
      <c r="K28" s="25">
        <v>2015</v>
      </c>
      <c r="L28" s="23">
        <v>6.7699999999999996E-2</v>
      </c>
    </row>
    <row r="29" spans="3:14" x14ac:dyDescent="0.25">
      <c r="D29" s="69"/>
      <c r="E29" s="69"/>
      <c r="F29" s="69"/>
      <c r="K29" s="25">
        <v>2016</v>
      </c>
      <c r="L29" s="23">
        <v>5.7500000000000002E-2</v>
      </c>
    </row>
    <row r="30" spans="3:14" ht="18" customHeight="1" x14ac:dyDescent="0.25">
      <c r="D30" s="70"/>
      <c r="E30" s="70"/>
      <c r="F30" s="67"/>
      <c r="K30" s="25">
        <v>2017</v>
      </c>
      <c r="L30" s="23">
        <v>4.0899999999999999E-2</v>
      </c>
    </row>
    <row r="31" spans="3:14" x14ac:dyDescent="0.25">
      <c r="D31" s="69"/>
      <c r="E31" s="69"/>
      <c r="F31" s="69"/>
      <c r="K31" s="25">
        <v>2018</v>
      </c>
      <c r="L31" s="23">
        <v>3.1800000000000002E-2</v>
      </c>
    </row>
    <row r="32" spans="3:14" ht="36" customHeight="1" x14ac:dyDescent="0.25">
      <c r="D32" s="71"/>
      <c r="E32" s="71"/>
      <c r="F32" s="67"/>
      <c r="K32" s="25">
        <v>2019</v>
      </c>
      <c r="L32" s="23">
        <v>3.7999999999999999E-2</v>
      </c>
    </row>
    <row r="33" spans="11:12" x14ac:dyDescent="0.25">
      <c r="K33" s="25">
        <v>2020</v>
      </c>
      <c r="L33" s="23">
        <v>1.61E-2</v>
      </c>
    </row>
    <row r="34" spans="11:12" x14ac:dyDescent="0.25">
      <c r="K34" s="25">
        <v>2021</v>
      </c>
      <c r="L34" s="23">
        <v>5.62E-2</v>
      </c>
    </row>
    <row r="35" spans="11:12" x14ac:dyDescent="0.25">
      <c r="K35" s="12">
        <v>2022</v>
      </c>
      <c r="L35" s="23">
        <v>0.13120000000000001</v>
      </c>
    </row>
    <row r="36" spans="11:12" x14ac:dyDescent="0.25">
      <c r="K36" s="25">
        <v>2023</v>
      </c>
      <c r="L36" s="51">
        <v>9.2799999999999994E-2</v>
      </c>
    </row>
    <row r="37" spans="11:12" x14ac:dyDescent="0.25">
      <c r="K37" s="25">
        <v>2024</v>
      </c>
      <c r="L37" s="26">
        <v>0.09</v>
      </c>
    </row>
    <row r="38" spans="11:12" x14ac:dyDescent="0.25">
      <c r="K38" s="25">
        <v>2025</v>
      </c>
      <c r="L38" s="26">
        <v>0.1</v>
      </c>
    </row>
    <row r="39" spans="11:12" x14ac:dyDescent="0.25">
      <c r="K39" s="25">
        <v>2026</v>
      </c>
      <c r="L39" s="26">
        <v>0.1</v>
      </c>
    </row>
  </sheetData>
  <protectedRanges>
    <protectedRange sqref="F11 F15 M11 M14" name="Rango1_1_1"/>
    <protectedRange sqref="F18:F19" name="Rango5_1"/>
  </protectedRanges>
  <mergeCells count="18">
    <mergeCell ref="K20:M20"/>
    <mergeCell ref="K21:L21"/>
    <mergeCell ref="K22:M22"/>
    <mergeCell ref="K23:M23"/>
    <mergeCell ref="K18:L18"/>
    <mergeCell ref="J3:M3"/>
    <mergeCell ref="A3:A4"/>
    <mergeCell ref="D17:E17"/>
    <mergeCell ref="B2:B3"/>
    <mergeCell ref="K17:M17"/>
    <mergeCell ref="D18:E18"/>
    <mergeCell ref="D19:E19"/>
    <mergeCell ref="K19:L19"/>
    <mergeCell ref="C2:F2"/>
    <mergeCell ref="C3:F3"/>
    <mergeCell ref="D22:E22"/>
    <mergeCell ref="D20:F20"/>
    <mergeCell ref="D21:E2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cb8d55-8d99-45c9-b753-dbe5467c31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2D575664F71449BF52ECEBEE3E13E9" ma:contentTypeVersion="10" ma:contentTypeDescription="Create a new document." ma:contentTypeScope="" ma:versionID="e36039e1d5b48f0bfcaa16f3237734fa">
  <xsd:schema xmlns:xsd="http://www.w3.org/2001/XMLSchema" xmlns:xs="http://www.w3.org/2001/XMLSchema" xmlns:p="http://schemas.microsoft.com/office/2006/metadata/properties" xmlns:ns2="99cb8d55-8d99-45c9-b753-dbe5467c31f1" targetNamespace="http://schemas.microsoft.com/office/2006/metadata/properties" ma:root="true" ma:fieldsID="01c81e0c8ebb74c1bf6dd565cea4269c" ns2:_="">
    <xsd:import namespace="99cb8d55-8d99-45c9-b753-dbe5467c3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cb8d55-8d99-45c9-b753-dbe5467c3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9eb28b8-418d-4e4f-834a-21a5a75d3e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2FC39E-8E43-4DF7-A28B-28BC25AC5E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67B3E-01CA-4238-A635-03BFC20FBF23}">
  <ds:schemaRefs>
    <ds:schemaRef ds:uri="http://schemas.microsoft.com/office/2006/metadata/properties"/>
    <ds:schemaRef ds:uri="http://schemas.microsoft.com/office/infopath/2007/PartnerControls"/>
    <ds:schemaRef ds:uri="99cb8d55-8d99-45c9-b753-dbe5467c31f1"/>
  </ds:schemaRefs>
</ds:datastoreItem>
</file>

<file path=customXml/itemProps3.xml><?xml version="1.0" encoding="utf-8"?>
<ds:datastoreItem xmlns:ds="http://schemas.openxmlformats.org/officeDocument/2006/customXml" ds:itemID="{CA039520-43F4-4C81-9384-3DD181EE4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cb8d55-8d99-45c9-b753-dbe5467c31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Alejandra Salas Aquino</dc:creator>
  <cp:keywords/>
  <dc:description/>
  <cp:lastModifiedBy>Alexandra Bernal Escalante</cp:lastModifiedBy>
  <cp:revision/>
  <dcterms:created xsi:type="dcterms:W3CDTF">2023-10-07T02:25:09Z</dcterms:created>
  <dcterms:modified xsi:type="dcterms:W3CDTF">2024-08-22T18:48:56Z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0x010100332D575664F71449BF52ECEBEE3E13E9</vt:lpwstr>
  </property>
  <property fmtid="{D5CDD505-2E9C-101B-9397-08002B2CF9AE}" pid="3" name="MediaServiceImageTags">
    <vt:lpwstr/>
  </property>
</Properties>
</file>