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715" windowHeight="9525" activeTab="1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2" i="2" l="1"/>
  <c r="I2" i="2"/>
  <c r="E7" i="3" l="1"/>
  <c r="F7" i="3"/>
  <c r="B7" i="3"/>
  <c r="A7" i="3"/>
  <c r="C7" i="2"/>
  <c r="L2" i="2"/>
  <c r="E7" i="2" s="1"/>
  <c r="A11" i="2"/>
  <c r="K2" i="2" l="1"/>
  <c r="M2" i="2" s="1"/>
  <c r="H2" i="1"/>
  <c r="G2" i="1"/>
  <c r="I2" i="1"/>
  <c r="B7" i="1" s="1"/>
  <c r="A7" i="2" l="1"/>
  <c r="B7" i="2" s="1"/>
  <c r="D7" i="2"/>
  <c r="J2" i="1"/>
  <c r="C7" i="1"/>
  <c r="D7" i="1"/>
  <c r="G7" i="2" l="1"/>
  <c r="F7" i="2"/>
  <c r="N2" i="1"/>
  <c r="H7" i="2" l="1"/>
  <c r="K2" i="1"/>
  <c r="M2" i="1" s="1"/>
  <c r="A7" i="1" l="1"/>
  <c r="I7" i="1" s="1"/>
  <c r="E7" i="1" l="1"/>
  <c r="F7" i="1"/>
  <c r="G7" i="1" l="1"/>
  <c r="J7" i="1" s="1"/>
  <c r="M7" i="1" s="1"/>
</calcChain>
</file>

<file path=xl/sharedStrings.xml><?xml version="1.0" encoding="utf-8"?>
<sst xmlns="http://schemas.openxmlformats.org/spreadsheetml/2006/main" count="59" uniqueCount="54">
  <si>
    <t>X</t>
  </si>
  <si>
    <t>Y</t>
  </si>
  <si>
    <t>Radius</t>
  </si>
  <si>
    <t>Abstand</t>
  </si>
  <si>
    <t>Xn</t>
  </si>
  <si>
    <t>Yn</t>
  </si>
  <si>
    <t>Xtmp</t>
  </si>
  <si>
    <t>Ytmp</t>
  </si>
  <si>
    <t>Xs</t>
  </si>
  <si>
    <t>Xo</t>
  </si>
  <si>
    <t>Yo</t>
  </si>
  <si>
    <t>Ydelta</t>
  </si>
  <si>
    <t>r1Vector_X</t>
  </si>
  <si>
    <t>r1Vector_Y</t>
  </si>
  <si>
    <t>r2Vector_X</t>
  </si>
  <si>
    <t>r2Vector_Y</t>
  </si>
  <si>
    <t>Zähler</t>
  </si>
  <si>
    <t>Nenner</t>
  </si>
  <si>
    <t>Absolute Position X Achse</t>
  </si>
  <si>
    <t>Winkel 0-180</t>
  </si>
  <si>
    <t>Kreuzprodukt</t>
  </si>
  <si>
    <t>Winkel 0 -360</t>
  </si>
  <si>
    <t>Absolute Position C Achse</t>
  </si>
  <si>
    <t>Xv</t>
  </si>
  <si>
    <t>Yv</t>
  </si>
  <si>
    <t>Ys</t>
  </si>
  <si>
    <t>Winkel</t>
  </si>
  <si>
    <t>rX_ActPos</t>
  </si>
  <si>
    <t>rX_d</t>
  </si>
  <si>
    <t>rX_s</t>
  </si>
  <si>
    <t>rY_s</t>
  </si>
  <si>
    <t>rX_v</t>
  </si>
  <si>
    <t>rY_v</t>
  </si>
  <si>
    <t>rX_m</t>
  </si>
  <si>
    <t>rY_m</t>
  </si>
  <si>
    <t>rX_visio</t>
  </si>
  <si>
    <t>rY_visio</t>
  </si>
  <si>
    <t>rX_vector</t>
  </si>
  <si>
    <t>rY_vector</t>
  </si>
  <si>
    <t>rDx1</t>
  </si>
  <si>
    <t>rRadius</t>
  </si>
  <si>
    <t>rZaehler</t>
  </si>
  <si>
    <t>rNenner</t>
  </si>
  <si>
    <t>rDx2</t>
  </si>
  <si>
    <t>X1</t>
  </si>
  <si>
    <t>Y1</t>
  </si>
  <si>
    <t>X2</t>
  </si>
  <si>
    <t>Y2</t>
  </si>
  <si>
    <t>X3</t>
  </si>
  <si>
    <t>Y3</t>
  </si>
  <si>
    <t>X4</t>
  </si>
  <si>
    <t>Y4</t>
  </si>
  <si>
    <t>X_Versatz</t>
  </si>
  <si>
    <t>Y_Versatz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</si>
</sst>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11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D23" sqref="D23"/>
    </sheetView>
  </sheetViews>
  <sheetFormatPr baseColWidth="10" defaultRowHeight="15" x14ac:dyDescent="0.25"/>
  <cols>
    <col min="1" max="4" width="11.42578125" style="1"/>
    <col min="5" max="5" width="11" style="1" customWidth="1"/>
    <col min="6" max="6" width="9.7109375" style="1" customWidth="1"/>
    <col min="7" max="7" width="12.28515625" style="1" customWidth="1"/>
    <col min="8" max="8" width="9" style="1" customWidth="1"/>
    <col min="9" max="9" width="12.7109375" style="1" customWidth="1"/>
    <col min="10" max="10" width="13.5703125" style="1" customWidth="1"/>
    <col min="11" max="11" width="11.42578125" style="1"/>
    <col min="12" max="12" width="7.140625" style="1" customWidth="1"/>
    <col min="13" max="13" width="26.42578125" style="1" customWidth="1"/>
    <col min="14" max="14" width="16.7109375" style="1" customWidth="1"/>
  </cols>
  <sheetData>
    <row r="1" spans="1:14" x14ac:dyDescent="0.25">
      <c r="A1" s="2" t="s">
        <v>4</v>
      </c>
      <c r="B1" s="2" t="s">
        <v>5</v>
      </c>
      <c r="C1" s="2" t="s">
        <v>0</v>
      </c>
      <c r="D1" s="2" t="s">
        <v>1</v>
      </c>
      <c r="E1" s="2" t="s">
        <v>9</v>
      </c>
      <c r="F1" s="2" t="s">
        <v>10</v>
      </c>
      <c r="G1" s="2" t="s">
        <v>6</v>
      </c>
      <c r="H1" s="2" t="s">
        <v>7</v>
      </c>
      <c r="I1" s="2" t="s">
        <v>11</v>
      </c>
      <c r="J1" s="2" t="s">
        <v>2</v>
      </c>
      <c r="K1" s="2" t="s">
        <v>3</v>
      </c>
      <c r="L1" s="2" t="s">
        <v>8</v>
      </c>
      <c r="M1" s="2" t="s">
        <v>18</v>
      </c>
      <c r="N1" s="2"/>
    </row>
    <row r="2" spans="1:14" x14ac:dyDescent="0.25">
      <c r="A2" s="3">
        <v>2</v>
      </c>
      <c r="B2" s="3">
        <v>2</v>
      </c>
      <c r="C2" s="3">
        <v>-9.6839999999999993</v>
      </c>
      <c r="D2" s="3">
        <v>2</v>
      </c>
      <c r="E2" s="3">
        <v>2</v>
      </c>
      <c r="F2" s="3">
        <v>2</v>
      </c>
      <c r="G2" s="3">
        <f>C2-A2</f>
        <v>-11.683999999999999</v>
      </c>
      <c r="H2" s="3">
        <f>D2-B2</f>
        <v>0</v>
      </c>
      <c r="I2" s="3">
        <f>B2*-1-F2</f>
        <v>-4</v>
      </c>
      <c r="J2" s="3">
        <f>SQRT(G2*G2+H2*H2)</f>
        <v>11.683999999999999</v>
      </c>
      <c r="K2" s="3">
        <f>SQRT(J2*J2-I2*I2)</f>
        <v>10.977971397302873</v>
      </c>
      <c r="L2" s="3">
        <v>30</v>
      </c>
      <c r="M2" s="3">
        <f>(K2-A2)+L2-E2</f>
        <v>36.977971397302873</v>
      </c>
      <c r="N2" s="3">
        <f>IF(J2*J2-I2*I2&gt;=0,SQRT(J2*J2-I2*I2),TEXT("Position kann nicht erreicht werden","#"))</f>
        <v>10.977971397302873</v>
      </c>
    </row>
    <row r="6" spans="1:14" x14ac:dyDescent="0.25">
      <c r="A6" s="2" t="s">
        <v>12</v>
      </c>
      <c r="B6" s="2" t="s">
        <v>13</v>
      </c>
      <c r="C6" s="2" t="s">
        <v>14</v>
      </c>
      <c r="D6" s="2" t="s">
        <v>15</v>
      </c>
      <c r="E6" s="2" t="s">
        <v>16</v>
      </c>
      <c r="F6" s="2" t="s">
        <v>17</v>
      </c>
      <c r="G6" s="2" t="s">
        <v>19</v>
      </c>
      <c r="H6" s="2"/>
      <c r="I6" s="2" t="s">
        <v>20</v>
      </c>
      <c r="J6" s="2" t="s">
        <v>21</v>
      </c>
      <c r="K6" s="2"/>
      <c r="L6" s="2"/>
      <c r="M6" s="2" t="s">
        <v>22</v>
      </c>
      <c r="N6" s="2"/>
    </row>
    <row r="7" spans="1:14" x14ac:dyDescent="0.25">
      <c r="A7" s="3">
        <f>K2*-1</f>
        <v>-10.977971397302873</v>
      </c>
      <c r="B7" s="3">
        <f>I2</f>
        <v>-4</v>
      </c>
      <c r="C7" s="3">
        <f>C2-A2</f>
        <v>-11.683999999999999</v>
      </c>
      <c r="D7" s="3">
        <f>D2-B2</f>
        <v>0</v>
      </c>
      <c r="E7" s="3">
        <f>A7*C7+B7*D7</f>
        <v>128.26661780608677</v>
      </c>
      <c r="F7" s="3">
        <f>SQRT(A7*A7+B7*B7)*SQRT(C7*C7+D7*D7)</f>
        <v>136.51585599999999</v>
      </c>
      <c r="G7" s="3">
        <f>ACOS(E7/F7)/PI()*180</f>
        <v>20.020022788361874</v>
      </c>
      <c r="H7" s="3"/>
      <c r="I7" s="3">
        <f>D7*A7-B7*C7</f>
        <v>-46.735999999999997</v>
      </c>
      <c r="J7" s="3">
        <f>IF(I7&gt;0,360-G7,G7)</f>
        <v>20.020022788361874</v>
      </c>
      <c r="K7" s="3"/>
      <c r="L7" s="3"/>
      <c r="M7" s="3">
        <f>360-J7</f>
        <v>339.97997721163813</v>
      </c>
      <c r="N7" s="3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K13" sqref="K13"/>
    </sheetView>
  </sheetViews>
  <sheetFormatPr baseColWidth="10" defaultRowHeight="15" x14ac:dyDescent="0.25"/>
  <cols>
    <col min="13" max="13" width="15.7109375" customWidth="1"/>
  </cols>
  <sheetData>
    <row r="1" spans="1:13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40</v>
      </c>
    </row>
    <row r="2" spans="1:13" x14ac:dyDescent="0.25">
      <c r="A2">
        <v>2.5598999999999998</v>
      </c>
      <c r="B2">
        <v>2.5388999999999999</v>
      </c>
      <c r="C2">
        <v>0</v>
      </c>
      <c r="D2" s="5">
        <v>-8.8299997150897997E-3</v>
      </c>
      <c r="E2" s="5">
        <v>2.2000000171828999E-4</v>
      </c>
      <c r="F2" s="5">
        <v>7.9699996858835203E-3</v>
      </c>
      <c r="G2" s="5">
        <v>1.4E-3</v>
      </c>
      <c r="H2" s="5">
        <v>-1.6199999999999999E-2</v>
      </c>
      <c r="I2" s="5">
        <f>E2-G2</f>
        <v>-1.1799999982817101E-3</v>
      </c>
      <c r="J2">
        <f>H2-F2</f>
        <v>-2.4169999685883521E-2</v>
      </c>
      <c r="K2">
        <f>A2-B2+C2-I2</f>
        <v>2.2179999998281616E-2</v>
      </c>
      <c r="L2">
        <f>J2-D2</f>
        <v>-1.5339999970793721E-2</v>
      </c>
      <c r="M2">
        <f>SQRT(K2*K2+L2*L2)</f>
        <v>2.6967906834378597E-2</v>
      </c>
    </row>
    <row r="6" spans="1:13" x14ac:dyDescent="0.25">
      <c r="A6" t="s">
        <v>39</v>
      </c>
      <c r="B6" t="s">
        <v>12</v>
      </c>
      <c r="C6" t="s">
        <v>13</v>
      </c>
      <c r="D6" t="s">
        <v>14</v>
      </c>
      <c r="E6" t="s">
        <v>15</v>
      </c>
      <c r="F6" t="s">
        <v>41</v>
      </c>
      <c r="G6" t="s">
        <v>42</v>
      </c>
      <c r="H6" s="4" t="s">
        <v>26</v>
      </c>
    </row>
    <row r="7" spans="1:13" x14ac:dyDescent="0.25">
      <c r="A7">
        <f>SQRT(M2*M2-D2*D2)</f>
        <v>2.5481348160158988E-2</v>
      </c>
      <c r="B7">
        <f>A7</f>
        <v>2.5481348160158988E-2</v>
      </c>
      <c r="C7">
        <f>D2*-1</f>
        <v>8.8299997150897997E-3</v>
      </c>
      <c r="D7">
        <f>K2</f>
        <v>2.2179999998281616E-2</v>
      </c>
      <c r="E7">
        <f>L2</f>
        <v>-1.5339999970793721E-2</v>
      </c>
      <c r="F7">
        <f>B7*D7+C7*E7</f>
        <v>4.2972410677695352E-4</v>
      </c>
      <c r="G7">
        <f>SQRT(B7*B7+C7*C7)*SQRT(D7*D7+E7*E7)</f>
        <v>7.272679990277238E-4</v>
      </c>
      <c r="H7" s="4">
        <f>ACOS(F7/G7)/PI()*180</f>
        <v>53.780910872411212</v>
      </c>
    </row>
    <row r="10" spans="1:13" x14ac:dyDescent="0.25">
      <c r="A10" s="4" t="s">
        <v>43</v>
      </c>
    </row>
    <row r="11" spans="1:13" x14ac:dyDescent="0.25">
      <c r="A11" s="4">
        <f>B2-I2</f>
        <v>2.5400799999982815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7" sqref="E7"/>
    </sheetView>
  </sheetViews>
  <sheetFormatPr baseColWidth="10" defaultRowHeight="15" x14ac:dyDescent="0.25"/>
  <cols>
    <col min="1" max="8" width="11.42578125" style="7"/>
    <col min="9" max="12" width="11.42578125" style="6"/>
    <col min="13" max="13" width="15.7109375" style="6" customWidth="1"/>
    <col min="14" max="16384" width="11.42578125" style="6"/>
  </cols>
  <sheetData>
    <row r="1" spans="1:8" x14ac:dyDescent="0.25">
      <c r="A1" s="7" t="s">
        <v>44</v>
      </c>
      <c r="B1" s="7" t="s">
        <v>45</v>
      </c>
      <c r="C1" s="7" t="s">
        <v>46</v>
      </c>
      <c r="D1" s="7" t="s">
        <v>47</v>
      </c>
      <c r="E1" s="7" t="s">
        <v>48</v>
      </c>
      <c r="F1" s="7" t="s">
        <v>49</v>
      </c>
      <c r="G1" s="7" t="s">
        <v>50</v>
      </c>
      <c r="H1" s="7" t="s">
        <v>51</v>
      </c>
    </row>
    <row r="2" spans="1:8" x14ac:dyDescent="0.25">
      <c r="A2" s="7">
        <v>-6.4999999999999997E-4</v>
      </c>
      <c r="B2" s="7">
        <v>2.4500000000000001E-2</v>
      </c>
      <c r="C2" s="7">
        <v>2.5059999999999999E-2</v>
      </c>
      <c r="D2" s="7">
        <v>3.2000000000000003E-4</v>
      </c>
      <c r="E2" s="7">
        <v>1E-3</v>
      </c>
      <c r="F2" s="7">
        <v>-2.5680000000000001E-2</v>
      </c>
      <c r="G2" s="7">
        <v>-2.5069999999999999E-2</v>
      </c>
      <c r="H2" s="7">
        <v>-1.5E-3</v>
      </c>
    </row>
    <row r="6" spans="1:8" x14ac:dyDescent="0.25">
      <c r="A6" s="7" t="s">
        <v>8</v>
      </c>
      <c r="B6" s="7" t="s">
        <v>25</v>
      </c>
      <c r="C6" s="7" t="s">
        <v>23</v>
      </c>
      <c r="D6" s="7" t="s">
        <v>24</v>
      </c>
      <c r="E6" s="7" t="s">
        <v>52</v>
      </c>
      <c r="F6" s="7" t="s">
        <v>53</v>
      </c>
    </row>
    <row r="7" spans="1:8" x14ac:dyDescent="0.25">
      <c r="A7" s="7">
        <f>(A2+C2+E2+G2)/4</f>
        <v>8.5000000000000006E-5</v>
      </c>
      <c r="B7" s="7">
        <f>(B2+D2+F2+H2)/4</f>
        <v>-5.8999999999999992E-4</v>
      </c>
      <c r="C7" s="7">
        <v>2.9999999999999997E-4</v>
      </c>
      <c r="D7" s="7">
        <v>8.9999999999999993E-3</v>
      </c>
      <c r="E7" s="7">
        <f>A7-C7</f>
        <v>-2.1499999999999997E-4</v>
      </c>
      <c r="F7" s="7">
        <f>D7-B7</f>
        <v>9.5899999999999996E-3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Palumbo Marco</dc:creator>
  <cp:lastModifiedBy>Palumbo Marco</cp:lastModifiedBy>
  <dcterms:created xsi:type="dcterms:W3CDTF">2014-10-15T09:40:28Z</dcterms:created>
  <dcterms:modified xsi:type="dcterms:W3CDTF">2014-11-12T15:48:29Z</dcterms:modified>
</cp:coreProperties>
</file>