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6115" windowHeight="4890" activeTab="2"/>
  </bookViews>
  <sheets>
    <sheet name="Hoja1" sheetId="1" r:id="rId1"/>
    <sheet name="Hoja2" sheetId="2" r:id="rId2"/>
    <sheet name="Hoja3" sheetId="3" r:id="rId3"/>
  </sheets>
  <calcPr calcId="145621"/>
</workbook>
</file>

<file path=xl/calcChain.xml><?xml version="1.0" encoding="utf-8"?>
<calcChain xmlns="http://schemas.openxmlformats.org/spreadsheetml/2006/main">
  <c r="O21" i="3" l="1"/>
  <c r="O20" i="3"/>
  <c r="F10" i="3"/>
  <c r="H10" i="3" s="1"/>
  <c r="F11" i="3"/>
  <c r="H11" i="3" s="1"/>
  <c r="I11" i="3" s="1"/>
  <c r="K40" i="1"/>
  <c r="K39" i="1"/>
  <c r="M39" i="1" s="1"/>
  <c r="N39" i="1" s="1"/>
  <c r="H32" i="1"/>
  <c r="H24" i="1"/>
  <c r="U9" i="1"/>
  <c r="U10" i="1"/>
  <c r="U11" i="1"/>
  <c r="U12" i="1"/>
  <c r="U13" i="1"/>
  <c r="U14" i="1"/>
  <c r="U15" i="1"/>
  <c r="U16" i="1"/>
  <c r="U17" i="1"/>
  <c r="U18" i="1"/>
  <c r="U19" i="1"/>
  <c r="U20" i="1"/>
  <c r="U21" i="1"/>
  <c r="U22" i="1"/>
  <c r="U23" i="1"/>
  <c r="U24" i="1"/>
  <c r="U8" i="1"/>
  <c r="O23" i="1"/>
  <c r="J23" i="1"/>
  <c r="G24" i="1"/>
  <c r="F24" i="1"/>
  <c r="H23" i="1"/>
  <c r="E24" i="1"/>
  <c r="K19" i="1"/>
  <c r="K20" i="1" s="1"/>
  <c r="K21" i="1" s="1"/>
  <c r="K22" i="1" s="1"/>
  <c r="P22" i="1" s="1"/>
  <c r="L19" i="1"/>
  <c r="L20" i="1" s="1"/>
  <c r="L21" i="1" s="1"/>
  <c r="L22" i="1" s="1"/>
  <c r="Q22" i="1" s="1"/>
  <c r="J21" i="1"/>
  <c r="J22" i="1" s="1"/>
  <c r="O22" i="1" s="1"/>
  <c r="J20" i="1"/>
  <c r="O20" i="1" s="1"/>
  <c r="J19" i="1"/>
  <c r="O19" i="1" s="1"/>
  <c r="H30" i="1"/>
  <c r="H29" i="1"/>
  <c r="J15" i="1"/>
  <c r="O15" i="1" s="1"/>
  <c r="K14" i="1"/>
  <c r="P14" i="1" s="1"/>
  <c r="J14" i="1"/>
  <c r="O14" i="1" s="1"/>
  <c r="Q13" i="1"/>
  <c r="K13" i="1"/>
  <c r="P13" i="1" s="1"/>
  <c r="L13" i="1"/>
  <c r="L14" i="1" s="1"/>
  <c r="J13" i="1"/>
  <c r="O13" i="1" s="1"/>
  <c r="J12" i="1"/>
  <c r="O12" i="1"/>
  <c r="O8" i="1"/>
  <c r="O9" i="1"/>
  <c r="O10" i="1"/>
  <c r="O11" i="1"/>
  <c r="O7" i="1"/>
  <c r="K7" i="1"/>
  <c r="K8" i="1" s="1"/>
  <c r="K9" i="1" s="1"/>
  <c r="K10" i="1" s="1"/>
  <c r="K11" i="1" s="1"/>
  <c r="K12" i="1" s="1"/>
  <c r="L7" i="1"/>
  <c r="Q7" i="1" s="1"/>
  <c r="J11" i="1"/>
  <c r="J10" i="1"/>
  <c r="J9" i="1"/>
  <c r="J8" i="1"/>
  <c r="J7" i="1"/>
  <c r="F32" i="1"/>
  <c r="G32" i="1"/>
  <c r="E32" i="1"/>
  <c r="H31" i="1"/>
  <c r="H8" i="1"/>
  <c r="H9" i="1"/>
  <c r="H10" i="1"/>
  <c r="H11" i="1"/>
  <c r="H12" i="1"/>
  <c r="H13" i="1"/>
  <c r="H14" i="1"/>
  <c r="H15" i="1"/>
  <c r="H16" i="1"/>
  <c r="H17" i="1"/>
  <c r="H18" i="1"/>
  <c r="H19" i="1"/>
  <c r="H20" i="1"/>
  <c r="H21" i="1"/>
  <c r="H22" i="1"/>
  <c r="H7" i="1"/>
  <c r="I10" i="3" l="1"/>
  <c r="M40" i="1"/>
  <c r="N40" i="1" s="1"/>
  <c r="Q14" i="1"/>
  <c r="L15" i="1"/>
  <c r="P12" i="1"/>
  <c r="M12" i="1"/>
  <c r="L23" i="1"/>
  <c r="Q23" i="1" s="1"/>
  <c r="M22" i="1"/>
  <c r="M14" i="1"/>
  <c r="R14" i="1" s="1"/>
  <c r="Q19" i="1"/>
  <c r="K23" i="1"/>
  <c r="M21" i="1"/>
  <c r="R21" i="1" s="1"/>
  <c r="M13" i="1"/>
  <c r="R13" i="1" s="1"/>
  <c r="P19" i="1"/>
  <c r="M20" i="1"/>
  <c r="P8" i="1"/>
  <c r="L8" i="1"/>
  <c r="M19" i="1"/>
  <c r="R19" i="1" s="1"/>
  <c r="M11" i="1"/>
  <c r="R11" i="1" s="1"/>
  <c r="P11" i="1"/>
  <c r="M10" i="1"/>
  <c r="R10" i="1" s="1"/>
  <c r="M9" i="1"/>
  <c r="P7" i="1"/>
  <c r="K15" i="1"/>
  <c r="M7" i="1"/>
  <c r="R7" i="1" s="1"/>
  <c r="M8" i="1"/>
  <c r="P20" i="1"/>
  <c r="R12" i="1"/>
  <c r="R22" i="1"/>
  <c r="J16" i="1"/>
  <c r="P21" i="1"/>
  <c r="R9" i="1"/>
  <c r="Q21" i="1"/>
  <c r="R20" i="1"/>
  <c r="R8" i="1"/>
  <c r="O21" i="1"/>
  <c r="Q20" i="1"/>
  <c r="P10" i="1"/>
  <c r="P9" i="1"/>
  <c r="Q15" i="1" l="1"/>
  <c r="L16" i="1"/>
  <c r="L9" i="1"/>
  <c r="Q8" i="1"/>
  <c r="M15" i="1"/>
  <c r="R15" i="1" s="1"/>
  <c r="P15" i="1"/>
  <c r="K16" i="1"/>
  <c r="M23" i="1"/>
  <c r="R23" i="1" s="1"/>
  <c r="P23" i="1"/>
  <c r="O16" i="1"/>
  <c r="J17" i="1"/>
  <c r="Q16" i="1" l="1"/>
  <c r="L17" i="1"/>
  <c r="P16" i="1"/>
  <c r="M16" i="1"/>
  <c r="R16" i="1" s="1"/>
  <c r="K17" i="1"/>
  <c r="L10" i="1"/>
  <c r="Q9" i="1"/>
  <c r="O17" i="1"/>
  <c r="J18" i="1"/>
  <c r="O18" i="1" s="1"/>
  <c r="M17" i="1" l="1"/>
  <c r="R17" i="1" s="1"/>
  <c r="K18" i="1"/>
  <c r="P17" i="1"/>
  <c r="Q17" i="1"/>
  <c r="L18" i="1"/>
  <c r="Q18" i="1" s="1"/>
  <c r="Q10" i="1"/>
  <c r="L11" i="1"/>
  <c r="Q11" i="1" l="1"/>
  <c r="L12" i="1"/>
  <c r="Q12" i="1" s="1"/>
  <c r="P18" i="1"/>
  <c r="M18" i="1"/>
  <c r="R18" i="1" s="1"/>
</calcChain>
</file>

<file path=xl/sharedStrings.xml><?xml version="1.0" encoding="utf-8"?>
<sst xmlns="http://schemas.openxmlformats.org/spreadsheetml/2006/main" count="32" uniqueCount="21">
  <si>
    <t>B&amp;H</t>
  </si>
  <si>
    <t>CNY</t>
  </si>
  <si>
    <t>BTC</t>
  </si>
  <si>
    <t>Over B&amp;H</t>
  </si>
  <si>
    <t>BLACK SWAN</t>
  </si>
  <si>
    <t>Averages:</t>
  </si>
  <si>
    <t>BTCCNY Huobi 15m</t>
  </si>
  <si>
    <t>RESULTS - MONTHLY</t>
  </si>
  <si>
    <t>RESULTS - 6 MONTHS</t>
  </si>
  <si>
    <t>(*) This table displays actual results from Cryptotrader WITHOUT LEVERAGE</t>
  </si>
  <si>
    <t xml:space="preserve">Considerations: </t>
  </si>
  <si>
    <t>(1) This table displays actual results WITHOUT LEVERAGE
(2) Values could change slightly depending on options selected (default) and user timezone (GMT)
(3) Do your own diligence and investigate any period you wish using the provided backtest links</t>
  </si>
  <si>
    <t>Price</t>
  </si>
  <si>
    <t>Months</t>
  </si>
  <si>
    <t>Saves</t>
  </si>
  <si>
    <t>Discount (%)</t>
  </si>
  <si>
    <t>Total</t>
  </si>
  <si>
    <t>Price $</t>
  </si>
  <si>
    <t>1 Month</t>
  </si>
  <si>
    <t>3 Months</t>
  </si>
  <si>
    <t>6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</si>
</sst>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b/>
      <sz val="18"/>
      <color theme="0"/>
      <name val="Calibri"/>
      <family val="2"/>
      <scheme val="minor"/>
    </font>
    <font>
      <b/>
      <sz val="11"/>
      <color rgb="FFFF0000"/>
      <name val="Calibri"/>
      <family val="2"/>
      <scheme val="minor"/>
    </font>
    <font>
      <b/>
      <i/>
      <sz val="11"/>
      <name val="Calibri"/>
      <family val="2"/>
      <scheme val="minor"/>
    </font>
    <font>
      <i/>
      <sz val="11"/>
      <color theme="1"/>
      <name val="Calibri"/>
      <family val="2"/>
      <scheme val="minor"/>
    </font>
    <font>
      <i/>
      <sz val="11"/>
      <name val="Calibri"/>
      <family val="2"/>
      <scheme val="minor"/>
    </font>
    <font>
      <b/>
      <sz val="9"/>
      <color theme="1"/>
      <name val="Calibri"/>
      <family val="2"/>
      <scheme val="minor"/>
    </font>
    <font>
      <b/>
      <sz val="8"/>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0" fillId="0" borderId="1" xfId="0" applyBorder="1"/>
    <xf numFmtId="10" fontId="0" fillId="0" borderId="0" xfId="0" applyNumberFormat="1"/>
    <xf numFmtId="10" fontId="5" fillId="0" borderId="1" xfId="1" applyNumberFormat="1" applyFont="1" applyBorder="1"/>
    <xf numFmtId="0" fontId="0" fillId="2" borderId="0" xfId="0" applyFill="1"/>
    <xf numFmtId="0" fontId="4" fillId="2" borderId="0" xfId="0" applyFont="1" applyFill="1"/>
    <xf numFmtId="0" fontId="0" fillId="3" borderId="1" xfId="0" applyFill="1" applyBorder="1"/>
    <xf numFmtId="0" fontId="6" fillId="2" borderId="0" xfId="0" applyFont="1" applyFill="1"/>
    <xf numFmtId="14" fontId="0" fillId="4" borderId="1" xfId="0" applyNumberFormat="1" applyFill="1" applyBorder="1" applyAlignment="1">
      <alignment horizontal="center"/>
    </xf>
    <xf numFmtId="0" fontId="7" fillId="2" borderId="0" xfId="0" applyFont="1" applyFill="1"/>
    <xf numFmtId="0" fontId="0" fillId="5" borderId="0" xfId="0" applyFill="1"/>
    <xf numFmtId="10" fontId="8" fillId="0" borderId="1" xfId="1" applyNumberFormat="1" applyFont="1" applyBorder="1"/>
    <xf numFmtId="10" fontId="5" fillId="8" borderId="1" xfId="1" applyNumberFormat="1" applyFont="1" applyFill="1" applyBorder="1"/>
    <xf numFmtId="10" fontId="5" fillId="7" borderId="1" xfId="0" applyNumberFormat="1" applyFont="1" applyFill="1" applyBorder="1"/>
    <xf numFmtId="0" fontId="2" fillId="2" borderId="0" xfId="0" applyFont="1" applyFill="1" applyAlignment="1">
      <alignment horizontal="right"/>
    </xf>
    <xf numFmtId="0" fontId="3" fillId="2" borderId="0" xfId="0" applyFont="1" applyFill="1" applyAlignment="1">
      <alignment horizontal="center"/>
    </xf>
    <xf numFmtId="0" fontId="0" fillId="2" borderId="0" xfId="0" applyFill="1" applyBorder="1"/>
    <xf numFmtId="10" fontId="5" fillId="2" borderId="0" xfId="0" applyNumberFormat="1" applyFont="1"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14" fontId="9" fillId="6" borderId="1" xfId="0" applyNumberFormat="1" applyFont="1" applyFill="1" applyBorder="1" applyAlignment="1">
      <alignment horizontal="center"/>
    </xf>
    <xf numFmtId="10" fontId="5" fillId="6" borderId="1" xfId="0" applyNumberFormat="1" applyFont="1" applyFill="1" applyBorder="1"/>
    <xf numFmtId="10" fontId="0" fillId="0" borderId="0" xfId="1" applyNumberFormat="1" applyFont="1" applyBorder="1"/>
    <xf numFmtId="0" fontId="0" fillId="0" borderId="0" xfId="0" applyBorder="1"/>
    <xf numFmtId="10" fontId="0" fillId="0" borderId="0" xfId="0" applyNumberFormat="1" applyBorder="1"/>
    <xf numFmtId="10" fontId="0" fillId="0" borderId="14" xfId="0" applyNumberFormat="1" applyBorder="1"/>
    <xf numFmtId="10" fontId="0" fillId="0" borderId="2" xfId="0" applyNumberFormat="1" applyBorder="1"/>
    <xf numFmtId="0" fontId="0" fillId="0" borderId="2" xfId="0" applyBorder="1"/>
    <xf numFmtId="10" fontId="0" fillId="0" borderId="3" xfId="0" applyNumberFormat="1" applyBorder="1"/>
    <xf numFmtId="10" fontId="0" fillId="0" borderId="15" xfId="1" applyNumberFormat="1" applyFont="1" applyBorder="1"/>
    <xf numFmtId="10" fontId="0" fillId="0" borderId="16" xfId="0" applyNumberFormat="1" applyBorder="1"/>
    <xf numFmtId="10" fontId="0" fillId="0" borderId="17" xfId="1" applyNumberFormat="1" applyFont="1" applyBorder="1"/>
    <xf numFmtId="10" fontId="0" fillId="0" borderId="18" xfId="1" applyNumberFormat="1" applyFont="1" applyBorder="1"/>
    <xf numFmtId="0" fontId="0" fillId="0" borderId="18" xfId="0" applyBorder="1"/>
    <xf numFmtId="10" fontId="0" fillId="0" borderId="18" xfId="0" applyNumberFormat="1" applyBorder="1"/>
    <xf numFmtId="10" fontId="0" fillId="0" borderId="19" xfId="0" applyNumberFormat="1" applyBorder="1"/>
    <xf numFmtId="10" fontId="0" fillId="0" borderId="0" xfId="0" applyNumberFormat="1" applyFill="1" applyBorder="1"/>
    <xf numFmtId="10" fontId="0" fillId="0" borderId="2" xfId="0" applyNumberFormat="1" applyFill="1" applyBorder="1"/>
    <xf numFmtId="10" fontId="0" fillId="0" borderId="3" xfId="0" applyNumberFormat="1" applyFill="1" applyBorder="1"/>
    <xf numFmtId="10" fontId="0" fillId="0" borderId="15" xfId="0" applyNumberFormat="1" applyBorder="1"/>
    <xf numFmtId="10" fontId="0" fillId="0" borderId="17" xfId="0" applyNumberFormat="1" applyBorder="1"/>
    <xf numFmtId="10" fontId="0" fillId="0" borderId="16" xfId="0" applyNumberFormat="1" applyFill="1" applyBorder="1"/>
    <xf numFmtId="10" fontId="0" fillId="0" borderId="18" xfId="0" applyNumberFormat="1" applyFill="1" applyBorder="1"/>
    <xf numFmtId="10" fontId="0" fillId="0" borderId="19" xfId="0" applyNumberFormat="1" applyFill="1" applyBorder="1"/>
    <xf numFmtId="14" fontId="10" fillId="4" borderId="1" xfId="0" applyNumberFormat="1" applyFont="1" applyFill="1" applyBorder="1" applyAlignment="1">
      <alignment horizontal="center"/>
    </xf>
    <xf numFmtId="10" fontId="11" fillId="8" borderId="1" xfId="1" applyNumberFormat="1" applyFont="1" applyFill="1" applyBorder="1"/>
    <xf numFmtId="10" fontId="11" fillId="0" borderId="1" xfId="1" applyNumberFormat="1" applyFont="1" applyBorder="1"/>
    <xf numFmtId="0" fontId="12" fillId="9" borderId="2" xfId="0" applyFont="1" applyFill="1" applyBorder="1" applyAlignment="1">
      <alignment horizontal="left"/>
    </xf>
    <xf numFmtId="0" fontId="13" fillId="9" borderId="0" xfId="0" applyFont="1" applyFill="1" applyAlignment="1">
      <alignment horizontal="left" vertical="center" wrapText="1" indent="2"/>
    </xf>
    <xf numFmtId="0" fontId="13" fillId="9" borderId="0" xfId="0" applyFont="1" applyFill="1" applyAlignment="1">
      <alignment horizontal="left" vertical="center" indent="2"/>
    </xf>
    <xf numFmtId="0" fontId="7" fillId="2" borderId="6" xfId="0" applyFont="1" applyFill="1" applyBorder="1"/>
    <xf numFmtId="0" fontId="0" fillId="2" borderId="7" xfId="0" applyFill="1" applyBorder="1"/>
    <xf numFmtId="0" fontId="2" fillId="2" borderId="7" xfId="0" applyFont="1" applyFill="1" applyBorder="1" applyAlignment="1">
      <alignment horizontal="right"/>
    </xf>
    <xf numFmtId="0" fontId="2" fillId="2" borderId="8" xfId="0" applyFont="1" applyFill="1" applyBorder="1" applyAlignment="1">
      <alignment horizontal="right"/>
    </xf>
    <xf numFmtId="0" fontId="0" fillId="5" borderId="9" xfId="0" applyFill="1" applyBorder="1"/>
    <xf numFmtId="0" fontId="0" fillId="5" borderId="0" xfId="0" applyFill="1" applyBorder="1"/>
    <xf numFmtId="0" fontId="0" fillId="5" borderId="10" xfId="0" applyFill="1" applyBorder="1"/>
    <xf numFmtId="0" fontId="0" fillId="6" borderId="20" xfId="0" applyFill="1" applyBorder="1" applyAlignment="1">
      <alignment horizontal="center"/>
    </xf>
    <xf numFmtId="0" fontId="0" fillId="6" borderId="1" xfId="0" applyFill="1" applyBorder="1" applyAlignment="1">
      <alignment horizontal="center"/>
    </xf>
    <xf numFmtId="0" fontId="0" fillId="6" borderId="21" xfId="0" applyFill="1" applyBorder="1" applyAlignment="1">
      <alignment horizontal="center"/>
    </xf>
    <xf numFmtId="0" fontId="4" fillId="2" borderId="20" xfId="0" applyFont="1" applyFill="1" applyBorder="1" applyAlignment="1">
      <alignment horizontal="center"/>
    </xf>
    <xf numFmtId="0" fontId="0" fillId="6" borderId="22" xfId="0" applyFill="1" applyBorder="1" applyAlignment="1">
      <alignment horizontal="center"/>
    </xf>
    <xf numFmtId="0" fontId="0" fillId="0" borderId="1"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2" borderId="11" xfId="0" applyFill="1" applyBorder="1"/>
    <xf numFmtId="0" fontId="0" fillId="2" borderId="12" xfId="0" applyFill="1" applyBorder="1"/>
    <xf numFmtId="0" fontId="0" fillId="2" borderId="13" xfId="0"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U44"/>
  <sheetViews>
    <sheetView topLeftCell="A19" workbookViewId="0">
      <selection activeCell="C43" sqref="C43:H48"/>
    </sheetView>
  </sheetViews>
  <sheetFormatPr baseColWidth="10" defaultRowHeight="15" x14ac:dyDescent="0.25"/>
  <cols>
    <col min="3" max="3" width="13.42578125" customWidth="1"/>
    <col min="4" max="4" width="14" customWidth="1"/>
    <col min="10" max="10" width="12.140625" bestFit="1" customWidth="1"/>
    <col min="12" max="12" width="13.42578125" customWidth="1"/>
    <col min="13" max="13" width="13.7109375" customWidth="1"/>
    <col min="19" max="19" width="3.5703125" customWidth="1"/>
  </cols>
  <sheetData>
    <row r="4" spans="3:21" ht="24" customHeight="1" x14ac:dyDescent="0.35">
      <c r="C4" s="9" t="s">
        <v>4</v>
      </c>
      <c r="D4" s="4"/>
      <c r="E4" s="4"/>
      <c r="F4" s="4"/>
      <c r="G4" s="14" t="s">
        <v>6</v>
      </c>
      <c r="H4" s="14"/>
    </row>
    <row r="5" spans="3:21" ht="2.25" customHeight="1" x14ac:dyDescent="0.25">
      <c r="C5" s="10"/>
      <c r="D5" s="10"/>
      <c r="E5" s="10"/>
      <c r="F5" s="10"/>
      <c r="G5" s="10"/>
      <c r="H5" s="10"/>
    </row>
    <row r="6" spans="3:21" ht="15.75" x14ac:dyDescent="0.25">
      <c r="C6" s="7" t="s">
        <v>7</v>
      </c>
      <c r="D6" s="5"/>
      <c r="E6" s="6" t="s">
        <v>0</v>
      </c>
      <c r="F6" s="6" t="s">
        <v>1</v>
      </c>
      <c r="G6" s="6" t="s">
        <v>2</v>
      </c>
      <c r="H6" s="6" t="s">
        <v>3</v>
      </c>
    </row>
    <row r="7" spans="3:21" x14ac:dyDescent="0.25">
      <c r="C7" s="8">
        <v>42005</v>
      </c>
      <c r="D7" s="8">
        <v>42036</v>
      </c>
      <c r="E7" s="12">
        <v>-0.3044</v>
      </c>
      <c r="F7" s="3">
        <v>0.42299999999999999</v>
      </c>
      <c r="G7" s="3">
        <v>1.0457000000000001</v>
      </c>
      <c r="H7" s="3">
        <f>F7-E7</f>
        <v>0.72740000000000005</v>
      </c>
      <c r="J7" s="27">
        <f>1+E7</f>
        <v>0.6956</v>
      </c>
      <c r="K7" s="28">
        <f t="shared" ref="K7:L7" si="0">1+F7</f>
        <v>1.423</v>
      </c>
      <c r="L7" s="28">
        <f t="shared" si="0"/>
        <v>2.0457000000000001</v>
      </c>
      <c r="M7" s="28">
        <f>K7-J7</f>
        <v>0.72740000000000005</v>
      </c>
      <c r="N7" s="29"/>
      <c r="O7" s="28">
        <f>(1-J7)*-1</f>
        <v>-0.3044</v>
      </c>
      <c r="P7" s="28">
        <f>(1-K7)*-1</f>
        <v>0.42300000000000004</v>
      </c>
      <c r="Q7" s="28">
        <f>(1-L7)*-1</f>
        <v>1.0457000000000001</v>
      </c>
      <c r="R7" s="30">
        <f>(1-M7)*-1</f>
        <v>-0.27259999999999995</v>
      </c>
      <c r="T7">
        <v>1938.7</v>
      </c>
    </row>
    <row r="8" spans="3:21" x14ac:dyDescent="0.25">
      <c r="C8" s="8">
        <v>42036</v>
      </c>
      <c r="D8" s="8">
        <v>42064</v>
      </c>
      <c r="E8" s="12">
        <v>0.16550000000000001</v>
      </c>
      <c r="F8" s="3">
        <v>0.3453</v>
      </c>
      <c r="G8" s="3">
        <v>0.16200000000000001</v>
      </c>
      <c r="H8" s="3">
        <f t="shared" ref="H8:H23" si="1">F8-E8</f>
        <v>0.17979999999999999</v>
      </c>
      <c r="J8" s="31">
        <f>(1+E8)*J7</f>
        <v>0.81072179999999994</v>
      </c>
      <c r="K8" s="24">
        <f t="shared" ref="K8:L11" si="2">(1+F8)*K7</f>
        <v>1.9143619000000001</v>
      </c>
      <c r="L8" s="24">
        <f t="shared" si="2"/>
        <v>2.3771033999999998</v>
      </c>
      <c r="M8" s="28">
        <f t="shared" ref="M8:M23" si="3">K8-J8</f>
        <v>1.1036401000000002</v>
      </c>
      <c r="N8" s="25"/>
      <c r="O8" s="26">
        <f t="shared" ref="O8:R11" si="4">(1-J8)*-1</f>
        <v>-0.18927820000000006</v>
      </c>
      <c r="P8" s="26">
        <f t="shared" si="4"/>
        <v>0.91436190000000006</v>
      </c>
      <c r="Q8" s="26">
        <f t="shared" si="4"/>
        <v>1.3771033999999998</v>
      </c>
      <c r="R8" s="32">
        <f t="shared" si="4"/>
        <v>0.10364010000000023</v>
      </c>
      <c r="T8">
        <v>1416.2</v>
      </c>
      <c r="U8">
        <f>T8/T7-1</f>
        <v>-0.26951049672460925</v>
      </c>
    </row>
    <row r="9" spans="3:21" x14ac:dyDescent="0.25">
      <c r="C9" s="8">
        <v>42064</v>
      </c>
      <c r="D9" s="8">
        <v>42095</v>
      </c>
      <c r="E9" s="12">
        <v>-5.6099999999999997E-2</v>
      </c>
      <c r="F9" s="3">
        <v>0.2369</v>
      </c>
      <c r="G9" s="3">
        <v>0.31040000000000001</v>
      </c>
      <c r="H9" s="3">
        <f t="shared" si="1"/>
        <v>0.29299999999999998</v>
      </c>
      <c r="J9" s="31">
        <f>(1+E9)*J8</f>
        <v>0.7652403070199999</v>
      </c>
      <c r="K9" s="24">
        <f t="shared" si="2"/>
        <v>2.3678742341099999</v>
      </c>
      <c r="L9" s="24">
        <f t="shared" si="2"/>
        <v>3.1149562953599998</v>
      </c>
      <c r="M9" s="28">
        <f t="shared" si="3"/>
        <v>1.6026339270899999</v>
      </c>
      <c r="N9" s="25"/>
      <c r="O9" s="26">
        <f t="shared" si="4"/>
        <v>-0.2347596929800001</v>
      </c>
      <c r="P9" s="26">
        <f t="shared" si="4"/>
        <v>1.3678742341099999</v>
      </c>
      <c r="Q9" s="26">
        <f t="shared" si="4"/>
        <v>2.1149562953599998</v>
      </c>
      <c r="R9" s="32">
        <f t="shared" si="4"/>
        <v>0.60263392708999985</v>
      </c>
      <c r="T9">
        <v>1631.2</v>
      </c>
      <c r="U9">
        <f t="shared" ref="U9:U24" si="5">T9/T8-1</f>
        <v>0.15181471543567282</v>
      </c>
    </row>
    <row r="10" spans="3:21" x14ac:dyDescent="0.25">
      <c r="C10" s="8">
        <v>42095</v>
      </c>
      <c r="D10" s="8">
        <v>42125</v>
      </c>
      <c r="E10" s="12">
        <v>-4.6100000000000002E-2</v>
      </c>
      <c r="F10" s="3">
        <v>0.13639999999999999</v>
      </c>
      <c r="G10" s="3">
        <v>0.19139999999999999</v>
      </c>
      <c r="H10" s="3">
        <f t="shared" si="1"/>
        <v>0.1825</v>
      </c>
      <c r="J10" s="31">
        <f>(1+E10)*J9</f>
        <v>0.72996272886637792</v>
      </c>
      <c r="K10" s="24">
        <f t="shared" si="2"/>
        <v>2.6908522796426042</v>
      </c>
      <c r="L10" s="24">
        <f t="shared" si="2"/>
        <v>3.7111589302919037</v>
      </c>
      <c r="M10" s="28">
        <f t="shared" si="3"/>
        <v>1.9608895507762263</v>
      </c>
      <c r="N10" s="25"/>
      <c r="O10" s="26">
        <f t="shared" si="4"/>
        <v>-0.27003727113362208</v>
      </c>
      <c r="P10" s="26">
        <f t="shared" si="4"/>
        <v>1.6908522796426042</v>
      </c>
      <c r="Q10" s="26">
        <f t="shared" si="4"/>
        <v>2.7111589302919037</v>
      </c>
      <c r="R10" s="32">
        <f t="shared" si="4"/>
        <v>0.96088955077622629</v>
      </c>
      <c r="T10">
        <v>1535</v>
      </c>
      <c r="U10">
        <f t="shared" si="5"/>
        <v>-5.8974987739087825E-2</v>
      </c>
    </row>
    <row r="11" spans="3:21" x14ac:dyDescent="0.25">
      <c r="C11" s="8">
        <v>42125</v>
      </c>
      <c r="D11" s="8">
        <v>42156</v>
      </c>
      <c r="E11" s="12">
        <v>-1.0500000000000001E-2</v>
      </c>
      <c r="F11" s="3">
        <v>4.9700000000000001E-2</v>
      </c>
      <c r="G11" s="3">
        <v>6.08E-2</v>
      </c>
      <c r="H11" s="3">
        <f t="shared" si="1"/>
        <v>6.0200000000000004E-2</v>
      </c>
      <c r="J11" s="31">
        <f>(1+E11)*J10</f>
        <v>0.72229812021328099</v>
      </c>
      <c r="K11" s="24">
        <f t="shared" si="2"/>
        <v>2.8245876379408417</v>
      </c>
      <c r="L11" s="24">
        <f t="shared" si="2"/>
        <v>3.9367973932536513</v>
      </c>
      <c r="M11" s="28">
        <f t="shared" si="3"/>
        <v>2.1022895177275607</v>
      </c>
      <c r="N11" s="25"/>
      <c r="O11" s="26">
        <f t="shared" si="4"/>
        <v>-0.27770187978671901</v>
      </c>
      <c r="P11" s="26">
        <f t="shared" si="4"/>
        <v>1.8245876379408417</v>
      </c>
      <c r="Q11" s="26">
        <f t="shared" si="4"/>
        <v>2.9367973932536513</v>
      </c>
      <c r="R11" s="32">
        <f t="shared" si="4"/>
        <v>1.1022895177275607</v>
      </c>
      <c r="T11">
        <v>1433.3</v>
      </c>
      <c r="U11">
        <f t="shared" si="5"/>
        <v>-6.6254071661237868E-2</v>
      </c>
    </row>
    <row r="12" spans="3:21" x14ac:dyDescent="0.25">
      <c r="C12" s="8">
        <v>42156</v>
      </c>
      <c r="D12" s="8">
        <v>42186</v>
      </c>
      <c r="E12" s="12">
        <v>0.13239999999999999</v>
      </c>
      <c r="F12" s="3">
        <v>0.13059999999999999</v>
      </c>
      <c r="G12" s="11">
        <v>-1.6999999999999999E-3</v>
      </c>
      <c r="H12" s="11">
        <f t="shared" si="1"/>
        <v>-1.799999999999996E-3</v>
      </c>
      <c r="J12" s="33">
        <f>(1+E12)*J11</f>
        <v>0.8179303913295195</v>
      </c>
      <c r="K12" s="34">
        <f t="shared" ref="K12" si="6">(1+F12)*K11</f>
        <v>3.1934787834559155</v>
      </c>
      <c r="L12" s="34">
        <f t="shared" ref="L12" si="7">(1+G12)*L11</f>
        <v>3.93010483768512</v>
      </c>
      <c r="M12" s="28">
        <f t="shared" si="3"/>
        <v>2.375548392126396</v>
      </c>
      <c r="N12" s="35"/>
      <c r="O12" s="36">
        <f t="shared" ref="O12:O14" si="8">(1-J12)*-1</f>
        <v>-0.1820696086704805</v>
      </c>
      <c r="P12" s="36">
        <f t="shared" ref="P12:P14" si="9">(1-K12)*-1</f>
        <v>2.1934787834559155</v>
      </c>
      <c r="Q12" s="36">
        <f t="shared" ref="Q12:Q14" si="10">(1-L12)*-1</f>
        <v>2.93010483768512</v>
      </c>
      <c r="R12" s="37">
        <f t="shared" ref="R12:R14" si="11">(1-M12)*-1</f>
        <v>1.375548392126396</v>
      </c>
      <c r="T12">
        <v>1389.9</v>
      </c>
      <c r="U12">
        <f t="shared" si="5"/>
        <v>-3.0279773948231226E-2</v>
      </c>
    </row>
    <row r="13" spans="3:21" x14ac:dyDescent="0.25">
      <c r="C13" s="8">
        <v>42186</v>
      </c>
      <c r="D13" s="8">
        <v>42217</v>
      </c>
      <c r="E13" s="12">
        <v>7.8399999999999997E-2</v>
      </c>
      <c r="F13" s="3">
        <v>0.3448</v>
      </c>
      <c r="G13" s="3">
        <v>0.2656</v>
      </c>
      <c r="H13" s="3">
        <f t="shared" si="1"/>
        <v>0.26639999999999997</v>
      </c>
      <c r="J13" s="27">
        <f>1+E13</f>
        <v>1.0784</v>
      </c>
      <c r="K13" s="28">
        <f t="shared" ref="K13:L13" si="12">1+F13</f>
        <v>1.3448</v>
      </c>
      <c r="L13" s="28">
        <f t="shared" si="12"/>
        <v>1.2656000000000001</v>
      </c>
      <c r="M13" s="28">
        <f t="shared" si="3"/>
        <v>0.26639999999999997</v>
      </c>
      <c r="N13" s="29"/>
      <c r="O13" s="39">
        <f t="shared" si="8"/>
        <v>7.8400000000000025E-2</v>
      </c>
      <c r="P13" s="39">
        <f t="shared" si="9"/>
        <v>0.3448</v>
      </c>
      <c r="Q13" s="39">
        <f t="shared" si="10"/>
        <v>0.26560000000000006</v>
      </c>
      <c r="R13" s="40">
        <f t="shared" si="11"/>
        <v>-0.73360000000000003</v>
      </c>
      <c r="T13">
        <v>1599.2</v>
      </c>
      <c r="U13">
        <f t="shared" si="5"/>
        <v>0.15058637312036827</v>
      </c>
    </row>
    <row r="14" spans="3:21" x14ac:dyDescent="0.25">
      <c r="C14" s="8">
        <v>42217</v>
      </c>
      <c r="D14" s="8">
        <v>42248</v>
      </c>
      <c r="E14" s="12">
        <v>-0.1656</v>
      </c>
      <c r="F14" s="3">
        <v>3.04E-2</v>
      </c>
      <c r="G14" s="3">
        <v>0.2349</v>
      </c>
      <c r="H14" s="3">
        <f t="shared" si="1"/>
        <v>0.19600000000000001</v>
      </c>
      <c r="J14" s="41">
        <f>(1+E14)*J13</f>
        <v>0.89981696</v>
      </c>
      <c r="K14" s="41">
        <f t="shared" ref="K14:L14" si="13">(1+F14)*K13</f>
        <v>1.3856819199999999</v>
      </c>
      <c r="L14" s="41">
        <f t="shared" si="13"/>
        <v>1.5628894400000002</v>
      </c>
      <c r="M14" s="28">
        <f t="shared" si="3"/>
        <v>0.4858649599999999</v>
      </c>
      <c r="N14" s="25"/>
      <c r="O14" s="38">
        <f t="shared" si="8"/>
        <v>-0.10018304</v>
      </c>
      <c r="P14" s="38">
        <f t="shared" si="9"/>
        <v>0.3856819199999999</v>
      </c>
      <c r="Q14" s="38">
        <f t="shared" si="10"/>
        <v>0.56288944000000019</v>
      </c>
      <c r="R14" s="43">
        <f t="shared" si="11"/>
        <v>-0.5141350400000001</v>
      </c>
      <c r="T14">
        <v>1721.5</v>
      </c>
      <c r="U14">
        <f t="shared" si="5"/>
        <v>7.6475737868934468E-2</v>
      </c>
    </row>
    <row r="15" spans="3:21" x14ac:dyDescent="0.25">
      <c r="C15" s="8">
        <v>42248</v>
      </c>
      <c r="D15" s="8">
        <v>42278</v>
      </c>
      <c r="E15" s="12">
        <v>4.0800000000000003E-2</v>
      </c>
      <c r="F15" s="3">
        <v>6.4100000000000004E-2</v>
      </c>
      <c r="G15" s="3">
        <v>2.2499999999999999E-2</v>
      </c>
      <c r="H15" s="3">
        <f t="shared" si="1"/>
        <v>2.3300000000000001E-2</v>
      </c>
      <c r="J15" s="41">
        <f t="shared" ref="J15:J18" si="14">(1+E15)*J14</f>
        <v>0.93652949196799995</v>
      </c>
      <c r="K15" s="41">
        <f t="shared" ref="K15:K18" si="15">(1+F15)*K14</f>
        <v>1.474504131072</v>
      </c>
      <c r="L15" s="41">
        <f t="shared" ref="L15:L18" si="16">(1+G15)*L14</f>
        <v>1.5980544524000002</v>
      </c>
      <c r="M15" s="28">
        <f t="shared" si="3"/>
        <v>0.53797463910400001</v>
      </c>
      <c r="N15" s="25"/>
      <c r="O15" s="38">
        <f t="shared" ref="O15:O22" si="17">(1-J15)*-1</f>
        <v>-6.347050803200005E-2</v>
      </c>
      <c r="P15" s="38">
        <f t="shared" ref="P15:P22" si="18">(1-K15)*-1</f>
        <v>0.47450413107199996</v>
      </c>
      <c r="Q15" s="38">
        <f t="shared" ref="Q15:Q22" si="19">(1-L15)*-1</f>
        <v>0.59805445240000021</v>
      </c>
      <c r="R15" s="43">
        <f t="shared" ref="R15:R22" si="20">(1-M15)*-1</f>
        <v>-0.46202536089599999</v>
      </c>
      <c r="T15">
        <v>1452.6</v>
      </c>
      <c r="U15">
        <f t="shared" si="5"/>
        <v>-0.15620098751089173</v>
      </c>
    </row>
    <row r="16" spans="3:21" x14ac:dyDescent="0.25">
      <c r="C16" s="8">
        <v>42278</v>
      </c>
      <c r="D16" s="8">
        <v>42309</v>
      </c>
      <c r="E16" s="12">
        <v>0.41589999999999999</v>
      </c>
      <c r="F16" s="3">
        <v>0.31719999999999998</v>
      </c>
      <c r="G16" s="11">
        <v>-6.7900000000000002E-2</v>
      </c>
      <c r="H16" s="11">
        <f t="shared" si="1"/>
        <v>-9.870000000000001E-2</v>
      </c>
      <c r="J16" s="41">
        <f t="shared" si="14"/>
        <v>1.326032107677491</v>
      </c>
      <c r="K16" s="41">
        <f t="shared" si="15"/>
        <v>1.9422168414480383</v>
      </c>
      <c r="L16" s="41">
        <f t="shared" si="16"/>
        <v>1.4895465550820404</v>
      </c>
      <c r="M16" s="28">
        <f t="shared" si="3"/>
        <v>0.61618473377054728</v>
      </c>
      <c r="N16" s="25"/>
      <c r="O16" s="38">
        <f t="shared" si="17"/>
        <v>0.32603210767749102</v>
      </c>
      <c r="P16" s="38">
        <f t="shared" si="18"/>
        <v>0.9422168414480383</v>
      </c>
      <c r="Q16" s="38">
        <f t="shared" si="19"/>
        <v>0.48954655508204037</v>
      </c>
      <c r="R16" s="43">
        <f t="shared" si="20"/>
        <v>-0.38381526622945272</v>
      </c>
      <c r="T16">
        <v>1534.6</v>
      </c>
      <c r="U16">
        <f t="shared" si="5"/>
        <v>5.6450502547156889E-2</v>
      </c>
    </row>
    <row r="17" spans="3:21" x14ac:dyDescent="0.25">
      <c r="C17" s="8">
        <v>42309</v>
      </c>
      <c r="D17" s="8">
        <v>42339</v>
      </c>
      <c r="E17" s="12">
        <v>0.14269999999999999</v>
      </c>
      <c r="F17" s="3">
        <v>0.88080000000000003</v>
      </c>
      <c r="G17" s="3">
        <v>0.64590000000000003</v>
      </c>
      <c r="H17" s="3">
        <f t="shared" si="1"/>
        <v>0.73809999999999998</v>
      </c>
      <c r="J17" s="41">
        <f t="shared" si="14"/>
        <v>1.5152568894430691</v>
      </c>
      <c r="K17" s="41">
        <f t="shared" si="15"/>
        <v>3.6529214353954704</v>
      </c>
      <c r="L17" s="41">
        <f t="shared" si="16"/>
        <v>2.4516446750095304</v>
      </c>
      <c r="M17" s="28">
        <f t="shared" si="3"/>
        <v>2.1376645459524015</v>
      </c>
      <c r="N17" s="25"/>
      <c r="O17" s="38">
        <f t="shared" si="17"/>
        <v>0.51525688944306913</v>
      </c>
      <c r="P17" s="38">
        <f t="shared" si="18"/>
        <v>2.6529214353954704</v>
      </c>
      <c r="Q17" s="38">
        <f t="shared" si="19"/>
        <v>1.4516446750095304</v>
      </c>
      <c r="R17" s="43">
        <f t="shared" si="20"/>
        <v>1.1376645459524015</v>
      </c>
      <c r="T17">
        <v>2230.6999999999998</v>
      </c>
      <c r="U17">
        <f t="shared" si="5"/>
        <v>0.45360354489769317</v>
      </c>
    </row>
    <row r="18" spans="3:21" x14ac:dyDescent="0.25">
      <c r="C18" s="8">
        <v>42339</v>
      </c>
      <c r="D18" s="8">
        <v>42370</v>
      </c>
      <c r="E18" s="12">
        <v>0.13819999999999999</v>
      </c>
      <c r="F18" s="3">
        <v>0.40500000000000003</v>
      </c>
      <c r="G18" s="3">
        <v>0.2344</v>
      </c>
      <c r="H18" s="3">
        <f t="shared" si="1"/>
        <v>0.26680000000000004</v>
      </c>
      <c r="J18" s="42">
        <f t="shared" si="14"/>
        <v>1.724665391564101</v>
      </c>
      <c r="K18" s="42">
        <f t="shared" si="15"/>
        <v>5.1323546167306358</v>
      </c>
      <c r="L18" s="42">
        <f t="shared" si="16"/>
        <v>3.0263101868317643</v>
      </c>
      <c r="M18" s="28">
        <f t="shared" si="3"/>
        <v>3.4076892251665347</v>
      </c>
      <c r="N18" s="35"/>
      <c r="O18" s="44">
        <f t="shared" si="17"/>
        <v>0.72466539156410104</v>
      </c>
      <c r="P18" s="44">
        <f t="shared" si="18"/>
        <v>4.1323546167306358</v>
      </c>
      <c r="Q18" s="44">
        <f t="shared" si="19"/>
        <v>2.0263101868317643</v>
      </c>
      <c r="R18" s="45">
        <f t="shared" si="20"/>
        <v>2.4076892251665347</v>
      </c>
      <c r="T18">
        <v>2336.1</v>
      </c>
      <c r="U18">
        <f t="shared" si="5"/>
        <v>4.7249742233379743E-2</v>
      </c>
    </row>
    <row r="19" spans="3:21" x14ac:dyDescent="0.25">
      <c r="C19" s="8">
        <v>42370</v>
      </c>
      <c r="D19" s="8">
        <v>42401</v>
      </c>
      <c r="E19" s="12">
        <v>-0.109</v>
      </c>
      <c r="F19" s="3">
        <v>0.2447</v>
      </c>
      <c r="G19" s="3">
        <v>0.39700000000000002</v>
      </c>
      <c r="H19" s="3">
        <f t="shared" si="1"/>
        <v>0.35370000000000001</v>
      </c>
      <c r="J19" s="26">
        <f>1+E19</f>
        <v>0.89100000000000001</v>
      </c>
      <c r="K19" s="26">
        <f t="shared" ref="K19:L19" si="21">1+F19</f>
        <v>1.2446999999999999</v>
      </c>
      <c r="L19" s="26">
        <f t="shared" si="21"/>
        <v>1.397</v>
      </c>
      <c r="M19" s="28">
        <f t="shared" si="3"/>
        <v>0.3536999999999999</v>
      </c>
      <c r="N19" s="25"/>
      <c r="O19" s="38">
        <f t="shared" si="17"/>
        <v>-0.10899999999999999</v>
      </c>
      <c r="P19" s="38">
        <f t="shared" si="18"/>
        <v>0.24469999999999992</v>
      </c>
      <c r="Q19" s="38">
        <f t="shared" si="19"/>
        <v>0.39700000000000002</v>
      </c>
      <c r="R19" s="38">
        <f t="shared" si="20"/>
        <v>-0.6463000000000001</v>
      </c>
      <c r="T19">
        <v>2849.5</v>
      </c>
      <c r="U19">
        <f t="shared" si="5"/>
        <v>0.21976798938401609</v>
      </c>
    </row>
    <row r="20" spans="3:21" x14ac:dyDescent="0.25">
      <c r="C20" s="8">
        <v>42401</v>
      </c>
      <c r="D20" s="8">
        <v>42430</v>
      </c>
      <c r="E20" s="12">
        <v>0.1527</v>
      </c>
      <c r="F20" s="3">
        <v>0.2167</v>
      </c>
      <c r="G20" s="3">
        <v>5.5500000000000001E-2</v>
      </c>
      <c r="H20" s="3">
        <f t="shared" si="1"/>
        <v>6.4000000000000001E-2</v>
      </c>
      <c r="J20" s="2">
        <f>(1+E20)*J19</f>
        <v>1.0270557</v>
      </c>
      <c r="K20" s="2">
        <f t="shared" ref="K20:L22" si="22">(1+F20)*K19</f>
        <v>1.5144264899999997</v>
      </c>
      <c r="L20" s="2">
        <f t="shared" si="22"/>
        <v>1.4745335000000002</v>
      </c>
      <c r="M20" s="28">
        <f t="shared" si="3"/>
        <v>0.48737078999999972</v>
      </c>
      <c r="O20" s="38">
        <f t="shared" si="17"/>
        <v>2.7055700000000016E-2</v>
      </c>
      <c r="P20" s="38">
        <f t="shared" si="18"/>
        <v>0.51442648999999974</v>
      </c>
      <c r="Q20" s="38">
        <f t="shared" si="19"/>
        <v>0.47453350000000016</v>
      </c>
      <c r="R20" s="38">
        <f t="shared" si="20"/>
        <v>-0.51262921000000028</v>
      </c>
      <c r="T20">
        <v>2505.6</v>
      </c>
      <c r="U20">
        <f t="shared" si="5"/>
        <v>-0.12068783997192489</v>
      </c>
    </row>
    <row r="21" spans="3:21" x14ac:dyDescent="0.25">
      <c r="C21" s="8">
        <v>42430</v>
      </c>
      <c r="D21" s="8">
        <v>42461</v>
      </c>
      <c r="E21" s="12">
        <v>-7.3800000000000004E-2</v>
      </c>
      <c r="F21" s="3">
        <v>4.3099999999999999E-2</v>
      </c>
      <c r="G21" s="3">
        <v>0.12620000000000001</v>
      </c>
      <c r="H21" s="3">
        <f t="shared" si="1"/>
        <v>0.1169</v>
      </c>
      <c r="J21" s="2">
        <f t="shared" ref="J21:J22" si="23">(1+E21)*J20</f>
        <v>0.95125898934000008</v>
      </c>
      <c r="K21" s="2">
        <f t="shared" si="22"/>
        <v>1.5796982717189996</v>
      </c>
      <c r="L21" s="2">
        <f t="shared" si="22"/>
        <v>1.6606196277000003</v>
      </c>
      <c r="M21" s="28">
        <f t="shared" si="3"/>
        <v>0.62843928237899949</v>
      </c>
      <c r="O21" s="38">
        <f t="shared" si="17"/>
        <v>-4.8741010659999917E-2</v>
      </c>
      <c r="P21" s="38">
        <f t="shared" si="18"/>
        <v>0.57969827171899957</v>
      </c>
      <c r="Q21" s="38">
        <f t="shared" si="19"/>
        <v>0.66061962770000027</v>
      </c>
      <c r="R21" s="38">
        <f t="shared" si="20"/>
        <v>-0.37156071762100051</v>
      </c>
      <c r="T21">
        <v>2904.8</v>
      </c>
      <c r="U21">
        <f t="shared" si="5"/>
        <v>0.15932311621966799</v>
      </c>
    </row>
    <row r="22" spans="3:21" x14ac:dyDescent="0.25">
      <c r="C22" s="8">
        <v>42461</v>
      </c>
      <c r="D22" s="8">
        <v>42491</v>
      </c>
      <c r="E22" s="12">
        <v>7.6700000000000004E-2</v>
      </c>
      <c r="F22" s="3">
        <v>9.7900000000000001E-2</v>
      </c>
      <c r="G22" s="3">
        <v>1.9699999999999999E-2</v>
      </c>
      <c r="H22" s="3">
        <f t="shared" si="1"/>
        <v>2.1199999999999997E-2</v>
      </c>
      <c r="J22" s="2">
        <f t="shared" si="23"/>
        <v>1.0242205538223781</v>
      </c>
      <c r="K22" s="2">
        <f t="shared" si="22"/>
        <v>1.7343507325202898</v>
      </c>
      <c r="L22" s="2">
        <f t="shared" si="22"/>
        <v>1.6933338343656903</v>
      </c>
      <c r="M22" s="28">
        <f t="shared" si="3"/>
        <v>0.71013017869791173</v>
      </c>
      <c r="O22" s="38">
        <f t="shared" si="17"/>
        <v>2.4220553822378088E-2</v>
      </c>
      <c r="P22" s="38">
        <f t="shared" si="18"/>
        <v>0.73435073252028982</v>
      </c>
      <c r="Q22" s="38">
        <f t="shared" si="19"/>
        <v>0.69333383436569029</v>
      </c>
      <c r="R22" s="38">
        <f t="shared" si="20"/>
        <v>-0.28986982130208827</v>
      </c>
      <c r="T22">
        <v>2704</v>
      </c>
      <c r="U22">
        <f t="shared" si="5"/>
        <v>-6.9126962269347336E-2</v>
      </c>
    </row>
    <row r="23" spans="3:21" x14ac:dyDescent="0.25">
      <c r="C23" s="46">
        <v>42491</v>
      </c>
      <c r="D23" s="22">
        <v>42498</v>
      </c>
      <c r="E23" s="47">
        <v>2.35E-2</v>
      </c>
      <c r="F23" s="48">
        <v>2.5700000000000001E-2</v>
      </c>
      <c r="G23" s="48">
        <v>2.0999999999999999E-3</v>
      </c>
      <c r="H23" s="48">
        <f t="shared" si="1"/>
        <v>2.2000000000000006E-3</v>
      </c>
      <c r="J23" s="2">
        <f t="shared" ref="J23" si="24">(1+E23)*J22</f>
        <v>1.0482897368372039</v>
      </c>
      <c r="K23" s="2">
        <f t="shared" ref="K23" si="25">(1+F23)*K22</f>
        <v>1.7789235463460613</v>
      </c>
      <c r="L23" s="2">
        <f t="shared" ref="L23" si="26">(1+G23)*L22</f>
        <v>1.6968898354178583</v>
      </c>
      <c r="M23" s="28">
        <f t="shared" si="3"/>
        <v>0.73063380950885737</v>
      </c>
      <c r="O23" s="38">
        <f t="shared" ref="O23" si="27">(1-J23)*-1</f>
        <v>4.8289736837203945E-2</v>
      </c>
      <c r="P23" s="38">
        <f t="shared" ref="P23" si="28">(1-K23)*-1</f>
        <v>0.77892354634606131</v>
      </c>
      <c r="Q23" s="38">
        <f t="shared" ref="Q23" si="29">(1-L23)*-1</f>
        <v>0.69688983541785832</v>
      </c>
      <c r="R23" s="38">
        <f t="shared" ref="R23" si="30">(1-M23)*-1</f>
        <v>-0.26936619049114263</v>
      </c>
      <c r="T23">
        <v>2917.8</v>
      </c>
      <c r="U23">
        <f t="shared" si="5"/>
        <v>7.9068047337278236E-2</v>
      </c>
    </row>
    <row r="24" spans="3:21" x14ac:dyDescent="0.25">
      <c r="C24" s="18" t="s">
        <v>5</v>
      </c>
      <c r="D24" s="19"/>
      <c r="E24" s="13">
        <f>AVERAGE(E7:E23)</f>
        <v>3.5370588235294112E-2</v>
      </c>
      <c r="F24" s="23">
        <f>AVERAGE(F7:F23)</f>
        <v>0.23484117647058825</v>
      </c>
      <c r="G24" s="23">
        <f>AVERAGE(G7:G23)</f>
        <v>0.21791176470588236</v>
      </c>
      <c r="H24" s="23">
        <f>F24-E24</f>
        <v>0.19947058823529412</v>
      </c>
      <c r="T24">
        <v>2968.6</v>
      </c>
      <c r="U24">
        <f t="shared" si="5"/>
        <v>1.7410377681815081E-2</v>
      </c>
    </row>
    <row r="25" spans="3:21" ht="6.75" customHeight="1" x14ac:dyDescent="0.25">
      <c r="C25" s="4"/>
      <c r="D25" s="16"/>
      <c r="E25" s="17"/>
      <c r="F25" s="17"/>
      <c r="G25" s="17"/>
      <c r="H25" s="17"/>
    </row>
    <row r="26" spans="3:21" ht="2.25" customHeight="1" x14ac:dyDescent="0.25">
      <c r="C26" s="10"/>
      <c r="D26" s="10"/>
      <c r="E26" s="10"/>
      <c r="F26" s="10"/>
      <c r="G26" s="10"/>
      <c r="H26" s="10"/>
    </row>
    <row r="27" spans="3:21" ht="6" customHeight="1" x14ac:dyDescent="0.25">
      <c r="C27" s="15"/>
      <c r="D27" s="15"/>
      <c r="E27" s="15"/>
      <c r="F27" s="15"/>
      <c r="G27" s="15"/>
      <c r="H27" s="15"/>
    </row>
    <row r="28" spans="3:21" ht="15.75" x14ac:dyDescent="0.25">
      <c r="C28" s="7" t="s">
        <v>8</v>
      </c>
      <c r="D28" s="5"/>
      <c r="E28" s="6" t="s">
        <v>0</v>
      </c>
      <c r="F28" s="6" t="s">
        <v>1</v>
      </c>
      <c r="G28" s="6" t="s">
        <v>2</v>
      </c>
      <c r="H28" s="6" t="s">
        <v>3</v>
      </c>
    </row>
    <row r="29" spans="3:21" x14ac:dyDescent="0.25">
      <c r="C29" s="8">
        <v>42005</v>
      </c>
      <c r="D29" s="8">
        <v>42186</v>
      </c>
      <c r="E29" s="12">
        <v>-0.18210000000000001</v>
      </c>
      <c r="F29" s="3">
        <v>2.1934999999999998</v>
      </c>
      <c r="G29" s="3">
        <v>2.9300999999999999</v>
      </c>
      <c r="H29" s="3">
        <f>F29-E29</f>
        <v>2.3755999999999999</v>
      </c>
      <c r="L29" t="s">
        <v>9</v>
      </c>
    </row>
    <row r="30" spans="3:21" x14ac:dyDescent="0.25">
      <c r="C30" s="8">
        <v>42186</v>
      </c>
      <c r="D30" s="8">
        <v>42370</v>
      </c>
      <c r="E30" s="12">
        <v>0.72470000000000001</v>
      </c>
      <c r="F30" s="3">
        <v>4.1323999999999996</v>
      </c>
      <c r="G30" s="3">
        <v>2.0263</v>
      </c>
      <c r="H30" s="3">
        <f>F30-E30</f>
        <v>3.4076999999999997</v>
      </c>
    </row>
    <row r="31" spans="3:21" x14ac:dyDescent="0.25">
      <c r="C31" s="46">
        <v>42370</v>
      </c>
      <c r="D31" s="22">
        <v>42498</v>
      </c>
      <c r="E31" s="47">
        <v>4.8300000000000003E-2</v>
      </c>
      <c r="F31" s="48">
        <v>0.77890000000000004</v>
      </c>
      <c r="G31" s="48">
        <v>0.69689999999999996</v>
      </c>
      <c r="H31" s="48">
        <f t="shared" ref="H31" si="31">F31-E31</f>
        <v>0.73060000000000003</v>
      </c>
    </row>
    <row r="32" spans="3:21" x14ac:dyDescent="0.25">
      <c r="C32" s="20" t="s">
        <v>5</v>
      </c>
      <c r="D32" s="21"/>
      <c r="E32" s="13">
        <f>AVERAGE(E29:E31)</f>
        <v>0.19696666666666665</v>
      </c>
      <c r="F32" s="23">
        <f t="shared" ref="F32:H32" si="32">AVERAGE(F29:F31)</f>
        <v>2.3682666666666665</v>
      </c>
      <c r="G32" s="23">
        <f t="shared" si="32"/>
        <v>1.8844333333333336</v>
      </c>
      <c r="H32" s="23">
        <f>F32-E32</f>
        <v>2.1713</v>
      </c>
    </row>
    <row r="33" spans="3:14" x14ac:dyDescent="0.25">
      <c r="C33" s="49" t="s">
        <v>10</v>
      </c>
      <c r="D33" s="49"/>
      <c r="E33" s="49"/>
      <c r="F33" s="49"/>
      <c r="G33" s="49"/>
      <c r="H33" s="49"/>
    </row>
    <row r="34" spans="3:14" ht="38.25" customHeight="1" x14ac:dyDescent="0.25">
      <c r="C34" s="50" t="s">
        <v>11</v>
      </c>
      <c r="D34" s="51"/>
      <c r="E34" s="51"/>
      <c r="F34" s="51"/>
      <c r="G34" s="51"/>
      <c r="H34" s="51"/>
    </row>
    <row r="35" spans="3:14" x14ac:dyDescent="0.25">
      <c r="C35" s="4"/>
      <c r="D35" s="4"/>
      <c r="E35" s="4"/>
      <c r="F35" s="4"/>
      <c r="G35" s="4"/>
      <c r="H35" s="4"/>
    </row>
    <row r="37" spans="3:14" x14ac:dyDescent="0.25">
      <c r="J37" s="1" t="s">
        <v>13</v>
      </c>
      <c r="K37" s="1" t="s">
        <v>12</v>
      </c>
      <c r="L37" s="1" t="s">
        <v>15</v>
      </c>
      <c r="M37" s="1" t="s">
        <v>16</v>
      </c>
      <c r="N37" s="1" t="s">
        <v>14</v>
      </c>
    </row>
    <row r="38" spans="3:14" x14ac:dyDescent="0.25">
      <c r="J38" s="1">
        <v>1</v>
      </c>
      <c r="K38" s="1">
        <v>49</v>
      </c>
      <c r="L38" s="1">
        <v>0</v>
      </c>
      <c r="M38" s="1">
        <v>0</v>
      </c>
      <c r="N38" s="1">
        <v>0</v>
      </c>
    </row>
    <row r="39" spans="3:14" x14ac:dyDescent="0.25">
      <c r="J39" s="1">
        <v>3</v>
      </c>
      <c r="K39" s="1">
        <f>$K$38*J39</f>
        <v>147</v>
      </c>
      <c r="L39" s="1">
        <v>15</v>
      </c>
      <c r="M39" s="1">
        <f>K39*(1-L39/100)</f>
        <v>124.95</v>
      </c>
      <c r="N39" s="1">
        <f>K39-M39</f>
        <v>22.049999999999997</v>
      </c>
    </row>
    <row r="40" spans="3:14" x14ac:dyDescent="0.25">
      <c r="J40" s="1">
        <v>6</v>
      </c>
      <c r="K40" s="1">
        <f>$K$38*J40</f>
        <v>294</v>
      </c>
      <c r="L40" s="1">
        <v>30</v>
      </c>
      <c r="M40" s="1">
        <f>K40*(1-L40/100)</f>
        <v>205.79999999999998</v>
      </c>
      <c r="N40" s="1">
        <f>K40-M40</f>
        <v>88.200000000000017</v>
      </c>
    </row>
    <row r="44" spans="3:14" ht="3.75" customHeight="1" x14ac:dyDescent="0.25"/>
  </sheetData>
  <mergeCells count="6">
    <mergeCell ref="C27:H27"/>
    <mergeCell ref="G4:H4"/>
    <mergeCell ref="C33:H33"/>
    <mergeCell ref="C24:D24"/>
    <mergeCell ref="C32:D32"/>
    <mergeCell ref="C34:H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O21"/>
  <sheetViews>
    <sheetView tabSelected="1" workbookViewId="0">
      <selection activeCell="F19" sqref="F19"/>
    </sheetView>
  </sheetViews>
  <sheetFormatPr baseColWidth="10" defaultRowHeight="15" x14ac:dyDescent="0.25"/>
  <cols>
    <col min="5" max="5" width="10.85546875" customWidth="1"/>
    <col min="6" max="9" width="14.7109375" customWidth="1"/>
  </cols>
  <sheetData>
    <row r="5" spans="5:9" ht="15.75" thickBot="1" x14ac:dyDescent="0.3"/>
    <row r="6" spans="5:9" ht="23.25" x14ac:dyDescent="0.35">
      <c r="E6" s="52" t="s">
        <v>4</v>
      </c>
      <c r="F6" s="53"/>
      <c r="G6" s="53"/>
      <c r="H6" s="54" t="s">
        <v>6</v>
      </c>
      <c r="I6" s="55"/>
    </row>
    <row r="7" spans="5:9" ht="3" customHeight="1" x14ac:dyDescent="0.25">
      <c r="E7" s="56"/>
      <c r="F7" s="57"/>
      <c r="G7" s="57"/>
      <c r="H7" s="57"/>
      <c r="I7" s="58"/>
    </row>
    <row r="8" spans="5:9" x14ac:dyDescent="0.25">
      <c r="E8" s="62" t="s">
        <v>13</v>
      </c>
      <c r="F8" s="60" t="s">
        <v>17</v>
      </c>
      <c r="G8" s="60" t="s">
        <v>15</v>
      </c>
      <c r="H8" s="60" t="s">
        <v>16</v>
      </c>
      <c r="I8" s="61" t="s">
        <v>14</v>
      </c>
    </row>
    <row r="9" spans="5:9" x14ac:dyDescent="0.25">
      <c r="E9" s="59" t="s">
        <v>18</v>
      </c>
      <c r="F9" s="64">
        <v>49</v>
      </c>
      <c r="G9" s="64">
        <v>0</v>
      </c>
      <c r="H9" s="64">
        <v>0</v>
      </c>
      <c r="I9" s="65">
        <v>0</v>
      </c>
    </row>
    <row r="10" spans="5:9" x14ac:dyDescent="0.25">
      <c r="E10" s="59" t="s">
        <v>19</v>
      </c>
      <c r="F10" s="64">
        <f>Hoja1!$K$38*3</f>
        <v>147</v>
      </c>
      <c r="G10" s="64">
        <v>12</v>
      </c>
      <c r="H10" s="64">
        <f>F10*(1-G10/100)</f>
        <v>129.36000000000001</v>
      </c>
      <c r="I10" s="65">
        <f>F10-H10</f>
        <v>17.639999999999986</v>
      </c>
    </row>
    <row r="11" spans="5:9" ht="15.75" thickBot="1" x14ac:dyDescent="0.3">
      <c r="E11" s="63" t="s">
        <v>20</v>
      </c>
      <c r="F11" s="66">
        <f>Hoja1!$K$38*6</f>
        <v>294</v>
      </c>
      <c r="G11" s="66">
        <v>18</v>
      </c>
      <c r="H11" s="66">
        <f>F11*(1-G11/100)</f>
        <v>241.08</v>
      </c>
      <c r="I11" s="67">
        <f>F11-H11</f>
        <v>52.919999999999987</v>
      </c>
    </row>
    <row r="12" spans="5:9" ht="7.5" customHeight="1" thickBot="1" x14ac:dyDescent="0.3">
      <c r="E12" s="68"/>
      <c r="F12" s="69"/>
      <c r="G12" s="69"/>
      <c r="H12" s="69"/>
      <c r="I12" s="70"/>
    </row>
    <row r="20" spans="15:15" x14ac:dyDescent="0.25">
      <c r="O20">
        <f>10/80</f>
        <v>0.125</v>
      </c>
    </row>
    <row r="21" spans="15:15" x14ac:dyDescent="0.25">
      <c r="O21">
        <f>30/150</f>
        <v>0.2</v>
      </c>
    </row>
  </sheetData>
  <mergeCells count="1">
    <mergeCell ref="H6: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Pellon</dc:creator>
  <cp:lastModifiedBy>David Pellon</cp:lastModifiedBy>
  <dcterms:created xsi:type="dcterms:W3CDTF">2016-05-08T21:43:35Z</dcterms:created>
  <dcterms:modified xsi:type="dcterms:W3CDTF">2016-05-09T21:23:12Z</dcterms:modified>
</cp:coreProperties>
</file>