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180" windowWidth="11340" windowHeight="5920" tabRatio="798" firstSheet="1" activeTab="6"/>
  </bookViews>
  <sheets>
    <sheet name="12" sheetId="149" r:id="rId1"/>
    <sheet name="11" sheetId="148" r:id="rId2"/>
    <sheet name="10" sheetId="147" r:id="rId3"/>
    <sheet name="09" sheetId="146" r:id="rId4"/>
    <sheet name="08" sheetId="145" r:id="rId5"/>
    <sheet name="07" sheetId="144" r:id="rId6"/>
    <sheet name="09-21 " sheetId="154" r:id="rId7"/>
    <sheet name="08-21 " sheetId="153" r:id="rId8"/>
    <sheet name="07-21" sheetId="152" r:id="rId9"/>
    <sheet name="06" sheetId="151" r:id="rId10"/>
    <sheet name="05" sheetId="142" r:id="rId11"/>
    <sheet name="04" sheetId="141" r:id="rId12"/>
    <sheet name="03" sheetId="140" r:id="rId13"/>
    <sheet name="02" sheetId="139" r:id="rId14"/>
    <sheet name="01" sheetId="138" r:id="rId15"/>
    <sheet name="пд1 зп" sheetId="45" r:id="rId16"/>
    <sheet name="пд2 зп" sheetId="46" r:id="rId17"/>
    <sheet name="пд1 аванс" sheetId="2" r:id="rId18"/>
    <sheet name="пд2 аванс" sheetId="4" r:id="rId19"/>
    <sheet name="Звірка21" sheetId="150" r:id="rId20"/>
    <sheet name="звірка" sheetId="110" r:id="rId21"/>
  </sheets>
  <externalReferences>
    <externalReference r:id="rId22"/>
    <externalReference r:id="rId23"/>
  </externalReferences>
  <calcPr calcId="162913" calcMode="manual"/>
</workbook>
</file>

<file path=xl/calcChain.xml><?xml version="1.0" encoding="utf-8"?>
<calcChain xmlns="http://schemas.openxmlformats.org/spreadsheetml/2006/main">
  <c r="J10" i="154" l="1"/>
  <c r="H10" i="154"/>
  <c r="E10" i="154"/>
  <c r="D10" i="154"/>
  <c r="G9" i="154"/>
  <c r="K9" i="154" s="1"/>
  <c r="K10" i="154" l="1"/>
  <c r="M9" i="154"/>
  <c r="M10" i="154" s="1"/>
  <c r="M13" i="154"/>
  <c r="L9" i="154"/>
  <c r="G10" i="154"/>
  <c r="G9" i="152"/>
  <c r="L10" i="154" l="1"/>
  <c r="N9" i="154"/>
  <c r="Q11" i="153"/>
  <c r="N10" i="154" l="1"/>
  <c r="M16" i="154" s="1"/>
  <c r="O9" i="154"/>
  <c r="L9" i="152"/>
  <c r="M13" i="152" s="1"/>
  <c r="A15" i="2"/>
  <c r="A10" i="2"/>
  <c r="A10" i="45"/>
  <c r="P9" i="154" l="1"/>
  <c r="P10" i="154" s="1"/>
  <c r="Q11" i="154" s="1"/>
  <c r="O10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D3" i="4"/>
  <c r="C9" i="2"/>
  <c r="K10" i="152"/>
  <c r="E10" i="152"/>
  <c r="D10" i="152"/>
  <c r="K10" i="151"/>
  <c r="E10" i="151"/>
  <c r="D10" i="151"/>
  <c r="G9" i="151"/>
  <c r="G10" i="151"/>
  <c r="G10" i="142"/>
  <c r="O9" i="142"/>
  <c r="O9" i="141"/>
  <c r="B18" i="150"/>
  <c r="B20" i="150" s="1"/>
  <c r="G9" i="142"/>
  <c r="L9" i="142"/>
  <c r="A5" i="150"/>
  <c r="C18" i="110"/>
  <c r="C20" i="110"/>
  <c r="A3" i="149"/>
  <c r="K10" i="149"/>
  <c r="E10" i="149"/>
  <c r="D10" i="149"/>
  <c r="G9" i="149"/>
  <c r="L9" i="149"/>
  <c r="K10" i="148"/>
  <c r="E10" i="148"/>
  <c r="D10" i="148"/>
  <c r="G9" i="148"/>
  <c r="L9" i="148"/>
  <c r="K10" i="147"/>
  <c r="E10" i="147"/>
  <c r="D10" i="147"/>
  <c r="G9" i="147"/>
  <c r="L9" i="147"/>
  <c r="K10" i="146"/>
  <c r="E10" i="146"/>
  <c r="D10" i="146"/>
  <c r="G9" i="146"/>
  <c r="L9" i="146"/>
  <c r="D8" i="4"/>
  <c r="K10" i="145"/>
  <c r="E10" i="145"/>
  <c r="D10" i="145"/>
  <c r="G9" i="145"/>
  <c r="L9" i="145"/>
  <c r="K10" i="144"/>
  <c r="E10" i="144"/>
  <c r="D10" i="144"/>
  <c r="G9" i="144"/>
  <c r="L9" i="144"/>
  <c r="O10" i="142"/>
  <c r="K10" i="142"/>
  <c r="E10" i="142"/>
  <c r="D10" i="142"/>
  <c r="K10" i="141"/>
  <c r="E10" i="141"/>
  <c r="D10" i="141"/>
  <c r="G9" i="141"/>
  <c r="G10" i="141"/>
  <c r="G9" i="140"/>
  <c r="G10" i="140"/>
  <c r="E10" i="140"/>
  <c r="K10" i="140"/>
  <c r="D10" i="140"/>
  <c r="K10" i="139"/>
  <c r="E10" i="139"/>
  <c r="D10" i="139"/>
  <c r="L9" i="139"/>
  <c r="M13" i="139"/>
  <c r="D18" i="110"/>
  <c r="D20" i="110"/>
  <c r="B18" i="110"/>
  <c r="B20" i="110"/>
  <c r="E10" i="138"/>
  <c r="L9" i="138"/>
  <c r="M9" i="138"/>
  <c r="M10" i="138"/>
  <c r="K10" i="138"/>
  <c r="D10" i="138"/>
  <c r="C3" i="4"/>
  <c r="A5" i="110"/>
  <c r="A1" i="2"/>
  <c r="L10" i="138"/>
  <c r="N9" i="138"/>
  <c r="N10" i="138"/>
  <c r="O10" i="141"/>
  <c r="M13" i="138"/>
  <c r="N9" i="149"/>
  <c r="M13" i="149"/>
  <c r="L10" i="149"/>
  <c r="M9" i="149"/>
  <c r="M10" i="149"/>
  <c r="M9" i="139"/>
  <c r="M10" i="139"/>
  <c r="N10" i="149"/>
  <c r="L10" i="139"/>
  <c r="L10" i="146"/>
  <c r="M13" i="146"/>
  <c r="N9" i="146"/>
  <c r="M9" i="146"/>
  <c r="M10" i="146"/>
  <c r="L10" i="147"/>
  <c r="M9" i="147"/>
  <c r="M10" i="147"/>
  <c r="N9" i="147"/>
  <c r="M13" i="147"/>
  <c r="M13" i="148"/>
  <c r="M9" i="148"/>
  <c r="M10" i="148"/>
  <c r="L10" i="148"/>
  <c r="N9" i="148"/>
  <c r="M13" i="145"/>
  <c r="L10" i="145"/>
  <c r="N9" i="145"/>
  <c r="M9" i="145"/>
  <c r="M10" i="145"/>
  <c r="L10" i="144"/>
  <c r="N9" i="144"/>
  <c r="M9" i="144"/>
  <c r="M10" i="144"/>
  <c r="M13" i="144"/>
  <c r="P9" i="142"/>
  <c r="L10" i="142"/>
  <c r="M13" i="142"/>
  <c r="M16" i="142"/>
  <c r="M9" i="142"/>
  <c r="M10" i="142"/>
  <c r="N9" i="142"/>
  <c r="N10" i="142"/>
  <c r="O9" i="138"/>
  <c r="N9" i="139"/>
  <c r="L9" i="140"/>
  <c r="L9" i="141"/>
  <c r="O9" i="149"/>
  <c r="O9" i="145"/>
  <c r="N10" i="145"/>
  <c r="O9" i="146"/>
  <c r="N10" i="146"/>
  <c r="O9" i="139"/>
  <c r="N10" i="139"/>
  <c r="P9" i="138"/>
  <c r="O10" i="138"/>
  <c r="M16" i="138"/>
  <c r="O9" i="147"/>
  <c r="N10" i="147"/>
  <c r="N10" i="144"/>
  <c r="O9" i="144"/>
  <c r="O9" i="148"/>
  <c r="N10" i="148"/>
  <c r="Q9" i="142"/>
  <c r="Q10" i="142"/>
  <c r="Q11" i="142"/>
  <c r="P10" i="142"/>
  <c r="P9" i="149"/>
  <c r="O10" i="149"/>
  <c r="M16" i="149"/>
  <c r="P9" i="141"/>
  <c r="L10" i="141"/>
  <c r="M13" i="141"/>
  <c r="M16" i="141"/>
  <c r="M9" i="141"/>
  <c r="M10" i="141"/>
  <c r="N9" i="141"/>
  <c r="N10" i="141"/>
  <c r="M13" i="140"/>
  <c r="N9" i="140"/>
  <c r="L10" i="140"/>
  <c r="M9" i="140"/>
  <c r="M10" i="140"/>
  <c r="O10" i="139"/>
  <c r="M16" i="139"/>
  <c r="P9" i="139"/>
  <c r="O10" i="148"/>
  <c r="M16" i="148"/>
  <c r="P9" i="148"/>
  <c r="O10" i="144"/>
  <c r="M16" i="144"/>
  <c r="P9" i="144"/>
  <c r="P10" i="149"/>
  <c r="Q9" i="149"/>
  <c r="Q10" i="149"/>
  <c r="Q11" i="149"/>
  <c r="O10" i="147"/>
  <c r="M16" i="147"/>
  <c r="P9" i="147"/>
  <c r="O10" i="146"/>
  <c r="M16" i="146"/>
  <c r="P9" i="146"/>
  <c r="P10" i="141"/>
  <c r="Q9" i="141"/>
  <c r="Q10" i="141"/>
  <c r="Q11" i="141"/>
  <c r="N10" i="140"/>
  <c r="O9" i="140"/>
  <c r="P10" i="138"/>
  <c r="Q9" i="138"/>
  <c r="Q10" i="138"/>
  <c r="Q11" i="138"/>
  <c r="O10" i="145"/>
  <c r="M16" i="145"/>
  <c r="P9" i="145"/>
  <c r="P10" i="148"/>
  <c r="Q9" i="148"/>
  <c r="Q10" i="148"/>
  <c r="Q11" i="148"/>
  <c r="O10" i="140"/>
  <c r="M16" i="140"/>
  <c r="P9" i="140"/>
  <c r="P10" i="146"/>
  <c r="Q9" i="146"/>
  <c r="Q10" i="146"/>
  <c r="Q11" i="146"/>
  <c r="P10" i="147"/>
  <c r="Q9" i="147"/>
  <c r="Q10" i="147"/>
  <c r="Q11" i="147"/>
  <c r="P10" i="139"/>
  <c r="Q9" i="139"/>
  <c r="Q10" i="139"/>
  <c r="Q11" i="139"/>
  <c r="P10" i="144"/>
  <c r="Q9" i="144"/>
  <c r="Q10" i="144"/>
  <c r="Q11" i="144"/>
  <c r="Q9" i="145"/>
  <c r="Q10" i="145"/>
  <c r="Q11" i="145"/>
  <c r="P10" i="145"/>
  <c r="Q9" i="140"/>
  <c r="Q10" i="140"/>
  <c r="Q11" i="140"/>
  <c r="P10" i="140"/>
  <c r="G10" i="152"/>
  <c r="L9" i="151"/>
  <c r="L10" i="152"/>
  <c r="N9" i="152"/>
  <c r="N10" i="152" s="1"/>
  <c r="M9" i="152"/>
  <c r="L10" i="151"/>
  <c r="N9" i="151"/>
  <c r="N10" i="151"/>
  <c r="M13" i="151"/>
  <c r="M9" i="151"/>
  <c r="M10" i="151"/>
  <c r="O9" i="151"/>
  <c r="O10" i="151"/>
  <c r="M16" i="151"/>
  <c r="P9" i="151"/>
  <c r="Q9" i="151"/>
  <c r="Q10" i="151"/>
  <c r="Q11" i="151"/>
  <c r="P10" i="151"/>
  <c r="D3" i="46"/>
  <c r="D8" i="46" s="1"/>
  <c r="A17" i="2"/>
  <c r="N16" i="153" l="1"/>
  <c r="N16" i="154"/>
  <c r="O16" i="154" s="1"/>
  <c r="M10" i="152"/>
  <c r="O9" i="152"/>
  <c r="G10" i="153"/>
  <c r="K9" i="153"/>
  <c r="M13" i="153" s="1"/>
  <c r="A17" i="45"/>
  <c r="K10" i="153"/>
  <c r="O10" i="152" l="1"/>
  <c r="M16" i="152" s="1"/>
  <c r="P9" i="152"/>
  <c r="L9" i="153"/>
  <c r="N9" i="153" s="1"/>
  <c r="M9" i="153"/>
  <c r="M10" i="153" s="1"/>
  <c r="P10" i="152" l="1"/>
  <c r="Q9" i="152"/>
  <c r="Q10" i="152" s="1"/>
  <c r="Q11" i="152" s="1"/>
  <c r="L10" i="153"/>
  <c r="N10" i="153"/>
  <c r="M16" i="153" s="1"/>
  <c r="O16" i="153" s="1"/>
  <c r="O9" i="153"/>
  <c r="O10" i="153" l="1"/>
  <c r="P9" i="153"/>
  <c r="P10" i="153" s="1"/>
</calcChain>
</file>

<file path=xl/sharedStrings.xml><?xml version="1.0" encoding="utf-8"?>
<sst xmlns="http://schemas.openxmlformats.org/spreadsheetml/2006/main" count="437" uniqueCount="97">
  <si>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</si>
  <si>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</si>
  <si>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</si>
  <si>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</si>
  <si>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</si>
  <si>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</si>
  <si>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</si>
  <si>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</si>
  <si>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</si>
  <si>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</si>
  <si>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</si>
  <si>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</si>
  <si>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</si>
  <si>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</si>
  <si>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</si>
  <si>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</si>
  <si>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</si>
  <si>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</si>
  <si>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</si>
  <si>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</si>
  <si>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</si>
  <si>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</si>
  <si>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</si>
  <si>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</si>
  <si>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</si>
  <si>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</si>
  <si>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</si>
  <si>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</si>
  <si>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</si>
  <si>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</si>
  <si>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</si>
  <si>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</si>
  <si>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</si>
  <si>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</si>
  <si>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</si>
  <si>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</si>
  <si>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</si>
  <si>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</si>
  <si>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</si>
  <si>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</si>
  <si>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</si>
  <si>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</si>
  <si>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</si>
  <si>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</si>
  <si>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</si>
  <si>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</si>
  <si>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</si>
  <si>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</si>
  <si>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</si>
  <si>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</si>
  <si>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</si>
  <si>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</si>
  <si>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</si>
  <si>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</si>
  <si>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</si>
  <si>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</si>
  <si>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</si>
  <si>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</si>
  <si>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</si>
  <si>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</si>
  <si>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</si>
  <si>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</si>
  <si>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</si>
  <si>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</si>
  <si>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</si>
  <si>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</si>
  <si>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</si>
  <si>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Розрахунково-платіжна відомість ЗА ЛИПЕНЬ 2020 Р</t>
  </si>
  <si>
    <t>Крива Оксана Володимирівна</t>
  </si>
  <si>
    <t>Крива Оксана Володимирівна 16.06.20</t>
  </si>
  <si>
    <t>Розрахунково-платіжна відомість ЗА СЕРПЕНЬ 2020 Р</t>
  </si>
  <si>
    <t>Розрахунково-платіжна відомість ЗА ВЕРЕСЕНЬ 2020 Р</t>
  </si>
  <si>
    <t>Розрахунково-платіжна відомість ЗА ЖОВТЕНЬ 2020 Р</t>
  </si>
  <si>
    <t>Розрахунково-платіжна відомість ЗА ЛИСТОПАД 2020 Р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</si>
  <si>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</si>
  <si>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</si>
  <si>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</si>
  <si>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</si>
  <si>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</si>
  <si>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</si>
  <si>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</si>
  <si>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</si>
  <si>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</si>
  <si>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</si>
  <si>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</si>
  <si>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</si>
  <si>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</si>
  <si>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</si>
  <si>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</si>
  <si>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</si>
  <si>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</si>
  <si>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ПЛАТІЖНА ВІДОМІСТЬ № 08</t>
  </si>
  <si>
    <t>06 ВЕРЕСНЯ 2021</t>
  </si>
  <si>
    <t>за СЕРПЕНЬ 2021</t>
  </si>
  <si>
    <t>20 СЕРПНЯ 2021</t>
  </si>
  <si>
    <t>ПЛАТІЖНА ВІДОМІСТЬ № 08/А</t>
  </si>
  <si>
    <t>Розрахунково-платіжна відомість за ВЕРЕСЕНЬ 2021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</si>
</sst>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39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22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1" fillId="0" borderId="1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0" fontId="3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6" fillId="0" borderId="2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/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6;&#1087;&#1080;/&#1047;&#1072;&#1088;&#1087;&#1083;&#1072;&#1090;&#1072;%20&#1060;&#1054;&#1055;%202021/&#1052;&#1077;&#1083;&#1100;&#1085;&#1080;&#1094;&#1100;&#1082;&#1080;&#1081;%20&#1056;%20&#1042;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1 "/>
      <sheetName val="02-21 "/>
      <sheetName val="01-21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пд1 зп"/>
      <sheetName val="пд2 зп"/>
      <sheetName val="пд1 аванс"/>
      <sheetName val="пд2 аванс"/>
      <sheetName val="звірка"/>
      <sheetName val="Звірка21"/>
      <sheetName val="04-21"/>
    </sheetNames>
    <sheetDataSet>
      <sheetData sheetId="0">
        <row r="3">
          <cell r="A3" t="str">
            <v xml:space="preserve">Розрахунково – платіжна відомість за Березень 2021 р. </v>
          </cell>
        </row>
      </sheetData>
      <sheetData sheetId="1">
        <row r="3">
          <cell r="A3" t="str">
            <v xml:space="preserve">Розрахунково – платіжна відомість за Лютий 2021 р. </v>
          </cell>
        </row>
      </sheetData>
      <sheetData sheetId="2">
        <row r="3">
          <cell r="A3" t="str">
            <v xml:space="preserve">Розрахунково – платіжна відомість за Січень 2021 р. </v>
          </cell>
        </row>
      </sheetData>
      <sheetData sheetId="3">
        <row r="3">
          <cell r="A3" t="str">
            <v xml:space="preserve">Розрахунково – платіжна відомість за Грудень 2020 р.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 xml:space="preserve">Розрахунково – платіжна відомість за КВІТЕНЬ 2021 р.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16" sqref="B16:K16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tr">
        <f>'[1]12'!$A$3:$Q$3</f>
        <v xml:space="preserve">Розрахунково – платіжна відомість за Грудень 2020 р. 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174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87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82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144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81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83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3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  <mergeCell ref="B13:K13"/>
    <mergeCell ref="B16:K16"/>
    <mergeCell ref="K7:K8"/>
    <mergeCell ref="L7:L8"/>
    <mergeCell ref="M7:M8"/>
    <mergeCell ref="G7:G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F1:F65536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4" width="9.7265625" customWidth="1"/>
    <col min="5" max="5" width="10" customWidth="1"/>
    <col min="6" max="6" width="7.36328125" customWidth="1"/>
    <col min="7" max="7" width="10.54296875" customWidth="1"/>
    <col min="8" max="8" width="7" customWidth="1"/>
    <col min="9" max="9" width="7.6328125" customWidth="1"/>
    <col min="10" max="10" width="6.81640625" customWidth="1"/>
    <col min="11" max="11" width="8" customWidth="1"/>
    <col min="12" max="12" width="11.6328125" customWidth="1"/>
    <col min="13" max="13" width="11" bestFit="1" customWidth="1"/>
    <col min="14" max="14" width="8.81640625" customWidth="1"/>
    <col min="15" max="15" width="8.5429687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80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3" customFormat="1" ht="15.75" customHeight="1" x14ac:dyDescent="0.25">
      <c r="A7" s="94" t="s">
        <v>0</v>
      </c>
      <c r="B7" s="94" t="s">
        <v>1</v>
      </c>
      <c r="C7" s="94" t="s">
        <v>6</v>
      </c>
      <c r="D7" s="94" t="s">
        <v>2</v>
      </c>
      <c r="E7" s="95" t="s">
        <v>62</v>
      </c>
      <c r="F7" s="94" t="s">
        <v>65</v>
      </c>
      <c r="G7" s="95" t="s">
        <v>33</v>
      </c>
      <c r="H7" s="94" t="s">
        <v>41</v>
      </c>
      <c r="I7" s="94" t="s">
        <v>64</v>
      </c>
      <c r="J7" s="94" t="s">
        <v>44</v>
      </c>
      <c r="K7" s="94" t="s">
        <v>39</v>
      </c>
      <c r="L7" s="93" t="s">
        <v>33</v>
      </c>
      <c r="M7" s="94" t="s">
        <v>36</v>
      </c>
      <c r="N7" s="95" t="s">
        <v>42</v>
      </c>
      <c r="O7" s="94" t="s">
        <v>34</v>
      </c>
      <c r="P7" s="94" t="s">
        <v>35</v>
      </c>
      <c r="Q7" s="94" t="s">
        <v>40</v>
      </c>
    </row>
    <row r="8" spans="1:18" s="83" customFormat="1" ht="64.5" customHeight="1" x14ac:dyDescent="0.25">
      <c r="A8" s="94"/>
      <c r="B8" s="94"/>
      <c r="C8" s="94"/>
      <c r="D8" s="94"/>
      <c r="E8" s="96"/>
      <c r="F8" s="94"/>
      <c r="G8" s="96"/>
      <c r="H8" s="94"/>
      <c r="I8" s="94"/>
      <c r="J8" s="94"/>
      <c r="K8" s="94"/>
      <c r="L8" s="93"/>
      <c r="M8" s="94"/>
      <c r="N8" s="96"/>
      <c r="O8" s="94"/>
      <c r="P8" s="94"/>
      <c r="Q8" s="94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81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  <mergeCell ref="B13:K13"/>
    <mergeCell ref="B16:K16"/>
    <mergeCell ref="L7:L8"/>
    <mergeCell ref="M7:M8"/>
    <mergeCell ref="N7:N8"/>
    <mergeCell ref="J7:J8"/>
    <mergeCell ref="K7:K8"/>
    <mergeCell ref="F7:F8"/>
    <mergeCell ref="G7:G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2.5" x14ac:dyDescent="0.25"/>
  <cols>
    <col min="1" max="1" width="3.453125" customWidth="1"/>
    <col min="2" max="2" width="14.26953125" customWidth="1"/>
    <col min="3" max="3" width="13.1796875" customWidth="1"/>
    <col min="4" max="4" width="8.36328125" customWidth="1"/>
    <col min="5" max="5" width="7.453125" customWidth="1"/>
    <col min="6" max="6" width="7.26953125" customWidth="1"/>
    <col min="7" max="7" width="8.08984375" customWidth="1"/>
    <col min="8" max="8" width="7" customWidth="1"/>
    <col min="9" max="9" width="7.6328125" customWidth="1"/>
    <col min="10" max="10" width="9.90625" customWidth="1"/>
    <col min="11" max="11" width="8.36328125" customWidth="1"/>
    <col min="12" max="12" width="10" customWidth="1"/>
    <col min="13" max="13" width="10.453125" customWidth="1"/>
    <col min="14" max="14" width="9.54296875" customWidth="1"/>
    <col min="15" max="15" width="8.453125" customWidth="1"/>
    <col min="16" max="16" width="10" customWidth="1"/>
    <col min="17" max="17" width="9.906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79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84</v>
      </c>
      <c r="E7" s="89" t="s">
        <v>85</v>
      </c>
      <c r="F7" s="89" t="s">
        <v>86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33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s="82" customFormat="1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151</v>
      </c>
      <c r="F10" s="3">
        <v>1</v>
      </c>
      <c r="G10" s="3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2514.9</v>
      </c>
      <c r="N16" s="53"/>
      <c r="O16" s="52"/>
    </row>
  </sheetData>
  <mergeCells count="20">
    <mergeCell ref="B13:K13"/>
    <mergeCell ref="E7:E8"/>
    <mergeCell ref="F7:F8"/>
    <mergeCell ref="G7:G8"/>
    <mergeCell ref="B16:K16"/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39"/>
  <sheetViews>
    <sheetView topLeftCell="A4" zoomScaleNormal="100" workbookViewId="0">
      <selection activeCell="H21" sqref="H21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10.5429687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97" t="s">
        <v>43</v>
      </c>
      <c r="B1" s="97"/>
      <c r="C1" s="97"/>
      <c r="D1" s="97"/>
      <c r="E1" s="97"/>
      <c r="F1" s="97"/>
      <c r="I1" s="51" t="s">
        <v>7</v>
      </c>
    </row>
    <row r="2" spans="1:16" ht="18" customHeight="1" x14ac:dyDescent="0.3">
      <c r="A2" s="5" t="s">
        <v>8</v>
      </c>
      <c r="B2" s="104" t="s">
        <v>9</v>
      </c>
      <c r="C2" s="104"/>
      <c r="D2" s="104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105" t="s">
        <v>11</v>
      </c>
      <c r="H3" s="105"/>
      <c r="I3" s="105"/>
    </row>
    <row r="4" spans="1:16" ht="12.75" customHeight="1" thickBot="1" x14ac:dyDescent="0.3">
      <c r="B4" s="106" t="s">
        <v>12</v>
      </c>
      <c r="C4" s="106"/>
      <c r="D4" s="106"/>
      <c r="E4" s="106"/>
    </row>
    <row r="5" spans="1:16" ht="9" customHeight="1" x14ac:dyDescent="0.25">
      <c r="G5" s="107" t="s">
        <v>13</v>
      </c>
      <c r="H5" s="108"/>
      <c r="I5" s="112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09"/>
      <c r="H6" s="110"/>
      <c r="I6" s="113"/>
    </row>
    <row r="7" spans="1:16" ht="22.5" customHeight="1" x14ac:dyDescent="0.25">
      <c r="A7" s="115" t="s">
        <v>16</v>
      </c>
      <c r="B7" s="115"/>
      <c r="C7" s="115"/>
      <c r="D7" s="115"/>
      <c r="E7" s="115"/>
      <c r="G7" s="9" t="s">
        <v>17</v>
      </c>
      <c r="H7" s="10" t="s">
        <v>18</v>
      </c>
      <c r="I7" s="114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 t="s">
        <v>19</v>
      </c>
      <c r="B9" s="15"/>
      <c r="C9" s="21">
        <v>1943.4166500000001</v>
      </c>
      <c r="D9" s="18"/>
      <c r="E9" s="15"/>
    </row>
    <row r="10" spans="1:16" ht="18" customHeight="1" x14ac:dyDescent="0.25">
      <c r="A10" s="98" t="str">
        <f>[2]!СумаПрописом(C9)</f>
        <v>Одна тисяча дев`ятсот сорок три гривнi 42 копiйки</v>
      </c>
      <c r="B10" s="99"/>
      <c r="C10" s="99"/>
      <c r="D10" s="99"/>
      <c r="E10" s="99"/>
      <c r="F10" s="9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11" t="s">
        <v>92</v>
      </c>
      <c r="H12" s="111"/>
    </row>
    <row r="13" spans="1:16" ht="18" customHeight="1" x14ac:dyDescent="0.25">
      <c r="A13" s="16" t="s">
        <v>21</v>
      </c>
    </row>
    <row r="14" spans="1:16" ht="18" customHeight="1" x14ac:dyDescent="0.25">
      <c r="A14" s="100" t="s">
        <v>91</v>
      </c>
      <c r="B14" s="100"/>
      <c r="C14" s="100"/>
      <c r="D14" s="100"/>
      <c r="E14" s="100"/>
      <c r="F14" s="100"/>
      <c r="G14" s="100"/>
      <c r="H14" s="100"/>
      <c r="I14" s="100"/>
    </row>
    <row r="15" spans="1:16" ht="37.5" customHeight="1" x14ac:dyDescent="0.25">
      <c r="A15" s="101" t="s">
        <v>93</v>
      </c>
      <c r="B15" s="101"/>
      <c r="C15" s="101"/>
      <c r="D15" s="101"/>
      <c r="E15" s="101"/>
      <c r="F15" s="101"/>
      <c r="G15" s="101"/>
      <c r="H15" s="101"/>
      <c r="I15" s="101"/>
    </row>
    <row r="16" spans="1:16" ht="18" customHeight="1" x14ac:dyDescent="0.25">
      <c r="A16" s="4" t="s">
        <v>22</v>
      </c>
      <c r="E16" s="102"/>
      <c r="F16" s="102"/>
      <c r="G16" s="102"/>
      <c r="H16" s="102"/>
      <c r="I16" s="102"/>
    </row>
    <row r="17" spans="1:9" ht="18" customHeight="1" x14ac:dyDescent="0.25">
      <c r="A17" s="103" t="str">
        <f>A10</f>
        <v>Одна тисяча дев`ятсот сорок три гривнi 42 копiйки</v>
      </c>
      <c r="B17" s="103"/>
      <c r="C17" s="103"/>
      <c r="D17" s="103"/>
      <c r="E17" s="103"/>
      <c r="F17" s="103"/>
      <c r="G17" s="103"/>
      <c r="H17" s="103"/>
      <c r="I17" s="10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7:I17"/>
    <mergeCell ref="B2:D2"/>
    <mergeCell ref="G3:I3"/>
    <mergeCell ref="B4:E4"/>
    <mergeCell ref="G5:H6"/>
    <mergeCell ref="G12:H12"/>
    <mergeCell ref="I5:I7"/>
    <mergeCell ref="A7:E7"/>
    <mergeCell ref="A1:F1"/>
    <mergeCell ref="A10:F10"/>
    <mergeCell ref="A14:I14"/>
    <mergeCell ref="A15:I15"/>
    <mergeCell ref="E16:I16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3" activePane="bottomRight" state="frozen"/>
      <selection activeCell="E7" sqref="E7:E8"/>
      <selection pane="topRight" activeCell="E7" sqref="E7:E8"/>
      <selection pane="bottomLeft" activeCell="E7" sqref="E7:E8"/>
      <selection pane="bottomRight" activeCell="D8" sqref="D8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">
        <v>68</v>
      </c>
      <c r="D3" s="35">
        <f>'пд1 зп'!C9</f>
        <v>1943.4166500000001</v>
      </c>
      <c r="E3" s="34"/>
      <c r="F3" s="36"/>
    </row>
    <row r="4" spans="1:6" ht="18" customHeight="1" x14ac:dyDescent="0.25">
      <c r="A4" s="33"/>
      <c r="B4" s="37"/>
      <c r="C4" s="20"/>
      <c r="D4" s="35"/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6" t="s">
        <v>5</v>
      </c>
      <c r="B8" s="116"/>
      <c r="C8" s="117"/>
      <c r="D8" s="39">
        <f>SUM(D3:D4)</f>
        <v>1943.4166500000001</v>
      </c>
      <c r="E8" s="34"/>
      <c r="F8" s="36"/>
    </row>
    <row r="10" spans="1:6" ht="13.5" x14ac:dyDescent="0.25">
      <c r="A10" s="40" t="s">
        <v>31</v>
      </c>
      <c r="D10" s="40" t="s">
        <v>32</v>
      </c>
    </row>
    <row r="12" spans="1:6" ht="13.5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5" x14ac:dyDescent="0.25">
      <c r="A41" s="40"/>
    </row>
    <row r="43" spans="1:1" ht="13.5" x14ac:dyDescent="0.25">
      <c r="A43" s="40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A15" sqref="A15:I15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9.3632812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97" t="str">
        <f>'пд1 зп'!A1:E1</f>
        <v>Приватний нотаріус Підхомна Олександра Дмитрівна</v>
      </c>
      <c r="B1" s="97"/>
      <c r="C1" s="97"/>
      <c r="D1" s="97"/>
      <c r="E1" s="97"/>
      <c r="F1" s="97"/>
      <c r="G1" s="51"/>
      <c r="H1" s="51"/>
      <c r="I1" s="51" t="s">
        <v>7</v>
      </c>
    </row>
    <row r="2" spans="1:16" ht="18" customHeight="1" x14ac:dyDescent="0.3">
      <c r="A2" s="5" t="s">
        <v>8</v>
      </c>
      <c r="B2" s="104" t="s">
        <v>9</v>
      </c>
      <c r="C2" s="104"/>
      <c r="D2" s="104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105" t="s">
        <v>11</v>
      </c>
      <c r="H3" s="105"/>
      <c r="I3" s="105"/>
    </row>
    <row r="4" spans="1:16" ht="12.75" customHeight="1" thickBot="1" x14ac:dyDescent="0.3">
      <c r="B4" s="106" t="s">
        <v>12</v>
      </c>
      <c r="C4" s="106"/>
      <c r="D4" s="106"/>
      <c r="E4" s="106"/>
    </row>
    <row r="5" spans="1:16" ht="9" customHeight="1" x14ac:dyDescent="0.25">
      <c r="G5" s="107" t="s">
        <v>13</v>
      </c>
      <c r="H5" s="108"/>
      <c r="I5" s="112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09"/>
      <c r="H6" s="110"/>
      <c r="I6" s="113"/>
    </row>
    <row r="7" spans="1:16" ht="22.5" customHeight="1" x14ac:dyDescent="0.25">
      <c r="A7" s="115" t="s">
        <v>16</v>
      </c>
      <c r="B7" s="115"/>
      <c r="C7" s="115"/>
      <c r="D7" s="115"/>
      <c r="E7" s="115"/>
      <c r="G7" s="9" t="s">
        <v>17</v>
      </c>
      <c r="H7" s="10" t="s">
        <v>18</v>
      </c>
      <c r="I7" s="114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/>
      <c r="B9" s="15"/>
      <c r="C9" s="21">
        <f>3000</f>
        <v>3000</v>
      </c>
      <c r="D9" s="18"/>
      <c r="E9" s="15"/>
    </row>
    <row r="10" spans="1:16" ht="18" customHeight="1" x14ac:dyDescent="0.25">
      <c r="A10" s="98" t="str">
        <f>[2]!СумаПрописом(C9)</f>
        <v>Три тисячi гривень 00 копiйок</v>
      </c>
      <c r="B10" s="99"/>
      <c r="C10" s="99"/>
      <c r="D10" s="99"/>
      <c r="E10" s="99"/>
      <c r="F10" s="9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19" t="s">
        <v>94</v>
      </c>
      <c r="H12" s="119"/>
    </row>
    <row r="13" spans="1:16" ht="18" customHeight="1" x14ac:dyDescent="0.25">
      <c r="A13" s="16" t="s">
        <v>21</v>
      </c>
    </row>
    <row r="14" spans="1:16" ht="18" customHeight="1" x14ac:dyDescent="0.25">
      <c r="A14" s="100" t="s">
        <v>95</v>
      </c>
      <c r="B14" s="100"/>
      <c r="C14" s="100"/>
      <c r="D14" s="100"/>
      <c r="E14" s="100"/>
      <c r="F14" s="100"/>
      <c r="G14" s="100"/>
      <c r="H14" s="100"/>
      <c r="I14" s="100"/>
    </row>
    <row r="15" spans="1:16" ht="37.5" customHeight="1" x14ac:dyDescent="0.25">
      <c r="A15" s="118" t="str">
        <f>'пд1 зп'!A15:I15</f>
        <v>за СЕРПЕНЬ 2021</v>
      </c>
      <c r="B15" s="101"/>
      <c r="C15" s="101"/>
      <c r="D15" s="101"/>
      <c r="E15" s="101"/>
      <c r="F15" s="101"/>
      <c r="G15" s="101"/>
      <c r="H15" s="101"/>
      <c r="I15" s="101"/>
    </row>
    <row r="16" spans="1:16" ht="18" customHeight="1" x14ac:dyDescent="0.25">
      <c r="A16" s="4" t="s">
        <v>22</v>
      </c>
      <c r="E16" s="102"/>
      <c r="F16" s="102"/>
      <c r="G16" s="102"/>
      <c r="H16" s="102"/>
      <c r="I16" s="102"/>
    </row>
    <row r="17" spans="1:9" ht="18" customHeight="1" x14ac:dyDescent="0.25">
      <c r="A17" s="103" t="str">
        <f>A10</f>
        <v>Три тисячi гривень 00 копiйок</v>
      </c>
      <c r="B17" s="103"/>
      <c r="C17" s="103"/>
      <c r="D17" s="103"/>
      <c r="E17" s="103"/>
      <c r="F17" s="103"/>
      <c r="G17" s="103"/>
      <c r="H17" s="103"/>
      <c r="I17" s="10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B2:D2"/>
    <mergeCell ref="G3:I3"/>
    <mergeCell ref="B4:E4"/>
    <mergeCell ref="G5:H6"/>
    <mergeCell ref="I5:I7"/>
    <mergeCell ref="A7:E7"/>
    <mergeCell ref="A10:F10"/>
    <mergeCell ref="A17:I17"/>
    <mergeCell ref="A14:I14"/>
    <mergeCell ref="A15:I15"/>
    <mergeCell ref="E16:I16"/>
    <mergeCell ref="G12:H12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zoomScaleNormal="100" workbookViewId="0">
      <pane xSplit="1" ySplit="3" topLeftCell="B4" activePane="bottomRight" state="frozen"/>
      <selection activeCell="E7" sqref="E7:E8"/>
      <selection pane="topRight" activeCell="E7" sqref="E7:E8"/>
      <selection pane="bottomLeft" activeCell="E7" sqref="E7:E8"/>
      <selection pane="bottomRight" activeCell="F12" sqref="F12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tr">
        <f>'пд2 зп'!C3</f>
        <v>Крива Оксана Володимирівна</v>
      </c>
      <c r="D3" s="35">
        <f>'пд1 аванс'!C9</f>
        <v>3000</v>
      </c>
      <c r="E3" s="34"/>
      <c r="F3" s="36"/>
    </row>
    <row r="4" spans="1:6" ht="18" customHeight="1" x14ac:dyDescent="0.25">
      <c r="A4" s="33"/>
      <c r="B4" s="34"/>
      <c r="C4" s="20"/>
      <c r="D4" s="35"/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6" t="s">
        <v>5</v>
      </c>
      <c r="B8" s="116"/>
      <c r="C8" s="117"/>
      <c r="D8" s="39">
        <f>SUM(D3:D7)</f>
        <v>3000</v>
      </c>
      <c r="E8" s="34"/>
      <c r="F8" s="36"/>
    </row>
    <row r="10" spans="1:6" ht="13.5" x14ac:dyDescent="0.25">
      <c r="A10" s="40" t="s">
        <v>31</v>
      </c>
      <c r="D10" s="40" t="s">
        <v>32</v>
      </c>
    </row>
    <row r="12" spans="1:6" ht="13.5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5" x14ac:dyDescent="0.25">
      <c r="A41" s="40"/>
    </row>
    <row r="43" spans="1:1" ht="13.5" x14ac:dyDescent="0.25">
      <c r="A43" s="40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Q15" sqref="Q15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73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168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168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168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3" workbookViewId="0">
      <selection activeCell="B13" sqref="B13:B14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0" t="s">
        <v>77</v>
      </c>
      <c r="B1" s="120"/>
      <c r="C1" s="120"/>
      <c r="D1" s="120"/>
    </row>
    <row r="3" spans="1:7" ht="39" customHeight="1" x14ac:dyDescent="0.25">
      <c r="A3" s="121"/>
      <c r="B3" s="56" t="s">
        <v>61</v>
      </c>
      <c r="C3" s="56" t="s">
        <v>36</v>
      </c>
      <c r="D3" s="56" t="s">
        <v>45</v>
      </c>
    </row>
    <row r="4" spans="1:7" x14ac:dyDescent="0.25">
      <c r="A4" s="121"/>
      <c r="B4" s="57" t="s">
        <v>46</v>
      </c>
      <c r="C4" s="57" t="s">
        <v>46</v>
      </c>
      <c r="D4" s="57" t="s">
        <v>46</v>
      </c>
    </row>
    <row r="5" spans="1:7" ht="13" x14ac:dyDescent="0.25">
      <c r="A5" s="55" t="str">
        <f>A17</f>
        <v>грудень</v>
      </c>
      <c r="B5" s="57">
        <v>1160.3699999999999</v>
      </c>
      <c r="C5" s="57"/>
      <c r="D5" s="58"/>
    </row>
    <row r="6" spans="1:7" ht="12" customHeight="1" x14ac:dyDescent="0.25">
      <c r="A6" s="59" t="s">
        <v>47</v>
      </c>
      <c r="B6" s="60">
        <v>1333.2</v>
      </c>
      <c r="C6" s="60">
        <v>1090.8</v>
      </c>
      <c r="D6" s="60">
        <v>90.9</v>
      </c>
    </row>
    <row r="7" spans="1:7" ht="12" customHeight="1" x14ac:dyDescent="0.25">
      <c r="A7" s="59" t="s">
        <v>48</v>
      </c>
      <c r="B7" s="60">
        <v>1333.2</v>
      </c>
      <c r="C7" s="60">
        <v>1090.8</v>
      </c>
      <c r="D7" s="60">
        <v>90.9</v>
      </c>
    </row>
    <row r="8" spans="1:7" ht="12" customHeight="1" x14ac:dyDescent="0.25">
      <c r="A8" s="59" t="s">
        <v>49</v>
      </c>
      <c r="B8" s="60">
        <v>1333.2</v>
      </c>
      <c r="C8" s="60">
        <v>1090.8</v>
      </c>
      <c r="D8" s="60">
        <v>90.9</v>
      </c>
    </row>
    <row r="9" spans="1:7" ht="12" customHeight="1" x14ac:dyDescent="0.25">
      <c r="A9" s="59" t="s">
        <v>50</v>
      </c>
      <c r="B9" s="60">
        <v>1333.2</v>
      </c>
      <c r="C9" s="60">
        <v>1090.8</v>
      </c>
      <c r="D9" s="60">
        <v>90.9</v>
      </c>
    </row>
    <row r="10" spans="1:7" ht="12" customHeight="1" x14ac:dyDescent="0.25">
      <c r="A10" s="59" t="s">
        <v>51</v>
      </c>
      <c r="B10" s="60">
        <v>1333.2</v>
      </c>
      <c r="C10" s="60">
        <v>1090.8</v>
      </c>
      <c r="D10" s="60">
        <v>90.9</v>
      </c>
      <c r="E10" s="52"/>
      <c r="F10" s="52"/>
      <c r="G10" s="52"/>
    </row>
    <row r="11" spans="1:7" ht="12" customHeight="1" x14ac:dyDescent="0.25">
      <c r="A11" s="59" t="s">
        <v>52</v>
      </c>
      <c r="B11" s="60">
        <v>1333.2</v>
      </c>
      <c r="C11" s="60">
        <v>1090.8</v>
      </c>
      <c r="D11" s="78">
        <v>90.9</v>
      </c>
      <c r="E11" s="79"/>
    </row>
    <row r="12" spans="1:7" ht="12" customHeight="1" x14ac:dyDescent="0.25">
      <c r="A12" s="59" t="s">
        <v>53</v>
      </c>
      <c r="B12" s="60">
        <v>1337.0730000000001</v>
      </c>
      <c r="C12" s="60">
        <v>1093.97</v>
      </c>
      <c r="D12" s="60">
        <v>91.16406818181818</v>
      </c>
    </row>
    <row r="13" spans="1:7" ht="12" customHeight="1" x14ac:dyDescent="0.25">
      <c r="A13" s="59" t="s">
        <v>54</v>
      </c>
      <c r="B13" s="60">
        <v>1351</v>
      </c>
      <c r="C13" s="60">
        <v>1105.3599999999999</v>
      </c>
      <c r="D13" s="60">
        <v>92.113349999999997</v>
      </c>
    </row>
    <row r="14" spans="1:7" ht="12" customHeight="1" x14ac:dyDescent="0.25">
      <c r="A14" s="59" t="s">
        <v>55</v>
      </c>
      <c r="B14" s="60">
        <v>1351</v>
      </c>
      <c r="C14" s="60">
        <v>1105.3599999999999</v>
      </c>
      <c r="D14" s="60">
        <v>92.113349999999997</v>
      </c>
    </row>
    <row r="15" spans="1:7" ht="12" customHeight="1" x14ac:dyDescent="0.25">
      <c r="A15" s="59" t="s">
        <v>56</v>
      </c>
      <c r="B15" s="60"/>
      <c r="C15" s="60"/>
      <c r="D15" s="60"/>
    </row>
    <row r="16" spans="1:7" ht="12" customHeight="1" x14ac:dyDescent="0.25">
      <c r="A16" s="59" t="s">
        <v>57</v>
      </c>
      <c r="B16" s="60"/>
      <c r="C16" s="60"/>
      <c r="D16" s="60"/>
    </row>
    <row r="17" spans="1:5" ht="12" customHeight="1" x14ac:dyDescent="0.25">
      <c r="A17" s="59" t="s">
        <v>58</v>
      </c>
      <c r="B17" s="60"/>
      <c r="C17" s="60"/>
      <c r="D17" s="78"/>
      <c r="E17" s="79"/>
    </row>
    <row r="18" spans="1:5" ht="13" x14ac:dyDescent="0.25">
      <c r="A18" s="61" t="s">
        <v>5</v>
      </c>
      <c r="B18" s="62">
        <f>SUM(B6:B17)</f>
        <v>12038.272999999999</v>
      </c>
      <c r="C18" s="62">
        <f>SUM(C6:C17)</f>
        <v>9849.4900000000016</v>
      </c>
      <c r="D18" s="62">
        <f>SUM(D6:D17)</f>
        <v>820.79076818181807</v>
      </c>
    </row>
    <row r="19" spans="1:5" ht="14.25" customHeight="1" x14ac:dyDescent="0.25">
      <c r="A19" s="63" t="s">
        <v>59</v>
      </c>
      <c r="B19" s="72">
        <v>9319.2000000000007</v>
      </c>
      <c r="C19" s="64">
        <v>7583.79</v>
      </c>
      <c r="D19" s="64">
        <v>631.98</v>
      </c>
    </row>
    <row r="20" spans="1:5" ht="14.25" customHeight="1" x14ac:dyDescent="0.25">
      <c r="A20" s="70" t="s">
        <v>60</v>
      </c>
      <c r="B20" s="71">
        <f>B18-B19</f>
        <v>2719.0729999999985</v>
      </c>
      <c r="C20" s="71">
        <f>C18-C19</f>
        <v>2265.7000000000016</v>
      </c>
      <c r="D20" s="71">
        <f>D18-D19</f>
        <v>188.81076818181805</v>
      </c>
    </row>
    <row r="21" spans="1:5" ht="13.5" x14ac:dyDescent="0.35">
      <c r="A21" s="67"/>
      <c r="B21" s="69"/>
      <c r="C21" s="80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22" sqref="L22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0" t="s">
        <v>63</v>
      </c>
      <c r="B1" s="120"/>
      <c r="C1" s="120"/>
      <c r="D1" s="120"/>
    </row>
    <row r="3" spans="1:7" ht="39" customHeight="1" x14ac:dyDescent="0.25">
      <c r="A3" s="121"/>
      <c r="B3" s="56" t="s">
        <v>61</v>
      </c>
      <c r="C3" s="56" t="s">
        <v>36</v>
      </c>
      <c r="D3" s="56" t="s">
        <v>45</v>
      </c>
    </row>
    <row r="4" spans="1:7" x14ac:dyDescent="0.25">
      <c r="A4" s="121"/>
      <c r="B4" s="57" t="s">
        <v>46</v>
      </c>
      <c r="C4" s="57" t="s">
        <v>46</v>
      </c>
      <c r="D4" s="57" t="s">
        <v>46</v>
      </c>
    </row>
    <row r="5" spans="1:7" ht="13" x14ac:dyDescent="0.25">
      <c r="A5" s="55" t="str">
        <f>A17</f>
        <v>грудень</v>
      </c>
      <c r="B5" s="57"/>
      <c r="C5" s="57"/>
      <c r="D5" s="58"/>
    </row>
    <row r="6" spans="1:7" ht="12" customHeight="1" x14ac:dyDescent="0.25">
      <c r="A6" s="59" t="s">
        <v>47</v>
      </c>
      <c r="B6" s="60">
        <v>1049.4000000000001</v>
      </c>
      <c r="C6" s="60">
        <v>858.6</v>
      </c>
      <c r="D6" s="60">
        <v>71.55</v>
      </c>
    </row>
    <row r="7" spans="1:7" ht="12" customHeight="1" x14ac:dyDescent="0.25">
      <c r="A7" s="59" t="s">
        <v>48</v>
      </c>
      <c r="B7" s="60">
        <v>1049.4000000000001</v>
      </c>
      <c r="C7" s="60">
        <v>858.6</v>
      </c>
      <c r="D7" s="60">
        <v>71.55</v>
      </c>
    </row>
    <row r="8" spans="1:7" ht="12" customHeight="1" x14ac:dyDescent="0.25">
      <c r="A8" s="59" t="s">
        <v>49</v>
      </c>
      <c r="B8" s="60">
        <v>1039.06</v>
      </c>
      <c r="C8" s="60">
        <v>260.56</v>
      </c>
      <c r="D8" s="60">
        <v>37.479999999999997</v>
      </c>
    </row>
    <row r="9" spans="1:7" ht="12" customHeight="1" x14ac:dyDescent="0.25">
      <c r="A9" s="59" t="s">
        <v>50</v>
      </c>
      <c r="B9" s="60">
        <v>0</v>
      </c>
      <c r="C9" s="60">
        <v>0</v>
      </c>
      <c r="D9" s="60">
        <v>0</v>
      </c>
    </row>
    <row r="10" spans="1:7" ht="12" customHeight="1" x14ac:dyDescent="0.25">
      <c r="A10" s="59" t="s">
        <v>51</v>
      </c>
      <c r="B10" s="60">
        <v>4301.04</v>
      </c>
      <c r="C10" s="60">
        <v>0</v>
      </c>
      <c r="D10" s="60">
        <v>0</v>
      </c>
      <c r="E10" s="52"/>
      <c r="F10" s="52"/>
      <c r="G10" s="52"/>
    </row>
    <row r="11" spans="1:7" ht="12" customHeight="1" x14ac:dyDescent="0.25">
      <c r="A11" s="59" t="s">
        <v>52</v>
      </c>
      <c r="B11" s="60">
        <v>577.16999999999996</v>
      </c>
      <c r="C11" s="60">
        <v>283.05</v>
      </c>
      <c r="D11" s="60">
        <v>39.35</v>
      </c>
      <c r="E11" s="60"/>
    </row>
    <row r="12" spans="1:7" ht="12" customHeight="1" x14ac:dyDescent="0.25">
      <c r="A12" s="59" t="s">
        <v>53</v>
      </c>
      <c r="B12" s="60">
        <v>1049.4000000000001</v>
      </c>
      <c r="C12" s="60">
        <v>858.6</v>
      </c>
      <c r="D12" s="60">
        <v>71.55</v>
      </c>
    </row>
    <row r="13" spans="1:7" ht="12" customHeight="1" x14ac:dyDescent="0.25">
      <c r="A13" s="59" t="s">
        <v>54</v>
      </c>
      <c r="B13" s="60">
        <v>1049.4000000000001</v>
      </c>
      <c r="C13" s="60">
        <v>858.6</v>
      </c>
      <c r="D13" s="60">
        <v>71.55</v>
      </c>
    </row>
    <row r="14" spans="1:7" ht="12" customHeight="1" x14ac:dyDescent="0.25">
      <c r="A14" s="59" t="s">
        <v>55</v>
      </c>
      <c r="B14" s="60">
        <v>1111</v>
      </c>
      <c r="C14" s="60">
        <v>909</v>
      </c>
      <c r="D14" s="60">
        <v>75.75</v>
      </c>
    </row>
    <row r="15" spans="1:7" ht="12" customHeight="1" x14ac:dyDescent="0.25">
      <c r="A15" s="59" t="s">
        <v>56</v>
      </c>
      <c r="B15" s="60">
        <v>1111</v>
      </c>
      <c r="C15" s="60">
        <v>909</v>
      </c>
      <c r="D15" s="60">
        <v>75.75</v>
      </c>
    </row>
    <row r="16" spans="1:7" ht="12" customHeight="1" x14ac:dyDescent="0.25">
      <c r="A16" s="59" t="s">
        <v>57</v>
      </c>
      <c r="B16" s="60">
        <v>1111</v>
      </c>
      <c r="C16" s="60">
        <v>909</v>
      </c>
      <c r="D16" s="60">
        <v>75.75</v>
      </c>
    </row>
    <row r="17" spans="1:5" ht="12" customHeight="1" x14ac:dyDescent="0.25">
      <c r="A17" s="59" t="s">
        <v>58</v>
      </c>
      <c r="B17" s="60">
        <v>1111</v>
      </c>
      <c r="C17" s="60">
        <v>909</v>
      </c>
      <c r="D17" s="60">
        <v>75.75</v>
      </c>
      <c r="E17" s="77"/>
    </row>
    <row r="18" spans="1:5" ht="13" x14ac:dyDescent="0.25">
      <c r="A18" s="61" t="s">
        <v>5</v>
      </c>
      <c r="B18" s="62">
        <f>SUM(B6:B17)</f>
        <v>14558.869999999999</v>
      </c>
      <c r="C18" s="62">
        <f>SUM(C6:C17)</f>
        <v>7614.01</v>
      </c>
      <c r="D18" s="62">
        <f>SUM(D6:D17)</f>
        <v>666.03</v>
      </c>
    </row>
    <row r="19" spans="1:5" ht="14.25" customHeight="1" x14ac:dyDescent="0.25">
      <c r="A19" s="63" t="s">
        <v>59</v>
      </c>
      <c r="B19" s="72">
        <v>13497.23</v>
      </c>
      <c r="C19" s="64">
        <v>6705.01</v>
      </c>
      <c r="D19" s="64">
        <v>590.28</v>
      </c>
      <c r="E19" t="s">
        <v>74</v>
      </c>
    </row>
    <row r="20" spans="1:5" ht="14.25" customHeight="1" thickBot="1" x14ac:dyDescent="0.3">
      <c r="A20" s="70" t="s">
        <v>60</v>
      </c>
      <c r="B20" s="71">
        <f>B19-B18</f>
        <v>-1061.6399999999994</v>
      </c>
      <c r="C20" s="71">
        <f>C19-C18</f>
        <v>-909</v>
      </c>
      <c r="D20" s="71">
        <f>D19-D18</f>
        <v>-75.75</v>
      </c>
    </row>
    <row r="21" spans="1:5" ht="14" thickBot="1" x14ac:dyDescent="0.4">
      <c r="A21" s="67"/>
      <c r="B21" s="69"/>
      <c r="C21" s="68"/>
    </row>
    <row r="22" spans="1:5" x14ac:dyDescent="0.25">
      <c r="A22" t="s">
        <v>75</v>
      </c>
    </row>
    <row r="23" spans="1:5" x14ac:dyDescent="0.25">
      <c r="A23" t="s">
        <v>76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9" sqref="M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72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167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167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167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A4" sqref="A4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71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176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176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L9" sqref="L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70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160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160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ht="13" x14ac:dyDescent="0.25">
      <c r="M11" s="22"/>
      <c r="Q11" s="47">
        <f>Q10+K10</f>
        <v>3839.85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1979.5500000000002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C10" sqref="C10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7" t="s">
        <v>67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184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184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184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ht="13" x14ac:dyDescent="0.25">
      <c r="M11" s="22"/>
      <c r="Q11" s="47">
        <f>Q10+K10</f>
        <v>3839.85</v>
      </c>
    </row>
    <row r="12" spans="1:18" ht="13" thickBot="1" x14ac:dyDescent="0.3"/>
    <row r="13" spans="1:18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1979.5500000000002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abSelected="1" zoomScale="90" zoomScaleNormal="90" workbookViewId="0">
      <selection activeCell="E7" sqref="E7:E8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2695312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7" t="s">
        <v>96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89</v>
      </c>
      <c r="I7" s="88" t="s">
        <v>44</v>
      </c>
      <c r="J7" s="88" t="s">
        <v>39</v>
      </c>
      <c r="K7" s="92" t="s">
        <v>66</v>
      </c>
      <c r="L7" s="88" t="s">
        <v>36</v>
      </c>
      <c r="M7" s="89" t="s">
        <v>42</v>
      </c>
      <c r="N7" s="88" t="s">
        <v>34</v>
      </c>
      <c r="O7" s="88" t="s">
        <v>35</v>
      </c>
      <c r="P7" s="88" t="s">
        <v>40</v>
      </c>
    </row>
    <row r="8" spans="1:17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92"/>
      <c r="L8" s="88"/>
      <c r="M8" s="90"/>
      <c r="N8" s="88"/>
      <c r="O8" s="88"/>
      <c r="P8" s="88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SUM(G9)</f>
        <v>6060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6140.89</v>
      </c>
      <c r="L10" s="74">
        <f t="shared" si="0"/>
        <v>1105.3599999999999</v>
      </c>
      <c r="M10" s="74">
        <f t="shared" si="0"/>
        <v>92.113349999999997</v>
      </c>
      <c r="N10" s="74">
        <f t="shared" si="0"/>
        <v>1197.47335</v>
      </c>
      <c r="O10" s="74">
        <f t="shared" si="0"/>
        <v>4943.4166500000001</v>
      </c>
      <c r="P10" s="74">
        <f t="shared" si="0"/>
        <v>1943.4166500000001</v>
      </c>
    </row>
    <row r="11" spans="1:17" ht="13" x14ac:dyDescent="0.25">
      <c r="M11" s="22"/>
      <c r="Q11" s="47">
        <f>P10+J10</f>
        <v>4943.4166500000001</v>
      </c>
    </row>
    <row r="12" spans="1:17" ht="13" thickBot="1" x14ac:dyDescent="0.3"/>
    <row r="13" spans="1:17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K9*22%</f>
        <v>1350.9958000000001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B13:K13"/>
    <mergeCell ref="B16:K16"/>
    <mergeCell ref="J7:J8"/>
    <mergeCell ref="K7:K8"/>
    <mergeCell ref="L7:L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2695312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7" t="s">
        <v>90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89</v>
      </c>
      <c r="I7" s="88" t="s">
        <v>44</v>
      </c>
      <c r="J7" s="88" t="s">
        <v>39</v>
      </c>
      <c r="K7" s="92" t="s">
        <v>66</v>
      </c>
      <c r="L7" s="88" t="s">
        <v>36</v>
      </c>
      <c r="M7" s="89" t="s">
        <v>42</v>
      </c>
      <c r="N7" s="88" t="s">
        <v>34</v>
      </c>
      <c r="O7" s="88" t="s">
        <v>35</v>
      </c>
      <c r="P7" s="88" t="s">
        <v>40</v>
      </c>
    </row>
    <row r="8" spans="1:17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92"/>
      <c r="L8" s="88"/>
      <c r="M8" s="90"/>
      <c r="N8" s="88"/>
      <c r="O8" s="88"/>
      <c r="P8" s="88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167</v>
      </c>
      <c r="F10" s="49"/>
      <c r="G10" s="49">
        <f>SUM(G9)</f>
        <v>6059.9999999999991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6140.8899999999994</v>
      </c>
      <c r="L10" s="74">
        <f t="shared" si="0"/>
        <v>1105.3599999999999</v>
      </c>
      <c r="M10" s="74">
        <f t="shared" si="0"/>
        <v>92.113349999999983</v>
      </c>
      <c r="N10" s="74">
        <f t="shared" si="0"/>
        <v>1197.47335</v>
      </c>
      <c r="O10" s="74">
        <f t="shared" si="0"/>
        <v>4943.4166499999992</v>
      </c>
      <c r="P10" s="74">
        <f t="shared" si="0"/>
        <v>1943.4166499999992</v>
      </c>
    </row>
    <row r="11" spans="1:17" ht="13" x14ac:dyDescent="0.25">
      <c r="M11" s="22"/>
      <c r="Q11" s="47">
        <f>P10+J10</f>
        <v>4943.4166499999992</v>
      </c>
    </row>
    <row r="12" spans="1:17" ht="13" thickBot="1" x14ac:dyDescent="0.3"/>
    <row r="13" spans="1:17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K9*22%</f>
        <v>1350.9957999999999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B13:K13"/>
    <mergeCell ref="B16:K16"/>
    <mergeCell ref="I7:I8"/>
    <mergeCell ref="J7:J8"/>
    <mergeCell ref="K7:K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A10" sqref="A10:XFD10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7" t="s">
        <v>88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89" t="s">
        <v>62</v>
      </c>
      <c r="F7" s="89" t="s">
        <v>65</v>
      </c>
      <c r="G7" s="89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92" t="s">
        <v>66</v>
      </c>
      <c r="M7" s="88" t="s">
        <v>36</v>
      </c>
      <c r="N7" s="89" t="s">
        <v>42</v>
      </c>
      <c r="O7" s="88" t="s">
        <v>34</v>
      </c>
      <c r="P7" s="88" t="s">
        <v>35</v>
      </c>
      <c r="Q7" s="88" t="s">
        <v>40</v>
      </c>
    </row>
    <row r="8" spans="1:17" ht="64.5" customHeight="1" x14ac:dyDescent="0.25">
      <c r="A8" s="88"/>
      <c r="B8" s="88"/>
      <c r="C8" s="88"/>
      <c r="D8" s="88"/>
      <c r="E8" s="90"/>
      <c r="F8" s="90"/>
      <c r="G8" s="90"/>
      <c r="H8" s="88"/>
      <c r="I8" s="88"/>
      <c r="J8" s="88"/>
      <c r="K8" s="88"/>
      <c r="L8" s="92"/>
      <c r="M8" s="88"/>
      <c r="N8" s="90"/>
      <c r="O8" s="88"/>
      <c r="P8" s="88"/>
      <c r="Q8" s="88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4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96</v>
      </c>
      <c r="F10" s="49"/>
      <c r="G10" s="49">
        <f>SUM(G9)</f>
        <v>3305.454545454545</v>
      </c>
      <c r="H10" s="49">
        <f>SUM(H9)</f>
        <v>77.180000000000007</v>
      </c>
      <c r="I10" s="49">
        <f>SUM(I9)</f>
        <v>80.89</v>
      </c>
      <c r="J10" s="49">
        <f>SUM(J9)</f>
        <v>2614.08</v>
      </c>
      <c r="K10" s="49">
        <f t="shared" ref="K10:Q10" si="0">SUM(K9:K9)</f>
        <v>3000</v>
      </c>
      <c r="L10" s="75">
        <f t="shared" si="0"/>
        <v>6077.6045454545447</v>
      </c>
      <c r="M10" s="74">
        <f t="shared" si="0"/>
        <v>1093.97</v>
      </c>
      <c r="N10" s="74">
        <f t="shared" si="0"/>
        <v>91.164068181818166</v>
      </c>
      <c r="O10" s="74">
        <f t="shared" si="0"/>
        <v>1185.1340681818183</v>
      </c>
      <c r="P10" s="74">
        <f t="shared" si="0"/>
        <v>4892.4704772727264</v>
      </c>
      <c r="Q10" s="74">
        <f t="shared" si="0"/>
        <v>1892.4704772727264</v>
      </c>
    </row>
    <row r="11" spans="1:17" ht="13" x14ac:dyDescent="0.25">
      <c r="M11" s="22"/>
      <c r="Q11" s="47">
        <f>Q10+K10</f>
        <v>4892.4704772727264</v>
      </c>
    </row>
    <row r="12" spans="1:17" ht="13" thickBot="1" x14ac:dyDescent="0.3"/>
    <row r="13" spans="1:17" ht="16" thickBot="1" x14ac:dyDescent="0.4">
      <c r="B13" s="91" t="s">
        <v>37</v>
      </c>
      <c r="C13" s="91"/>
      <c r="D13" s="91"/>
      <c r="E13" s="91"/>
      <c r="F13" s="91"/>
      <c r="G13" s="91"/>
      <c r="H13" s="91"/>
      <c r="I13" s="91"/>
      <c r="J13" s="91"/>
      <c r="K13" s="91"/>
      <c r="L13" s="24">
        <v>0.22</v>
      </c>
      <c r="M13" s="54">
        <f>L9*22%</f>
        <v>1337.0729999999999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91" t="s">
        <v>38</v>
      </c>
      <c r="C16" s="91"/>
      <c r="D16" s="91"/>
      <c r="E16" s="91"/>
      <c r="F16" s="91"/>
      <c r="G16" s="91"/>
      <c r="H16" s="91"/>
      <c r="I16" s="91"/>
      <c r="J16" s="91"/>
      <c r="K16" s="91"/>
      <c r="M16" s="73">
        <f>O10+M13</f>
        <v>2522.2070681818182</v>
      </c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21</vt:i4>
      </vt:variant>
    </vt:vector>
  </HeadingPairs>
  <TitlesOfParts>
    <vt:vector size="21" baseType="lpstr">
      <vt:lpstr>12</vt:lpstr>
      <vt:lpstr>11</vt:lpstr>
      <vt:lpstr>10</vt:lpstr>
      <vt:lpstr>09</vt:lpstr>
      <vt:lpstr>08</vt:lpstr>
      <vt:lpstr>07</vt:lpstr>
      <vt:lpstr>09-21 </vt:lpstr>
      <vt:lpstr>08-21 </vt:lpstr>
      <vt:lpstr>07-21</vt:lpstr>
      <vt:lpstr>06</vt:lpstr>
      <vt:lpstr>05</vt:lpstr>
      <vt:lpstr>04</vt:lpstr>
      <vt:lpstr>03</vt:lpstr>
      <vt:lpstr>02</vt:lpstr>
      <vt:lpstr>01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2021-08-09T11:51:27Z</cp:lastPrinted>
  <dcterms:created xsi:type="dcterms:W3CDTF">2002-10-10T07:52:59Z</dcterms:created>
  <dcterms:modified xsi:type="dcterms:W3CDTF">2021-09-06T18:23:04Z</dcterms:modified>
</cp:coreProperties>
</file>