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Фопи\Зарплата ФОП 2021\"/>
    </mc:Choice>
  </mc:AlternateContent>
  <bookViews>
    <workbookView xWindow="0" yWindow="0" windowWidth="19200" windowHeight="6760"/>
  </bookViews>
  <sheets>
    <sheet name="08-21" sheetId="2" r:id="rId1"/>
    <sheet name="07-21" sheetId="1" r:id="rId2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2" l="1"/>
  <c r="Q11" i="1"/>
  <c r="L10" i="2" l="1"/>
  <c r="I10" i="2" l="1"/>
  <c r="D10" i="2"/>
  <c r="G9" i="2"/>
  <c r="K9" i="2" s="1"/>
  <c r="G9" i="1"/>
  <c r="K9" i="1" s="1"/>
  <c r="K10" i="1" s="1"/>
  <c r="G10" i="1" l="1"/>
  <c r="N9" i="2"/>
  <c r="N10" i="2" s="1"/>
  <c r="K10" i="2"/>
  <c r="M9" i="2"/>
  <c r="G10" i="2"/>
  <c r="O9" i="2" l="1"/>
  <c r="M10" i="2"/>
  <c r="O10" i="2" l="1"/>
  <c r="M16" i="2" s="1"/>
  <c r="P9" i="2"/>
  <c r="P10" i="2" l="1"/>
  <c r="Q9" i="2"/>
  <c r="Q10" i="2" l="1"/>
  <c r="Q11" i="2" s="1"/>
  <c r="I10" i="1"/>
  <c r="D10" i="1"/>
  <c r="M9" i="1" l="1"/>
  <c r="N9" i="1"/>
  <c r="N10" i="1" s="1"/>
  <c r="O9" i="1" l="1"/>
  <c r="M10" i="1"/>
  <c r="O10" i="1" l="1"/>
  <c r="M16" i="1" s="1"/>
  <c r="P9" i="1"/>
  <c r="Q9" i="1" s="1"/>
  <c r="P10" i="1" l="1"/>
  <c r="Q10" i="1" s="1"/>
</calcChain>
</file>

<file path=xl/sharedStrings.xml><?xml version="1.0" encoding="utf-8"?>
<sst xmlns="http://schemas.openxmlformats.org/spreadsheetml/2006/main" count="44" uniqueCount="23">
  <si>
    <t>Розрахунково-платіжна відомість за ЛИПЕНЬ 2021 року</t>
  </si>
  <si>
    <t>№</t>
  </si>
  <si>
    <t>П.І.Б</t>
  </si>
  <si>
    <t>Ідентифікаційний номер</t>
  </si>
  <si>
    <t>оклад</t>
  </si>
  <si>
    <t>відпрацьовані год.</t>
  </si>
  <si>
    <t>ставка</t>
  </si>
  <si>
    <t>Всього нараховано</t>
  </si>
  <si>
    <t>надбавки</t>
  </si>
  <si>
    <t xml:space="preserve">індексація за </t>
  </si>
  <si>
    <t>відпустки</t>
  </si>
  <si>
    <t>Аванс</t>
  </si>
  <si>
    <t>Всього зарплата</t>
  </si>
  <si>
    <t>ПДФО</t>
  </si>
  <si>
    <t>Воєнний збір 1,5%</t>
  </si>
  <si>
    <t>Всього утримано</t>
  </si>
  <si>
    <t>Сума до видачі</t>
  </si>
  <si>
    <t>Сума до видачі БЕЗ АВАНСУ</t>
  </si>
  <si>
    <t>ВСЬОГО:</t>
  </si>
  <si>
    <t>Нарахований єдиний соц.внесок на зарплату</t>
  </si>
  <si>
    <t>Всього податків:</t>
  </si>
  <si>
    <t>Розрахунково-платіжна відомість за СЕРПЕНЬ 2021 року</t>
  </si>
  <si>
    <t>Феськів Роман Михайлович (з 20.07.21)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</si>
</sst>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0"/>
      <name val="Arial Cyr"/>
      <charset val="204"/>
    </font>
    <font>
      <b/>
      <sz val="16"/>
      <name val="Arial Cyr"/>
      <charset val="204"/>
    </font>
    <font>
      <b/>
      <sz val="16"/>
      <name val="Times New Roman"/>
      <family val="1"/>
    </font>
    <font>
      <b/>
      <sz val="11"/>
      <name val="Times New Roman"/>
      <family val="1"/>
      <charset val="204"/>
    </font>
    <font>
      <sz val="12"/>
      <name val="Times New Roman"/>
      <family val="1"/>
    </font>
    <font>
      <b/>
      <i/>
      <sz val="10"/>
      <name val="Times New Roman"/>
      <family val="1"/>
      <charset val="204"/>
    </font>
    <font>
      <sz val="8"/>
      <name val="Arial"/>
      <family val="2"/>
      <charset val="204"/>
    </font>
    <font>
      <b/>
      <sz val="10"/>
      <name val="Arial"/>
      <family val="2"/>
      <charset val="204"/>
    </font>
    <font>
      <b/>
      <sz val="12"/>
      <name val="Times New Roman"/>
      <family val="1"/>
    </font>
    <font>
      <b/>
      <sz val="10"/>
      <name val="Arial Cyr"/>
      <charset val="204"/>
    </font>
    <font>
      <b/>
      <i/>
      <sz val="12"/>
      <name val="Arial Cyr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6" fillId="0" borderId="0">
      <alignment horizontal="left"/>
    </xf>
  </cellStyleXfs>
  <cellXfs count="27">
    <xf numFmtId="0" fontId="0" fillId="0" borderId="0" xfId="0"/>
    <xf numFmtId="0" fontId="1" fillId="0" borderId="0" xfId="0" applyFont="1" applyFill="1"/>
    <xf numFmtId="0" fontId="2" fillId="0" borderId="0" xfId="0" applyFont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2" fontId="4" fillId="0" borderId="1" xfId="0" applyNumberFormat="1" applyFont="1" applyBorder="1" applyAlignment="1">
      <alignment horizontal="center" vertical="center" wrapText="1"/>
    </xf>
    <xf numFmtId="0" fontId="4" fillId="0" borderId="1" xfId="0" applyNumberFormat="1" applyFont="1" applyBorder="1" applyAlignment="1">
      <alignment horizontal="center" vertical="center" wrapText="1"/>
    </xf>
    <xf numFmtId="4" fontId="7" fillId="2" borderId="1" xfId="1" applyNumberFormat="1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2" fontId="8" fillId="0" borderId="1" xfId="0" applyNumberFormat="1" applyFont="1" applyBorder="1" applyAlignment="1">
      <alignment horizontal="center" vertical="center" wrapText="1"/>
    </xf>
    <xf numFmtId="2" fontId="8" fillId="2" borderId="1" xfId="0" applyNumberFormat="1" applyFont="1" applyFill="1" applyBorder="1" applyAlignment="1">
      <alignment horizontal="center" vertical="center" wrapText="1"/>
    </xf>
    <xf numFmtId="2" fontId="8" fillId="3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2" fontId="9" fillId="0" borderId="0" xfId="0" applyNumberFormat="1" applyFont="1" applyAlignment="1">
      <alignment vertical="center"/>
    </xf>
    <xf numFmtId="10" fontId="0" fillId="0" borderId="0" xfId="0" applyNumberFormat="1"/>
    <xf numFmtId="4" fontId="10" fillId="0" borderId="4" xfId="0" applyNumberFormat="1" applyFont="1" applyBorder="1" applyAlignment="1">
      <alignment horizontal="center"/>
    </xf>
    <xf numFmtId="4" fontId="0" fillId="0" borderId="0" xfId="0" applyNumberFormat="1"/>
    <xf numFmtId="4" fontId="10" fillId="0" borderId="0" xfId="0" applyNumberFormat="1" applyFont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2" fontId="10" fillId="2" borderId="4" xfId="0" applyNumberFormat="1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10" fillId="0" borderId="0" xfId="0" applyFont="1" applyAlignment="1">
      <alignment horizontal="right"/>
    </xf>
    <xf numFmtId="0" fontId="3" fillId="2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2" fillId="0" borderId="0" xfId="0" applyFont="1" applyFill="1" applyAlignment="1">
      <alignment horizontal="center"/>
    </xf>
    <xf numFmtId="0" fontId="5" fillId="0" borderId="0" xfId="0" applyFont="1" applyAlignment="1">
      <alignment horizontal="center" vertical="center"/>
    </xf>
  </cellXfs>
  <cellStyles count="2">
    <cellStyle name="Звичайний" xfId="0" builtinId="0"/>
    <cellStyle name="Обычный_Лист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Офіс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6"/>
  <sheetViews>
    <sheetView tabSelected="1" zoomScale="70" zoomScaleNormal="70" workbookViewId="0">
      <selection activeCell="C9" sqref="C9"/>
    </sheetView>
  </sheetViews>
  <sheetFormatPr defaultRowHeight="12.5" x14ac:dyDescent="0.25"/>
  <cols>
    <col min="1" max="1" width="3.453125" customWidth="1"/>
    <col min="2" max="2" width="15.08984375" customWidth="1"/>
    <col min="3" max="3" width="13.54296875" customWidth="1"/>
    <col min="4" max="7" width="10.6328125" customWidth="1"/>
    <col min="8" max="8" width="7" customWidth="1"/>
    <col min="9" max="9" width="7.6328125" customWidth="1"/>
    <col min="10" max="10" width="10.08984375" customWidth="1"/>
    <col min="11" max="11" width="8.6328125" customWidth="1"/>
    <col min="12" max="12" width="9.90625" customWidth="1"/>
    <col min="13" max="13" width="12.453125" customWidth="1"/>
    <col min="14" max="14" width="9.54296875" customWidth="1"/>
    <col min="15" max="15" width="8.453125" customWidth="1"/>
    <col min="16" max="16" width="10.54296875" customWidth="1"/>
    <col min="17" max="17" width="10.453125" customWidth="1"/>
    <col min="18" max="18" width="9.36328125" bestFit="1" customWidth="1"/>
  </cols>
  <sheetData>
    <row r="2" spans="1:17" ht="40.5" customHeight="1" x14ac:dyDescent="0.4">
      <c r="B2" s="1"/>
    </row>
    <row r="3" spans="1:17" ht="20" x14ac:dyDescent="0.4">
      <c r="A3" s="25" t="s">
        <v>0</v>
      </c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</row>
    <row r="4" spans="1:17" ht="20" x14ac:dyDescent="0.4">
      <c r="B4" s="2"/>
      <c r="C4" s="2"/>
    </row>
    <row r="5" spans="1:17" ht="15.75" customHeight="1" x14ac:dyDescent="0.25"/>
    <row r="6" spans="1:17" ht="15.75" customHeight="1" x14ac:dyDescent="0.25">
      <c r="E6">
        <v>167</v>
      </c>
    </row>
    <row r="7" spans="1:17" ht="15.75" customHeight="1" x14ac:dyDescent="0.25">
      <c r="A7" s="20" t="s">
        <v>1</v>
      </c>
      <c r="B7" s="20" t="s">
        <v>2</v>
      </c>
      <c r="C7" s="20" t="s">
        <v>3</v>
      </c>
      <c r="D7" s="20" t="s">
        <v>4</v>
      </c>
      <c r="E7" s="23" t="s">
        <v>5</v>
      </c>
      <c r="F7" s="23" t="s">
        <v>6</v>
      </c>
      <c r="G7" s="23" t="s">
        <v>7</v>
      </c>
      <c r="H7" s="20" t="s">
        <v>8</v>
      </c>
      <c r="I7" s="20" t="s">
        <v>9</v>
      </c>
      <c r="J7" s="20" t="s">
        <v>10</v>
      </c>
      <c r="K7" s="22" t="s">
        <v>12</v>
      </c>
      <c r="L7" s="20" t="s">
        <v>11</v>
      </c>
      <c r="M7" s="20" t="s">
        <v>13</v>
      </c>
      <c r="N7" s="23" t="s">
        <v>14</v>
      </c>
      <c r="O7" s="20" t="s">
        <v>15</v>
      </c>
      <c r="P7" s="20" t="s">
        <v>16</v>
      </c>
      <c r="Q7" s="20" t="s">
        <v>17</v>
      </c>
    </row>
    <row r="8" spans="1:17" ht="64.5" customHeight="1" x14ac:dyDescent="0.25">
      <c r="A8" s="20"/>
      <c r="B8" s="20"/>
      <c r="C8" s="20"/>
      <c r="D8" s="20"/>
      <c r="E8" s="24"/>
      <c r="F8" s="24"/>
      <c r="G8" s="24"/>
      <c r="H8" s="20"/>
      <c r="I8" s="20"/>
      <c r="J8" s="20"/>
      <c r="K8" s="22"/>
      <c r="L8" s="20"/>
      <c r="M8" s="20"/>
      <c r="N8" s="24"/>
      <c r="O8" s="20"/>
      <c r="P8" s="20"/>
      <c r="Q8" s="20"/>
    </row>
    <row r="9" spans="1:17" ht="41.25" customHeight="1" x14ac:dyDescent="0.25">
      <c r="A9" s="3">
        <v>1</v>
      </c>
      <c r="B9" s="4" t="s">
        <v>22</v>
      </c>
      <c r="C9" s="26">
        <v>2592218637</v>
      </c>
      <c r="D9" s="5">
        <v>6000</v>
      </c>
      <c r="E9" s="5">
        <v>125</v>
      </c>
      <c r="F9" s="5">
        <v>0.75</v>
      </c>
      <c r="G9" s="5">
        <f>D9/E6*E9</f>
        <v>4491.0179640718561</v>
      </c>
      <c r="H9" s="6"/>
      <c r="I9" s="5">
        <v>80.89</v>
      </c>
      <c r="J9" s="5"/>
      <c r="K9" s="7">
        <f>G9+H9+I9+J9</f>
        <v>4571.9079640718564</v>
      </c>
      <c r="L9" s="5">
        <v>2000</v>
      </c>
      <c r="M9" s="5">
        <f>ROUND((K9)*18/100,2)</f>
        <v>822.94</v>
      </c>
      <c r="N9" s="5">
        <f>K9*0.015</f>
        <v>68.578619461077849</v>
      </c>
      <c r="O9" s="5">
        <f>M9+N9</f>
        <v>891.51861946107795</v>
      </c>
      <c r="P9" s="5">
        <f>K9-O9</f>
        <v>3680.3893446107786</v>
      </c>
      <c r="Q9" s="5">
        <f>P9-L9</f>
        <v>1680.3893446107786</v>
      </c>
    </row>
    <row r="10" spans="1:17" ht="27.75" customHeight="1" x14ac:dyDescent="0.25">
      <c r="A10" s="3"/>
      <c r="B10" s="8" t="s">
        <v>18</v>
      </c>
      <c r="C10" s="8"/>
      <c r="D10" s="9">
        <f>SUM(D9:D9)</f>
        <v>6000</v>
      </c>
      <c r="E10" s="9">
        <f>E9</f>
        <v>125</v>
      </c>
      <c r="F10" s="9"/>
      <c r="G10" s="9">
        <f>SUM(G9)</f>
        <v>4491.0179640718561</v>
      </c>
      <c r="H10" s="9"/>
      <c r="I10" s="9">
        <f>SUM(I9)</f>
        <v>80.89</v>
      </c>
      <c r="J10" s="9"/>
      <c r="K10" s="10">
        <f>SUM(K9:K9)</f>
        <v>4571.9079640718564</v>
      </c>
      <c r="L10" s="9">
        <f>L9</f>
        <v>2000</v>
      </c>
      <c r="M10" s="11">
        <f t="shared" ref="M10:P10" si="0">SUM(M9:M9)</f>
        <v>822.94</v>
      </c>
      <c r="N10" s="11">
        <f t="shared" si="0"/>
        <v>68.578619461077849</v>
      </c>
      <c r="O10" s="11">
        <f t="shared" si="0"/>
        <v>891.51861946107795</v>
      </c>
      <c r="P10" s="11">
        <f t="shared" si="0"/>
        <v>3680.3893446107786</v>
      </c>
      <c r="Q10" s="5">
        <f>P10-L10</f>
        <v>1680.3893446107786</v>
      </c>
    </row>
    <row r="11" spans="1:17" ht="13" x14ac:dyDescent="0.25">
      <c r="M11" s="12"/>
      <c r="Q11" s="13">
        <f>Q10</f>
        <v>1680.3893446107786</v>
      </c>
    </row>
    <row r="12" spans="1:17" ht="13" thickBot="1" x14ac:dyDescent="0.3"/>
    <row r="13" spans="1:17" ht="16" thickBot="1" x14ac:dyDescent="0.4">
      <c r="B13" s="21" t="s">
        <v>19</v>
      </c>
      <c r="C13" s="21"/>
      <c r="D13" s="21"/>
      <c r="E13" s="21"/>
      <c r="F13" s="21"/>
      <c r="G13" s="21"/>
      <c r="H13" s="21"/>
      <c r="I13" s="21"/>
      <c r="J13" s="21"/>
      <c r="K13" s="21"/>
      <c r="L13" s="14">
        <v>0.22</v>
      </c>
      <c r="M13" s="15">
        <v>1320</v>
      </c>
      <c r="N13" s="16"/>
      <c r="O13" s="16"/>
    </row>
    <row r="14" spans="1:17" ht="15.5" x14ac:dyDescent="0.35">
      <c r="M14" s="17"/>
      <c r="O14" s="16"/>
      <c r="P14" s="16"/>
    </row>
    <row r="15" spans="1:17" ht="16" thickBot="1" x14ac:dyDescent="0.4">
      <c r="N15" s="18"/>
      <c r="O15" s="16"/>
      <c r="P15" s="16"/>
    </row>
    <row r="16" spans="1:17" ht="16" thickBot="1" x14ac:dyDescent="0.4">
      <c r="B16" s="21" t="s">
        <v>20</v>
      </c>
      <c r="C16" s="21"/>
      <c r="D16" s="21"/>
      <c r="E16" s="21"/>
      <c r="F16" s="21"/>
      <c r="G16" s="21"/>
      <c r="H16" s="21"/>
      <c r="I16" s="21"/>
      <c r="J16" s="21"/>
      <c r="K16" s="21"/>
      <c r="M16" s="19">
        <f>O10+M13</f>
        <v>2211.5186194610778</v>
      </c>
      <c r="O16" s="16"/>
    </row>
  </sheetData>
  <mergeCells count="20">
    <mergeCell ref="A3:Q3"/>
    <mergeCell ref="A7:A8"/>
    <mergeCell ref="B7:B8"/>
    <mergeCell ref="C7:C8"/>
    <mergeCell ref="D7:D8"/>
    <mergeCell ref="E7:E8"/>
    <mergeCell ref="F7:F8"/>
    <mergeCell ref="G7:G8"/>
    <mergeCell ref="H7:H8"/>
    <mergeCell ref="I7:I8"/>
    <mergeCell ref="P7:P8"/>
    <mergeCell ref="Q7:Q8"/>
    <mergeCell ref="B13:K13"/>
    <mergeCell ref="B16:K16"/>
    <mergeCell ref="J7:J8"/>
    <mergeCell ref="K7:K8"/>
    <mergeCell ref="L7:L8"/>
    <mergeCell ref="M7:M8"/>
    <mergeCell ref="N7:N8"/>
    <mergeCell ref="O7:O8"/>
  </mergeCells>
  <pageMargins left="0.39370078740157483" right="0" top="0" bottom="0.39370078740157483" header="0.51181102362204722" footer="0.51181102362204722"/>
  <pageSetup paperSize="9" scale="8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6"/>
  <sheetViews>
    <sheetView zoomScale="70" zoomScaleNormal="70" workbookViewId="0">
      <selection activeCell="C9" sqref="C9"/>
    </sheetView>
  </sheetViews>
  <sheetFormatPr defaultRowHeight="12.5" x14ac:dyDescent="0.25"/>
  <cols>
    <col min="1" max="1" width="3.453125" customWidth="1"/>
    <col min="2" max="2" width="15.08984375" customWidth="1"/>
    <col min="3" max="3" width="13.54296875" customWidth="1"/>
    <col min="4" max="7" width="10.6328125" customWidth="1"/>
    <col min="8" max="8" width="7" customWidth="1"/>
    <col min="9" max="9" width="7.6328125" customWidth="1"/>
    <col min="10" max="10" width="10.08984375" customWidth="1"/>
    <col min="11" max="11" width="8.6328125" customWidth="1"/>
    <col min="12" max="12" width="9.90625" customWidth="1"/>
    <col min="13" max="13" width="12.453125" customWidth="1"/>
    <col min="14" max="14" width="9.54296875" customWidth="1"/>
    <col min="15" max="15" width="8.453125" customWidth="1"/>
    <col min="16" max="16" width="10.54296875" customWidth="1"/>
    <col min="17" max="17" width="10.453125" customWidth="1"/>
    <col min="18" max="18" width="9.36328125" bestFit="1" customWidth="1"/>
  </cols>
  <sheetData>
    <row r="2" spans="1:17" ht="40.5" customHeight="1" x14ac:dyDescent="0.4">
      <c r="B2" s="1"/>
    </row>
    <row r="3" spans="1:17" ht="20" x14ac:dyDescent="0.4">
      <c r="A3" s="25" t="s">
        <v>21</v>
      </c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</row>
    <row r="4" spans="1:17" ht="20" x14ac:dyDescent="0.4">
      <c r="B4" s="2"/>
      <c r="C4" s="2"/>
    </row>
    <row r="5" spans="1:17" ht="15.75" customHeight="1" x14ac:dyDescent="0.25"/>
    <row r="6" spans="1:17" ht="15.75" customHeight="1" x14ac:dyDescent="0.25">
      <c r="E6">
        <v>176</v>
      </c>
    </row>
    <row r="7" spans="1:17" ht="15.75" customHeight="1" x14ac:dyDescent="0.25">
      <c r="A7" s="20" t="s">
        <v>1</v>
      </c>
      <c r="B7" s="20" t="s">
        <v>2</v>
      </c>
      <c r="C7" s="20" t="s">
        <v>3</v>
      </c>
      <c r="D7" s="20" t="s">
        <v>4</v>
      </c>
      <c r="E7" s="23" t="s">
        <v>5</v>
      </c>
      <c r="F7" s="23" t="s">
        <v>6</v>
      </c>
      <c r="G7" s="23" t="s">
        <v>7</v>
      </c>
      <c r="H7" s="20" t="s">
        <v>8</v>
      </c>
      <c r="I7" s="20" t="s">
        <v>9</v>
      </c>
      <c r="J7" s="20" t="s">
        <v>10</v>
      </c>
      <c r="K7" s="22" t="s">
        <v>12</v>
      </c>
      <c r="L7" s="20" t="s">
        <v>11</v>
      </c>
      <c r="M7" s="20" t="s">
        <v>13</v>
      </c>
      <c r="N7" s="23" t="s">
        <v>14</v>
      </c>
      <c r="O7" s="20" t="s">
        <v>15</v>
      </c>
      <c r="P7" s="20" t="s">
        <v>16</v>
      </c>
      <c r="Q7" s="20" t="s">
        <v>17</v>
      </c>
    </row>
    <row r="8" spans="1:17" ht="64.5" customHeight="1" x14ac:dyDescent="0.25">
      <c r="A8" s="20"/>
      <c r="B8" s="20"/>
      <c r="C8" s="20"/>
      <c r="D8" s="20"/>
      <c r="E8" s="24"/>
      <c r="F8" s="24"/>
      <c r="G8" s="24"/>
      <c r="H8" s="20"/>
      <c r="I8" s="20"/>
      <c r="J8" s="20"/>
      <c r="K8" s="22"/>
      <c r="L8" s="20"/>
      <c r="M8" s="20"/>
      <c r="N8" s="24"/>
      <c r="O8" s="20"/>
      <c r="P8" s="20"/>
      <c r="Q8" s="20"/>
    </row>
    <row r="9" spans="1:17" ht="41.25" customHeight="1" x14ac:dyDescent="0.25">
      <c r="A9" s="3">
        <v>1</v>
      </c>
      <c r="B9" s="4" t="s">
        <v>22</v>
      </c>
      <c r="C9" s="26">
        <v>2592218637</v>
      </c>
      <c r="D9" s="5">
        <v>6000</v>
      </c>
      <c r="E9" s="5">
        <v>54</v>
      </c>
      <c r="F9" s="5">
        <v>0.75</v>
      </c>
      <c r="G9" s="5">
        <f>D9/E6*E9</f>
        <v>1840.909090909091</v>
      </c>
      <c r="H9" s="6"/>
      <c r="I9" s="5">
        <v>80.89</v>
      </c>
      <c r="J9" s="5"/>
      <c r="K9" s="7">
        <f>G9+H9+I9+J9</f>
        <v>1921.7990909090911</v>
      </c>
      <c r="L9" s="5">
        <v>0</v>
      </c>
      <c r="M9" s="5">
        <f>ROUND((K9)*18/100,2)</f>
        <v>345.92</v>
      </c>
      <c r="N9" s="5">
        <f>K9*0.015</f>
        <v>28.826986363636365</v>
      </c>
      <c r="O9" s="5">
        <f>M9+N9</f>
        <v>374.74698636363638</v>
      </c>
      <c r="P9" s="5">
        <f>K9-O9</f>
        <v>1547.0521045454548</v>
      </c>
      <c r="Q9" s="5">
        <f>P9-L9</f>
        <v>1547.0521045454548</v>
      </c>
    </row>
    <row r="10" spans="1:17" ht="27.75" customHeight="1" x14ac:dyDescent="0.25">
      <c r="A10" s="3"/>
      <c r="B10" s="8" t="s">
        <v>18</v>
      </c>
      <c r="C10" s="8"/>
      <c r="D10" s="9">
        <f>SUM(D9:D9)</f>
        <v>6000</v>
      </c>
      <c r="E10" s="9">
        <v>54</v>
      </c>
      <c r="F10" s="9"/>
      <c r="G10" s="9">
        <f>SUM(G9)</f>
        <v>1840.909090909091</v>
      </c>
      <c r="H10" s="9"/>
      <c r="I10" s="9">
        <f>SUM(I9)</f>
        <v>80.89</v>
      </c>
      <c r="J10" s="9"/>
      <c r="K10" s="10">
        <f>SUM(K9:K9)</f>
        <v>1921.7990909090911</v>
      </c>
      <c r="L10" s="9">
        <v>0</v>
      </c>
      <c r="M10" s="11">
        <f t="shared" ref="M10:P10" si="0">SUM(M9:M9)</f>
        <v>345.92</v>
      </c>
      <c r="N10" s="11">
        <f t="shared" si="0"/>
        <v>28.826986363636365</v>
      </c>
      <c r="O10" s="11">
        <f t="shared" si="0"/>
        <v>374.74698636363638</v>
      </c>
      <c r="P10" s="11">
        <f t="shared" si="0"/>
        <v>1547.0521045454548</v>
      </c>
      <c r="Q10" s="5">
        <f>P10-L10</f>
        <v>1547.0521045454548</v>
      </c>
    </row>
    <row r="11" spans="1:17" ht="13" customHeight="1" x14ac:dyDescent="0.25">
      <c r="M11" s="12"/>
      <c r="Q11" s="13">
        <f>Q10</f>
        <v>1547.0521045454548</v>
      </c>
    </row>
    <row r="12" spans="1:17" ht="13" customHeight="1" thickBot="1" x14ac:dyDescent="0.3"/>
    <row r="13" spans="1:17" ht="16" thickBot="1" x14ac:dyDescent="0.4">
      <c r="B13" s="21" t="s">
        <v>19</v>
      </c>
      <c r="C13" s="21"/>
      <c r="D13" s="21"/>
      <c r="E13" s="21"/>
      <c r="F13" s="21"/>
      <c r="G13" s="21"/>
      <c r="H13" s="21"/>
      <c r="I13" s="21"/>
      <c r="J13" s="21"/>
      <c r="K13" s="21"/>
      <c r="L13" s="14">
        <v>0.22</v>
      </c>
      <c r="M13" s="15">
        <v>1320</v>
      </c>
      <c r="N13" s="16"/>
      <c r="O13" s="16"/>
    </row>
    <row r="14" spans="1:17" ht="15.5" x14ac:dyDescent="0.35">
      <c r="M14" s="17"/>
      <c r="O14" s="16"/>
      <c r="P14" s="16"/>
    </row>
    <row r="15" spans="1:17" ht="16" thickBot="1" x14ac:dyDescent="0.4">
      <c r="N15" s="18"/>
      <c r="O15" s="16"/>
      <c r="P15" s="16"/>
    </row>
    <row r="16" spans="1:17" ht="16" thickBot="1" x14ac:dyDescent="0.4">
      <c r="B16" s="21" t="s">
        <v>20</v>
      </c>
      <c r="C16" s="21"/>
      <c r="D16" s="21"/>
      <c r="E16" s="21"/>
      <c r="F16" s="21"/>
      <c r="G16" s="21"/>
      <c r="H16" s="21"/>
      <c r="I16" s="21"/>
      <c r="J16" s="21"/>
      <c r="K16" s="21"/>
      <c r="M16" s="19">
        <f>O10+M13</f>
        <v>1694.7469863636363</v>
      </c>
      <c r="O16" s="16"/>
    </row>
  </sheetData>
  <mergeCells count="20">
    <mergeCell ref="A3:Q3"/>
    <mergeCell ref="A7:A8"/>
    <mergeCell ref="B7:B8"/>
    <mergeCell ref="C7:C8"/>
    <mergeCell ref="D7:D8"/>
    <mergeCell ref="E7:E8"/>
    <mergeCell ref="F7:F8"/>
    <mergeCell ref="G7:G8"/>
    <mergeCell ref="H7:H8"/>
    <mergeCell ref="I7:I8"/>
    <mergeCell ref="P7:P8"/>
    <mergeCell ref="Q7:Q8"/>
    <mergeCell ref="B13:K13"/>
    <mergeCell ref="B16:K16"/>
    <mergeCell ref="L7:L8"/>
    <mergeCell ref="J7:J8"/>
    <mergeCell ref="K7:K8"/>
    <mergeCell ref="M7:M8"/>
    <mergeCell ref="N7:N8"/>
    <mergeCell ref="O7:O8"/>
  </mergeCells>
  <pageMargins left="0.39370078740157483" right="0" top="0" bottom="0.39370078740157483" header="0.51181102362204722" footer="0.51181102362204722"/>
  <pageSetup paperSize="9" scale="8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2</vt:i4>
      </vt:variant>
    </vt:vector>
  </HeadingPairs>
  <TitlesOfParts>
    <vt:vector size="2" baseType="lpstr">
      <vt:lpstr>08-21</vt:lpstr>
      <vt:lpstr>07-21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Nastia</dc:creator>
  <cp:lastModifiedBy>Nastia</cp:lastModifiedBy>
  <cp:lastPrinted>2021-08-09T13:55:49Z</cp:lastPrinted>
  <dcterms:created xsi:type="dcterms:W3CDTF">2021-08-09T13:34:27Z</dcterms:created>
  <dcterms:modified xsi:type="dcterms:W3CDTF">2021-08-09T13:56:27Z</dcterms:modified>
</cp:coreProperties>
</file>