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8" windowWidth="15600" windowHeight="6996"/>
  </bookViews>
  <sheets>
    <sheet name="надходження 19" sheetId="7" r:id="rId1"/>
    <sheet name="надходження 18" sheetId="6" r:id="rId2"/>
    <sheet name="надходження 17" sheetId="5" r:id="rId3"/>
    <sheet name="Лист3" sheetId="3" r:id="rId4"/>
  </sheets>
  <calcPr calcId="144525"/>
</workbook>
</file>

<file path=xl/calcChain.xml><?xml version="1.0" encoding="utf-8"?>
<calcChain xmlns="http://schemas.openxmlformats.org/spreadsheetml/2006/main">
  <c r="B5" i="7" l="1"/>
  <c r="F17" i="7"/>
  <c r="J14" i="7"/>
  <c r="E14" i="7"/>
  <c r="E13" i="7"/>
  <c r="E12" i="7"/>
  <c r="E11" i="7"/>
  <c r="H17" i="7"/>
  <c r="E10" i="7"/>
  <c r="J9" i="7"/>
  <c r="J8" i="7"/>
  <c r="E8" i="7"/>
  <c r="J7" i="7"/>
  <c r="E7" i="7"/>
  <c r="J6" i="7"/>
  <c r="E6" i="7"/>
  <c r="J5" i="7"/>
  <c r="E5" i="7"/>
  <c r="D17" i="7" l="1"/>
  <c r="J12" i="7"/>
  <c r="I17" i="7"/>
  <c r="G17" i="7"/>
  <c r="J10" i="7"/>
  <c r="J13" i="7"/>
  <c r="E9" i="7"/>
  <c r="E17" i="7" s="1"/>
  <c r="J11" i="7"/>
  <c r="C17" i="7"/>
  <c r="K5" i="7"/>
  <c r="B6" i="7" s="1"/>
  <c r="K6" i="7" s="1"/>
  <c r="B7" i="7" s="1"/>
  <c r="K7" i="7" s="1"/>
  <c r="B8" i="7" s="1"/>
  <c r="K8" i="7" s="1"/>
  <c r="B9" i="7" s="1"/>
  <c r="K9" i="7" s="1"/>
  <c r="B10" i="7" s="1"/>
  <c r="K10" i="7" s="1"/>
  <c r="B11" i="7" s="1"/>
  <c r="K11" i="7" s="1"/>
  <c r="B12" i="7" s="1"/>
  <c r="K12" i="7" s="1"/>
  <c r="B13" i="7" s="1"/>
  <c r="K13" i="7" s="1"/>
  <c r="B14" i="7" s="1"/>
  <c r="K14" i="7" s="1"/>
  <c r="K14" i="6"/>
  <c r="J14" i="6"/>
  <c r="G14" i="6"/>
  <c r="D14" i="6"/>
  <c r="E14" i="6" s="1"/>
  <c r="I14" i="6"/>
  <c r="B14" i="6"/>
  <c r="J17" i="7" l="1"/>
  <c r="D13" i="6"/>
  <c r="E13" i="6" s="1"/>
  <c r="E15" i="6" s="1"/>
  <c r="G13" i="6"/>
  <c r="G15" i="6" s="1"/>
  <c r="J13" i="6"/>
  <c r="I13" i="6"/>
  <c r="F15" i="6"/>
  <c r="H15" i="6"/>
  <c r="I15" i="6"/>
  <c r="C15" i="6"/>
  <c r="H10" i="6"/>
  <c r="J12" i="6"/>
  <c r="E12" i="6"/>
  <c r="I12" i="6"/>
  <c r="G12" i="6"/>
  <c r="D12" i="6"/>
  <c r="C12" i="6"/>
  <c r="E11" i="6"/>
  <c r="G11" i="6"/>
  <c r="K13" i="6" l="1"/>
  <c r="D15" i="6"/>
  <c r="J15" i="6"/>
  <c r="J9" i="6"/>
  <c r="J10" i="6"/>
  <c r="J11" i="6"/>
  <c r="G9" i="6"/>
  <c r="D9" i="6"/>
  <c r="E9" i="6" s="1"/>
  <c r="E10" i="6"/>
  <c r="B8" i="6"/>
  <c r="K9" i="6" l="1"/>
  <c r="B10" i="6" s="1"/>
  <c r="K10" i="6" s="1"/>
  <c r="B11" i="6" s="1"/>
  <c r="K11" i="6" s="1"/>
  <c r="B12" i="6" s="1"/>
  <c r="K12" i="6" s="1"/>
  <c r="B13" i="6" s="1"/>
  <c r="J8" i="6"/>
  <c r="E8" i="6"/>
  <c r="K8" i="6" s="1"/>
  <c r="B9" i="6" s="1"/>
  <c r="B7" i="6"/>
  <c r="K7" i="6" s="1"/>
  <c r="J7" i="6"/>
  <c r="E7" i="6"/>
  <c r="E6" i="6"/>
  <c r="J6" i="6"/>
  <c r="K6" i="6" s="1"/>
  <c r="B6" i="6"/>
  <c r="E5" i="6"/>
  <c r="K5" i="6"/>
  <c r="J5" i="6"/>
  <c r="J11" i="5"/>
  <c r="E11" i="5"/>
  <c r="J10" i="5" l="1"/>
  <c r="E10" i="5" l="1"/>
  <c r="D12" i="5"/>
  <c r="E12" i="5"/>
  <c r="F12" i="5"/>
  <c r="G12" i="5"/>
  <c r="H12" i="5"/>
  <c r="I12" i="5"/>
  <c r="J12" i="5"/>
  <c r="C12" i="5"/>
  <c r="K10" i="5" l="1"/>
  <c r="B10" i="5"/>
  <c r="B11" i="5" l="1"/>
  <c r="K11" i="5" s="1"/>
  <c r="K12" i="5"/>
</calcChain>
</file>

<file path=xl/sharedStrings.xml><?xml version="1.0" encoding="utf-8"?>
<sst xmlns="http://schemas.openxmlformats.org/spreadsheetml/2006/main" count="45" uniqueCount="17">
  <si>
    <t>ВСЬОГО:</t>
  </si>
  <si>
    <t>Період</t>
  </si>
  <si>
    <t>Разом:</t>
  </si>
  <si>
    <t>с-до на 01.04.17</t>
  </si>
  <si>
    <t>Надходження</t>
  </si>
  <si>
    <t>Сума надходжень від ПФД</t>
  </si>
  <si>
    <t>Сума надходжень від покупців</t>
  </si>
  <si>
    <t>Витрати</t>
  </si>
  <si>
    <t>РКО</t>
  </si>
  <si>
    <t>Оплата постачальникам</t>
  </si>
  <si>
    <t>Податки</t>
  </si>
  <si>
    <t>с-до на КІНЕЦЬ</t>
  </si>
  <si>
    <t>РЕЄСТР  ЗА 2017Р. БАРЧУК</t>
  </si>
  <si>
    <t>с-до на 01.01.18</t>
  </si>
  <si>
    <t>РЕЄСТР  ЗА 2018Р СЛУЦЕНКО</t>
  </si>
  <si>
    <t>РЕЄСТР  ЗА 2019р. СЛУЦЕНКО</t>
  </si>
  <si>
    <t>с-до на 01.01.19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</si>
</sst>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19]dd\ mmmm\ yyyy\ \г\.;@"/>
  </numFmts>
  <fonts count="9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vertical="center"/>
    </xf>
    <xf numFmtId="4" fontId="2" fillId="3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right" vertical="center"/>
    </xf>
    <xf numFmtId="4" fontId="8" fillId="2" borderId="1" xfId="0" applyNumberFormat="1" applyFont="1" applyFill="1" applyBorder="1" applyAlignment="1">
      <alignment horizontal="right" vertical="center"/>
    </xf>
    <xf numFmtId="4" fontId="8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80" zoomScaleNormal="80" workbookViewId="0">
      <selection activeCell="H9" sqref="H9"/>
    </sheetView>
  </sheetViews>
  <sheetFormatPr defaultColWidth="9.109375" defaultRowHeight="14.4" x14ac:dyDescent="0.3"/>
  <cols>
    <col min="1" max="1" width="20.44140625" style="3" customWidth="1"/>
    <col min="2" max="2" width="12.88671875" style="3" customWidth="1"/>
    <col min="3" max="5" width="14.33203125" style="3" customWidth="1"/>
    <col min="6" max="6" width="12.5546875" style="3" customWidth="1"/>
    <col min="7" max="7" width="14" style="3" bestFit="1" customWidth="1"/>
    <col min="8" max="9" width="12.5546875" style="3" customWidth="1"/>
    <col min="10" max="10" width="14.33203125" style="3" customWidth="1"/>
    <col min="11" max="11" width="15" style="3" bestFit="1" customWidth="1"/>
    <col min="12" max="16384" width="9.109375" style="3"/>
  </cols>
  <sheetData>
    <row r="1" spans="1:11" ht="23.4" x14ac:dyDescent="0.3">
      <c r="A1" s="30" t="s">
        <v>15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1" ht="27.75" customHeight="1" x14ac:dyDescent="0.3">
      <c r="A3" s="31" t="s">
        <v>1</v>
      </c>
      <c r="B3" s="31" t="s">
        <v>16</v>
      </c>
      <c r="C3" s="33" t="s">
        <v>4</v>
      </c>
      <c r="D3" s="34"/>
      <c r="E3" s="35" t="s">
        <v>2</v>
      </c>
      <c r="F3" s="33" t="s">
        <v>7</v>
      </c>
      <c r="G3" s="34"/>
      <c r="H3" s="29"/>
      <c r="I3" s="29"/>
      <c r="J3" s="35" t="s">
        <v>2</v>
      </c>
      <c r="K3" s="31" t="s">
        <v>11</v>
      </c>
    </row>
    <row r="4" spans="1:11" ht="54" customHeight="1" x14ac:dyDescent="0.3">
      <c r="A4" s="32"/>
      <c r="B4" s="32"/>
      <c r="C4" s="6" t="s">
        <v>5</v>
      </c>
      <c r="D4" s="7" t="s">
        <v>6</v>
      </c>
      <c r="E4" s="35"/>
      <c r="F4" s="6" t="s">
        <v>8</v>
      </c>
      <c r="G4" s="10" t="s">
        <v>9</v>
      </c>
      <c r="H4" s="10" t="s">
        <v>7</v>
      </c>
      <c r="I4" s="10" t="s">
        <v>10</v>
      </c>
      <c r="J4" s="35"/>
      <c r="K4" s="32"/>
    </row>
    <row r="5" spans="1:11" ht="18" customHeight="1" x14ac:dyDescent="0.25">
      <c r="A5" s="26">
        <v>43466</v>
      </c>
      <c r="B5" s="21">
        <f>'надходження 18'!K14</f>
        <v>705.78999999997905</v>
      </c>
      <c r="C5" s="24"/>
      <c r="D5" s="9">
        <v>0</v>
      </c>
      <c r="E5" s="20">
        <f>SUM(C5:D5)</f>
        <v>0</v>
      </c>
      <c r="F5" s="24"/>
      <c r="G5" s="24">
        <v>0</v>
      </c>
      <c r="H5" s="24"/>
      <c r="I5" s="24"/>
      <c r="J5" s="20">
        <f>SUM(F5:I5)</f>
        <v>0</v>
      </c>
      <c r="K5" s="21">
        <f t="shared" ref="K5:K14" si="0">B5+E5-J5</f>
        <v>705.78999999997905</v>
      </c>
    </row>
    <row r="6" spans="1:11" ht="18" customHeight="1" x14ac:dyDescent="0.25">
      <c r="A6" s="26">
        <v>43497</v>
      </c>
      <c r="B6" s="28">
        <f t="shared" ref="B6:B13" si="1">K5</f>
        <v>705.78999999997905</v>
      </c>
      <c r="C6" s="24"/>
      <c r="D6" s="22"/>
      <c r="E6" s="20">
        <f>SUM(C6:D6)</f>
        <v>0</v>
      </c>
      <c r="F6" s="24"/>
      <c r="G6" s="24"/>
      <c r="H6" s="24"/>
      <c r="I6" s="24"/>
      <c r="J6" s="20">
        <f>SUM(F6:I6)</f>
        <v>0</v>
      </c>
      <c r="K6" s="21">
        <f t="shared" si="0"/>
        <v>705.78999999997905</v>
      </c>
    </row>
    <row r="7" spans="1:11" ht="18" customHeight="1" x14ac:dyDescent="0.25">
      <c r="A7" s="26">
        <v>43525</v>
      </c>
      <c r="B7" s="28">
        <f t="shared" si="1"/>
        <v>705.78999999997905</v>
      </c>
      <c r="C7" s="24"/>
      <c r="D7" s="22"/>
      <c r="E7" s="20">
        <f>SUM(C7:D7)</f>
        <v>0</v>
      </c>
      <c r="F7" s="19"/>
      <c r="G7" s="24"/>
      <c r="H7" s="19"/>
      <c r="I7" s="19"/>
      <c r="J7" s="20">
        <f>SUM(F7:I7)</f>
        <v>0</v>
      </c>
      <c r="K7" s="21">
        <f t="shared" si="0"/>
        <v>705.78999999997905</v>
      </c>
    </row>
    <row r="8" spans="1:11" ht="18" customHeight="1" x14ac:dyDescent="0.25">
      <c r="A8" s="26">
        <v>43556</v>
      </c>
      <c r="B8" s="21">
        <f t="shared" si="1"/>
        <v>705.78999999997905</v>
      </c>
      <c r="C8" s="24"/>
      <c r="D8" s="22"/>
      <c r="E8" s="20">
        <f>SUM(C8:D8)</f>
        <v>0</v>
      </c>
      <c r="F8" s="19"/>
      <c r="G8" s="24"/>
      <c r="H8" s="24"/>
      <c r="I8" s="24"/>
      <c r="J8" s="20">
        <f>SUM(F8:I8)</f>
        <v>0</v>
      </c>
      <c r="K8" s="21">
        <f t="shared" si="0"/>
        <v>705.78999999997905</v>
      </c>
    </row>
    <row r="9" spans="1:11" ht="18" customHeight="1" x14ac:dyDescent="0.25">
      <c r="A9" s="26">
        <v>43586</v>
      </c>
      <c r="B9" s="28">
        <f t="shared" si="1"/>
        <v>705.78999999997905</v>
      </c>
      <c r="C9" s="25"/>
      <c r="D9" s="9"/>
      <c r="E9" s="20">
        <f t="shared" ref="E9:E10" si="2">SUM(C9:D9)</f>
        <v>0</v>
      </c>
      <c r="F9" s="5"/>
      <c r="G9" s="24"/>
      <c r="H9" s="19"/>
      <c r="I9" s="19"/>
      <c r="J9" s="20">
        <f t="shared" ref="J9:J14" si="3">SUM(F9:I9)</f>
        <v>0</v>
      </c>
      <c r="K9" s="21">
        <f t="shared" si="0"/>
        <v>705.78999999997905</v>
      </c>
    </row>
    <row r="10" spans="1:11" ht="18" customHeight="1" x14ac:dyDescent="0.25">
      <c r="A10" s="26">
        <v>43617</v>
      </c>
      <c r="B10" s="28">
        <f t="shared" si="1"/>
        <v>705.78999999997905</v>
      </c>
      <c r="C10" s="25"/>
      <c r="D10" s="9"/>
      <c r="E10" s="20">
        <f t="shared" si="2"/>
        <v>0</v>
      </c>
      <c r="F10" s="5"/>
      <c r="G10" s="24"/>
      <c r="H10" s="19"/>
      <c r="I10" s="19"/>
      <c r="J10" s="20">
        <f t="shared" si="3"/>
        <v>0</v>
      </c>
      <c r="K10" s="21">
        <f t="shared" si="0"/>
        <v>705.78999999997905</v>
      </c>
    </row>
    <row r="11" spans="1:11" ht="18" customHeight="1" x14ac:dyDescent="0.25">
      <c r="A11" s="26">
        <v>43647</v>
      </c>
      <c r="B11" s="28">
        <f t="shared" si="1"/>
        <v>705.78999999997905</v>
      </c>
      <c r="C11" s="25"/>
      <c r="D11" s="9"/>
      <c r="E11" s="20">
        <f>SUM(C11:D11)</f>
        <v>0</v>
      </c>
      <c r="F11" s="5"/>
      <c r="G11" s="24"/>
      <c r="H11" s="19"/>
      <c r="I11" s="19"/>
      <c r="J11" s="20">
        <f t="shared" si="3"/>
        <v>0</v>
      </c>
      <c r="K11" s="21">
        <f t="shared" si="0"/>
        <v>705.78999999997905</v>
      </c>
    </row>
    <row r="12" spans="1:11" ht="18" customHeight="1" x14ac:dyDescent="0.25">
      <c r="A12" s="26">
        <v>43678</v>
      </c>
      <c r="B12" s="28">
        <f t="shared" si="1"/>
        <v>705.78999999997905</v>
      </c>
      <c r="C12" s="25"/>
      <c r="D12" s="9"/>
      <c r="E12" s="20">
        <f>SUM(C12:D12)</f>
        <v>0</v>
      </c>
      <c r="F12" s="5"/>
      <c r="G12" s="24"/>
      <c r="H12" s="19"/>
      <c r="I12" s="19"/>
      <c r="J12" s="20">
        <f t="shared" si="3"/>
        <v>0</v>
      </c>
      <c r="K12" s="21">
        <f t="shared" si="0"/>
        <v>705.78999999997905</v>
      </c>
    </row>
    <row r="13" spans="1:11" ht="18" customHeight="1" x14ac:dyDescent="0.25">
      <c r="A13" s="26">
        <v>43709</v>
      </c>
      <c r="B13" s="28">
        <f t="shared" si="1"/>
        <v>705.78999999997905</v>
      </c>
      <c r="C13" s="25"/>
      <c r="D13" s="9"/>
      <c r="E13" s="20">
        <f>SUM(C13:D13)</f>
        <v>0</v>
      </c>
      <c r="F13" s="5"/>
      <c r="G13" s="24"/>
      <c r="H13" s="19"/>
      <c r="I13" s="19"/>
      <c r="J13" s="20">
        <f t="shared" si="3"/>
        <v>0</v>
      </c>
      <c r="K13" s="21">
        <f t="shared" si="0"/>
        <v>705.78999999997905</v>
      </c>
    </row>
    <row r="14" spans="1:11" ht="18" customHeight="1" x14ac:dyDescent="0.25">
      <c r="A14" s="26">
        <v>43739</v>
      </c>
      <c r="B14" s="28">
        <f>K13</f>
        <v>705.78999999997905</v>
      </c>
      <c r="C14" s="25"/>
      <c r="D14" s="9"/>
      <c r="E14" s="20">
        <f>SUM(C14:D14)</f>
        <v>0</v>
      </c>
      <c r="F14" s="5"/>
      <c r="G14" s="24"/>
      <c r="H14" s="19"/>
      <c r="I14" s="19"/>
      <c r="J14" s="20">
        <f t="shared" si="3"/>
        <v>0</v>
      </c>
      <c r="K14" s="21">
        <f t="shared" si="0"/>
        <v>705.78999999997905</v>
      </c>
    </row>
    <row r="15" spans="1:11" ht="18" customHeight="1" x14ac:dyDescent="0.3">
      <c r="A15" s="26">
        <v>43770</v>
      </c>
      <c r="B15" s="28"/>
      <c r="C15" s="25"/>
      <c r="D15" s="9"/>
      <c r="E15" s="20"/>
      <c r="F15" s="5"/>
      <c r="G15" s="24"/>
      <c r="H15" s="19"/>
      <c r="I15" s="19"/>
      <c r="J15" s="20"/>
      <c r="K15" s="21"/>
    </row>
    <row r="16" spans="1:11" ht="18" customHeight="1" x14ac:dyDescent="0.3">
      <c r="A16" s="26">
        <v>43800</v>
      </c>
      <c r="B16" s="28"/>
      <c r="C16" s="25"/>
      <c r="D16" s="9"/>
      <c r="E16" s="20"/>
      <c r="F16" s="5"/>
      <c r="G16" s="24"/>
      <c r="H16" s="19"/>
      <c r="I16" s="19"/>
      <c r="J16" s="20"/>
      <c r="K16" s="21"/>
    </row>
    <row r="17" spans="1:11" ht="18" customHeight="1" x14ac:dyDescent="0.3">
      <c r="A17" s="14" t="s">
        <v>0</v>
      </c>
      <c r="B17" s="15"/>
      <c r="C17" s="16">
        <f>SUM(C5:C14)</f>
        <v>0</v>
      </c>
      <c r="D17" s="16">
        <f t="shared" ref="D17:J17" si="4">SUM(D5:D14)</f>
        <v>0</v>
      </c>
      <c r="E17" s="16">
        <f t="shared" si="4"/>
        <v>0</v>
      </c>
      <c r="F17" s="16">
        <f t="shared" si="4"/>
        <v>0</v>
      </c>
      <c r="G17" s="16">
        <f t="shared" si="4"/>
        <v>0</v>
      </c>
      <c r="H17" s="16">
        <f t="shared" si="4"/>
        <v>0</v>
      </c>
      <c r="I17" s="16">
        <f t="shared" si="4"/>
        <v>0</v>
      </c>
      <c r="J17" s="16">
        <f t="shared" si="4"/>
        <v>0</v>
      </c>
      <c r="K17" s="16"/>
    </row>
  </sheetData>
  <mergeCells count="8">
    <mergeCell ref="A1:K1"/>
    <mergeCell ref="A3:A4"/>
    <mergeCell ref="B3:B4"/>
    <mergeCell ref="C3:D3"/>
    <mergeCell ref="E3:E4"/>
    <mergeCell ref="F3:G3"/>
    <mergeCell ref="J3:J4"/>
    <mergeCell ref="K3:K4"/>
  </mergeCells>
  <pageMargins left="0" right="0" top="0.55118110236220474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0" zoomScaleNormal="80" workbookViewId="0">
      <selection activeCell="E15" sqref="E15"/>
    </sheetView>
  </sheetViews>
  <sheetFormatPr defaultColWidth="9.109375" defaultRowHeight="14.4" x14ac:dyDescent="0.3"/>
  <cols>
    <col min="1" max="1" width="20.44140625" style="3" customWidth="1"/>
    <col min="2" max="2" width="12.88671875" style="3" customWidth="1"/>
    <col min="3" max="5" width="14.33203125" style="3" customWidth="1"/>
    <col min="6" max="6" width="12.5546875" style="3" customWidth="1"/>
    <col min="7" max="7" width="14" style="3" bestFit="1" customWidth="1"/>
    <col min="8" max="9" width="12.5546875" style="3" customWidth="1"/>
    <col min="10" max="10" width="14.33203125" style="3" customWidth="1"/>
    <col min="11" max="11" width="15" style="3" bestFit="1" customWidth="1"/>
    <col min="12" max="16384" width="9.109375" style="3"/>
  </cols>
  <sheetData>
    <row r="1" spans="1:11" ht="23.4" x14ac:dyDescent="0.3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1" ht="27.75" customHeight="1" x14ac:dyDescent="0.3">
      <c r="A3" s="31" t="s">
        <v>1</v>
      </c>
      <c r="B3" s="31" t="s">
        <v>13</v>
      </c>
      <c r="C3" s="33" t="s">
        <v>4</v>
      </c>
      <c r="D3" s="34"/>
      <c r="E3" s="35" t="s">
        <v>2</v>
      </c>
      <c r="F3" s="33" t="s">
        <v>7</v>
      </c>
      <c r="G3" s="34"/>
      <c r="H3" s="27"/>
      <c r="I3" s="27"/>
      <c r="J3" s="35" t="s">
        <v>2</v>
      </c>
      <c r="K3" s="31" t="s">
        <v>11</v>
      </c>
    </row>
    <row r="4" spans="1:11" ht="54" customHeight="1" x14ac:dyDescent="0.3">
      <c r="A4" s="32"/>
      <c r="B4" s="32"/>
      <c r="C4" s="6" t="s">
        <v>5</v>
      </c>
      <c r="D4" s="7" t="s">
        <v>6</v>
      </c>
      <c r="E4" s="35"/>
      <c r="F4" s="6" t="s">
        <v>8</v>
      </c>
      <c r="G4" s="10" t="s">
        <v>9</v>
      </c>
      <c r="H4" s="10" t="s">
        <v>7</v>
      </c>
      <c r="I4" s="10" t="s">
        <v>10</v>
      </c>
      <c r="J4" s="35"/>
      <c r="K4" s="32"/>
    </row>
    <row r="5" spans="1:11" ht="18" customHeight="1" x14ac:dyDescent="0.25">
      <c r="A5" s="26">
        <v>43160</v>
      </c>
      <c r="B5" s="21">
        <v>0</v>
      </c>
      <c r="C5" s="24">
        <v>2000</v>
      </c>
      <c r="D5" s="9">
        <v>0</v>
      </c>
      <c r="E5" s="20">
        <f>SUM(C5:D5)</f>
        <v>2000</v>
      </c>
      <c r="F5" s="24">
        <v>6</v>
      </c>
      <c r="G5" s="24">
        <v>0</v>
      </c>
      <c r="H5" s="24"/>
      <c r="I5" s="24">
        <v>1563.66</v>
      </c>
      <c r="J5" s="20">
        <f>SUM(F5:I5)</f>
        <v>1569.66</v>
      </c>
      <c r="K5" s="21">
        <f t="shared" ref="K5:K14" si="0">B5+E5-J5</f>
        <v>430.33999999999992</v>
      </c>
    </row>
    <row r="6" spans="1:11" ht="18" customHeight="1" x14ac:dyDescent="0.25">
      <c r="A6" s="26">
        <v>43191</v>
      </c>
      <c r="B6" s="28">
        <f t="shared" ref="B6:B13" si="1">K5</f>
        <v>430.33999999999992</v>
      </c>
      <c r="C6" s="24"/>
      <c r="D6" s="22">
        <v>49000</v>
      </c>
      <c r="E6" s="20">
        <f>SUM(C6:D6)</f>
        <v>49000</v>
      </c>
      <c r="F6" s="24">
        <v>9</v>
      </c>
      <c r="G6" s="24">
        <v>47500</v>
      </c>
      <c r="H6" s="24"/>
      <c r="I6" s="24">
        <v>1563.66</v>
      </c>
      <c r="J6" s="20">
        <f>SUM(F6:I6)</f>
        <v>49072.66</v>
      </c>
      <c r="K6" s="21">
        <f t="shared" si="0"/>
        <v>357.67999999999302</v>
      </c>
    </row>
    <row r="7" spans="1:11" ht="18" customHeight="1" x14ac:dyDescent="0.25">
      <c r="A7" s="26">
        <v>43221</v>
      </c>
      <c r="B7" s="28">
        <f t="shared" si="1"/>
        <v>357.67999999999302</v>
      </c>
      <c r="C7" s="24"/>
      <c r="D7" s="22">
        <v>1400</v>
      </c>
      <c r="E7" s="20">
        <f>SUM(C7:D7)</f>
        <v>1400</v>
      </c>
      <c r="F7" s="19">
        <v>6</v>
      </c>
      <c r="G7" s="24"/>
      <c r="H7" s="19"/>
      <c r="I7" s="19">
        <v>1563.66</v>
      </c>
      <c r="J7" s="20">
        <f>SUM(F7:I7)</f>
        <v>1569.66</v>
      </c>
      <c r="K7" s="21">
        <f t="shared" si="0"/>
        <v>188.01999999999293</v>
      </c>
    </row>
    <row r="8" spans="1:11" ht="18" customHeight="1" x14ac:dyDescent="0.25">
      <c r="A8" s="26">
        <v>43252</v>
      </c>
      <c r="B8" s="21">
        <f t="shared" si="1"/>
        <v>188.01999999999293</v>
      </c>
      <c r="C8" s="24">
        <v>40000</v>
      </c>
      <c r="D8" s="22">
        <v>108458.94</v>
      </c>
      <c r="E8" s="20">
        <f>SUM(C8:D8)</f>
        <v>148458.94</v>
      </c>
      <c r="F8" s="19">
        <v>127</v>
      </c>
      <c r="G8" s="24">
        <v>146422.12</v>
      </c>
      <c r="H8" s="24"/>
      <c r="I8" s="24">
        <v>1563.66</v>
      </c>
      <c r="J8" s="20">
        <f>SUM(F8:I8)</f>
        <v>148112.78</v>
      </c>
      <c r="K8" s="21">
        <f t="shared" si="0"/>
        <v>534.17999999999302</v>
      </c>
    </row>
    <row r="9" spans="1:11" ht="18" customHeight="1" x14ac:dyDescent="0.25">
      <c r="A9" s="26">
        <v>43282</v>
      </c>
      <c r="B9" s="28">
        <f t="shared" si="1"/>
        <v>534.17999999999302</v>
      </c>
      <c r="C9" s="25">
        <v>4.9000000000000004</v>
      </c>
      <c r="D9" s="9">
        <f>41860.94-4.9</f>
        <v>41856.04</v>
      </c>
      <c r="E9" s="20">
        <f t="shared" ref="E9:E10" si="2">SUM(C9:D9)</f>
        <v>41860.94</v>
      </c>
      <c r="F9" s="5">
        <v>109</v>
      </c>
      <c r="G9" s="24">
        <f>36229.37</f>
        <v>36229.370000000003</v>
      </c>
      <c r="H9" s="19"/>
      <c r="I9" s="19">
        <v>1563.66</v>
      </c>
      <c r="J9" s="20">
        <f t="shared" ref="J9:J14" si="3">SUM(F9:I9)</f>
        <v>37902.030000000006</v>
      </c>
      <c r="K9" s="21">
        <f t="shared" si="0"/>
        <v>4493.0899999999892</v>
      </c>
    </row>
    <row r="10" spans="1:11" ht="18" customHeight="1" x14ac:dyDescent="0.25">
      <c r="A10" s="26">
        <v>43313</v>
      </c>
      <c r="B10" s="28">
        <f t="shared" si="1"/>
        <v>4493.0899999999892</v>
      </c>
      <c r="C10" s="25"/>
      <c r="D10" s="9">
        <v>20980.53</v>
      </c>
      <c r="E10" s="20">
        <f t="shared" si="2"/>
        <v>20980.53</v>
      </c>
      <c r="F10" s="5">
        <v>112</v>
      </c>
      <c r="G10" s="24">
        <v>24402.880000000001</v>
      </c>
      <c r="H10" s="19">
        <f>200.14</f>
        <v>200.14</v>
      </c>
      <c r="I10" s="19"/>
      <c r="J10" s="20">
        <f t="shared" si="3"/>
        <v>24715.02</v>
      </c>
      <c r="K10" s="21">
        <f t="shared" si="0"/>
        <v>758.59999999998763</v>
      </c>
    </row>
    <row r="11" spans="1:11" ht="18" customHeight="1" x14ac:dyDescent="0.25">
      <c r="A11" s="26">
        <v>43344</v>
      </c>
      <c r="B11" s="28">
        <f t="shared" si="1"/>
        <v>758.59999999998763</v>
      </c>
      <c r="C11" s="25">
        <v>40400.03</v>
      </c>
      <c r="D11" s="9">
        <v>10298.82</v>
      </c>
      <c r="E11" s="20">
        <f>SUM(C11:D11)</f>
        <v>50698.85</v>
      </c>
      <c r="F11" s="5">
        <v>115</v>
      </c>
      <c r="G11" s="24">
        <f>12167.37+26900+10000</f>
        <v>49067.37</v>
      </c>
      <c r="H11" s="19"/>
      <c r="I11" s="19">
        <v>1713.29</v>
      </c>
      <c r="J11" s="20">
        <f t="shared" si="3"/>
        <v>50895.66</v>
      </c>
      <c r="K11" s="21">
        <f t="shared" si="0"/>
        <v>561.78999999997905</v>
      </c>
    </row>
    <row r="12" spans="1:11" ht="18" customHeight="1" x14ac:dyDescent="0.25">
      <c r="A12" s="26">
        <v>43374</v>
      </c>
      <c r="B12" s="28">
        <f t="shared" si="1"/>
        <v>561.78999999997905</v>
      </c>
      <c r="C12" s="25">
        <f>32000+52000</f>
        <v>84000</v>
      </c>
      <c r="D12" s="9">
        <f>1350.42+472.48+1373.48+9832.66+1257.55+882.13</f>
        <v>15168.72</v>
      </c>
      <c r="E12" s="20">
        <f>SUM(C12:D12)</f>
        <v>99168.72</v>
      </c>
      <c r="F12" s="5">
        <v>118</v>
      </c>
      <c r="G12" s="24">
        <f>18941.11+14000+52237.98+11500</f>
        <v>96679.09</v>
      </c>
      <c r="H12" s="19"/>
      <c r="I12" s="19">
        <f>744.6+819.06</f>
        <v>1563.6599999999999</v>
      </c>
      <c r="J12" s="20">
        <f t="shared" si="3"/>
        <v>98360.75</v>
      </c>
      <c r="K12" s="21">
        <f t="shared" si="0"/>
        <v>1369.7599999999802</v>
      </c>
    </row>
    <row r="13" spans="1:11" ht="18" customHeight="1" x14ac:dyDescent="0.25">
      <c r="A13" s="26">
        <v>43405</v>
      </c>
      <c r="B13" s="28">
        <f t="shared" si="1"/>
        <v>1369.7599999999802</v>
      </c>
      <c r="C13" s="25">
        <v>38000</v>
      </c>
      <c r="D13" s="9">
        <f>1586.29+512.27+8094+4105+4250+515.86+481.5</f>
        <v>19544.919999999998</v>
      </c>
      <c r="E13" s="20">
        <f>SUM(C13:D13)</f>
        <v>57544.92</v>
      </c>
      <c r="F13" s="5">
        <v>112</v>
      </c>
      <c r="G13" s="24">
        <f>37362.26+19000</f>
        <v>56362.26</v>
      </c>
      <c r="H13" s="19"/>
      <c r="I13" s="19">
        <f>819.06+464.85</f>
        <v>1283.9099999999999</v>
      </c>
      <c r="J13" s="20">
        <f t="shared" si="3"/>
        <v>57758.17</v>
      </c>
      <c r="K13" s="21">
        <f t="shared" si="0"/>
        <v>1156.5099999999802</v>
      </c>
    </row>
    <row r="14" spans="1:11" ht="18" customHeight="1" x14ac:dyDescent="0.25">
      <c r="A14" s="26">
        <v>43435</v>
      </c>
      <c r="B14" s="28">
        <f>K13</f>
        <v>1156.5099999999802</v>
      </c>
      <c r="C14" s="25"/>
      <c r="D14" s="9">
        <f>1112.89+14900+2000+4350+1601.09+2574+1660</f>
        <v>28197.98</v>
      </c>
      <c r="E14" s="20">
        <f>SUM(C14:D14)</f>
        <v>28197.98</v>
      </c>
      <c r="F14" s="5">
        <v>415</v>
      </c>
      <c r="G14" s="24">
        <f>16799.74+10000</f>
        <v>26799.74</v>
      </c>
      <c r="H14" s="19"/>
      <c r="I14" s="19">
        <f>819.06+614.9</f>
        <v>1433.96</v>
      </c>
      <c r="J14" s="20">
        <f t="shared" si="3"/>
        <v>28648.7</v>
      </c>
      <c r="K14" s="21">
        <f t="shared" si="0"/>
        <v>705.78999999997905</v>
      </c>
    </row>
    <row r="15" spans="1:11" ht="18" customHeight="1" x14ac:dyDescent="0.3">
      <c r="A15" s="14" t="s">
        <v>0</v>
      </c>
      <c r="B15" s="15"/>
      <c r="C15" s="16">
        <f>SUM(C5:C14)</f>
        <v>204404.93</v>
      </c>
      <c r="D15" s="16">
        <f t="shared" ref="D15:J15" si="4">SUM(D5:D14)</f>
        <v>294905.95</v>
      </c>
      <c r="E15" s="16">
        <f t="shared" si="4"/>
        <v>499310.87999999995</v>
      </c>
      <c r="F15" s="16">
        <f t="shared" si="4"/>
        <v>1129</v>
      </c>
      <c r="G15" s="16">
        <f t="shared" si="4"/>
        <v>483462.82999999996</v>
      </c>
      <c r="H15" s="16">
        <f t="shared" si="4"/>
        <v>200.14</v>
      </c>
      <c r="I15" s="16">
        <f t="shared" si="4"/>
        <v>13813.119999999999</v>
      </c>
      <c r="J15" s="16">
        <f t="shared" si="4"/>
        <v>498605.08999999997</v>
      </c>
      <c r="K15" s="16"/>
    </row>
  </sheetData>
  <mergeCells count="8">
    <mergeCell ref="A1:K1"/>
    <mergeCell ref="A3:A4"/>
    <mergeCell ref="B3:B4"/>
    <mergeCell ref="C3:D3"/>
    <mergeCell ref="E3:E4"/>
    <mergeCell ref="F3:G3"/>
    <mergeCell ref="J3:J4"/>
    <mergeCell ref="K3:K4"/>
  </mergeCells>
  <pageMargins left="0" right="0" top="0.55118110236220474" bottom="0.74803149606299213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80" zoomScaleNormal="80" workbookViewId="0">
      <selection activeCell="K10" sqref="J10:K10"/>
    </sheetView>
  </sheetViews>
  <sheetFormatPr defaultColWidth="9.109375" defaultRowHeight="14.4" x14ac:dyDescent="0.3"/>
  <cols>
    <col min="1" max="1" width="20.44140625" style="3" customWidth="1"/>
    <col min="2" max="2" width="12.88671875" style="3" customWidth="1"/>
    <col min="3" max="5" width="14.33203125" style="3" customWidth="1"/>
    <col min="6" max="6" width="12.5546875" style="3" customWidth="1"/>
    <col min="7" max="7" width="14" style="3" bestFit="1" customWidth="1"/>
    <col min="8" max="9" width="12.5546875" style="3" customWidth="1"/>
    <col min="10" max="10" width="14.33203125" style="3" customWidth="1"/>
    <col min="11" max="11" width="15" style="3" bestFit="1" customWidth="1"/>
    <col min="12" max="16384" width="9.109375" style="3"/>
  </cols>
  <sheetData>
    <row r="1" spans="1:11" ht="23.4" x14ac:dyDescent="0.3">
      <c r="A1" s="30" t="s">
        <v>12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1" ht="27.75" customHeight="1" x14ac:dyDescent="0.3">
      <c r="A3" s="31" t="s">
        <v>1</v>
      </c>
      <c r="B3" s="31" t="s">
        <v>3</v>
      </c>
      <c r="C3" s="33" t="s">
        <v>4</v>
      </c>
      <c r="D3" s="34"/>
      <c r="E3" s="35" t="s">
        <v>2</v>
      </c>
      <c r="F3" s="33" t="s">
        <v>7</v>
      </c>
      <c r="G3" s="34"/>
      <c r="H3" s="11"/>
      <c r="I3" s="11"/>
      <c r="J3" s="35" t="s">
        <v>2</v>
      </c>
      <c r="K3" s="31" t="s">
        <v>11</v>
      </c>
    </row>
    <row r="4" spans="1:11" ht="54" customHeight="1" x14ac:dyDescent="0.3">
      <c r="A4" s="32"/>
      <c r="B4" s="32"/>
      <c r="C4" s="6" t="s">
        <v>5</v>
      </c>
      <c r="D4" s="7" t="s">
        <v>6</v>
      </c>
      <c r="E4" s="35"/>
      <c r="F4" s="6" t="s">
        <v>8</v>
      </c>
      <c r="G4" s="10" t="s">
        <v>9</v>
      </c>
      <c r="H4" s="10" t="s">
        <v>7</v>
      </c>
      <c r="I4" s="10" t="s">
        <v>10</v>
      </c>
      <c r="J4" s="35"/>
      <c r="K4" s="32"/>
    </row>
    <row r="5" spans="1:11" ht="18" customHeight="1" x14ac:dyDescent="0.25">
      <c r="A5" s="19"/>
      <c r="B5" s="13"/>
      <c r="C5" s="18"/>
      <c r="D5" s="9"/>
      <c r="E5" s="12"/>
      <c r="F5" s="1"/>
      <c r="G5" s="18"/>
      <c r="H5" s="1"/>
      <c r="I5" s="1"/>
      <c r="J5" s="12"/>
      <c r="K5" s="21"/>
    </row>
    <row r="6" spans="1:11" ht="18" customHeight="1" x14ac:dyDescent="0.25">
      <c r="A6" s="26"/>
      <c r="B6" s="8"/>
      <c r="C6" s="18"/>
      <c r="D6" s="22"/>
      <c r="E6" s="12"/>
      <c r="F6" s="2"/>
      <c r="G6" s="18"/>
      <c r="H6" s="2"/>
      <c r="I6" s="2"/>
      <c r="J6" s="12"/>
      <c r="K6" s="21"/>
    </row>
    <row r="7" spans="1:11" ht="18" customHeight="1" x14ac:dyDescent="0.25">
      <c r="A7" s="26"/>
      <c r="B7" s="8"/>
      <c r="C7" s="18"/>
      <c r="D7" s="22"/>
      <c r="E7" s="12"/>
      <c r="F7" s="4"/>
      <c r="G7" s="18"/>
      <c r="H7" s="4"/>
      <c r="I7" s="4"/>
      <c r="J7" s="12"/>
      <c r="K7" s="21"/>
    </row>
    <row r="8" spans="1:11" ht="18" customHeight="1" x14ac:dyDescent="0.25">
      <c r="A8" s="26"/>
      <c r="B8" s="23"/>
      <c r="C8" s="18"/>
      <c r="D8" s="22"/>
      <c r="E8" s="20"/>
      <c r="F8" s="19"/>
      <c r="G8" s="18"/>
      <c r="H8" s="18"/>
      <c r="I8" s="18"/>
      <c r="J8" s="20"/>
      <c r="K8" s="21"/>
    </row>
    <row r="9" spans="1:11" ht="18" customHeight="1" x14ac:dyDescent="0.25">
      <c r="A9" s="26"/>
      <c r="B9" s="8"/>
      <c r="C9" s="17"/>
      <c r="D9" s="9"/>
      <c r="E9" s="20"/>
      <c r="F9" s="5"/>
      <c r="G9" s="18"/>
      <c r="H9" s="4"/>
      <c r="I9" s="4"/>
      <c r="J9" s="20"/>
      <c r="K9" s="21"/>
    </row>
    <row r="10" spans="1:11" ht="18" customHeight="1" x14ac:dyDescent="0.25">
      <c r="A10" s="26">
        <v>43040</v>
      </c>
      <c r="B10" s="8">
        <f t="shared" ref="B10" si="0">K9</f>
        <v>0</v>
      </c>
      <c r="C10" s="17">
        <v>24700</v>
      </c>
      <c r="D10" s="9">
        <v>0</v>
      </c>
      <c r="E10" s="20">
        <f>SUM(C10:D10)</f>
        <v>24700</v>
      </c>
      <c r="F10" s="5">
        <v>113</v>
      </c>
      <c r="G10" s="18">
        <v>24361.7</v>
      </c>
      <c r="H10" s="4"/>
      <c r="I10" s="4"/>
      <c r="J10" s="20">
        <f>SUM(F10:I10)</f>
        <v>24474.7</v>
      </c>
      <c r="K10" s="21">
        <f>B10+E10-J10</f>
        <v>225.29999999999927</v>
      </c>
    </row>
    <row r="11" spans="1:11" ht="18" customHeight="1" x14ac:dyDescent="0.25">
      <c r="A11" s="26">
        <v>43070</v>
      </c>
      <c r="B11" s="8">
        <f>K10</f>
        <v>225.29999999999927</v>
      </c>
      <c r="C11" s="25">
        <v>140440</v>
      </c>
      <c r="D11" s="9"/>
      <c r="E11" s="20">
        <f>SUM(C11:D11)</f>
        <v>140440</v>
      </c>
      <c r="F11" s="5">
        <v>146</v>
      </c>
      <c r="G11" s="24">
        <v>138436.22</v>
      </c>
      <c r="H11" s="19"/>
      <c r="I11" s="19">
        <v>1344</v>
      </c>
      <c r="J11" s="20">
        <f>SUM(F11:I11)</f>
        <v>139926.22</v>
      </c>
      <c r="K11" s="21">
        <f>B11+E11-J11</f>
        <v>739.07999999998719</v>
      </c>
    </row>
    <row r="12" spans="1:11" ht="18" customHeight="1" x14ac:dyDescent="0.3">
      <c r="A12" s="14" t="s">
        <v>0</v>
      </c>
      <c r="B12" s="15"/>
      <c r="C12" s="16">
        <f>SUM(C5:C10)</f>
        <v>24700</v>
      </c>
      <c r="D12" s="16">
        <f t="shared" ref="D12:K12" si="1">SUM(D5:D10)</f>
        <v>0</v>
      </c>
      <c r="E12" s="16">
        <f t="shared" si="1"/>
        <v>24700</v>
      </c>
      <c r="F12" s="16">
        <f t="shared" si="1"/>
        <v>113</v>
      </c>
      <c r="G12" s="16">
        <f t="shared" si="1"/>
        <v>24361.7</v>
      </c>
      <c r="H12" s="16">
        <f t="shared" si="1"/>
        <v>0</v>
      </c>
      <c r="I12" s="16">
        <f t="shared" si="1"/>
        <v>0</v>
      </c>
      <c r="J12" s="16">
        <f t="shared" si="1"/>
        <v>24474.7</v>
      </c>
      <c r="K12" s="16">
        <f t="shared" si="1"/>
        <v>225.29999999999927</v>
      </c>
    </row>
  </sheetData>
  <mergeCells count="8">
    <mergeCell ref="K3:K4"/>
    <mergeCell ref="A1:K1"/>
    <mergeCell ref="A3:A4"/>
    <mergeCell ref="B3:B4"/>
    <mergeCell ref="C3:D3"/>
    <mergeCell ref="E3:E4"/>
    <mergeCell ref="F3:G3"/>
    <mergeCell ref="J3:J4"/>
  </mergeCells>
  <pageMargins left="0" right="0" top="0.55118110236220474" bottom="0.74803149606299213" header="0.31496062992125984" footer="0.3149606299212598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надходження 19</vt:lpstr>
      <vt:lpstr>надходження 18</vt:lpstr>
      <vt:lpstr>надходження 17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</cp:lastModifiedBy>
  <cp:lastPrinted>2019-01-21T14:05:15Z</cp:lastPrinted>
  <dcterms:created xsi:type="dcterms:W3CDTF">2016-11-24T10:45:58Z</dcterms:created>
  <dcterms:modified xsi:type="dcterms:W3CDTF">2019-11-11T08:17:44Z</dcterms:modified>
</cp:coreProperties>
</file>