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0" yWindow="0" windowWidth="19200" windowHeight="6760"/>
  </bookViews>
  <sheets>
    <sheet name="10-21  (2)" sheetId="7" r:id="rId1"/>
    <sheet name="10-21 " sheetId="6" r:id="rId2"/>
    <sheet name="09-21 " sheetId="3" r:id="rId3"/>
    <sheet name="08-21" sheetId="2" r:id="rId4"/>
    <sheet name="07-21" sheetId="1" r:id="rId5"/>
    <sheet name="ЗВІРКА 2021" sheetId="4" r:id="rId6"/>
    <sheet name="Лист2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7" l="1"/>
  <c r="I10" i="7"/>
  <c r="E10" i="7"/>
  <c r="D10" i="7"/>
  <c r="G9" i="7"/>
  <c r="K9" i="7" s="1"/>
  <c r="K10" i="7" l="1"/>
  <c r="N9" i="7"/>
  <c r="N10" i="7" s="1"/>
  <c r="M9" i="7"/>
  <c r="G10" i="7"/>
  <c r="L10" i="6"/>
  <c r="I10" i="6"/>
  <c r="E10" i="6"/>
  <c r="D10" i="6"/>
  <c r="G9" i="6"/>
  <c r="G10" i="6" s="1"/>
  <c r="M10" i="7" l="1"/>
  <c r="O9" i="7"/>
  <c r="K9" i="6"/>
  <c r="F16" i="4"/>
  <c r="F18" i="4" s="1"/>
  <c r="E16" i="4"/>
  <c r="E18" i="4" s="1"/>
  <c r="C16" i="4"/>
  <c r="C18" i="4" s="1"/>
  <c r="B16" i="4"/>
  <c r="B18" i="4" s="1"/>
  <c r="D16" i="4"/>
  <c r="D18" i="4" s="1"/>
  <c r="A3" i="4"/>
  <c r="O10" i="7" l="1"/>
  <c r="M16" i="7" s="1"/>
  <c r="P9" i="7"/>
  <c r="K10" i="6"/>
  <c r="N9" i="6"/>
  <c r="N10" i="6" s="1"/>
  <c r="M9" i="6"/>
  <c r="L10" i="3"/>
  <c r="I10" i="3"/>
  <c r="E10" i="3"/>
  <c r="D10" i="3"/>
  <c r="G9" i="3"/>
  <c r="G10" i="3" s="1"/>
  <c r="P10" i="7" l="1"/>
  <c r="Q10" i="7" s="1"/>
  <c r="Q11" i="7" s="1"/>
  <c r="Q9" i="7"/>
  <c r="M10" i="6"/>
  <c r="O9" i="6"/>
  <c r="K9" i="3"/>
  <c r="M9" i="3" s="1"/>
  <c r="E10" i="2"/>
  <c r="O10" i="6" l="1"/>
  <c r="M16" i="6" s="1"/>
  <c r="P9" i="6"/>
  <c r="K10" i="3"/>
  <c r="N9" i="3"/>
  <c r="N10" i="3" s="1"/>
  <c r="L10" i="2"/>
  <c r="Q9" i="6" l="1"/>
  <c r="P10" i="6"/>
  <c r="Q10" i="6" s="1"/>
  <c r="Q11" i="6" s="1"/>
  <c r="M10" i="3"/>
  <c r="O9" i="3"/>
  <c r="I10" i="2"/>
  <c r="D10" i="2"/>
  <c r="G9" i="2"/>
  <c r="K9" i="2" s="1"/>
  <c r="M9" i="2" s="1"/>
  <c r="G9" i="1"/>
  <c r="K9" i="1" s="1"/>
  <c r="K10" i="1" l="1"/>
  <c r="M13" i="1" s="1"/>
  <c r="M9" i="1"/>
  <c r="O10" i="3"/>
  <c r="M16" i="3" s="1"/>
  <c r="P9" i="3"/>
  <c r="G10" i="1"/>
  <c r="N9" i="2"/>
  <c r="N10" i="2" s="1"/>
  <c r="K10" i="2"/>
  <c r="G10" i="2"/>
  <c r="P10" i="3" l="1"/>
  <c r="Q10" i="3" s="1"/>
  <c r="Q11" i="3" s="1"/>
  <c r="Q9" i="3"/>
  <c r="O9" i="2"/>
  <c r="M10" i="2"/>
  <c r="O10" i="2" l="1"/>
  <c r="M16" i="2" s="1"/>
  <c r="P9" i="2"/>
  <c r="P10" i="2" l="1"/>
  <c r="Q9" i="2"/>
  <c r="Q10" i="2" l="1"/>
  <c r="Q11" i="2" s="1"/>
  <c r="I10" i="1"/>
  <c r="D10" i="1"/>
  <c r="N9" i="1" l="1"/>
  <c r="N10" i="1" s="1"/>
  <c r="O9" i="1" l="1"/>
  <c r="M10" i="1"/>
  <c r="O10" i="1" l="1"/>
  <c r="M16" i="1" s="1"/>
  <c r="P9" i="1"/>
  <c r="Q9" i="1" s="1"/>
  <c r="P10" i="1" l="1"/>
  <c r="Q10" i="1" s="1"/>
  <c r="Q11" i="1" s="1"/>
</calcChain>
</file>

<file path=xl/sharedStrings.xml><?xml version="1.0" encoding="utf-8"?>
<sst xmlns="http://schemas.openxmlformats.org/spreadsheetml/2006/main" count="135" uniqueCount="45">
  <si>
    <t>Розрахунково-платіжна відомість за ЛИПЕНЬ 2021 року</t>
  </si>
  <si>
    <t>№</t>
  </si>
  <si>
    <t>П.І.Б</t>
  </si>
  <si>
    <t>Ідентифікаційний номер</t>
  </si>
  <si>
    <t>оклад</t>
  </si>
  <si>
    <t>відпрацьовані год.</t>
  </si>
  <si>
    <t>ставка</t>
  </si>
  <si>
    <t>Всього нараховано</t>
  </si>
  <si>
    <t>надбавки</t>
  </si>
  <si>
    <t xml:space="preserve">індексація за </t>
  </si>
  <si>
    <t>відпустки</t>
  </si>
  <si>
    <t>Аванс</t>
  </si>
  <si>
    <t>Всього зарплата</t>
  </si>
  <si>
    <t>ПДФО</t>
  </si>
  <si>
    <t>Воєнний збір 1,5%</t>
  </si>
  <si>
    <t>Всього утримано</t>
  </si>
  <si>
    <t>Сума до видачі</t>
  </si>
  <si>
    <t>Сума до видачі БЕЗ АВАНСУ</t>
  </si>
  <si>
    <t>ВСЬОГО:</t>
  </si>
  <si>
    <t>Нарахований єдиний соц.внесок на зарплату</t>
  </si>
  <si>
    <t>Всього податків:</t>
  </si>
  <si>
    <t>Розрахунково-платіжна відомість за СЕРПЕНЬ 2021 року</t>
  </si>
  <si>
    <t>Феськів Роман Михайлович (з 20.07.21)</t>
  </si>
  <si>
    <t>Розрахунково-платіжна відомість за ВЕРЕСЕНЬ 2021 року</t>
  </si>
  <si>
    <t>ЄСВ з найманих осіб (22%)</t>
  </si>
  <si>
    <t>ЄСВ (22%)</t>
  </si>
  <si>
    <t>Військовий збір 1,5%</t>
  </si>
  <si>
    <t xml:space="preserve">Єдиний податок 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</si>
  <si>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</si>
  <si>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</si>
  <si>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</si>
  <si>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</si>
  <si>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</si>
  <si>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</si>
  <si>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</si>
  <si>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</si>
  <si>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</si>
  <si>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</si>
  <si>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</si>
  <si>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</si>
  <si>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</si>
  <si>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Всього:</t>
  </si>
  <si>
    <t>оплачено</t>
  </si>
  <si>
    <t>переплата</t>
  </si>
  <si>
    <t>Розрахунково-платіжна відомість за ЖОВТЕНЬ 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</si>
</sst>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 Cyr"/>
      <charset val="204"/>
    </font>
    <font>
      <b/>
      <sz val="16"/>
      <name val="Arial Cyr"/>
      <charset val="204"/>
    </font>
    <font>
      <b/>
      <sz val="16"/>
      <name val="Times New Roman"/>
      <family val="1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i/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</font>
    <font>
      <b/>
      <sz val="10"/>
      <name val="Arial Cyr"/>
      <charset val="204"/>
    </font>
    <font>
      <b/>
      <i/>
      <sz val="12"/>
      <name val="Arial Cyr"/>
      <charset val="204"/>
    </font>
    <font>
      <b/>
      <i/>
      <sz val="9"/>
      <name val="Arial"/>
      <family val="2"/>
      <charset val="204"/>
    </font>
    <font>
      <b/>
      <i/>
      <sz val="7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222222"/>
      <name val="Trebuchet MS"/>
      <family val="2"/>
      <charset val="204"/>
    </font>
    <font>
      <b/>
      <sz val="8"/>
      <color rgb="FF222222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6" fillId="0" borderId="0">
      <alignment horizontal="left"/>
    </xf>
  </cellStyleXfs>
  <cellXfs count="48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" fontId="7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vertical="center"/>
    </xf>
    <xf numFmtId="10" fontId="0" fillId="0" borderId="0" xfId="0" applyNumberFormat="1"/>
    <xf numFmtId="4" fontId="10" fillId="0" borderId="4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right" vertical="center" wrapText="1"/>
    </xf>
    <xf numFmtId="4" fontId="14" fillId="4" borderId="1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vertical="center"/>
    </xf>
    <xf numFmtId="4" fontId="14" fillId="5" borderId="0" xfId="0" applyNumberFormat="1" applyFont="1" applyFill="1" applyAlignment="1">
      <alignment horizontal="center" vertical="center"/>
    </xf>
    <xf numFmtId="4" fontId="14" fillId="5" borderId="0" xfId="0" applyNumberFormat="1" applyFont="1" applyFill="1" applyAlignment="1">
      <alignment horizontal="center"/>
    </xf>
    <xf numFmtId="4" fontId="13" fillId="5" borderId="1" xfId="0" applyNumberFormat="1" applyFont="1" applyFill="1" applyBorder="1" applyAlignment="1">
      <alignment horizontal="center" vertical="center" wrapText="1"/>
    </xf>
    <xf numFmtId="0" fontId="15" fillId="6" borderId="0" xfId="0" applyNumberFormat="1" applyFont="1" applyFill="1" applyAlignment="1">
      <alignment vertical="center"/>
    </xf>
    <xf numFmtId="4" fontId="14" fillId="6" borderId="0" xfId="0" applyNumberFormat="1" applyFont="1" applyFill="1" applyAlignment="1">
      <alignment vertical="center"/>
    </xf>
    <xf numFmtId="4" fontId="14" fillId="6" borderId="0" xfId="0" applyNumberFormat="1" applyFont="1" applyFill="1" applyAlignment="1">
      <alignment horizontal="center" vertical="center"/>
    </xf>
    <xf numFmtId="16" fontId="0" fillId="0" borderId="0" xfId="0" applyNumberFormat="1"/>
    <xf numFmtId="0" fontId="16" fillId="7" borderId="5" xfId="0" applyFont="1" applyFill="1" applyBorder="1" applyAlignment="1">
      <alignment horizontal="right" vertical="center" wrapText="1"/>
    </xf>
    <xf numFmtId="0" fontId="16" fillId="0" borderId="0" xfId="0" applyFont="1"/>
    <xf numFmtId="0" fontId="17" fillId="0" borderId="0" xfId="0" applyFont="1"/>
    <xf numFmtId="0" fontId="17" fillId="7" borderId="5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zoomScale="70" zoomScaleNormal="70" workbookViewId="0">
      <selection activeCell="E7" sqref="E7:E8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44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88</v>
      </c>
      <c r="F9" s="5">
        <v>0.75</v>
      </c>
      <c r="G9" s="5">
        <f>D9/E6*E9</f>
        <v>3000</v>
      </c>
      <c r="H9" s="6"/>
      <c r="I9" s="5"/>
      <c r="J9" s="5"/>
      <c r="K9" s="7">
        <f>G9+H9+I9+J9</f>
        <v>3000</v>
      </c>
      <c r="L9" s="5">
        <v>2000</v>
      </c>
      <c r="M9" s="5">
        <f>ROUND((K9-1135)*18/100,2)</f>
        <v>335.7</v>
      </c>
      <c r="N9" s="5">
        <f>K9*0.015</f>
        <v>45</v>
      </c>
      <c r="O9" s="5">
        <f>M9+N9</f>
        <v>380.7</v>
      </c>
      <c r="P9" s="5">
        <f>K9-O9</f>
        <v>2619.3000000000002</v>
      </c>
      <c r="Q9" s="5">
        <f>P9-L9</f>
        <v>619.30000000000018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88</v>
      </c>
      <c r="F10" s="9"/>
      <c r="G10" s="9">
        <f>SUM(G9)</f>
        <v>3000</v>
      </c>
      <c r="H10" s="9"/>
      <c r="I10" s="9">
        <f>SUM(I9)</f>
        <v>0</v>
      </c>
      <c r="J10" s="9"/>
      <c r="K10" s="10">
        <f>SUM(K9:K9)</f>
        <v>3000</v>
      </c>
      <c r="L10" s="9">
        <f>L9</f>
        <v>2000</v>
      </c>
      <c r="M10" s="11">
        <f t="shared" ref="M10:P10" si="0">SUM(M9:M9)</f>
        <v>335.7</v>
      </c>
      <c r="N10" s="11">
        <f t="shared" si="0"/>
        <v>45</v>
      </c>
      <c r="O10" s="11">
        <f t="shared" si="0"/>
        <v>380.7</v>
      </c>
      <c r="P10" s="11">
        <f t="shared" si="0"/>
        <v>2619.3000000000002</v>
      </c>
      <c r="Q10" s="5">
        <f>P10-L10</f>
        <v>619.30000000000018</v>
      </c>
    </row>
    <row r="11" spans="1:17" ht="13" x14ac:dyDescent="0.25">
      <c r="M11" s="12"/>
      <c r="Q11" s="13">
        <f>Q10</f>
        <v>619.30000000000018</v>
      </c>
    </row>
    <row r="12" spans="1:17" ht="13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1700.7</v>
      </c>
      <c r="O16" s="16"/>
    </row>
  </sheetData>
  <mergeCells count="20">
    <mergeCell ref="P7:P8"/>
    <mergeCell ref="Q7:Q8"/>
    <mergeCell ref="B13:K13"/>
    <mergeCell ref="B16:K16"/>
    <mergeCell ref="J7:J8"/>
    <mergeCell ref="K7:K8"/>
    <mergeCell ref="L7:L8"/>
    <mergeCell ref="M7:M8"/>
    <mergeCell ref="N7:N8"/>
    <mergeCell ref="O7:O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A4" sqref="A4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44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88</v>
      </c>
      <c r="F9" s="5">
        <v>0.75</v>
      </c>
      <c r="G9" s="5">
        <f>D9/E6*E9</f>
        <v>3161.6766467065868</v>
      </c>
      <c r="H9" s="6"/>
      <c r="I9" s="5"/>
      <c r="J9" s="5"/>
      <c r="K9" s="7">
        <f>G9+H9+I9+J9</f>
        <v>3161.6766467065868</v>
      </c>
      <c r="L9" s="5">
        <v>2000</v>
      </c>
      <c r="M9" s="5">
        <f>ROUND((K9-1135)*18/100,2)</f>
        <v>364.8</v>
      </c>
      <c r="N9" s="5">
        <f>K9*0.015</f>
        <v>47.425149700598801</v>
      </c>
      <c r="O9" s="5">
        <f>M9+N9</f>
        <v>412.22514970059882</v>
      </c>
      <c r="P9" s="5">
        <f>K9-O9</f>
        <v>2749.4514970059881</v>
      </c>
      <c r="Q9" s="5">
        <f>P9-L9</f>
        <v>749.45149700598813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88</v>
      </c>
      <c r="F10" s="9"/>
      <c r="G10" s="9">
        <f>SUM(G9)</f>
        <v>3161.6766467065868</v>
      </c>
      <c r="H10" s="9"/>
      <c r="I10" s="9">
        <f>SUM(I9)</f>
        <v>0</v>
      </c>
      <c r="J10" s="9"/>
      <c r="K10" s="10">
        <f>SUM(K9:K9)</f>
        <v>3161.6766467065868</v>
      </c>
      <c r="L10" s="9">
        <f>L9</f>
        <v>2000</v>
      </c>
      <c r="M10" s="11">
        <f t="shared" ref="M10:P10" si="0">SUM(M9:M9)</f>
        <v>364.8</v>
      </c>
      <c r="N10" s="11">
        <f t="shared" si="0"/>
        <v>47.425149700598801</v>
      </c>
      <c r="O10" s="11">
        <f t="shared" si="0"/>
        <v>412.22514970059882</v>
      </c>
      <c r="P10" s="11">
        <f t="shared" si="0"/>
        <v>2749.4514970059881</v>
      </c>
      <c r="Q10" s="5">
        <f>P10-L10</f>
        <v>749.45149700598813</v>
      </c>
    </row>
    <row r="11" spans="1:17" ht="13" x14ac:dyDescent="0.25">
      <c r="M11" s="12"/>
      <c r="Q11" s="13">
        <f>Q10</f>
        <v>749.45149700598813</v>
      </c>
    </row>
    <row r="12" spans="1:17" ht="13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1732.2251497005989</v>
      </c>
      <c r="O16" s="16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B13:K13"/>
    <mergeCell ref="B16:K16"/>
    <mergeCell ref="J7:J8"/>
    <mergeCell ref="K7:K8"/>
    <mergeCell ref="L7:L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L17" sqref="L17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23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88</v>
      </c>
      <c r="F9" s="5">
        <v>0.75</v>
      </c>
      <c r="G9" s="5">
        <f>D9/E6*E9</f>
        <v>3161.6766467065868</v>
      </c>
      <c r="H9" s="6"/>
      <c r="I9" s="5"/>
      <c r="J9" s="5"/>
      <c r="K9" s="7">
        <f>G9+H9+I9+J9</f>
        <v>3161.6766467065868</v>
      </c>
      <c r="L9" s="5">
        <v>2000</v>
      </c>
      <c r="M9" s="5">
        <f>ROUND((K9-1135)*18/100,2)</f>
        <v>364.8</v>
      </c>
      <c r="N9" s="5">
        <f>K9*0.015</f>
        <v>47.425149700598801</v>
      </c>
      <c r="O9" s="5">
        <f>M9+N9</f>
        <v>412.22514970059882</v>
      </c>
      <c r="P9" s="5">
        <f>K9-O9</f>
        <v>2749.4514970059881</v>
      </c>
      <c r="Q9" s="5">
        <f>P9-L9</f>
        <v>749.45149700598813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88</v>
      </c>
      <c r="F10" s="9"/>
      <c r="G10" s="9">
        <f>SUM(G9)</f>
        <v>3161.6766467065868</v>
      </c>
      <c r="H10" s="9"/>
      <c r="I10" s="9">
        <f>SUM(I9)</f>
        <v>0</v>
      </c>
      <c r="J10" s="9"/>
      <c r="K10" s="10">
        <f>SUM(K9:K9)</f>
        <v>3161.6766467065868</v>
      </c>
      <c r="L10" s="9">
        <f>L9</f>
        <v>2000</v>
      </c>
      <c r="M10" s="11">
        <f t="shared" ref="M10:P10" si="0">SUM(M9:M9)</f>
        <v>364.8</v>
      </c>
      <c r="N10" s="11">
        <f t="shared" si="0"/>
        <v>47.425149700598801</v>
      </c>
      <c r="O10" s="11">
        <f t="shared" si="0"/>
        <v>412.22514970059882</v>
      </c>
      <c r="P10" s="11">
        <f t="shared" si="0"/>
        <v>2749.4514970059881</v>
      </c>
      <c r="Q10" s="5">
        <f>P10-L10</f>
        <v>749.45149700598813</v>
      </c>
    </row>
    <row r="11" spans="1:17" ht="13" x14ac:dyDescent="0.25">
      <c r="M11" s="12"/>
      <c r="Q11" s="13">
        <f>Q10</f>
        <v>749.45149700598813</v>
      </c>
    </row>
    <row r="12" spans="1:17" ht="13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1732.2251497005989</v>
      </c>
      <c r="O16" s="16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M10" sqref="M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21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84</v>
      </c>
      <c r="F9" s="5">
        <v>0.75</v>
      </c>
      <c r="G9" s="5">
        <f>D9/E6*E9</f>
        <v>3017.9640718562873</v>
      </c>
      <c r="H9" s="6"/>
      <c r="I9" s="5"/>
      <c r="J9" s="5"/>
      <c r="K9" s="7">
        <f>G9+H9+I9+J9</f>
        <v>3017.9640718562873</v>
      </c>
      <c r="L9" s="5">
        <v>2000</v>
      </c>
      <c r="M9" s="5">
        <f>ROUND((K9-1135)*18/100,2)</f>
        <v>338.93</v>
      </c>
      <c r="N9" s="5">
        <f>K9*0.015</f>
        <v>45.269461077844305</v>
      </c>
      <c r="O9" s="5">
        <f>M9+N9</f>
        <v>384.19946107784432</v>
      </c>
      <c r="P9" s="5">
        <f>K9-O9</f>
        <v>2633.7646107784431</v>
      </c>
      <c r="Q9" s="5">
        <f>P9-L9</f>
        <v>633.76461077844306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84</v>
      </c>
      <c r="F10" s="9"/>
      <c r="G10" s="9">
        <f>SUM(G9)</f>
        <v>3017.9640718562873</v>
      </c>
      <c r="H10" s="9"/>
      <c r="I10" s="9">
        <f>SUM(I9)</f>
        <v>0</v>
      </c>
      <c r="J10" s="9"/>
      <c r="K10" s="10">
        <f>SUM(K9:K9)</f>
        <v>3017.9640718562873</v>
      </c>
      <c r="L10" s="9">
        <f>L9</f>
        <v>2000</v>
      </c>
      <c r="M10" s="11">
        <f t="shared" ref="M10:P10" si="0">SUM(M9:M9)</f>
        <v>338.93</v>
      </c>
      <c r="N10" s="11">
        <f t="shared" si="0"/>
        <v>45.269461077844305</v>
      </c>
      <c r="O10" s="11">
        <f t="shared" si="0"/>
        <v>384.19946107784432</v>
      </c>
      <c r="P10" s="11">
        <f t="shared" si="0"/>
        <v>2633.7646107784431</v>
      </c>
      <c r="Q10" s="5">
        <f>P10-L10</f>
        <v>633.76461077844306</v>
      </c>
    </row>
    <row r="11" spans="1:17" ht="13" x14ac:dyDescent="0.25">
      <c r="M11" s="12"/>
      <c r="Q11" s="13">
        <f>Q10</f>
        <v>633.76461077844306</v>
      </c>
    </row>
    <row r="12" spans="1:17" ht="13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1704.1994610778443</v>
      </c>
      <c r="O16" s="16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N9" sqref="N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36</v>
      </c>
      <c r="F9" s="5">
        <v>0.75</v>
      </c>
      <c r="G9" s="5">
        <f>D9/E6*E9</f>
        <v>1227.2727272727275</v>
      </c>
      <c r="H9" s="6"/>
      <c r="I9" s="5"/>
      <c r="J9" s="5"/>
      <c r="K9" s="7">
        <f>G9+H9+I9+J9</f>
        <v>1227.2727272727275</v>
      </c>
      <c r="L9" s="5">
        <v>0</v>
      </c>
      <c r="M9" s="5">
        <f>ROUND((K9-1135)*18/100,2)</f>
        <v>16.61</v>
      </c>
      <c r="N9" s="5">
        <f>K9*0.015</f>
        <v>18.40909090909091</v>
      </c>
      <c r="O9" s="5">
        <f>M9+N9</f>
        <v>35.019090909090906</v>
      </c>
      <c r="P9" s="5">
        <f>K9-O9</f>
        <v>1192.2536363636366</v>
      </c>
      <c r="Q9" s="5">
        <f>P9-L9</f>
        <v>1192.2536363636366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v>54</v>
      </c>
      <c r="F10" s="9"/>
      <c r="G10" s="9">
        <f>SUM(G9)</f>
        <v>1227.2727272727275</v>
      </c>
      <c r="H10" s="9"/>
      <c r="I10" s="9">
        <f>SUM(I9)</f>
        <v>0</v>
      </c>
      <c r="J10" s="9"/>
      <c r="K10" s="10">
        <f>SUM(K9:K9)</f>
        <v>1227.2727272727275</v>
      </c>
      <c r="L10" s="9">
        <v>0</v>
      </c>
      <c r="M10" s="11">
        <f t="shared" ref="M10:P10" si="0">SUM(M9:M9)</f>
        <v>16.61</v>
      </c>
      <c r="N10" s="11">
        <f t="shared" si="0"/>
        <v>18.40909090909091</v>
      </c>
      <c r="O10" s="11">
        <f t="shared" si="0"/>
        <v>35.019090909090906</v>
      </c>
      <c r="P10" s="11">
        <f t="shared" si="0"/>
        <v>1192.2536363636366</v>
      </c>
      <c r="Q10" s="5">
        <f>P10-L10</f>
        <v>1192.2536363636366</v>
      </c>
    </row>
    <row r="11" spans="1:17" ht="13" customHeight="1" x14ac:dyDescent="0.25">
      <c r="M11" s="12"/>
      <c r="Q11" s="13">
        <f>Q10</f>
        <v>1192.2536363636366</v>
      </c>
    </row>
    <row r="12" spans="1:17" ht="13" customHeight="1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f>K10*0.22</f>
        <v>270.00000000000006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305.01909090909095</v>
      </c>
      <c r="O16" s="16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L7:L8"/>
    <mergeCell ref="J7:J8"/>
    <mergeCell ref="K7:K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3" sqref="E13"/>
    </sheetView>
  </sheetViews>
  <sheetFormatPr defaultRowHeight="12.5" x14ac:dyDescent="0.25"/>
  <cols>
    <col min="1" max="1" width="13" customWidth="1"/>
    <col min="2" max="2" width="10.36328125" bestFit="1" customWidth="1"/>
    <col min="3" max="3" width="13.6328125" customWidth="1"/>
    <col min="4" max="6" width="9.6328125" bestFit="1" customWidth="1"/>
    <col min="257" max="257" width="13" customWidth="1"/>
    <col min="258" max="258" width="10.36328125" bestFit="1" customWidth="1"/>
    <col min="259" max="259" width="13.6328125" customWidth="1"/>
    <col min="260" max="262" width="9.6328125" bestFit="1" customWidth="1"/>
    <col min="513" max="513" width="13" customWidth="1"/>
    <col min="514" max="514" width="10.36328125" bestFit="1" customWidth="1"/>
    <col min="515" max="515" width="13.6328125" customWidth="1"/>
    <col min="516" max="518" width="9.6328125" bestFit="1" customWidth="1"/>
    <col min="769" max="769" width="13" customWidth="1"/>
    <col min="770" max="770" width="10.36328125" bestFit="1" customWidth="1"/>
    <col min="771" max="771" width="13.6328125" customWidth="1"/>
    <col min="772" max="774" width="9.6328125" bestFit="1" customWidth="1"/>
    <col min="1025" max="1025" width="13" customWidth="1"/>
    <col min="1026" max="1026" width="10.36328125" bestFit="1" customWidth="1"/>
    <col min="1027" max="1027" width="13.6328125" customWidth="1"/>
    <col min="1028" max="1030" width="9.6328125" bestFit="1" customWidth="1"/>
    <col min="1281" max="1281" width="13" customWidth="1"/>
    <col min="1282" max="1282" width="10.36328125" bestFit="1" customWidth="1"/>
    <col min="1283" max="1283" width="13.6328125" customWidth="1"/>
    <col min="1284" max="1286" width="9.6328125" bestFit="1" customWidth="1"/>
    <col min="1537" max="1537" width="13" customWidth="1"/>
    <col min="1538" max="1538" width="10.36328125" bestFit="1" customWidth="1"/>
    <col min="1539" max="1539" width="13.6328125" customWidth="1"/>
    <col min="1540" max="1542" width="9.6328125" bestFit="1" customWidth="1"/>
    <col min="1793" max="1793" width="13" customWidth="1"/>
    <col min="1794" max="1794" width="10.36328125" bestFit="1" customWidth="1"/>
    <col min="1795" max="1795" width="13.6328125" customWidth="1"/>
    <col min="1796" max="1798" width="9.6328125" bestFit="1" customWidth="1"/>
    <col min="2049" max="2049" width="13" customWidth="1"/>
    <col min="2050" max="2050" width="10.36328125" bestFit="1" customWidth="1"/>
    <col min="2051" max="2051" width="13.6328125" customWidth="1"/>
    <col min="2052" max="2054" width="9.6328125" bestFit="1" customWidth="1"/>
    <col min="2305" max="2305" width="13" customWidth="1"/>
    <col min="2306" max="2306" width="10.36328125" bestFit="1" customWidth="1"/>
    <col min="2307" max="2307" width="13.6328125" customWidth="1"/>
    <col min="2308" max="2310" width="9.6328125" bestFit="1" customWidth="1"/>
    <col min="2561" max="2561" width="13" customWidth="1"/>
    <col min="2562" max="2562" width="10.36328125" bestFit="1" customWidth="1"/>
    <col min="2563" max="2563" width="13.6328125" customWidth="1"/>
    <col min="2564" max="2566" width="9.6328125" bestFit="1" customWidth="1"/>
    <col min="2817" max="2817" width="13" customWidth="1"/>
    <col min="2818" max="2818" width="10.36328125" bestFit="1" customWidth="1"/>
    <col min="2819" max="2819" width="13.6328125" customWidth="1"/>
    <col min="2820" max="2822" width="9.6328125" bestFit="1" customWidth="1"/>
    <col min="3073" max="3073" width="13" customWidth="1"/>
    <col min="3074" max="3074" width="10.36328125" bestFit="1" customWidth="1"/>
    <col min="3075" max="3075" width="13.6328125" customWidth="1"/>
    <col min="3076" max="3078" width="9.6328125" bestFit="1" customWidth="1"/>
    <col min="3329" max="3329" width="13" customWidth="1"/>
    <col min="3330" max="3330" width="10.36328125" bestFit="1" customWidth="1"/>
    <col min="3331" max="3331" width="13.6328125" customWidth="1"/>
    <col min="3332" max="3334" width="9.6328125" bestFit="1" customWidth="1"/>
    <col min="3585" max="3585" width="13" customWidth="1"/>
    <col min="3586" max="3586" width="10.36328125" bestFit="1" customWidth="1"/>
    <col min="3587" max="3587" width="13.6328125" customWidth="1"/>
    <col min="3588" max="3590" width="9.6328125" bestFit="1" customWidth="1"/>
    <col min="3841" max="3841" width="13" customWidth="1"/>
    <col min="3842" max="3842" width="10.36328125" bestFit="1" customWidth="1"/>
    <col min="3843" max="3843" width="13.6328125" customWidth="1"/>
    <col min="3844" max="3846" width="9.6328125" bestFit="1" customWidth="1"/>
    <col min="4097" max="4097" width="13" customWidth="1"/>
    <col min="4098" max="4098" width="10.36328125" bestFit="1" customWidth="1"/>
    <col min="4099" max="4099" width="13.6328125" customWidth="1"/>
    <col min="4100" max="4102" width="9.6328125" bestFit="1" customWidth="1"/>
    <col min="4353" max="4353" width="13" customWidth="1"/>
    <col min="4354" max="4354" width="10.36328125" bestFit="1" customWidth="1"/>
    <col min="4355" max="4355" width="13.6328125" customWidth="1"/>
    <col min="4356" max="4358" width="9.6328125" bestFit="1" customWidth="1"/>
    <col min="4609" max="4609" width="13" customWidth="1"/>
    <col min="4610" max="4610" width="10.36328125" bestFit="1" customWidth="1"/>
    <col min="4611" max="4611" width="13.6328125" customWidth="1"/>
    <col min="4612" max="4614" width="9.6328125" bestFit="1" customWidth="1"/>
    <col min="4865" max="4865" width="13" customWidth="1"/>
    <col min="4866" max="4866" width="10.36328125" bestFit="1" customWidth="1"/>
    <col min="4867" max="4867" width="13.6328125" customWidth="1"/>
    <col min="4868" max="4870" width="9.6328125" bestFit="1" customWidth="1"/>
    <col min="5121" max="5121" width="13" customWidth="1"/>
    <col min="5122" max="5122" width="10.36328125" bestFit="1" customWidth="1"/>
    <col min="5123" max="5123" width="13.6328125" customWidth="1"/>
    <col min="5124" max="5126" width="9.6328125" bestFit="1" customWidth="1"/>
    <col min="5377" max="5377" width="13" customWidth="1"/>
    <col min="5378" max="5378" width="10.36328125" bestFit="1" customWidth="1"/>
    <col min="5379" max="5379" width="13.6328125" customWidth="1"/>
    <col min="5380" max="5382" width="9.6328125" bestFit="1" customWidth="1"/>
    <col min="5633" max="5633" width="13" customWidth="1"/>
    <col min="5634" max="5634" width="10.36328125" bestFit="1" customWidth="1"/>
    <col min="5635" max="5635" width="13.6328125" customWidth="1"/>
    <col min="5636" max="5638" width="9.6328125" bestFit="1" customWidth="1"/>
    <col min="5889" max="5889" width="13" customWidth="1"/>
    <col min="5890" max="5890" width="10.36328125" bestFit="1" customWidth="1"/>
    <col min="5891" max="5891" width="13.6328125" customWidth="1"/>
    <col min="5892" max="5894" width="9.6328125" bestFit="1" customWidth="1"/>
    <col min="6145" max="6145" width="13" customWidth="1"/>
    <col min="6146" max="6146" width="10.36328125" bestFit="1" customWidth="1"/>
    <col min="6147" max="6147" width="13.6328125" customWidth="1"/>
    <col min="6148" max="6150" width="9.6328125" bestFit="1" customWidth="1"/>
    <col min="6401" max="6401" width="13" customWidth="1"/>
    <col min="6402" max="6402" width="10.36328125" bestFit="1" customWidth="1"/>
    <col min="6403" max="6403" width="13.6328125" customWidth="1"/>
    <col min="6404" max="6406" width="9.6328125" bestFit="1" customWidth="1"/>
    <col min="6657" max="6657" width="13" customWidth="1"/>
    <col min="6658" max="6658" width="10.36328125" bestFit="1" customWidth="1"/>
    <col min="6659" max="6659" width="13.6328125" customWidth="1"/>
    <col min="6660" max="6662" width="9.6328125" bestFit="1" customWidth="1"/>
    <col min="6913" max="6913" width="13" customWidth="1"/>
    <col min="6914" max="6914" width="10.36328125" bestFit="1" customWidth="1"/>
    <col min="6915" max="6915" width="13.6328125" customWidth="1"/>
    <col min="6916" max="6918" width="9.6328125" bestFit="1" customWidth="1"/>
    <col min="7169" max="7169" width="13" customWidth="1"/>
    <col min="7170" max="7170" width="10.36328125" bestFit="1" customWidth="1"/>
    <col min="7171" max="7171" width="13.6328125" customWidth="1"/>
    <col min="7172" max="7174" width="9.6328125" bestFit="1" customWidth="1"/>
    <col min="7425" max="7425" width="13" customWidth="1"/>
    <col min="7426" max="7426" width="10.36328125" bestFit="1" customWidth="1"/>
    <col min="7427" max="7427" width="13.6328125" customWidth="1"/>
    <col min="7428" max="7430" width="9.6328125" bestFit="1" customWidth="1"/>
    <col min="7681" max="7681" width="13" customWidth="1"/>
    <col min="7682" max="7682" width="10.36328125" bestFit="1" customWidth="1"/>
    <col min="7683" max="7683" width="13.6328125" customWidth="1"/>
    <col min="7684" max="7686" width="9.6328125" bestFit="1" customWidth="1"/>
    <col min="7937" max="7937" width="13" customWidth="1"/>
    <col min="7938" max="7938" width="10.36328125" bestFit="1" customWidth="1"/>
    <col min="7939" max="7939" width="13.6328125" customWidth="1"/>
    <col min="7940" max="7942" width="9.6328125" bestFit="1" customWidth="1"/>
    <col min="8193" max="8193" width="13" customWidth="1"/>
    <col min="8194" max="8194" width="10.36328125" bestFit="1" customWidth="1"/>
    <col min="8195" max="8195" width="13.6328125" customWidth="1"/>
    <col min="8196" max="8198" width="9.6328125" bestFit="1" customWidth="1"/>
    <col min="8449" max="8449" width="13" customWidth="1"/>
    <col min="8450" max="8450" width="10.36328125" bestFit="1" customWidth="1"/>
    <col min="8451" max="8451" width="13.6328125" customWidth="1"/>
    <col min="8452" max="8454" width="9.6328125" bestFit="1" customWidth="1"/>
    <col min="8705" max="8705" width="13" customWidth="1"/>
    <col min="8706" max="8706" width="10.36328125" bestFit="1" customWidth="1"/>
    <col min="8707" max="8707" width="13.6328125" customWidth="1"/>
    <col min="8708" max="8710" width="9.6328125" bestFit="1" customWidth="1"/>
    <col min="8961" max="8961" width="13" customWidth="1"/>
    <col min="8962" max="8962" width="10.36328125" bestFit="1" customWidth="1"/>
    <col min="8963" max="8963" width="13.6328125" customWidth="1"/>
    <col min="8964" max="8966" width="9.6328125" bestFit="1" customWidth="1"/>
    <col min="9217" max="9217" width="13" customWidth="1"/>
    <col min="9218" max="9218" width="10.36328125" bestFit="1" customWidth="1"/>
    <col min="9219" max="9219" width="13.6328125" customWidth="1"/>
    <col min="9220" max="9222" width="9.6328125" bestFit="1" customWidth="1"/>
    <col min="9473" max="9473" width="13" customWidth="1"/>
    <col min="9474" max="9474" width="10.36328125" bestFit="1" customWidth="1"/>
    <col min="9475" max="9475" width="13.6328125" customWidth="1"/>
    <col min="9476" max="9478" width="9.6328125" bestFit="1" customWidth="1"/>
    <col min="9729" max="9729" width="13" customWidth="1"/>
    <col min="9730" max="9730" width="10.36328125" bestFit="1" customWidth="1"/>
    <col min="9731" max="9731" width="13.6328125" customWidth="1"/>
    <col min="9732" max="9734" width="9.6328125" bestFit="1" customWidth="1"/>
    <col min="9985" max="9985" width="13" customWidth="1"/>
    <col min="9986" max="9986" width="10.36328125" bestFit="1" customWidth="1"/>
    <col min="9987" max="9987" width="13.6328125" customWidth="1"/>
    <col min="9988" max="9990" width="9.6328125" bestFit="1" customWidth="1"/>
    <col min="10241" max="10241" width="13" customWidth="1"/>
    <col min="10242" max="10242" width="10.36328125" bestFit="1" customWidth="1"/>
    <col min="10243" max="10243" width="13.6328125" customWidth="1"/>
    <col min="10244" max="10246" width="9.6328125" bestFit="1" customWidth="1"/>
    <col min="10497" max="10497" width="13" customWidth="1"/>
    <col min="10498" max="10498" width="10.36328125" bestFit="1" customWidth="1"/>
    <col min="10499" max="10499" width="13.6328125" customWidth="1"/>
    <col min="10500" max="10502" width="9.6328125" bestFit="1" customWidth="1"/>
    <col min="10753" max="10753" width="13" customWidth="1"/>
    <col min="10754" max="10754" width="10.36328125" bestFit="1" customWidth="1"/>
    <col min="10755" max="10755" width="13.6328125" customWidth="1"/>
    <col min="10756" max="10758" width="9.6328125" bestFit="1" customWidth="1"/>
    <col min="11009" max="11009" width="13" customWidth="1"/>
    <col min="11010" max="11010" width="10.36328125" bestFit="1" customWidth="1"/>
    <col min="11011" max="11011" width="13.6328125" customWidth="1"/>
    <col min="11012" max="11014" width="9.6328125" bestFit="1" customWidth="1"/>
    <col min="11265" max="11265" width="13" customWidth="1"/>
    <col min="11266" max="11266" width="10.36328125" bestFit="1" customWidth="1"/>
    <col min="11267" max="11267" width="13.6328125" customWidth="1"/>
    <col min="11268" max="11270" width="9.6328125" bestFit="1" customWidth="1"/>
    <col min="11521" max="11521" width="13" customWidth="1"/>
    <col min="11522" max="11522" width="10.36328125" bestFit="1" customWidth="1"/>
    <col min="11523" max="11523" width="13.6328125" customWidth="1"/>
    <col min="11524" max="11526" width="9.6328125" bestFit="1" customWidth="1"/>
    <col min="11777" max="11777" width="13" customWidth="1"/>
    <col min="11778" max="11778" width="10.36328125" bestFit="1" customWidth="1"/>
    <col min="11779" max="11779" width="13.6328125" customWidth="1"/>
    <col min="11780" max="11782" width="9.6328125" bestFit="1" customWidth="1"/>
    <col min="12033" max="12033" width="13" customWidth="1"/>
    <col min="12034" max="12034" width="10.36328125" bestFit="1" customWidth="1"/>
    <col min="12035" max="12035" width="13.6328125" customWidth="1"/>
    <col min="12036" max="12038" width="9.6328125" bestFit="1" customWidth="1"/>
    <col min="12289" max="12289" width="13" customWidth="1"/>
    <col min="12290" max="12290" width="10.36328125" bestFit="1" customWidth="1"/>
    <col min="12291" max="12291" width="13.6328125" customWidth="1"/>
    <col min="12292" max="12294" width="9.6328125" bestFit="1" customWidth="1"/>
    <col min="12545" max="12545" width="13" customWidth="1"/>
    <col min="12546" max="12546" width="10.36328125" bestFit="1" customWidth="1"/>
    <col min="12547" max="12547" width="13.6328125" customWidth="1"/>
    <col min="12548" max="12550" width="9.6328125" bestFit="1" customWidth="1"/>
    <col min="12801" max="12801" width="13" customWidth="1"/>
    <col min="12802" max="12802" width="10.36328125" bestFit="1" customWidth="1"/>
    <col min="12803" max="12803" width="13.6328125" customWidth="1"/>
    <col min="12804" max="12806" width="9.6328125" bestFit="1" customWidth="1"/>
    <col min="13057" max="13057" width="13" customWidth="1"/>
    <col min="13058" max="13058" width="10.36328125" bestFit="1" customWidth="1"/>
    <col min="13059" max="13059" width="13.6328125" customWidth="1"/>
    <col min="13060" max="13062" width="9.6328125" bestFit="1" customWidth="1"/>
    <col min="13313" max="13313" width="13" customWidth="1"/>
    <col min="13314" max="13314" width="10.36328125" bestFit="1" customWidth="1"/>
    <col min="13315" max="13315" width="13.6328125" customWidth="1"/>
    <col min="13316" max="13318" width="9.6328125" bestFit="1" customWidth="1"/>
    <col min="13569" max="13569" width="13" customWidth="1"/>
    <col min="13570" max="13570" width="10.36328125" bestFit="1" customWidth="1"/>
    <col min="13571" max="13571" width="13.6328125" customWidth="1"/>
    <col min="13572" max="13574" width="9.6328125" bestFit="1" customWidth="1"/>
    <col min="13825" max="13825" width="13" customWidth="1"/>
    <col min="13826" max="13826" width="10.36328125" bestFit="1" customWidth="1"/>
    <col min="13827" max="13827" width="13.6328125" customWidth="1"/>
    <col min="13828" max="13830" width="9.6328125" bestFit="1" customWidth="1"/>
    <col min="14081" max="14081" width="13" customWidth="1"/>
    <col min="14082" max="14082" width="10.36328125" bestFit="1" customWidth="1"/>
    <col min="14083" max="14083" width="13.6328125" customWidth="1"/>
    <col min="14084" max="14086" width="9.6328125" bestFit="1" customWidth="1"/>
    <col min="14337" max="14337" width="13" customWidth="1"/>
    <col min="14338" max="14338" width="10.36328125" bestFit="1" customWidth="1"/>
    <col min="14339" max="14339" width="13.6328125" customWidth="1"/>
    <col min="14340" max="14342" width="9.6328125" bestFit="1" customWidth="1"/>
    <col min="14593" max="14593" width="13" customWidth="1"/>
    <col min="14594" max="14594" width="10.36328125" bestFit="1" customWidth="1"/>
    <col min="14595" max="14595" width="13.6328125" customWidth="1"/>
    <col min="14596" max="14598" width="9.6328125" bestFit="1" customWidth="1"/>
    <col min="14849" max="14849" width="13" customWidth="1"/>
    <col min="14850" max="14850" width="10.36328125" bestFit="1" customWidth="1"/>
    <col min="14851" max="14851" width="13.6328125" customWidth="1"/>
    <col min="14852" max="14854" width="9.6328125" bestFit="1" customWidth="1"/>
    <col min="15105" max="15105" width="13" customWidth="1"/>
    <col min="15106" max="15106" width="10.36328125" bestFit="1" customWidth="1"/>
    <col min="15107" max="15107" width="13.6328125" customWidth="1"/>
    <col min="15108" max="15110" width="9.6328125" bestFit="1" customWidth="1"/>
    <col min="15361" max="15361" width="13" customWidth="1"/>
    <col min="15362" max="15362" width="10.36328125" bestFit="1" customWidth="1"/>
    <col min="15363" max="15363" width="13.6328125" customWidth="1"/>
    <col min="15364" max="15366" width="9.6328125" bestFit="1" customWidth="1"/>
    <col min="15617" max="15617" width="13" customWidth="1"/>
    <col min="15618" max="15618" width="10.36328125" bestFit="1" customWidth="1"/>
    <col min="15619" max="15619" width="13.6328125" customWidth="1"/>
    <col min="15620" max="15622" width="9.6328125" bestFit="1" customWidth="1"/>
    <col min="15873" max="15873" width="13" customWidth="1"/>
    <col min="15874" max="15874" width="10.36328125" bestFit="1" customWidth="1"/>
    <col min="15875" max="15875" width="13.6328125" customWidth="1"/>
    <col min="15876" max="15878" width="9.6328125" bestFit="1" customWidth="1"/>
    <col min="16129" max="16129" width="13" customWidth="1"/>
    <col min="16130" max="16130" width="10.36328125" bestFit="1" customWidth="1"/>
    <col min="16131" max="16131" width="13.6328125" customWidth="1"/>
    <col min="16132" max="16134" width="9.6328125" bestFit="1" customWidth="1"/>
  </cols>
  <sheetData>
    <row r="1" spans="1:6" ht="34.5" x14ac:dyDescent="0.25">
      <c r="A1" s="47"/>
      <c r="B1" s="21" t="s">
        <v>24</v>
      </c>
      <c r="C1" s="21" t="s">
        <v>25</v>
      </c>
      <c r="D1" s="21" t="s">
        <v>13</v>
      </c>
      <c r="E1" s="21" t="s">
        <v>26</v>
      </c>
      <c r="F1" s="21" t="s">
        <v>27</v>
      </c>
    </row>
    <row r="2" spans="1:6" x14ac:dyDescent="0.25">
      <c r="A2" s="47"/>
      <c r="B2" s="22" t="s">
        <v>28</v>
      </c>
      <c r="C2" s="22" t="s">
        <v>28</v>
      </c>
      <c r="D2" s="22" t="s">
        <v>28</v>
      </c>
      <c r="E2" s="22" t="s">
        <v>28</v>
      </c>
      <c r="F2" s="22" t="s">
        <v>28</v>
      </c>
    </row>
    <row r="3" spans="1:6" ht="13" x14ac:dyDescent="0.25">
      <c r="A3" s="23" t="str">
        <f>A15</f>
        <v>грудень</v>
      </c>
      <c r="B3" s="22">
        <v>10</v>
      </c>
      <c r="C3" s="22">
        <v>40</v>
      </c>
      <c r="D3" s="22"/>
      <c r="E3" s="24"/>
      <c r="F3" s="22">
        <v>6.2</v>
      </c>
    </row>
    <row r="4" spans="1:6" ht="13" x14ac:dyDescent="0.25">
      <c r="A4" s="25" t="s">
        <v>29</v>
      </c>
      <c r="B4" s="26"/>
      <c r="C4" s="26"/>
      <c r="D4" s="26"/>
      <c r="E4" s="26"/>
      <c r="F4" s="26"/>
    </row>
    <row r="5" spans="1:6" ht="13" x14ac:dyDescent="0.25">
      <c r="A5" s="25" t="s">
        <v>30</v>
      </c>
      <c r="B5" s="26"/>
      <c r="C5" s="26"/>
      <c r="D5" s="26"/>
      <c r="E5" s="26"/>
      <c r="F5" s="26"/>
    </row>
    <row r="6" spans="1:6" ht="13" x14ac:dyDescent="0.25">
      <c r="A6" s="25" t="s">
        <v>31</v>
      </c>
      <c r="B6" s="26"/>
      <c r="C6" s="26"/>
      <c r="D6" s="26"/>
      <c r="E6" s="26"/>
      <c r="F6" s="26"/>
    </row>
    <row r="7" spans="1:6" ht="13" x14ac:dyDescent="0.25">
      <c r="A7" s="25" t="s">
        <v>32</v>
      </c>
      <c r="B7" s="26"/>
      <c r="C7" s="26"/>
      <c r="D7" s="26"/>
      <c r="E7" s="26"/>
      <c r="F7" s="26"/>
    </row>
    <row r="8" spans="1:6" ht="13" x14ac:dyDescent="0.25">
      <c r="A8" s="25" t="s">
        <v>33</v>
      </c>
      <c r="B8" s="26"/>
      <c r="C8" s="26"/>
      <c r="D8" s="26"/>
      <c r="E8" s="26"/>
      <c r="F8" s="26"/>
    </row>
    <row r="9" spans="1:6" ht="13" x14ac:dyDescent="0.25">
      <c r="A9" s="25" t="s">
        <v>34</v>
      </c>
      <c r="B9" s="26"/>
      <c r="C9" s="26"/>
      <c r="D9" s="26"/>
      <c r="E9" s="26"/>
      <c r="F9" s="26"/>
    </row>
    <row r="10" spans="1:6" ht="13" x14ac:dyDescent="0.25">
      <c r="A10" s="25" t="s">
        <v>35</v>
      </c>
      <c r="B10" s="26">
        <v>270</v>
      </c>
      <c r="C10" s="26">
        <v>1320</v>
      </c>
      <c r="D10" s="26">
        <v>16.61</v>
      </c>
      <c r="E10" s="26">
        <v>18.41</v>
      </c>
      <c r="F10" s="26"/>
    </row>
    <row r="11" spans="1:6" ht="13" x14ac:dyDescent="0.25">
      <c r="A11" s="25" t="s">
        <v>36</v>
      </c>
      <c r="B11" s="26">
        <v>1320</v>
      </c>
      <c r="C11" s="26">
        <v>1320</v>
      </c>
      <c r="D11" s="26">
        <v>338.93</v>
      </c>
      <c r="E11" s="26">
        <v>45.27</v>
      </c>
      <c r="F11" s="26"/>
    </row>
    <row r="12" spans="1:6" ht="13" x14ac:dyDescent="0.25">
      <c r="A12" s="25" t="s">
        <v>37</v>
      </c>
      <c r="B12" s="26">
        <v>1320</v>
      </c>
      <c r="C12" s="26">
        <v>1320</v>
      </c>
      <c r="D12" s="26">
        <v>364.8</v>
      </c>
      <c r="E12" s="26">
        <v>47.43</v>
      </c>
      <c r="F12" s="26"/>
    </row>
    <row r="13" spans="1:6" ht="13" x14ac:dyDescent="0.25">
      <c r="A13" s="25" t="s">
        <v>38</v>
      </c>
      <c r="B13" s="26"/>
      <c r="C13" s="26"/>
      <c r="D13" s="26"/>
      <c r="E13" s="26"/>
      <c r="F13" s="26"/>
    </row>
    <row r="14" spans="1:6" ht="13" x14ac:dyDescent="0.25">
      <c r="A14" s="25" t="s">
        <v>39</v>
      </c>
      <c r="B14" s="26"/>
      <c r="C14" s="26"/>
      <c r="D14" s="26"/>
      <c r="E14" s="26"/>
      <c r="F14" s="26"/>
    </row>
    <row r="15" spans="1:6" ht="13" x14ac:dyDescent="0.25">
      <c r="A15" s="25" t="s">
        <v>40</v>
      </c>
      <c r="B15" s="26"/>
      <c r="C15" s="26"/>
      <c r="D15" s="26"/>
      <c r="E15" s="26"/>
      <c r="F15" s="26"/>
    </row>
    <row r="16" spans="1:6" ht="13" x14ac:dyDescent="0.25">
      <c r="A16" s="27" t="s">
        <v>41</v>
      </c>
      <c r="B16" s="28">
        <f>SUM(B4:B15)</f>
        <v>2910</v>
      </c>
      <c r="C16" s="28">
        <f>SUM(C4:C15)</f>
        <v>3960</v>
      </c>
      <c r="D16" s="28">
        <f>SUM(D4:D15)</f>
        <v>720.34</v>
      </c>
      <c r="E16" s="28">
        <f>SUM(E4:E15)</f>
        <v>111.11000000000001</v>
      </c>
      <c r="F16" s="28">
        <f>SUM(F4:F15)</f>
        <v>0</v>
      </c>
    </row>
    <row r="17" spans="1:6" ht="13" x14ac:dyDescent="0.3">
      <c r="A17" s="29" t="s">
        <v>42</v>
      </c>
      <c r="B17" s="30">
        <v>0</v>
      </c>
      <c r="C17" s="31">
        <v>0</v>
      </c>
      <c r="D17" s="32">
        <v>0</v>
      </c>
      <c r="E17" s="32">
        <v>0</v>
      </c>
      <c r="F17" s="32">
        <v>0</v>
      </c>
    </row>
    <row r="18" spans="1:6" ht="13.5" thickBot="1" x14ac:dyDescent="0.3">
      <c r="A18" s="33" t="s">
        <v>43</v>
      </c>
      <c r="B18" s="34">
        <f>B17-B16+B3</f>
        <v>-2900</v>
      </c>
      <c r="C18" s="34">
        <f>C17-C16+C3</f>
        <v>-3920</v>
      </c>
      <c r="D18" s="35">
        <f>D17-D16+D3</f>
        <v>-720.34</v>
      </c>
      <c r="E18" s="35">
        <f>E17-E16+E3</f>
        <v>-111.11000000000001</v>
      </c>
      <c r="F18" s="35">
        <f>F17-F16+F3</f>
        <v>6.2</v>
      </c>
    </row>
    <row r="19" spans="1:6" ht="14" thickBot="1" x14ac:dyDescent="0.4">
      <c r="A19" s="36"/>
      <c r="B19" s="37"/>
      <c r="C19" s="37"/>
      <c r="D19" s="38"/>
      <c r="E19" s="37"/>
    </row>
    <row r="20" spans="1:6" x14ac:dyDescent="0.25">
      <c r="B20" s="16"/>
    </row>
    <row r="21" spans="1:6" ht="13.5" x14ac:dyDescent="0.35">
      <c r="F21" s="39"/>
    </row>
    <row r="24" spans="1:6" ht="13" thickBot="1" x14ac:dyDescent="0.3"/>
    <row r="25" spans="1:6" ht="13" thickBot="1" x14ac:dyDescent="0.3">
      <c r="B25" s="40"/>
      <c r="C25" s="40"/>
      <c r="D25" s="4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10-21  (2)</vt:lpstr>
      <vt:lpstr>10-21 </vt:lpstr>
      <vt:lpstr>09-21 </vt:lpstr>
      <vt:lpstr>08-21</vt:lpstr>
      <vt:lpstr>07-21</vt:lpstr>
      <vt:lpstr>ЗВІРКА 2021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2021-09-17T09:44:43Z</cp:lastPrinted>
  <dcterms:created xsi:type="dcterms:W3CDTF">2021-08-09T13:34:27Z</dcterms:created>
  <dcterms:modified xsi:type="dcterms:W3CDTF">2021-11-06T10:58:42Z</dcterms:modified>
</cp:coreProperties>
</file>