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duct Asset Management\PRUDENS_FUNDS\PRUDENS_ANALYSIS\Equities\Fundamental_&amp;_Technical_Analysis\Fundamental_Analysis\Company_Analysis\PRUDENS_Investment_Universe\"/>
    </mc:Choice>
  </mc:AlternateContent>
  <xr:revisionPtr revIDLastSave="0" documentId="13_ncr:1_{D9F9B16C-5FB8-4B32-96B9-7445BF55C8C9}" xr6:coauthVersionLast="47" xr6:coauthVersionMax="47" xr10:uidLastSave="{00000000-0000-0000-0000-000000000000}"/>
  <bookViews>
    <workbookView xWindow="47880" yWindow="-2655" windowWidth="38640" windowHeight="21120" firstSheet="1" activeTab="1" xr2:uid="{A8EFDF63-01B1-4D58-BAE5-78D2830B6986}"/>
  </bookViews>
  <sheets>
    <sheet name="NjI5ZmI0N2QtYzJmZi00ND" sheetId="13" state="veryHidden" r:id="rId1"/>
    <sheet name="Equity_Key_Figures" sheetId="1" r:id="rId2"/>
    <sheet name="YThjMjUwMDAtMDc1Ni00Nz" sheetId="16" state="veryHidden" r:id="rId3"/>
    <sheet name="Performance_Data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2" i="1" l="1"/>
  <c r="H18" i="1"/>
  <c r="H17" i="1"/>
  <c r="H16" i="1"/>
  <c r="H15" i="1"/>
  <c r="H13" i="1"/>
  <c r="H10" i="1"/>
  <c r="G23" i="9"/>
  <c r="H23" i="9"/>
  <c r="I23" i="9"/>
  <c r="J23" i="9"/>
  <c r="K23" i="9"/>
  <c r="L23" i="9"/>
  <c r="M23" i="9"/>
  <c r="N23" i="9"/>
  <c r="O23" i="9"/>
  <c r="H21" i="9"/>
  <c r="I21" i="9"/>
  <c r="J21" i="9"/>
  <c r="K21" i="9"/>
  <c r="L21" i="9"/>
  <c r="M21" i="9"/>
  <c r="N21" i="9"/>
  <c r="O21" i="9"/>
  <c r="H22" i="9"/>
  <c r="I22" i="9"/>
  <c r="J22" i="9"/>
  <c r="K22" i="9"/>
  <c r="L22" i="9"/>
  <c r="M22" i="9"/>
  <c r="N22" i="9"/>
  <c r="O22" i="9"/>
  <c r="G22" i="9"/>
  <c r="G21" i="9"/>
  <c r="G6" i="9"/>
  <c r="H6" i="9"/>
  <c r="I6" i="9"/>
  <c r="J6" i="9"/>
  <c r="K6" i="9"/>
  <c r="L6" i="9"/>
  <c r="M6" i="9"/>
  <c r="N6" i="9"/>
  <c r="O6" i="9"/>
  <c r="G7" i="9"/>
  <c r="H7" i="9"/>
  <c r="I7" i="9"/>
  <c r="J7" i="9"/>
  <c r="K7" i="9"/>
  <c r="L7" i="9"/>
  <c r="M7" i="9"/>
  <c r="N7" i="9"/>
  <c r="O7" i="9"/>
  <c r="G8" i="9"/>
  <c r="H8" i="9"/>
  <c r="I8" i="9"/>
  <c r="J8" i="9"/>
  <c r="K8" i="9"/>
  <c r="L8" i="9"/>
  <c r="M8" i="9"/>
  <c r="N8" i="9"/>
  <c r="O8" i="9"/>
  <c r="G9" i="9"/>
  <c r="H9" i="9"/>
  <c r="I9" i="9"/>
  <c r="J9" i="9"/>
  <c r="K9" i="9"/>
  <c r="L9" i="9"/>
  <c r="M9" i="9"/>
  <c r="N9" i="9"/>
  <c r="O9" i="9"/>
  <c r="G10" i="9"/>
  <c r="H10" i="9"/>
  <c r="I10" i="9"/>
  <c r="J10" i="9"/>
  <c r="K10" i="9"/>
  <c r="L10" i="9"/>
  <c r="M10" i="9"/>
  <c r="N10" i="9"/>
  <c r="O10" i="9"/>
  <c r="G11" i="9"/>
  <c r="H11" i="9"/>
  <c r="I11" i="9"/>
  <c r="J11" i="9"/>
  <c r="K11" i="9"/>
  <c r="L11" i="9"/>
  <c r="M11" i="9"/>
  <c r="N11" i="9"/>
  <c r="O11" i="9"/>
  <c r="G12" i="9"/>
  <c r="H12" i="9"/>
  <c r="I12" i="9"/>
  <c r="J12" i="9"/>
  <c r="K12" i="9"/>
  <c r="L12" i="9"/>
  <c r="M12" i="9"/>
  <c r="N12" i="9"/>
  <c r="O12" i="9"/>
  <c r="G13" i="9"/>
  <c r="H13" i="9"/>
  <c r="I13" i="9"/>
  <c r="J13" i="9"/>
  <c r="K13" i="9"/>
  <c r="L13" i="9"/>
  <c r="M13" i="9"/>
  <c r="N13" i="9"/>
  <c r="O13" i="9"/>
  <c r="G14" i="9"/>
  <c r="H14" i="9"/>
  <c r="I14" i="9"/>
  <c r="J14" i="9"/>
  <c r="K14" i="9"/>
  <c r="L14" i="9"/>
  <c r="M14" i="9"/>
  <c r="N14" i="9"/>
  <c r="O14" i="9"/>
  <c r="G15" i="9"/>
  <c r="H15" i="9"/>
  <c r="I15" i="9"/>
  <c r="J15" i="9"/>
  <c r="K15" i="9"/>
  <c r="L15" i="9"/>
  <c r="M15" i="9"/>
  <c r="N15" i="9"/>
  <c r="O15" i="9"/>
  <c r="G16" i="9"/>
  <c r="H16" i="9"/>
  <c r="I16" i="9"/>
  <c r="J16" i="9"/>
  <c r="K16" i="9"/>
  <c r="L16" i="9"/>
  <c r="M16" i="9"/>
  <c r="N16" i="9"/>
  <c r="O16" i="9"/>
  <c r="G17" i="9"/>
  <c r="H17" i="9"/>
  <c r="I17" i="9"/>
  <c r="J17" i="9"/>
  <c r="K17" i="9"/>
  <c r="L17" i="9"/>
  <c r="M17" i="9"/>
  <c r="N17" i="9"/>
  <c r="O17" i="9"/>
  <c r="G18" i="9"/>
  <c r="H18" i="9"/>
  <c r="I18" i="9"/>
  <c r="J18" i="9"/>
  <c r="K18" i="9"/>
  <c r="L18" i="9"/>
  <c r="M18" i="9"/>
  <c r="N18" i="9"/>
  <c r="O18" i="9"/>
  <c r="H4" i="9"/>
  <c r="I4" i="9"/>
  <c r="J4" i="9"/>
  <c r="K4" i="9"/>
  <c r="L4" i="9"/>
  <c r="M4" i="9"/>
  <c r="N4" i="9"/>
  <c r="O4" i="9"/>
  <c r="H5" i="9"/>
  <c r="I5" i="9"/>
  <c r="J5" i="9"/>
  <c r="K5" i="9"/>
  <c r="L5" i="9"/>
  <c r="M5" i="9"/>
  <c r="N5" i="9"/>
  <c r="O5" i="9"/>
  <c r="G5" i="9"/>
  <c r="G23" i="1"/>
  <c r="H23" i="1"/>
  <c r="I23" i="1"/>
  <c r="J23" i="1"/>
  <c r="K23" i="1"/>
  <c r="L23" i="1"/>
  <c r="M23" i="1"/>
  <c r="O23" i="1"/>
  <c r="P23" i="1"/>
  <c r="Q23" i="1"/>
  <c r="R23" i="1"/>
  <c r="S23" i="1"/>
  <c r="T23" i="1"/>
  <c r="U23" i="1"/>
  <c r="V23" i="1"/>
  <c r="W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W22" i="1"/>
  <c r="V22" i="1"/>
  <c r="U22" i="1"/>
  <c r="T22" i="1"/>
  <c r="S22" i="1"/>
  <c r="R22" i="1"/>
  <c r="Q22" i="1"/>
  <c r="P22" i="1"/>
  <c r="O22" i="1"/>
  <c r="M22" i="1"/>
  <c r="L22" i="1"/>
  <c r="K22" i="1"/>
  <c r="J22" i="1"/>
  <c r="I22" i="1"/>
  <c r="G22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W21" i="1"/>
  <c r="V21" i="1"/>
  <c r="U21" i="1"/>
  <c r="T21" i="1"/>
  <c r="S21" i="1"/>
  <c r="R21" i="1"/>
  <c r="Q21" i="1"/>
  <c r="P21" i="1"/>
  <c r="O21" i="1"/>
  <c r="M21" i="1"/>
  <c r="L21" i="1"/>
  <c r="K21" i="1"/>
  <c r="J21" i="1"/>
  <c r="I21" i="1"/>
  <c r="H21" i="1"/>
  <c r="G21" i="1"/>
  <c r="G6" i="1"/>
  <c r="H6" i="1"/>
  <c r="I6" i="1"/>
  <c r="J6" i="1"/>
  <c r="K6" i="1"/>
  <c r="L6" i="1"/>
  <c r="M6" i="1"/>
  <c r="O6" i="1"/>
  <c r="P6" i="1"/>
  <c r="Q6" i="1"/>
  <c r="R6" i="1"/>
  <c r="S6" i="1"/>
  <c r="T6" i="1"/>
  <c r="U6" i="1"/>
  <c r="V6" i="1"/>
  <c r="W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G7" i="1"/>
  <c r="H7" i="1"/>
  <c r="I7" i="1"/>
  <c r="J7" i="1"/>
  <c r="K7" i="1"/>
  <c r="L7" i="1"/>
  <c r="M7" i="1"/>
  <c r="O7" i="1"/>
  <c r="P7" i="1"/>
  <c r="Q7" i="1"/>
  <c r="R7" i="1"/>
  <c r="S7" i="1"/>
  <c r="T7" i="1"/>
  <c r="U7" i="1"/>
  <c r="V7" i="1"/>
  <c r="W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G8" i="1"/>
  <c r="H8" i="1"/>
  <c r="I8" i="1"/>
  <c r="J8" i="1"/>
  <c r="K8" i="1"/>
  <c r="L8" i="1"/>
  <c r="M8" i="1"/>
  <c r="O8" i="1"/>
  <c r="P8" i="1"/>
  <c r="Q8" i="1"/>
  <c r="R8" i="1"/>
  <c r="S8" i="1"/>
  <c r="T8" i="1"/>
  <c r="U8" i="1"/>
  <c r="V8" i="1"/>
  <c r="W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G9" i="1"/>
  <c r="H9" i="1"/>
  <c r="I9" i="1"/>
  <c r="J9" i="1"/>
  <c r="K9" i="1"/>
  <c r="L9" i="1"/>
  <c r="M9" i="1"/>
  <c r="O9" i="1"/>
  <c r="P9" i="1"/>
  <c r="Q9" i="1"/>
  <c r="R9" i="1"/>
  <c r="S9" i="1"/>
  <c r="T9" i="1"/>
  <c r="U9" i="1"/>
  <c r="V9" i="1"/>
  <c r="W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G10" i="1"/>
  <c r="I10" i="1"/>
  <c r="J10" i="1"/>
  <c r="K10" i="1"/>
  <c r="L10" i="1"/>
  <c r="M10" i="1"/>
  <c r="O10" i="1"/>
  <c r="P10" i="1"/>
  <c r="Q10" i="1"/>
  <c r="R10" i="1"/>
  <c r="S10" i="1"/>
  <c r="T10" i="1"/>
  <c r="U10" i="1"/>
  <c r="V10" i="1"/>
  <c r="W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G11" i="1"/>
  <c r="H11" i="1"/>
  <c r="I11" i="1"/>
  <c r="J11" i="1"/>
  <c r="K11" i="1"/>
  <c r="L11" i="1"/>
  <c r="M11" i="1"/>
  <c r="O11" i="1"/>
  <c r="P11" i="1"/>
  <c r="Q11" i="1"/>
  <c r="R11" i="1"/>
  <c r="S11" i="1"/>
  <c r="T11" i="1"/>
  <c r="U11" i="1"/>
  <c r="V11" i="1"/>
  <c r="W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G12" i="1"/>
  <c r="H12" i="1"/>
  <c r="I12" i="1"/>
  <c r="J12" i="1"/>
  <c r="K12" i="1"/>
  <c r="L12" i="1"/>
  <c r="M12" i="1"/>
  <c r="O12" i="1"/>
  <c r="P12" i="1"/>
  <c r="Q12" i="1"/>
  <c r="R12" i="1"/>
  <c r="S12" i="1"/>
  <c r="T12" i="1"/>
  <c r="U12" i="1"/>
  <c r="V12" i="1"/>
  <c r="W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G13" i="1"/>
  <c r="I13" i="1"/>
  <c r="J13" i="1"/>
  <c r="K13" i="1"/>
  <c r="L13" i="1"/>
  <c r="M13" i="1"/>
  <c r="O13" i="1"/>
  <c r="P13" i="1"/>
  <c r="Q13" i="1"/>
  <c r="R13" i="1"/>
  <c r="S13" i="1"/>
  <c r="T13" i="1"/>
  <c r="U13" i="1"/>
  <c r="V13" i="1"/>
  <c r="W13" i="1"/>
  <c r="X13" i="1" s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G14" i="1"/>
  <c r="H14" i="1"/>
  <c r="I14" i="1"/>
  <c r="J14" i="1"/>
  <c r="K14" i="1"/>
  <c r="L14" i="1"/>
  <c r="M14" i="1"/>
  <c r="O14" i="1"/>
  <c r="P14" i="1"/>
  <c r="Q14" i="1"/>
  <c r="R14" i="1"/>
  <c r="S14" i="1"/>
  <c r="T14" i="1"/>
  <c r="U14" i="1"/>
  <c r="V14" i="1"/>
  <c r="W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G15" i="1"/>
  <c r="I15" i="1"/>
  <c r="J15" i="1"/>
  <c r="K15" i="1"/>
  <c r="L15" i="1"/>
  <c r="M15" i="1"/>
  <c r="O15" i="1"/>
  <c r="P15" i="1"/>
  <c r="Q15" i="1"/>
  <c r="R15" i="1"/>
  <c r="S15" i="1"/>
  <c r="T15" i="1"/>
  <c r="U15" i="1"/>
  <c r="V15" i="1"/>
  <c r="W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G16" i="1"/>
  <c r="I16" i="1"/>
  <c r="J16" i="1"/>
  <c r="K16" i="1"/>
  <c r="L16" i="1"/>
  <c r="M16" i="1"/>
  <c r="O16" i="1"/>
  <c r="P16" i="1"/>
  <c r="Q16" i="1"/>
  <c r="R16" i="1"/>
  <c r="S16" i="1"/>
  <c r="T16" i="1"/>
  <c r="U16" i="1"/>
  <c r="V16" i="1"/>
  <c r="W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G17" i="1"/>
  <c r="I17" i="1"/>
  <c r="J17" i="1"/>
  <c r="K17" i="1"/>
  <c r="L17" i="1"/>
  <c r="M17" i="1"/>
  <c r="O17" i="1"/>
  <c r="P17" i="1"/>
  <c r="Q17" i="1"/>
  <c r="R17" i="1"/>
  <c r="S17" i="1"/>
  <c r="T17" i="1"/>
  <c r="U17" i="1"/>
  <c r="V17" i="1"/>
  <c r="W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G18" i="1"/>
  <c r="I18" i="1"/>
  <c r="J18" i="1"/>
  <c r="K18" i="1"/>
  <c r="L18" i="1"/>
  <c r="M18" i="1"/>
  <c r="O18" i="1"/>
  <c r="P18" i="1"/>
  <c r="Q18" i="1"/>
  <c r="R18" i="1"/>
  <c r="S18" i="1"/>
  <c r="T18" i="1"/>
  <c r="U18" i="1"/>
  <c r="V18" i="1"/>
  <c r="W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W5" i="1"/>
  <c r="V5" i="1"/>
  <c r="U5" i="1"/>
  <c r="T5" i="1"/>
  <c r="S5" i="1"/>
  <c r="R5" i="1"/>
  <c r="Q5" i="1"/>
  <c r="P5" i="1"/>
  <c r="O5" i="1"/>
  <c r="M5" i="1"/>
  <c r="L5" i="1"/>
  <c r="K5" i="1"/>
  <c r="J5" i="1"/>
  <c r="I5" i="1"/>
  <c r="H5" i="1"/>
  <c r="G5" i="1"/>
  <c r="AP4" i="1"/>
  <c r="AO4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W4" i="1"/>
  <c r="V4" i="1"/>
  <c r="U4" i="1"/>
  <c r="T4" i="1"/>
  <c r="S4" i="1"/>
  <c r="R4" i="1"/>
  <c r="Q4" i="1"/>
  <c r="P4" i="1"/>
  <c r="L4" i="1"/>
  <c r="K4" i="1"/>
  <c r="J4" i="1"/>
  <c r="I4" i="1"/>
  <c r="G4" i="1"/>
  <c r="CA21" i="1"/>
  <c r="CA22" i="1"/>
  <c r="CA23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4" i="1"/>
  <c r="R4" i="9"/>
  <c r="AE4" i="9"/>
  <c r="CF4" i="1"/>
  <c r="CB4" i="1"/>
  <c r="AT4" i="1"/>
  <c r="AE24" i="1" l="1"/>
  <c r="X8" i="1"/>
  <c r="V24" i="1"/>
  <c r="X16" i="1"/>
  <c r="X11" i="1"/>
  <c r="X10" i="1"/>
  <c r="Q24" i="1"/>
  <c r="X14" i="1"/>
  <c r="R24" i="1"/>
  <c r="X22" i="1"/>
  <c r="X7" i="1"/>
  <c r="AN24" i="1"/>
  <c r="P24" i="1"/>
  <c r="X9" i="1"/>
  <c r="O24" i="1"/>
  <c r="Z24" i="1"/>
  <c r="AO24" i="1"/>
  <c r="I19" i="1"/>
  <c r="O24" i="9"/>
  <c r="U24" i="1"/>
  <c r="M24" i="9"/>
  <c r="AA24" i="1"/>
  <c r="Y24" i="1"/>
  <c r="AF24" i="1"/>
  <c r="S24" i="1"/>
  <c r="W24" i="1"/>
  <c r="AJ24" i="1"/>
  <c r="AC24" i="1"/>
  <c r="AB24" i="1"/>
  <c r="AH24" i="1"/>
  <c r="AI24" i="1"/>
  <c r="I24" i="1"/>
  <c r="K19" i="9"/>
  <c r="N19" i="9"/>
  <c r="P19" i="1"/>
  <c r="M19" i="9"/>
  <c r="L19" i="9"/>
  <c r="O19" i="9"/>
  <c r="X21" i="1"/>
  <c r="T24" i="1"/>
  <c r="AD24" i="1"/>
  <c r="J19" i="9"/>
  <c r="X17" i="1"/>
  <c r="X23" i="1"/>
  <c r="N24" i="9"/>
  <c r="L24" i="9"/>
  <c r="K24" i="9"/>
  <c r="J24" i="9"/>
  <c r="AG24" i="1"/>
  <c r="X15" i="1"/>
  <c r="AK24" i="1"/>
  <c r="X12" i="1"/>
  <c r="AL24" i="1"/>
  <c r="AM24" i="1"/>
  <c r="X5" i="1"/>
  <c r="X18" i="1"/>
  <c r="X6" i="1"/>
  <c r="X4" i="1"/>
  <c r="I24" i="9"/>
  <c r="H24" i="9"/>
  <c r="O4" i="1"/>
  <c r="O19" i="1" s="1"/>
  <c r="G24" i="9"/>
  <c r="H19" i="9"/>
  <c r="I19" i="9"/>
  <c r="G4" i="9"/>
  <c r="G19" i="9" s="1"/>
  <c r="M4" i="1"/>
  <c r="H4" i="1"/>
  <c r="AP24" i="1"/>
  <c r="AI19" i="1"/>
  <c r="AF19" i="1"/>
  <c r="AC19" i="1"/>
  <c r="AL19" i="1"/>
  <c r="AG19" i="1"/>
  <c r="Q19" i="1"/>
  <c r="R19" i="1"/>
  <c r="T19" i="1"/>
  <c r="AA19" i="1"/>
  <c r="V19" i="1"/>
  <c r="AB19" i="1"/>
  <c r="AJ19" i="1"/>
  <c r="AK19" i="1"/>
  <c r="AH19" i="1"/>
  <c r="AD19" i="1"/>
  <c r="AM19" i="1"/>
  <c r="AE19" i="1"/>
  <c r="AN19" i="1"/>
  <c r="AO19" i="1"/>
  <c r="AP19" i="1"/>
  <c r="S19" i="1"/>
  <c r="U19" i="1"/>
  <c r="W19" i="1"/>
  <c r="Y19" i="1"/>
  <c r="Z19" i="1"/>
  <c r="X24" i="1" l="1"/>
  <c r="X19" i="1"/>
</calcChain>
</file>

<file path=xl/sharedStrings.xml><?xml version="1.0" encoding="utf-8"?>
<sst xmlns="http://schemas.openxmlformats.org/spreadsheetml/2006/main" count="1180" uniqueCount="237">
  <si>
    <t>Sub-Industry</t>
  </si>
  <si>
    <t>Focus</t>
  </si>
  <si>
    <t>Holding</t>
  </si>
  <si>
    <t>Universe</t>
  </si>
  <si>
    <t>RIC</t>
  </si>
  <si>
    <t>Homebuilding</t>
  </si>
  <si>
    <t>DHI</t>
  </si>
  <si>
    <t>LEN.N</t>
  </si>
  <si>
    <t>TOL.N</t>
  </si>
  <si>
    <t>PHM.N</t>
  </si>
  <si>
    <t>KBH.N</t>
  </si>
  <si>
    <t>BLD</t>
  </si>
  <si>
    <t>1911.T</t>
  </si>
  <si>
    <t>NVR.N</t>
  </si>
  <si>
    <t>MTH.N</t>
  </si>
  <si>
    <t>1928.T</t>
  </si>
  <si>
    <t>TW.L</t>
  </si>
  <si>
    <t>BWY.L</t>
  </si>
  <si>
    <t>PSN.L</t>
  </si>
  <si>
    <t>BKGH.L</t>
  </si>
  <si>
    <t>RDW.L</t>
  </si>
  <si>
    <t>Interactive Media &amp; Services</t>
  </si>
  <si>
    <t>G24n.DE</t>
  </si>
  <si>
    <t>DHG.AX</t>
  </si>
  <si>
    <t>ISIN</t>
  </si>
  <si>
    <t>Currency</t>
  </si>
  <si>
    <t>USD</t>
  </si>
  <si>
    <t>NULL</t>
  </si>
  <si>
    <t>Pultegroup Inc</t>
  </si>
  <si>
    <t>US7458671010</t>
  </si>
  <si>
    <t>KB Home</t>
  </si>
  <si>
    <t>US48666K1097</t>
  </si>
  <si>
    <t>TopBuild Corp</t>
  </si>
  <si>
    <t>US89055F1030</t>
  </si>
  <si>
    <t>Sumitomo Forestry Co Ltd</t>
  </si>
  <si>
    <t>JP3409800004</t>
  </si>
  <si>
    <t>JPY</t>
  </si>
  <si>
    <t>NVR Inc</t>
  </si>
  <si>
    <t>US62944T1051</t>
  </si>
  <si>
    <t>Meritage Homes Corp</t>
  </si>
  <si>
    <t>US59001A1025</t>
  </si>
  <si>
    <t>Sekisui House Ltd</t>
  </si>
  <si>
    <t>JP3420600003</t>
  </si>
  <si>
    <t>Taylor Wimpey PLC</t>
  </si>
  <si>
    <t>GB0008782301</t>
  </si>
  <si>
    <t>GBp</t>
  </si>
  <si>
    <t>Bellway PLC</t>
  </si>
  <si>
    <t>GB0000904986</t>
  </si>
  <si>
    <t>Persimmon PLC</t>
  </si>
  <si>
    <t>GB0006825383</t>
  </si>
  <si>
    <t>Berkeley Group Holdings PLC</t>
  </si>
  <si>
    <t>RMV.L</t>
  </si>
  <si>
    <t>Sector Median</t>
  </si>
  <si>
    <t>itemname=RF.SD.Any</t>
  </si>
  <si>
    <t>itemname=TR.BetaFiveYear</t>
  </si>
  <si>
    <t>itemname=TR.Volatility200D</t>
  </si>
  <si>
    <t>itemname=TR.Volatility30D</t>
  </si>
  <si>
    <t>itemname=TR.PricePctChg5Y</t>
  </si>
  <si>
    <t>DR Horton Inc</t>
  </si>
  <si>
    <t>Lennar Corp</t>
  </si>
  <si>
    <t>Toll Brothers Inc</t>
  </si>
  <si>
    <t>US23331A1097</t>
  </si>
  <si>
    <t>US5260571048</t>
  </si>
  <si>
    <t>US8894781033</t>
  </si>
  <si>
    <t>Very Cheap &lt; 7.5
Cheap 7.5 - 15
Moderate 15 - 22.5
Expensive 22.5 - 30
Very expensive &gt; 30</t>
  </si>
  <si>
    <t>Overvalued &gt; 2
Slightly overvalued 1 - 2
Moderate 0.5 -1
Undervalued &lt; 0.5</t>
  </si>
  <si>
    <t>To consider in context
with ROE and Pricing
Power of the Company</t>
  </si>
  <si>
    <t>Cheap &lt; 1
Moderate 1 - 2 
Expensive &gt; 2</t>
  </si>
  <si>
    <t>Market
in USD</t>
  </si>
  <si>
    <t>Free
Float</t>
  </si>
  <si>
    <t>IPO
Date</t>
  </si>
  <si>
    <t>Last 
Price
(local)</t>
  </si>
  <si>
    <t>Last
Price
(USD)</t>
  </si>
  <si>
    <t>P/E</t>
  </si>
  <si>
    <t>Forward
P/E</t>
  </si>
  <si>
    <t>PEG
Ratio</t>
  </si>
  <si>
    <t>Forward
PEG
Ratio</t>
  </si>
  <si>
    <t>P/B</t>
  </si>
  <si>
    <t>Price /
Operative
Cashflow</t>
  </si>
  <si>
    <t>Price
to
Sales
Ratio</t>
  </si>
  <si>
    <t>Trade
Volume
---
5 Day 
Average</t>
  </si>
  <si>
    <t>Trade
Volume
---
30 Days 
Average</t>
  </si>
  <si>
    <t>Trade
Volume
---
5/30 Days 
%-Change</t>
  </si>
  <si>
    <t>Volatility
---
30 Days</t>
  </si>
  <si>
    <t>Volatility
---
90 Days</t>
  </si>
  <si>
    <t>Volatility
---
200 Days</t>
  </si>
  <si>
    <t>Implied
Volatility</t>
  </si>
  <si>
    <t>Beta
---
180 Days</t>
  </si>
  <si>
    <t>Beta
---
2 Years</t>
  </si>
  <si>
    <t>Beta
---
5 Years</t>
  </si>
  <si>
    <t>Monthly
Beta
---
5 Years
(adjusted)</t>
  </si>
  <si>
    <t>Monthly
Beta
Up
---
5 Years</t>
  </si>
  <si>
    <t>Monthly
Beta
Down
---
5 Years</t>
  </si>
  <si>
    <t>RSI Simple
---
14 Days</t>
  </si>
  <si>
    <t>Moving
Average
---
50 Days
(SMA)</t>
  </si>
  <si>
    <t>Moving
Average
---
200 Days
(SMA)</t>
  </si>
  <si>
    <t>Dividend
Yield</t>
  </si>
  <si>
    <t>Dividend
Paout
Ratio</t>
  </si>
  <si>
    <t>Short
Interest</t>
  </si>
  <si>
    <t>Short
Interest
---
Days to
Cover</t>
  </si>
  <si>
    <t>Liquidity
10 Days
Volume
(Nr Shares)</t>
  </si>
  <si>
    <t>TR.PE</t>
  </si>
  <si>
    <t>TR.FwdPE(Period=NTM)</t>
  </si>
  <si>
    <t>TR.HistPEG</t>
  </si>
  <si>
    <t>TR.FwdPEG(Period=NTM)</t>
  </si>
  <si>
    <t>TR.PriceToBVPerShare</t>
  </si>
  <si>
    <t>TR.PriceToCFPerShare</t>
  </si>
  <si>
    <t>TR.PriceToSalesPerShare</t>
  </si>
  <si>
    <t>TR.AvgDailyValTraded5D</t>
  </si>
  <si>
    <t>TR.AvgDailyValTraded30D</t>
  </si>
  <si>
    <t>TR.Volatility30D</t>
  </si>
  <si>
    <t>TR.Volatility90D</t>
  </si>
  <si>
    <t>TR.Volatility200D</t>
  </si>
  <si>
    <t>IMP_VOLT</t>
  </si>
  <si>
    <t>TR.BetaDaily180D</t>
  </si>
  <si>
    <t>TR.BetaWkly2Y</t>
  </si>
  <si>
    <t>TR.BetaFiveYear</t>
  </si>
  <si>
    <t>TR.BetaFiveYearAdj</t>
  </si>
  <si>
    <t>TR.BetaUp</t>
  </si>
  <si>
    <t>TR.BetaDown</t>
  </si>
  <si>
    <t>TR.RSISimple14D</t>
  </si>
  <si>
    <t>TR.Price50DayAverage</t>
  </si>
  <si>
    <t>TR.Price200DayAverage</t>
  </si>
  <si>
    <t>TR.DividendYield</t>
  </si>
  <si>
    <t>TR.DividendPayoutRatioPct(Period=FY0)</t>
  </si>
  <si>
    <t>TR.ShortInterestPct</t>
  </si>
  <si>
    <t>TR.ShortInterestDTC</t>
  </si>
  <si>
    <t>TR.Liquidity10DVol</t>
  </si>
  <si>
    <t>TR.SharesOutstanding</t>
  </si>
  <si>
    <t>TR.FreeFloatPct</t>
  </si>
  <si>
    <t>TR.IPODate</t>
  </si>
  <si>
    <t>TR.ISINCode</t>
  </si>
  <si>
    <t>CF_LAST</t>
  </si>
  <si>
    <t>CF_CURR</t>
  </si>
  <si>
    <t>TR.CompanyName</t>
  </si>
  <si>
    <t>Price
Change
YTD (Pct)</t>
  </si>
  <si>
    <t>Price
Change
MTD (Pct)</t>
  </si>
  <si>
    <t>Price
Change
1Y (Pct)</t>
  </si>
  <si>
    <t>Price
Change
3Y (Pct)</t>
  </si>
  <si>
    <t>Price
Change
5Y (Pct)</t>
  </si>
  <si>
    <t>Price
Change
10Y (Pct)</t>
  </si>
  <si>
    <t>Total
Return
YTD (Pct)</t>
  </si>
  <si>
    <t>Total
Return
3Y (Pct)</t>
  </si>
  <si>
    <t>Total
Return
5Y (Pct)</t>
  </si>
  <si>
    <t>PCTCHG_YTD</t>
  </si>
  <si>
    <t>PCTCHG_MTD</t>
  </si>
  <si>
    <t>PCT1Y</t>
  </si>
  <si>
    <t>TR.PricePctChg3Y</t>
  </si>
  <si>
    <t>TR.PricePctChg5Y</t>
  </si>
  <si>
    <t>TR.PricePctChg10Y</t>
  </si>
  <si>
    <t>TR.TotalReturnYTD</t>
  </si>
  <si>
    <t>TR.TotalReturn3YrCrossAsset</t>
  </si>
  <si>
    <t>TR.TotalReturn5YrCrossAsset</t>
  </si>
  <si>
    <t>itemname=TR.CompanyName</t>
  </si>
  <si>
    <t>currency=USD&amp;itemname=TR.PricePctChg3Y</t>
  </si>
  <si>
    <t>itemname=TR.PricePctChg10Y</t>
  </si>
  <si>
    <t>itemname=TR.TotalReturnYTD</t>
  </si>
  <si>
    <t>itemname=TR.TotalReturn3YrCrossAsset</t>
  </si>
  <si>
    <t>itemname=TR.TotalReturn5YrCrossAsset</t>
  </si>
  <si>
    <t>currency=JPY&amp;itemname=TR.PricePctChg3Y</t>
  </si>
  <si>
    <t>currency=GBp&amp;itemname=TR.PricePctChg3Y</t>
  </si>
  <si>
    <t>#N/A</t>
  </si>
  <si>
    <t>itemname=TR.PE</t>
  </si>
  <si>
    <t>itemname=TR.FwdPE</t>
  </si>
  <si>
    <t>itemname=TR.HistPEG</t>
  </si>
  <si>
    <t>itemname=TR.PriceToBVPerShare</t>
  </si>
  <si>
    <t>itemname=TR.PriceToCFPerShare</t>
  </si>
  <si>
    <t>itemname=TR.PriceToSalesPerShare</t>
  </si>
  <si>
    <t>currency=USD&amp;itemname=TR.AvgDailyValTraded5D</t>
  </si>
  <si>
    <t>currency=USD&amp;itemname=TR.AvgDailyValTraded30D</t>
  </si>
  <si>
    <t>itemname=TR.Volatility90D</t>
  </si>
  <si>
    <t>itemname=TR.BetaDaily180D</t>
  </si>
  <si>
    <t>itemname=TR.BetaWkly2Y</t>
  </si>
  <si>
    <t>itemname=TR.BetaFiveYearAdj</t>
  </si>
  <si>
    <t>itemname=TR.BetaUp</t>
  </si>
  <si>
    <t>itemname=TR.BetaDown</t>
  </si>
  <si>
    <t>itemname=TR.RSISimple14D</t>
  </si>
  <si>
    <t>currency=USD&amp;itemname=TR.Price50DayAverage</t>
  </si>
  <si>
    <t>currency=USD&amp;itemname=TR.Price200DayAverage</t>
  </si>
  <si>
    <t>itemname=TR.DividendYield</t>
  </si>
  <si>
    <t>itemname=TR.ShortInterestPct</t>
  </si>
  <si>
    <t>itemname=TR.ShortInterestDTC</t>
  </si>
  <si>
    <t>itemname=TR.Liquidity10DVol</t>
  </si>
  <si>
    <t>itemname=TR.SharesOutstanding</t>
  </si>
  <si>
    <t>itemname=TR.FreeFloatPct</t>
  </si>
  <si>
    <t>itemname=TR.IPODate</t>
  </si>
  <si>
    <t>itemname=TR.ISINCode</t>
  </si>
  <si>
    <t>itemname=TR.FwdPEG</t>
  </si>
  <si>
    <t>currency=JPY&amp;itemname=TR.AvgDailyValTraded5D</t>
  </si>
  <si>
    <t>currency=JPY&amp;itemname=TR.AvgDailyValTraded30D</t>
  </si>
  <si>
    <t>currency=JPY&amp;itemname=TR.Price50DayAverage</t>
  </si>
  <si>
    <t>currency=JPY&amp;itemname=TR.Price200DayAverage</t>
  </si>
  <si>
    <t>currency=GBp&amp;itemname=TR.AvgDailyValTraded5D</t>
  </si>
  <si>
    <t>currency=GBp&amp;itemname=TR.AvgDailyValTraded30D</t>
  </si>
  <si>
    <t>currency=GBp&amp;itemname=TR.Price50DayAverage</t>
  </si>
  <si>
    <t>currency=GBp&amp;itemname=TR.Price200DayAverage</t>
  </si>
  <si>
    <t>Scout24 SE</t>
  </si>
  <si>
    <t>Rightmove PLC</t>
  </si>
  <si>
    <t>Domain Holdings Australia Ltd</t>
  </si>
  <si>
    <t>currency=EUR&amp;itemname=TR.PricePctChg3Y</t>
  </si>
  <si>
    <t>currency=AUD&amp;itemname=TR.PricePctChg3Y</t>
  </si>
  <si>
    <t>DE000A12DM80</t>
  </si>
  <si>
    <t>EUR</t>
  </si>
  <si>
    <t>GB00BGDT3G23</t>
  </si>
  <si>
    <t>AU000000DHG9</t>
  </si>
  <si>
    <t>AUD</t>
  </si>
  <si>
    <t>currency=EUR&amp;itemname=TR.AvgDailyValTraded5D</t>
  </si>
  <si>
    <t>currency=EUR&amp;itemname=TR.AvgDailyValTraded30D</t>
  </si>
  <si>
    <t>currency=EUR&amp;itemname=TR.Price50DayAverage</t>
  </si>
  <si>
    <t>currency=EUR&amp;itemname=TR.Price200DayAverage</t>
  </si>
  <si>
    <t>currency=AUD&amp;itemname=TR.AvgDailyValTraded5D</t>
  </si>
  <si>
    <t>currency=AUD&amp;itemname=TR.AvgDailyValTraded30D</t>
  </si>
  <si>
    <t>currency=AUD&amp;itemname=TR.Price50DayAverage</t>
  </si>
  <si>
    <t>currency=AUD&amp;itemname=TR.Price200DayAverage</t>
  </si>
  <si>
    <t>Redrow Ltd</t>
  </si>
  <si>
    <t>GB00BP0RGD03</t>
  </si>
  <si>
    <t>fperiod=FY2024&amp;RepNoCT=5360N&amp;CTFlg=1&amp;itemname=TR.DividendPayoutRatioPct</t>
  </si>
  <si>
    <t>fperiod=FY2024&amp;RepNoCT=8897N&amp;CTFlg=1&amp;itemname=TR.DividendPayoutRatioPct</t>
  </si>
  <si>
    <t>fperiod=FY2024&amp;RepNoCT=6739N&amp;CTFlg=1&amp;itemname=TR.DividendPayoutRatioPct</t>
  </si>
  <si>
    <t>fperiod=FY2024&amp;RepNoCT=5030N&amp;CTFlg=1&amp;itemname=TR.DividendPayoutRatioPct</t>
  </si>
  <si>
    <t>fperiod=FY2024&amp;RepNoCT=F757C&amp;CTFlg=1&amp;itemname=TR.DividendPayoutRatioPct</t>
  </si>
  <si>
    <t>fperiod=FY2024&amp;RepNoCT=A376E&amp;CTFlg=1&amp;itemname=TR.DividendPayoutRatioPct</t>
  </si>
  <si>
    <t>fperiod=FY2024&amp;RepNoCT=6228A&amp;CTFlg=1&amp;itemname=TR.DividendPayoutRatioPct</t>
  </si>
  <si>
    <t>fperiod=FY2024&amp;RepNoCT=4390N&amp;CTFlg=1&amp;itemname=TR.DividendPayoutRatioPct</t>
  </si>
  <si>
    <t>fperiod=FY2025&amp;RepNoCT=A36CD&amp;CTFlg=1&amp;itemname=TR.DividendPayoutRatioPct</t>
  </si>
  <si>
    <t>fperiod=FY2024&amp;RepNoCT=A3838&amp;CTFlg=1&amp;itemname=TR.DividendPayoutRatioPct</t>
  </si>
  <si>
    <t>fperiod=FY2024&amp;RepNoCT=A30BF&amp;CTFlg=1&amp;itemname=TR.DividendPayoutRatioPct</t>
  </si>
  <si>
    <t>fperiod=FY2024&amp;RepNoCT=A2F3A&amp;CTFlg=1&amp;itemname=TR.DividendPayoutRatioPct</t>
  </si>
  <si>
    <t>fperiod=FY2025&amp;RepNoCT=A3497&amp;CTFlg=1&amp;itemname=TR.DividendPayoutRatioPct</t>
  </si>
  <si>
    <t>fperiod=FY2024&amp;RepNoCT=F8738&amp;CTFlg=1&amp;itemname=TR.DividendPayoutRatioPct</t>
  </si>
  <si>
    <t>fperiod=FY2024&amp;RepNoCT=AC265&amp;CTFlg=1&amp;itemname=TR.DividendPayoutRatioPct</t>
  </si>
  <si>
    <t>fperiod=FY2024&amp;RepNoCT=0210B&amp;CTFlg=1&amp;itemname=TR.DividendPayoutRatioPct</t>
  </si>
  <si>
    <t>fperiod=FY2024&amp;RepNoCT=A01AF&amp;CTFlg=1&amp;itemname=TR.DividendPayoutRatioPct</t>
  </si>
  <si>
    <t>Barratt Redrow PLC</t>
  </si>
  <si>
    <t>BTRW.L</t>
  </si>
  <si>
    <t>GB0000811801</t>
  </si>
  <si>
    <t>fperiod=FY2024&amp;RepNoCT=A3297&amp;CTFlg=1&amp;itemname=TR.DividendPayoutRatioPct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</si>
</sst>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/mm/yyyy;@"/>
    <numFmt numFmtId="165" formatCode="0.0000"/>
  </numFmts>
  <fonts count="7" x14ac:knownFonts="1">
    <font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8" tint="0.79998168889431442"/>
      <name val="Calibri"/>
      <family val="2"/>
      <scheme val="minor"/>
    </font>
    <font>
      <sz val="11"/>
      <color theme="8" tint="0.79998168889431442"/>
      <name val="Calibri"/>
      <family val="2"/>
      <scheme val="minor"/>
    </font>
    <font>
      <sz val="11"/>
      <color theme="1"/>
      <name val="Calibri"/>
      <family val="2"/>
    </font>
    <font>
      <sz val="11"/>
      <color theme="9" tint="-0.49998474074526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0" borderId="0" xfId="0" applyFont="1"/>
    <xf numFmtId="4" fontId="0" fillId="0" borderId="0" xfId="0" applyNumberFormat="1"/>
    <xf numFmtId="0" fontId="0" fillId="0" borderId="0" xfId="0" applyAlignment="1">
      <alignment horizontal="center"/>
    </xf>
    <xf numFmtId="0" fontId="0" fillId="0" borderId="0" xfId="0" quotePrefix="1"/>
    <xf numFmtId="4" fontId="0" fillId="0" borderId="0" xfId="0" applyNumberFormat="1" applyAlignment="1">
      <alignment horizontal="center"/>
    </xf>
    <xf numFmtId="0" fontId="3" fillId="4" borderId="0" xfId="0" applyFont="1" applyFill="1"/>
    <xf numFmtId="0" fontId="4" fillId="4" borderId="0" xfId="0" applyFont="1" applyFill="1"/>
    <xf numFmtId="4" fontId="4" fillId="4" borderId="0" xfId="0" applyNumberFormat="1" applyFont="1" applyFill="1"/>
    <xf numFmtId="0" fontId="0" fillId="5" borderId="0" xfId="0" applyFill="1"/>
    <xf numFmtId="0" fontId="0" fillId="4" borderId="0" xfId="0" applyFill="1" applyAlignment="1">
      <alignment horizontal="center"/>
    </xf>
    <xf numFmtId="4" fontId="3" fillId="4" borderId="0" xfId="0" applyNumberFormat="1" applyFont="1" applyFill="1"/>
    <xf numFmtId="0" fontId="0" fillId="4" borderId="0" xfId="0" applyFill="1"/>
    <xf numFmtId="0" fontId="5" fillId="0" borderId="0" xfId="0" applyFont="1"/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4" fontId="5" fillId="0" borderId="0" xfId="0" applyNumberFormat="1" applyFont="1"/>
    <xf numFmtId="0" fontId="5" fillId="0" borderId="0" xfId="0" applyFont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0" fontId="5" fillId="0" borderId="0" xfId="0" applyFont="1" applyAlignment="1">
      <alignment horizontal="center" vertical="center"/>
    </xf>
    <xf numFmtId="4" fontId="5" fillId="0" borderId="0" xfId="0" applyNumberFormat="1" applyFont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 wrapText="1"/>
    </xf>
    <xf numFmtId="4" fontId="5" fillId="0" borderId="0" xfId="0" applyNumberFormat="1" applyFont="1" applyAlignment="1">
      <alignment horizontal="center" vertical="center"/>
    </xf>
    <xf numFmtId="4" fontId="5" fillId="0" borderId="0" xfId="0" applyNumberFormat="1" applyFont="1" applyAlignment="1">
      <alignment horizontal="right" vertical="center" wrapText="1"/>
    </xf>
    <xf numFmtId="4" fontId="5" fillId="0" borderId="0" xfId="0" applyNumberFormat="1" applyFont="1" applyAlignment="1">
      <alignment vertical="center" wrapText="1"/>
    </xf>
    <xf numFmtId="4" fontId="5" fillId="0" borderId="0" xfId="0" quotePrefix="1" applyNumberFormat="1" applyFont="1"/>
    <xf numFmtId="164" fontId="5" fillId="0" borderId="0" xfId="0" quotePrefix="1" applyNumberFormat="1" applyFont="1" applyAlignment="1">
      <alignment horizontal="center"/>
    </xf>
    <xf numFmtId="0" fontId="5" fillId="0" borderId="0" xfId="0" applyFont="1" applyAlignment="1" applyProtection="1">
      <alignment horizontal="center"/>
      <protection locked="0"/>
    </xf>
    <xf numFmtId="14" fontId="5" fillId="0" borderId="0" xfId="0" applyNumberFormat="1" applyFont="1" applyAlignment="1" applyProtection="1">
      <alignment horizontal="center"/>
      <protection locked="0"/>
    </xf>
    <xf numFmtId="4" fontId="5" fillId="0" borderId="0" xfId="0" applyNumberFormat="1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5" fillId="0" borderId="0" xfId="0" applyFont="1" applyAlignment="1" applyProtection="1">
      <alignment horizontal="center" vertical="center"/>
      <protection locked="0"/>
    </xf>
    <xf numFmtId="4" fontId="5" fillId="0" borderId="0" xfId="0" applyNumberFormat="1" applyFont="1" applyAlignment="1" applyProtection="1">
      <alignment horizontal="center" vertical="center" wrapText="1"/>
      <protection locked="0"/>
    </xf>
    <xf numFmtId="14" fontId="5" fillId="0" borderId="0" xfId="0" applyNumberFormat="1" applyFont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/>
      <protection locked="0"/>
    </xf>
    <xf numFmtId="4" fontId="5" fillId="0" borderId="0" xfId="0" applyNumberFormat="1" applyFont="1" applyAlignment="1" applyProtection="1">
      <alignment horizontal="center" vertical="center"/>
      <protection locked="0"/>
    </xf>
    <xf numFmtId="4" fontId="5" fillId="0" borderId="0" xfId="0" quotePrefix="1" applyNumberFormat="1" applyFont="1" applyProtection="1">
      <protection locked="0"/>
    </xf>
    <xf numFmtId="14" fontId="0" fillId="0" borderId="0" xfId="0" quotePrefix="1" applyNumberFormat="1"/>
    <xf numFmtId="14" fontId="0" fillId="0" borderId="0" xfId="0" applyNumberFormat="1"/>
    <xf numFmtId="165" fontId="0" fillId="0" borderId="0" xfId="0" applyNumberFormat="1"/>
    <xf numFmtId="165" fontId="5" fillId="0" borderId="0" xfId="0" applyNumberFormat="1" applyFont="1"/>
    <xf numFmtId="4" fontId="1" fillId="2" borderId="0" xfId="0" applyNumberFormat="1" applyFont="1" applyFill="1" applyAlignment="1">
      <alignment horizontal="right"/>
    </xf>
    <xf numFmtId="4" fontId="1" fillId="2" borderId="0" xfId="0" applyNumberFormat="1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4" fontId="1" fillId="2" borderId="0" xfId="0" applyNumberFormat="1" applyFont="1" applyFill="1"/>
    <xf numFmtId="0" fontId="1" fillId="2" borderId="0" xfId="0" applyFont="1" applyFill="1" applyAlignment="1">
      <alignment horizontal="center"/>
    </xf>
    <xf numFmtId="4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4" fontId="4" fillId="4" borderId="0" xfId="0" applyNumberFormat="1" applyFont="1" applyFill="1" applyAlignment="1">
      <alignment horizontal="center"/>
    </xf>
    <xf numFmtId="4" fontId="3" fillId="4" borderId="0" xfId="0" applyNumberFormat="1" applyFont="1" applyFill="1" applyAlignment="1">
      <alignment horizontal="center"/>
    </xf>
    <xf numFmtId="4" fontId="6" fillId="2" borderId="0" xfId="0" applyNumberFormat="1" applyFont="1" applyFill="1" applyAlignment="1" applyProtection="1">
      <alignment horizontal="center"/>
      <protection locked="0"/>
    </xf>
    <xf numFmtId="4" fontId="3" fillId="4" borderId="0" xfId="0" applyNumberFormat="1" applyFont="1" applyFill="1" applyAlignment="1">
      <alignment horizontal="right"/>
    </xf>
    <xf numFmtId="4" fontId="5" fillId="5" borderId="0" xfId="0" applyNumberFormat="1" applyFont="1" applyFill="1" applyAlignment="1">
      <alignment horizontal="center" vertical="center" wrapText="1"/>
    </xf>
    <xf numFmtId="0" fontId="0" fillId="5" borderId="0" xfId="0" applyFill="1" applyAlignment="1">
      <alignment horizontal="center"/>
    </xf>
  </cellXfs>
  <cellStyles count="1">
    <cellStyle name="Standard" xfId="0" builtinId="0"/>
  </cellStyles>
  <dxfs count="0"/>
  <tableStyles count="1" defaultTableStyle="TableStyleMedium2" defaultPivotStyle="PivotStyleLight16">
    <tableStyle name="Invisible" pivot="0" table="0" count="0" xr9:uid="{9C776B47-9917-40AD-9457-77EAA6BFFF3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efinitivshim.rtdserver.tr">
      <tp>
        <v>12.5454119865199</v>
        <stp/>
        <stp>7</stp>
        <stp>4772890</stp>
        <tr r="AT4" s="1"/>
      </tp>
      <tp t="s">
        <v>DR Horton Inc</v>
        <stp/>
        <stp>3</stp>
        <stp>4772890</stp>
        <tr r="CF4" s="1"/>
      </tp>
      <tp>
        <v>11.929600000000001</v>
        <stp/>
        <stp>9</stp>
        <stp>4772890</stp>
        <tr r="R4" s="9"/>
      </tp>
    </main>
    <main first="refinitivshim.rtdserver.tr">
      <tp>
        <v>1</v>
        <stp/>
        <stp>10</stp>
        <stp>4772890</stp>
        <tr r="CB4" s="1"/>
      </tp>
      <tp t="s">
        <v>DR Horton Inc</v>
        <stp/>
        <stp>11</stp>
        <stp>4772890</stp>
        <tr r="AE4" s="9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volatileDependencies" Target="volatileDependencies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4.bin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6.bin"/><Relationship Id="rId1" Type="http://schemas.openxmlformats.org/officeDocument/2006/relationships/customProperty" Target="../customProperty5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8.bin"/><Relationship Id="rId1" Type="http://schemas.openxmlformats.org/officeDocument/2006/relationships/customProperty" Target="../customProperty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6A8AF-2BA2-45BF-A4A8-D97C434E8E7D}">
  <dimension ref="AT4:CF23"/>
  <sheetViews>
    <sheetView workbookViewId="0"/>
  </sheetViews>
  <sheetFormatPr baseColWidth="10" defaultRowHeight="14.6" x14ac:dyDescent="0.4"/>
  <sheetData>
    <row r="4" spans="46:84" x14ac:dyDescent="0.4">
      <c r="AT4" t="s">
        <v>162</v>
      </c>
      <c r="AU4" t="s">
        <v>163</v>
      </c>
      <c r="AV4" t="s">
        <v>164</v>
      </c>
      <c r="AX4" t="s">
        <v>165</v>
      </c>
      <c r="AY4" t="s">
        <v>166</v>
      </c>
      <c r="AZ4" t="s">
        <v>167</v>
      </c>
      <c r="BA4" t="s">
        <v>168</v>
      </c>
      <c r="BB4" t="s">
        <v>169</v>
      </c>
      <c r="BC4" t="s">
        <v>56</v>
      </c>
      <c r="BD4" t="s">
        <v>170</v>
      </c>
      <c r="BE4" t="s">
        <v>55</v>
      </c>
      <c r="BF4" t="s">
        <v>53</v>
      </c>
      <c r="BG4" t="s">
        <v>171</v>
      </c>
      <c r="BH4" t="s">
        <v>172</v>
      </c>
      <c r="BI4" t="s">
        <v>54</v>
      </c>
      <c r="BJ4" t="s">
        <v>173</v>
      </c>
      <c r="BK4" t="s">
        <v>174</v>
      </c>
      <c r="BL4" t="s">
        <v>175</v>
      </c>
      <c r="BM4" t="s">
        <v>176</v>
      </c>
      <c r="BN4" t="s">
        <v>177</v>
      </c>
      <c r="BO4" t="s">
        <v>178</v>
      </c>
      <c r="BP4" t="s">
        <v>179</v>
      </c>
      <c r="BQ4" t="s">
        <v>232</v>
      </c>
      <c r="BR4" t="s">
        <v>180</v>
      </c>
      <c r="BS4" t="s">
        <v>181</v>
      </c>
      <c r="BT4" t="s">
        <v>182</v>
      </c>
      <c r="BU4" t="s">
        <v>183</v>
      </c>
      <c r="BV4" t="s">
        <v>184</v>
      </c>
      <c r="BW4" t="s">
        <v>185</v>
      </c>
      <c r="BX4" t="s">
        <v>186</v>
      </c>
      <c r="BY4" t="s">
        <v>53</v>
      </c>
      <c r="BZ4" t="s">
        <v>53</v>
      </c>
      <c r="CF4" t="s">
        <v>153</v>
      </c>
    </row>
    <row r="5" spans="46:84" x14ac:dyDescent="0.4">
      <c r="AT5" t="s">
        <v>162</v>
      </c>
      <c r="AU5" t="s">
        <v>163</v>
      </c>
      <c r="AV5" t="s">
        <v>164</v>
      </c>
      <c r="AX5" t="s">
        <v>165</v>
      </c>
      <c r="AY5" t="s">
        <v>166</v>
      </c>
      <c r="AZ5" t="s">
        <v>167</v>
      </c>
      <c r="BA5" t="s">
        <v>168</v>
      </c>
      <c r="BB5" t="s">
        <v>169</v>
      </c>
      <c r="BC5" t="s">
        <v>56</v>
      </c>
      <c r="BD5" t="s">
        <v>170</v>
      </c>
      <c r="BE5" t="s">
        <v>55</v>
      </c>
      <c r="BF5" t="s">
        <v>53</v>
      </c>
      <c r="BG5" t="s">
        <v>171</v>
      </c>
      <c r="BH5" t="s">
        <v>172</v>
      </c>
      <c r="BI5" t="s">
        <v>54</v>
      </c>
      <c r="BJ5" t="s">
        <v>173</v>
      </c>
      <c r="BK5" t="s">
        <v>174</v>
      </c>
      <c r="BL5" t="s">
        <v>175</v>
      </c>
      <c r="BM5" t="s">
        <v>176</v>
      </c>
      <c r="BN5" t="s">
        <v>177</v>
      </c>
      <c r="BO5" t="s">
        <v>178</v>
      </c>
      <c r="BP5" t="s">
        <v>179</v>
      </c>
      <c r="BQ5" t="s">
        <v>216</v>
      </c>
      <c r="BR5" t="s">
        <v>180</v>
      </c>
      <c r="BS5" t="s">
        <v>181</v>
      </c>
      <c r="BT5" t="s">
        <v>182</v>
      </c>
      <c r="BU5" t="s">
        <v>183</v>
      </c>
      <c r="BV5" t="s">
        <v>184</v>
      </c>
      <c r="BW5" t="s">
        <v>185</v>
      </c>
      <c r="BX5" t="s">
        <v>186</v>
      </c>
      <c r="BY5" t="s">
        <v>53</v>
      </c>
      <c r="BZ5" t="s">
        <v>53</v>
      </c>
      <c r="CF5" t="s">
        <v>153</v>
      </c>
    </row>
    <row r="6" spans="46:84" x14ac:dyDescent="0.4">
      <c r="AT6" t="s">
        <v>162</v>
      </c>
      <c r="AU6" t="s">
        <v>163</v>
      </c>
      <c r="AV6" t="s">
        <v>164</v>
      </c>
      <c r="AX6" t="s">
        <v>165</v>
      </c>
      <c r="AY6" t="s">
        <v>166</v>
      </c>
      <c r="AZ6" t="s">
        <v>167</v>
      </c>
      <c r="BA6" t="s">
        <v>168</v>
      </c>
      <c r="BB6" t="s">
        <v>169</v>
      </c>
      <c r="BC6" t="s">
        <v>56</v>
      </c>
      <c r="BD6" t="s">
        <v>170</v>
      </c>
      <c r="BE6" t="s">
        <v>55</v>
      </c>
      <c r="BF6" t="s">
        <v>53</v>
      </c>
      <c r="BG6" t="s">
        <v>171</v>
      </c>
      <c r="BH6" t="s">
        <v>172</v>
      </c>
      <c r="BI6" t="s">
        <v>54</v>
      </c>
      <c r="BJ6" t="s">
        <v>173</v>
      </c>
      <c r="BK6" t="s">
        <v>174</v>
      </c>
      <c r="BL6" t="s">
        <v>175</v>
      </c>
      <c r="BM6" t="s">
        <v>176</v>
      </c>
      <c r="BN6" t="s">
        <v>177</v>
      </c>
      <c r="BO6" t="s">
        <v>178</v>
      </c>
      <c r="BP6" t="s">
        <v>179</v>
      </c>
      <c r="BQ6" t="s">
        <v>217</v>
      </c>
      <c r="BR6" t="s">
        <v>180</v>
      </c>
      <c r="BS6" t="s">
        <v>181</v>
      </c>
      <c r="BT6" t="s">
        <v>182</v>
      </c>
      <c r="BU6" t="s">
        <v>183</v>
      </c>
      <c r="BV6" t="s">
        <v>184</v>
      </c>
      <c r="BW6" t="s">
        <v>185</v>
      </c>
      <c r="BX6" t="s">
        <v>186</v>
      </c>
      <c r="BY6" t="s">
        <v>53</v>
      </c>
      <c r="BZ6" t="s">
        <v>53</v>
      </c>
      <c r="CF6" t="s">
        <v>153</v>
      </c>
    </row>
    <row r="7" spans="46:84" x14ac:dyDescent="0.4">
      <c r="AT7" t="s">
        <v>162</v>
      </c>
      <c r="AU7" t="s">
        <v>163</v>
      </c>
      <c r="AV7" t="s">
        <v>164</v>
      </c>
      <c r="AX7" t="s">
        <v>165</v>
      </c>
      <c r="AY7" t="s">
        <v>166</v>
      </c>
      <c r="AZ7" t="s">
        <v>167</v>
      </c>
      <c r="BA7" t="s">
        <v>168</v>
      </c>
      <c r="BB7" t="s">
        <v>169</v>
      </c>
      <c r="BC7" t="s">
        <v>56</v>
      </c>
      <c r="BD7" t="s">
        <v>170</v>
      </c>
      <c r="BE7" t="s">
        <v>55</v>
      </c>
      <c r="BF7" t="s">
        <v>53</v>
      </c>
      <c r="BG7" t="s">
        <v>171</v>
      </c>
      <c r="BH7" t="s">
        <v>172</v>
      </c>
      <c r="BI7" t="s">
        <v>54</v>
      </c>
      <c r="BJ7" t="s">
        <v>173</v>
      </c>
      <c r="BK7" t="s">
        <v>174</v>
      </c>
      <c r="BL7" t="s">
        <v>175</v>
      </c>
      <c r="BM7" t="s">
        <v>176</v>
      </c>
      <c r="BN7" t="s">
        <v>177</v>
      </c>
      <c r="BO7" t="s">
        <v>178</v>
      </c>
      <c r="BP7" t="s">
        <v>179</v>
      </c>
      <c r="BQ7" t="s">
        <v>218</v>
      </c>
      <c r="BR7" t="s">
        <v>180</v>
      </c>
      <c r="BS7" t="s">
        <v>181</v>
      </c>
      <c r="BT7" t="s">
        <v>182</v>
      </c>
      <c r="BU7" t="s">
        <v>183</v>
      </c>
      <c r="BV7" t="s">
        <v>184</v>
      </c>
      <c r="BW7" t="s">
        <v>185</v>
      </c>
      <c r="BX7" t="s">
        <v>186</v>
      </c>
      <c r="BY7" t="s">
        <v>53</v>
      </c>
      <c r="BZ7" t="s">
        <v>53</v>
      </c>
      <c r="CF7" t="s">
        <v>153</v>
      </c>
    </row>
    <row r="8" spans="46:84" x14ac:dyDescent="0.4">
      <c r="AT8" t="s">
        <v>162</v>
      </c>
      <c r="AU8" t="s">
        <v>163</v>
      </c>
      <c r="AV8" t="s">
        <v>164</v>
      </c>
      <c r="AW8" t="s">
        <v>187</v>
      </c>
      <c r="AX8" t="s">
        <v>165</v>
      </c>
      <c r="AY8" t="s">
        <v>166</v>
      </c>
      <c r="AZ8" t="s">
        <v>167</v>
      </c>
      <c r="BA8" t="s">
        <v>168</v>
      </c>
      <c r="BB8" t="s">
        <v>169</v>
      </c>
      <c r="BC8" t="s">
        <v>56</v>
      </c>
      <c r="BD8" t="s">
        <v>170</v>
      </c>
      <c r="BE8" t="s">
        <v>55</v>
      </c>
      <c r="BF8" t="s">
        <v>53</v>
      </c>
      <c r="BG8" t="s">
        <v>171</v>
      </c>
      <c r="BH8" t="s">
        <v>172</v>
      </c>
      <c r="BI8" t="s">
        <v>54</v>
      </c>
      <c r="BJ8" t="s">
        <v>173</v>
      </c>
      <c r="BK8" t="s">
        <v>174</v>
      </c>
      <c r="BL8" t="s">
        <v>175</v>
      </c>
      <c r="BM8" t="s">
        <v>176</v>
      </c>
      <c r="BN8" t="s">
        <v>177</v>
      </c>
      <c r="BO8" t="s">
        <v>178</v>
      </c>
      <c r="BP8" t="s">
        <v>179</v>
      </c>
      <c r="BQ8" t="s">
        <v>219</v>
      </c>
      <c r="BR8" t="s">
        <v>180</v>
      </c>
      <c r="BS8" t="s">
        <v>181</v>
      </c>
      <c r="BT8" t="s">
        <v>182</v>
      </c>
      <c r="BU8" t="s">
        <v>183</v>
      </c>
      <c r="BV8" t="s">
        <v>184</v>
      </c>
      <c r="BW8" t="s">
        <v>185</v>
      </c>
      <c r="BX8" t="s">
        <v>186</v>
      </c>
      <c r="BY8" t="s">
        <v>53</v>
      </c>
      <c r="BZ8" t="s">
        <v>53</v>
      </c>
      <c r="CF8" t="s">
        <v>153</v>
      </c>
    </row>
    <row r="9" spans="46:84" x14ac:dyDescent="0.4">
      <c r="AT9" t="s">
        <v>162</v>
      </c>
      <c r="AU9" t="s">
        <v>163</v>
      </c>
      <c r="AV9" t="s">
        <v>164</v>
      </c>
      <c r="AW9" t="s">
        <v>187</v>
      </c>
      <c r="AX9" t="s">
        <v>165</v>
      </c>
      <c r="AY9" t="s">
        <v>166</v>
      </c>
      <c r="AZ9" t="s">
        <v>167</v>
      </c>
      <c r="BA9" t="s">
        <v>168</v>
      </c>
      <c r="BB9" t="s">
        <v>169</v>
      </c>
      <c r="BC9" t="s">
        <v>56</v>
      </c>
      <c r="BD9" t="s">
        <v>170</v>
      </c>
      <c r="BE9" t="s">
        <v>55</v>
      </c>
      <c r="BF9" t="s">
        <v>53</v>
      </c>
      <c r="BG9" t="s">
        <v>171</v>
      </c>
      <c r="BH9" t="s">
        <v>172</v>
      </c>
      <c r="BI9" t="s">
        <v>54</v>
      </c>
      <c r="BJ9" t="s">
        <v>173</v>
      </c>
      <c r="BK9" t="s">
        <v>174</v>
      </c>
      <c r="BL9" t="s">
        <v>175</v>
      </c>
      <c r="BM9" t="s">
        <v>176</v>
      </c>
      <c r="BN9" t="s">
        <v>177</v>
      </c>
      <c r="BO9" t="s">
        <v>178</v>
      </c>
      <c r="BQ9" t="s">
        <v>220</v>
      </c>
      <c r="BR9" t="s">
        <v>180</v>
      </c>
      <c r="BS9" t="s">
        <v>181</v>
      </c>
      <c r="BT9" t="s">
        <v>182</v>
      </c>
      <c r="BU9" t="s">
        <v>183</v>
      </c>
      <c r="BV9" t="s">
        <v>184</v>
      </c>
      <c r="BW9" t="s">
        <v>185</v>
      </c>
      <c r="BX9" t="s">
        <v>186</v>
      </c>
      <c r="BY9" t="s">
        <v>53</v>
      </c>
      <c r="BZ9" t="s">
        <v>53</v>
      </c>
      <c r="CF9" t="s">
        <v>153</v>
      </c>
    </row>
    <row r="10" spans="46:84" x14ac:dyDescent="0.4">
      <c r="AT10" t="s">
        <v>162</v>
      </c>
      <c r="AU10" t="s">
        <v>163</v>
      </c>
      <c r="AV10" t="s">
        <v>164</v>
      </c>
      <c r="AX10" t="s">
        <v>165</v>
      </c>
      <c r="AY10" t="s">
        <v>166</v>
      </c>
      <c r="AZ10" t="s">
        <v>167</v>
      </c>
      <c r="BA10" t="s">
        <v>188</v>
      </c>
      <c r="BB10" t="s">
        <v>189</v>
      </c>
      <c r="BC10" t="s">
        <v>56</v>
      </c>
      <c r="BD10" t="s">
        <v>170</v>
      </c>
      <c r="BE10" t="s">
        <v>55</v>
      </c>
      <c r="BF10" t="s">
        <v>53</v>
      </c>
      <c r="BG10" t="s">
        <v>171</v>
      </c>
      <c r="BH10" t="s">
        <v>172</v>
      </c>
      <c r="BI10" t="s">
        <v>54</v>
      </c>
      <c r="BJ10" t="s">
        <v>173</v>
      </c>
      <c r="BK10" t="s">
        <v>174</v>
      </c>
      <c r="BL10" t="s">
        <v>175</v>
      </c>
      <c r="BM10" t="s">
        <v>176</v>
      </c>
      <c r="BN10" t="s">
        <v>190</v>
      </c>
      <c r="BO10" t="s">
        <v>191</v>
      </c>
      <c r="BP10" t="s">
        <v>179</v>
      </c>
      <c r="BQ10" t="s">
        <v>221</v>
      </c>
      <c r="BT10" t="s">
        <v>182</v>
      </c>
      <c r="BU10" t="s">
        <v>183</v>
      </c>
      <c r="BV10" t="s">
        <v>184</v>
      </c>
      <c r="BW10" t="s">
        <v>185</v>
      </c>
      <c r="BX10" t="s">
        <v>186</v>
      </c>
      <c r="BY10" t="s">
        <v>53</v>
      </c>
      <c r="BZ10" t="s">
        <v>53</v>
      </c>
      <c r="CF10" t="s">
        <v>153</v>
      </c>
    </row>
    <row r="11" spans="46:84" x14ac:dyDescent="0.4">
      <c r="AT11" t="s">
        <v>162</v>
      </c>
      <c r="AU11" t="s">
        <v>163</v>
      </c>
      <c r="AV11" t="s">
        <v>164</v>
      </c>
      <c r="AW11" t="s">
        <v>187</v>
      </c>
      <c r="AX11" t="s">
        <v>165</v>
      </c>
      <c r="AY11" t="s">
        <v>166</v>
      </c>
      <c r="AZ11" t="s">
        <v>167</v>
      </c>
      <c r="BA11" t="s">
        <v>168</v>
      </c>
      <c r="BB11" t="s">
        <v>169</v>
      </c>
      <c r="BC11" t="s">
        <v>56</v>
      </c>
      <c r="BD11" t="s">
        <v>170</v>
      </c>
      <c r="BE11" t="s">
        <v>55</v>
      </c>
      <c r="BF11" t="s">
        <v>53</v>
      </c>
      <c r="BG11" t="s">
        <v>171</v>
      </c>
      <c r="BH11" t="s">
        <v>172</v>
      </c>
      <c r="BI11" t="s">
        <v>54</v>
      </c>
      <c r="BJ11" t="s">
        <v>173</v>
      </c>
      <c r="BK11" t="s">
        <v>174</v>
      </c>
      <c r="BL11" t="s">
        <v>175</v>
      </c>
      <c r="BM11" t="s">
        <v>176</v>
      </c>
      <c r="BN11" t="s">
        <v>177</v>
      </c>
      <c r="BO11" t="s">
        <v>178</v>
      </c>
      <c r="BQ11" t="s">
        <v>222</v>
      </c>
      <c r="BR11" t="s">
        <v>180</v>
      </c>
      <c r="BS11" t="s">
        <v>181</v>
      </c>
      <c r="BT11" t="s">
        <v>182</v>
      </c>
      <c r="BU11" t="s">
        <v>183</v>
      </c>
      <c r="BV11" t="s">
        <v>184</v>
      </c>
      <c r="BW11" t="s">
        <v>185</v>
      </c>
      <c r="BX11" t="s">
        <v>186</v>
      </c>
      <c r="BY11" t="s">
        <v>53</v>
      </c>
      <c r="BZ11" t="s">
        <v>53</v>
      </c>
      <c r="CF11" t="s">
        <v>153</v>
      </c>
    </row>
    <row r="12" spans="46:84" x14ac:dyDescent="0.4">
      <c r="AT12" t="s">
        <v>162</v>
      </c>
      <c r="AU12" t="s">
        <v>163</v>
      </c>
      <c r="AV12" t="s">
        <v>164</v>
      </c>
      <c r="AX12" t="s">
        <v>165</v>
      </c>
      <c r="AZ12" t="s">
        <v>167</v>
      </c>
      <c r="BA12" t="s">
        <v>168</v>
      </c>
      <c r="BB12" t="s">
        <v>169</v>
      </c>
      <c r="BC12" t="s">
        <v>56</v>
      </c>
      <c r="BD12" t="s">
        <v>170</v>
      </c>
      <c r="BE12" t="s">
        <v>55</v>
      </c>
      <c r="BF12" t="s">
        <v>53</v>
      </c>
      <c r="BG12" t="s">
        <v>171</v>
      </c>
      <c r="BH12" t="s">
        <v>172</v>
      </c>
      <c r="BI12" t="s">
        <v>54</v>
      </c>
      <c r="BJ12" t="s">
        <v>173</v>
      </c>
      <c r="BK12" t="s">
        <v>174</v>
      </c>
      <c r="BL12" t="s">
        <v>175</v>
      </c>
      <c r="BM12" t="s">
        <v>176</v>
      </c>
      <c r="BN12" t="s">
        <v>177</v>
      </c>
      <c r="BO12" t="s">
        <v>178</v>
      </c>
      <c r="BP12" t="s">
        <v>179</v>
      </c>
      <c r="BQ12" t="s">
        <v>223</v>
      </c>
      <c r="BR12" t="s">
        <v>180</v>
      </c>
      <c r="BS12" t="s">
        <v>181</v>
      </c>
      <c r="BT12" t="s">
        <v>182</v>
      </c>
      <c r="BU12" t="s">
        <v>183</v>
      </c>
      <c r="BV12" t="s">
        <v>184</v>
      </c>
      <c r="BW12" t="s">
        <v>185</v>
      </c>
      <c r="BX12" t="s">
        <v>186</v>
      </c>
      <c r="BY12" t="s">
        <v>53</v>
      </c>
      <c r="BZ12" t="s">
        <v>53</v>
      </c>
      <c r="CF12" t="s">
        <v>153</v>
      </c>
    </row>
    <row r="13" spans="46:84" x14ac:dyDescent="0.4">
      <c r="AT13" t="s">
        <v>162</v>
      </c>
      <c r="AU13" t="s">
        <v>163</v>
      </c>
      <c r="AV13" t="s">
        <v>164</v>
      </c>
      <c r="AW13" t="s">
        <v>187</v>
      </c>
      <c r="AX13" t="s">
        <v>165</v>
      </c>
      <c r="AY13" t="s">
        <v>166</v>
      </c>
      <c r="AZ13" t="s">
        <v>167</v>
      </c>
      <c r="BA13" t="s">
        <v>188</v>
      </c>
      <c r="BB13" t="s">
        <v>189</v>
      </c>
      <c r="BC13" t="s">
        <v>56</v>
      </c>
      <c r="BD13" t="s">
        <v>170</v>
      </c>
      <c r="BE13" t="s">
        <v>55</v>
      </c>
      <c r="BF13" t="s">
        <v>53</v>
      </c>
      <c r="BG13" t="s">
        <v>171</v>
      </c>
      <c r="BH13" t="s">
        <v>172</v>
      </c>
      <c r="BI13" t="s">
        <v>54</v>
      </c>
      <c r="BJ13" t="s">
        <v>173</v>
      </c>
      <c r="BK13" t="s">
        <v>174</v>
      </c>
      <c r="BL13" t="s">
        <v>175</v>
      </c>
      <c r="BM13" t="s">
        <v>176</v>
      </c>
      <c r="BN13" t="s">
        <v>190</v>
      </c>
      <c r="BO13" t="s">
        <v>191</v>
      </c>
      <c r="BP13" t="s">
        <v>179</v>
      </c>
      <c r="BQ13" t="s">
        <v>224</v>
      </c>
      <c r="BT13" t="s">
        <v>182</v>
      </c>
      <c r="BU13" t="s">
        <v>183</v>
      </c>
      <c r="BV13" t="s">
        <v>184</v>
      </c>
      <c r="BW13" t="s">
        <v>185</v>
      </c>
      <c r="BX13" t="s">
        <v>186</v>
      </c>
      <c r="BY13" t="s">
        <v>53</v>
      </c>
      <c r="BZ13" t="s">
        <v>53</v>
      </c>
      <c r="CF13" t="s">
        <v>153</v>
      </c>
    </row>
    <row r="14" spans="46:84" x14ac:dyDescent="0.4">
      <c r="AT14" t="s">
        <v>162</v>
      </c>
      <c r="AU14" t="s">
        <v>163</v>
      </c>
      <c r="AV14" t="s">
        <v>164</v>
      </c>
      <c r="AX14" t="s">
        <v>165</v>
      </c>
      <c r="AY14" t="s">
        <v>166</v>
      </c>
      <c r="AZ14" t="s">
        <v>167</v>
      </c>
      <c r="BA14" t="s">
        <v>192</v>
      </c>
      <c r="BB14" t="s">
        <v>193</v>
      </c>
      <c r="BC14" t="s">
        <v>56</v>
      </c>
      <c r="BD14" t="s">
        <v>170</v>
      </c>
      <c r="BE14" t="s">
        <v>55</v>
      </c>
      <c r="BF14" t="s">
        <v>53</v>
      </c>
      <c r="BG14" t="s">
        <v>171</v>
      </c>
      <c r="BH14" t="s">
        <v>172</v>
      </c>
      <c r="BI14" t="s">
        <v>54</v>
      </c>
      <c r="BJ14" t="s">
        <v>173</v>
      </c>
      <c r="BK14" t="s">
        <v>174</v>
      </c>
      <c r="BL14" t="s">
        <v>175</v>
      </c>
      <c r="BM14" t="s">
        <v>176</v>
      </c>
      <c r="BN14" t="s">
        <v>194</v>
      </c>
      <c r="BO14" t="s">
        <v>195</v>
      </c>
      <c r="BP14" t="s">
        <v>179</v>
      </c>
      <c r="BQ14" t="s">
        <v>225</v>
      </c>
      <c r="BT14" t="s">
        <v>182</v>
      </c>
      <c r="BU14" t="s">
        <v>183</v>
      </c>
      <c r="BV14" t="s">
        <v>184</v>
      </c>
      <c r="BW14" t="s">
        <v>185</v>
      </c>
      <c r="BX14" t="s">
        <v>186</v>
      </c>
      <c r="BY14" t="s">
        <v>53</v>
      </c>
      <c r="BZ14" t="s">
        <v>53</v>
      </c>
      <c r="CF14" t="s">
        <v>153</v>
      </c>
    </row>
    <row r="15" spans="46:84" x14ac:dyDescent="0.4">
      <c r="AT15" t="s">
        <v>162</v>
      </c>
      <c r="AU15" t="s">
        <v>163</v>
      </c>
      <c r="AV15" t="s">
        <v>164</v>
      </c>
      <c r="AW15" t="s">
        <v>187</v>
      </c>
      <c r="AX15" t="s">
        <v>165</v>
      </c>
      <c r="AZ15" t="s">
        <v>167</v>
      </c>
      <c r="BA15" t="s">
        <v>192</v>
      </c>
      <c r="BB15" t="s">
        <v>193</v>
      </c>
      <c r="BC15" t="s">
        <v>56</v>
      </c>
      <c r="BD15" t="s">
        <v>170</v>
      </c>
      <c r="BE15" t="s">
        <v>55</v>
      </c>
      <c r="BF15" t="s">
        <v>53</v>
      </c>
      <c r="BG15" t="s">
        <v>171</v>
      </c>
      <c r="BH15" t="s">
        <v>172</v>
      </c>
      <c r="BI15" t="s">
        <v>54</v>
      </c>
      <c r="BJ15" t="s">
        <v>173</v>
      </c>
      <c r="BK15" t="s">
        <v>174</v>
      </c>
      <c r="BL15" t="s">
        <v>175</v>
      </c>
      <c r="BM15" t="s">
        <v>176</v>
      </c>
      <c r="BN15" t="s">
        <v>194</v>
      </c>
      <c r="BO15" t="s">
        <v>195</v>
      </c>
      <c r="BP15" t="s">
        <v>179</v>
      </c>
      <c r="BQ15" t="s">
        <v>226</v>
      </c>
      <c r="BT15" t="s">
        <v>182</v>
      </c>
      <c r="BU15" t="s">
        <v>183</v>
      </c>
      <c r="BV15" t="s">
        <v>184</v>
      </c>
      <c r="BW15" t="s">
        <v>185</v>
      </c>
      <c r="BX15" t="s">
        <v>186</v>
      </c>
      <c r="BY15" t="s">
        <v>53</v>
      </c>
      <c r="BZ15" t="s">
        <v>53</v>
      </c>
      <c r="CF15" t="s">
        <v>153</v>
      </c>
    </row>
    <row r="16" spans="46:84" x14ac:dyDescent="0.4">
      <c r="AT16" t="s">
        <v>162</v>
      </c>
      <c r="AU16" t="s">
        <v>163</v>
      </c>
      <c r="AV16" t="s">
        <v>164</v>
      </c>
      <c r="AW16" t="s">
        <v>187</v>
      </c>
      <c r="AX16" t="s">
        <v>165</v>
      </c>
      <c r="AY16" t="s">
        <v>166</v>
      </c>
      <c r="AZ16" t="s">
        <v>167</v>
      </c>
      <c r="BA16" t="s">
        <v>192</v>
      </c>
      <c r="BB16" t="s">
        <v>193</v>
      </c>
      <c r="BC16" t="s">
        <v>56</v>
      </c>
      <c r="BD16" t="s">
        <v>170</v>
      </c>
      <c r="BE16" t="s">
        <v>55</v>
      </c>
      <c r="BF16" t="s">
        <v>53</v>
      </c>
      <c r="BG16" t="s">
        <v>171</v>
      </c>
      <c r="BH16" t="s">
        <v>172</v>
      </c>
      <c r="BI16" t="s">
        <v>54</v>
      </c>
      <c r="BJ16" t="s">
        <v>173</v>
      </c>
      <c r="BK16" t="s">
        <v>174</v>
      </c>
      <c r="BL16" t="s">
        <v>175</v>
      </c>
      <c r="BM16" t="s">
        <v>176</v>
      </c>
      <c r="BN16" t="s">
        <v>194</v>
      </c>
      <c r="BO16" t="s">
        <v>195</v>
      </c>
      <c r="BP16" t="s">
        <v>179</v>
      </c>
      <c r="BQ16" t="s">
        <v>227</v>
      </c>
      <c r="BT16" t="s">
        <v>182</v>
      </c>
      <c r="BU16" t="s">
        <v>183</v>
      </c>
      <c r="BV16" t="s">
        <v>184</v>
      </c>
      <c r="BW16" t="s">
        <v>185</v>
      </c>
      <c r="BX16" t="s">
        <v>186</v>
      </c>
      <c r="BY16" t="s">
        <v>53</v>
      </c>
      <c r="BZ16" t="s">
        <v>53</v>
      </c>
      <c r="CF16" t="s">
        <v>153</v>
      </c>
    </row>
    <row r="17" spans="46:84" x14ac:dyDescent="0.4">
      <c r="AT17" t="s">
        <v>162</v>
      </c>
      <c r="AU17" t="s">
        <v>163</v>
      </c>
      <c r="AV17" t="s">
        <v>164</v>
      </c>
      <c r="AX17" t="s">
        <v>165</v>
      </c>
      <c r="AY17" t="s">
        <v>166</v>
      </c>
      <c r="AZ17" t="s">
        <v>167</v>
      </c>
      <c r="BA17" t="s">
        <v>192</v>
      </c>
      <c r="BB17" t="s">
        <v>193</v>
      </c>
      <c r="BC17" t="s">
        <v>56</v>
      </c>
      <c r="BD17" t="s">
        <v>170</v>
      </c>
      <c r="BE17" t="s">
        <v>55</v>
      </c>
      <c r="BF17" t="s">
        <v>53</v>
      </c>
      <c r="BG17" t="s">
        <v>171</v>
      </c>
      <c r="BH17" t="s">
        <v>172</v>
      </c>
      <c r="BI17" t="s">
        <v>54</v>
      </c>
      <c r="BJ17" t="s">
        <v>173</v>
      </c>
      <c r="BK17" t="s">
        <v>174</v>
      </c>
      <c r="BL17" t="s">
        <v>175</v>
      </c>
      <c r="BM17" t="s">
        <v>176</v>
      </c>
      <c r="BN17" t="s">
        <v>194</v>
      </c>
      <c r="BO17" t="s">
        <v>195</v>
      </c>
      <c r="BP17" t="s">
        <v>179</v>
      </c>
      <c r="BQ17" t="s">
        <v>228</v>
      </c>
      <c r="BT17" t="s">
        <v>182</v>
      </c>
      <c r="BU17" t="s">
        <v>183</v>
      </c>
      <c r="BV17" t="s">
        <v>184</v>
      </c>
      <c r="BW17" t="s">
        <v>185</v>
      </c>
      <c r="BX17" t="s">
        <v>186</v>
      </c>
      <c r="BY17" t="s">
        <v>53</v>
      </c>
      <c r="BZ17" t="s">
        <v>53</v>
      </c>
      <c r="CF17" t="s">
        <v>153</v>
      </c>
    </row>
    <row r="18" spans="46:84" x14ac:dyDescent="0.4">
      <c r="AT18" t="s">
        <v>162</v>
      </c>
      <c r="AU18" t="s">
        <v>163</v>
      </c>
      <c r="AV18" t="s">
        <v>164</v>
      </c>
      <c r="AW18" t="s">
        <v>187</v>
      </c>
      <c r="AX18" t="s">
        <v>165</v>
      </c>
      <c r="AZ18" t="s">
        <v>167</v>
      </c>
      <c r="BA18" t="s">
        <v>192</v>
      </c>
      <c r="BB18" t="s">
        <v>193</v>
      </c>
      <c r="BC18" t="s">
        <v>56</v>
      </c>
      <c r="BD18" t="s">
        <v>170</v>
      </c>
      <c r="BE18" t="s">
        <v>55</v>
      </c>
      <c r="BF18" t="s">
        <v>53</v>
      </c>
      <c r="BG18" t="s">
        <v>171</v>
      </c>
      <c r="BH18" t="s">
        <v>172</v>
      </c>
      <c r="BI18" t="s">
        <v>54</v>
      </c>
      <c r="BJ18" t="s">
        <v>173</v>
      </c>
      <c r="BK18" t="s">
        <v>174</v>
      </c>
      <c r="BL18" t="s">
        <v>175</v>
      </c>
      <c r="BM18" t="s">
        <v>176</v>
      </c>
      <c r="BN18" t="s">
        <v>194</v>
      </c>
      <c r="BO18" t="s">
        <v>195</v>
      </c>
      <c r="BP18" t="s">
        <v>179</v>
      </c>
      <c r="BQ18" t="s">
        <v>236</v>
      </c>
      <c r="BT18" t="s">
        <v>182</v>
      </c>
      <c r="BU18" t="s">
        <v>183</v>
      </c>
      <c r="BV18" t="s">
        <v>184</v>
      </c>
      <c r="BW18" t="s">
        <v>185</v>
      </c>
      <c r="BX18" t="s">
        <v>186</v>
      </c>
      <c r="BY18" t="s">
        <v>53</v>
      </c>
      <c r="BZ18" t="s">
        <v>53</v>
      </c>
      <c r="CF18" t="s">
        <v>153</v>
      </c>
    </row>
    <row r="21" spans="46:84" x14ac:dyDescent="0.4">
      <c r="AT21" t="s">
        <v>162</v>
      </c>
      <c r="AU21" t="s">
        <v>163</v>
      </c>
      <c r="AV21" t="s">
        <v>164</v>
      </c>
      <c r="AX21" t="s">
        <v>165</v>
      </c>
      <c r="AY21" t="s">
        <v>166</v>
      </c>
      <c r="AZ21" t="s">
        <v>167</v>
      </c>
      <c r="BA21" t="s">
        <v>206</v>
      </c>
      <c r="BB21" t="s">
        <v>207</v>
      </c>
      <c r="BC21" t="s">
        <v>56</v>
      </c>
      <c r="BD21" t="s">
        <v>170</v>
      </c>
      <c r="BE21" t="s">
        <v>55</v>
      </c>
      <c r="BF21" t="s">
        <v>53</v>
      </c>
      <c r="BG21" t="s">
        <v>171</v>
      </c>
      <c r="BH21" t="s">
        <v>172</v>
      </c>
      <c r="BI21" t="s">
        <v>54</v>
      </c>
      <c r="BJ21" t="s">
        <v>173</v>
      </c>
      <c r="BK21" t="s">
        <v>174</v>
      </c>
      <c r="BL21" t="s">
        <v>175</v>
      </c>
      <c r="BM21" t="s">
        <v>176</v>
      </c>
      <c r="BN21" t="s">
        <v>208</v>
      </c>
      <c r="BO21" t="s">
        <v>209</v>
      </c>
      <c r="BP21" t="s">
        <v>179</v>
      </c>
      <c r="BQ21" t="s">
        <v>229</v>
      </c>
      <c r="BT21" t="s">
        <v>182</v>
      </c>
      <c r="BU21" t="s">
        <v>183</v>
      </c>
      <c r="BV21" t="s">
        <v>184</v>
      </c>
      <c r="BW21" t="s">
        <v>185</v>
      </c>
      <c r="BX21" t="s">
        <v>186</v>
      </c>
      <c r="BY21" t="s">
        <v>53</v>
      </c>
      <c r="BZ21" t="s">
        <v>53</v>
      </c>
      <c r="CF21" t="s">
        <v>153</v>
      </c>
    </row>
    <row r="22" spans="46:84" x14ac:dyDescent="0.4">
      <c r="AT22" t="s">
        <v>162</v>
      </c>
      <c r="AU22" t="s">
        <v>163</v>
      </c>
      <c r="AV22" t="s">
        <v>164</v>
      </c>
      <c r="AW22" t="s">
        <v>187</v>
      </c>
      <c r="AX22" t="s">
        <v>165</v>
      </c>
      <c r="AY22" t="s">
        <v>166</v>
      </c>
      <c r="AZ22" t="s">
        <v>167</v>
      </c>
      <c r="BA22" t="s">
        <v>192</v>
      </c>
      <c r="BB22" t="s">
        <v>193</v>
      </c>
      <c r="BC22" t="s">
        <v>56</v>
      </c>
      <c r="BD22" t="s">
        <v>170</v>
      </c>
      <c r="BE22" t="s">
        <v>55</v>
      </c>
      <c r="BF22" t="s">
        <v>53</v>
      </c>
      <c r="BG22" t="s">
        <v>171</v>
      </c>
      <c r="BH22" t="s">
        <v>172</v>
      </c>
      <c r="BI22" t="s">
        <v>54</v>
      </c>
      <c r="BJ22" t="s">
        <v>173</v>
      </c>
      <c r="BK22" t="s">
        <v>174</v>
      </c>
      <c r="BL22" t="s">
        <v>175</v>
      </c>
      <c r="BM22" t="s">
        <v>176</v>
      </c>
      <c r="BN22" t="s">
        <v>194</v>
      </c>
      <c r="BO22" t="s">
        <v>195</v>
      </c>
      <c r="BP22" t="s">
        <v>179</v>
      </c>
      <c r="BQ22" t="s">
        <v>230</v>
      </c>
      <c r="BT22" t="s">
        <v>182</v>
      </c>
      <c r="BU22" t="s">
        <v>183</v>
      </c>
      <c r="BV22" t="s">
        <v>184</v>
      </c>
      <c r="BW22" t="s">
        <v>185</v>
      </c>
      <c r="BX22" t="s">
        <v>186</v>
      </c>
      <c r="BY22" t="s">
        <v>53</v>
      </c>
      <c r="BZ22" t="s">
        <v>53</v>
      </c>
      <c r="CF22" t="s">
        <v>153</v>
      </c>
    </row>
    <row r="23" spans="46:84" x14ac:dyDescent="0.4">
      <c r="AT23" t="s">
        <v>162</v>
      </c>
      <c r="AU23" t="s">
        <v>163</v>
      </c>
      <c r="AV23" t="s">
        <v>164</v>
      </c>
      <c r="AX23" t="s">
        <v>165</v>
      </c>
      <c r="AY23" t="s">
        <v>166</v>
      </c>
      <c r="AZ23" t="s">
        <v>167</v>
      </c>
      <c r="BA23" t="s">
        <v>210</v>
      </c>
      <c r="BB23" t="s">
        <v>211</v>
      </c>
      <c r="BC23" t="s">
        <v>56</v>
      </c>
      <c r="BD23" t="s">
        <v>170</v>
      </c>
      <c r="BE23" t="s">
        <v>55</v>
      </c>
      <c r="BF23" t="s">
        <v>53</v>
      </c>
      <c r="BG23" t="s">
        <v>171</v>
      </c>
      <c r="BH23" t="s">
        <v>172</v>
      </c>
      <c r="BI23" t="s">
        <v>54</v>
      </c>
      <c r="BJ23" t="s">
        <v>173</v>
      </c>
      <c r="BK23" t="s">
        <v>174</v>
      </c>
      <c r="BL23" t="s">
        <v>175</v>
      </c>
      <c r="BM23" t="s">
        <v>176</v>
      </c>
      <c r="BN23" t="s">
        <v>212</v>
      </c>
      <c r="BO23" t="s">
        <v>213</v>
      </c>
      <c r="BP23" t="s">
        <v>179</v>
      </c>
      <c r="BQ23" t="s">
        <v>231</v>
      </c>
      <c r="BT23" t="s">
        <v>182</v>
      </c>
      <c r="BU23" t="s">
        <v>183</v>
      </c>
      <c r="BV23" t="s">
        <v>184</v>
      </c>
      <c r="BW23" t="s">
        <v>185</v>
      </c>
      <c r="BX23" t="s">
        <v>186</v>
      </c>
      <c r="BY23" t="s">
        <v>53</v>
      </c>
      <c r="BZ23" t="s">
        <v>53</v>
      </c>
      <c r="CF23" t="s">
        <v>153</v>
      </c>
    </row>
  </sheetData>
  <pageMargins left="0.7" right="0.7" top="0.78740157499999996" bottom="0.78740157499999996" header="0.3" footer="0.3"/>
  <customProperties>
    <customPr name="REFI_OFFICE_FUNCTION_CLICK_THROUGH_DATA" r:id="rId1"/>
    <customPr name="REFI_OFFICE_FUNCTION_CLICK_THROUGH_WORKSHEET_CURRENT_NAME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E440C-60BB-467E-8E4A-AB966BFA8C90}">
  <dimension ref="A1:CF25"/>
  <sheetViews>
    <sheetView tabSelected="1" zoomScaleNormal="100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I33" sqref="I33"/>
    </sheetView>
  </sheetViews>
  <sheetFormatPr baseColWidth="10" defaultColWidth="11.4609375" defaultRowHeight="14.6" outlineLevelRow="1" outlineLevelCol="1" x14ac:dyDescent="0.4"/>
  <cols>
    <col min="1" max="1" width="12.4609375" bestFit="1" customWidth="1"/>
    <col min="2" max="2" width="25.61328125" bestFit="1" customWidth="1"/>
    <col min="3" max="3" width="25.3828125" bestFit="1" customWidth="1"/>
    <col min="4" max="4" width="5.69140625" bestFit="1" customWidth="1" outlineLevel="1"/>
    <col min="5" max="5" width="15" customWidth="1"/>
    <col min="6" max="6" width="2.84375" customWidth="1"/>
    <col min="7" max="7" width="17" customWidth="1"/>
    <col min="8" max="8" width="21.53515625" customWidth="1"/>
    <col min="10" max="10" width="21.53515625" customWidth="1"/>
    <col min="15" max="21" width="18.84375" style="5" customWidth="1"/>
    <col min="22" max="23" width="16.61328125" customWidth="1"/>
    <col min="24" max="24" width="16.61328125" style="5" customWidth="1"/>
    <col min="25" max="35" width="11.4609375" style="5"/>
    <col min="38" max="41" width="11.4609375" style="5"/>
    <col min="42" max="42" width="13" customWidth="1"/>
    <col min="45" max="45" width="15" customWidth="1"/>
    <col min="80" max="80" width="11.4609375" style="43"/>
  </cols>
  <sheetData>
    <row r="1" spans="1:84" ht="72.900000000000006" x14ac:dyDescent="0.4">
      <c r="G1" s="15"/>
      <c r="H1" s="15"/>
      <c r="I1" s="16"/>
      <c r="J1" s="17"/>
      <c r="K1" s="16"/>
      <c r="L1" s="18"/>
      <c r="M1" s="18"/>
      <c r="N1" s="15"/>
      <c r="O1" s="19" t="s">
        <v>64</v>
      </c>
      <c r="P1" s="19" t="s">
        <v>64</v>
      </c>
      <c r="Q1" s="19" t="s">
        <v>65</v>
      </c>
      <c r="R1" s="19" t="s">
        <v>65</v>
      </c>
      <c r="S1" s="20" t="s">
        <v>66</v>
      </c>
      <c r="T1" s="20" t="s">
        <v>64</v>
      </c>
      <c r="U1" s="19" t="s">
        <v>67</v>
      </c>
      <c r="V1" s="15"/>
      <c r="W1" s="15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5"/>
      <c r="AK1" s="15"/>
      <c r="AL1" s="16"/>
      <c r="AM1" s="16"/>
      <c r="AN1" s="16"/>
      <c r="AO1" s="16"/>
      <c r="AP1" s="15"/>
      <c r="AS1" s="3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21"/>
      <c r="BX1" s="4"/>
      <c r="BY1" s="4"/>
    </row>
    <row r="2" spans="1:84" ht="72.900000000000006" x14ac:dyDescent="0.4">
      <c r="G2" s="22" t="s">
        <v>24</v>
      </c>
      <c r="H2" s="23" t="s">
        <v>68</v>
      </c>
      <c r="I2" s="19" t="s">
        <v>69</v>
      </c>
      <c r="J2" s="24" t="s">
        <v>70</v>
      </c>
      <c r="K2" s="22" t="s">
        <v>25</v>
      </c>
      <c r="L2" s="23" t="s">
        <v>71</v>
      </c>
      <c r="M2" s="23" t="s">
        <v>72</v>
      </c>
      <c r="O2" s="25" t="s">
        <v>73</v>
      </c>
      <c r="P2" s="23" t="s">
        <v>74</v>
      </c>
      <c r="Q2" s="23" t="s">
        <v>75</v>
      </c>
      <c r="R2" s="23" t="s">
        <v>76</v>
      </c>
      <c r="S2" s="25" t="s">
        <v>77</v>
      </c>
      <c r="T2" s="23" t="s">
        <v>78</v>
      </c>
      <c r="U2" s="23" t="s">
        <v>79</v>
      </c>
      <c r="V2" s="26" t="s">
        <v>80</v>
      </c>
      <c r="W2" s="26" t="s">
        <v>81</v>
      </c>
      <c r="X2" s="56" t="s">
        <v>82</v>
      </c>
      <c r="Y2" s="19" t="s">
        <v>83</v>
      </c>
      <c r="Z2" s="19" t="s">
        <v>84</v>
      </c>
      <c r="AA2" s="19" t="s">
        <v>85</v>
      </c>
      <c r="AB2" s="19" t="s">
        <v>86</v>
      </c>
      <c r="AC2" s="19" t="s">
        <v>87</v>
      </c>
      <c r="AD2" s="19" t="s">
        <v>88</v>
      </c>
      <c r="AE2" s="19" t="s">
        <v>89</v>
      </c>
      <c r="AF2" s="23" t="s">
        <v>90</v>
      </c>
      <c r="AG2" s="19" t="s">
        <v>91</v>
      </c>
      <c r="AH2" s="19" t="s">
        <v>92</v>
      </c>
      <c r="AI2" s="23" t="s">
        <v>93</v>
      </c>
      <c r="AJ2" s="27" t="s">
        <v>94</v>
      </c>
      <c r="AK2" s="27" t="s">
        <v>95</v>
      </c>
      <c r="AL2" s="23" t="s">
        <v>96</v>
      </c>
      <c r="AM2" s="23" t="s">
        <v>97</v>
      </c>
      <c r="AN2" s="23" t="s">
        <v>98</v>
      </c>
      <c r="AO2" s="23" t="s">
        <v>99</v>
      </c>
      <c r="AP2" s="26" t="s">
        <v>100</v>
      </c>
      <c r="AS2" s="3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21"/>
      <c r="BX2" s="4"/>
      <c r="BY2" s="4"/>
    </row>
    <row r="3" spans="1:84" x14ac:dyDescent="0.4">
      <c r="A3" t="s">
        <v>2</v>
      </c>
      <c r="B3" t="s">
        <v>3</v>
      </c>
      <c r="C3" t="s">
        <v>0</v>
      </c>
      <c r="D3" t="s">
        <v>1</v>
      </c>
      <c r="E3" t="s">
        <v>4</v>
      </c>
      <c r="F3" s="2"/>
      <c r="G3" s="22"/>
      <c r="H3" s="23"/>
      <c r="I3" s="19"/>
      <c r="J3" s="24"/>
      <c r="K3" s="22"/>
      <c r="L3" s="23"/>
      <c r="M3" s="23"/>
      <c r="O3" s="25"/>
      <c r="P3" s="23"/>
      <c r="Q3" s="23"/>
      <c r="R3" s="23"/>
      <c r="S3" s="25"/>
      <c r="T3" s="23"/>
      <c r="U3" s="23"/>
      <c r="V3" s="26"/>
      <c r="W3" s="26"/>
      <c r="X3" s="56"/>
      <c r="Y3" s="19"/>
      <c r="Z3" s="19"/>
      <c r="AA3" s="19"/>
      <c r="AB3" s="19"/>
      <c r="AC3" s="19"/>
      <c r="AD3" s="19"/>
      <c r="AE3" s="19"/>
      <c r="AF3" s="23"/>
      <c r="AG3" s="19"/>
      <c r="AH3" s="19"/>
      <c r="AI3" s="23"/>
      <c r="AJ3" s="27"/>
      <c r="AK3" s="27"/>
      <c r="AL3" s="23"/>
      <c r="AM3" s="23"/>
      <c r="AN3" s="23"/>
      <c r="AO3" s="23"/>
      <c r="AP3" s="26"/>
      <c r="AS3" s="3"/>
      <c r="AT3" s="28" t="s">
        <v>101</v>
      </c>
      <c r="AU3" s="28" t="s">
        <v>102</v>
      </c>
      <c r="AV3" s="28" t="s">
        <v>103</v>
      </c>
      <c r="AW3" s="28" t="s">
        <v>104</v>
      </c>
      <c r="AX3" s="28" t="s">
        <v>105</v>
      </c>
      <c r="AY3" s="28" t="s">
        <v>106</v>
      </c>
      <c r="AZ3" s="28" t="s">
        <v>107</v>
      </c>
      <c r="BA3" s="28" t="s">
        <v>108</v>
      </c>
      <c r="BB3" s="28" t="s">
        <v>109</v>
      </c>
      <c r="BC3" s="28" t="s">
        <v>110</v>
      </c>
      <c r="BD3" s="28" t="s">
        <v>111</v>
      </c>
      <c r="BE3" s="28" t="s">
        <v>112</v>
      </c>
      <c r="BF3" s="28" t="s">
        <v>113</v>
      </c>
      <c r="BG3" s="28" t="s">
        <v>114</v>
      </c>
      <c r="BH3" s="28" t="s">
        <v>115</v>
      </c>
      <c r="BI3" s="28" t="s">
        <v>116</v>
      </c>
      <c r="BJ3" s="28" t="s">
        <v>117</v>
      </c>
      <c r="BK3" s="28" t="s">
        <v>118</v>
      </c>
      <c r="BL3" s="28" t="s">
        <v>119</v>
      </c>
      <c r="BM3" s="28" t="s">
        <v>120</v>
      </c>
      <c r="BN3" s="28" t="s">
        <v>121</v>
      </c>
      <c r="BO3" s="28" t="s">
        <v>122</v>
      </c>
      <c r="BP3" s="28" t="s">
        <v>123</v>
      </c>
      <c r="BQ3" s="28" t="s">
        <v>124</v>
      </c>
      <c r="BR3" s="28" t="s">
        <v>125</v>
      </c>
      <c r="BS3" s="28" t="s">
        <v>126</v>
      </c>
      <c r="BT3" s="28" t="s">
        <v>127</v>
      </c>
      <c r="BU3" s="28" t="s">
        <v>128</v>
      </c>
      <c r="BV3" s="28" t="s">
        <v>129</v>
      </c>
      <c r="BW3" s="29" t="s">
        <v>130</v>
      </c>
      <c r="BX3" s="28" t="s">
        <v>131</v>
      </c>
      <c r="BY3" s="28" t="s">
        <v>132</v>
      </c>
      <c r="BZ3" s="28" t="s">
        <v>133</v>
      </c>
      <c r="CA3" s="6"/>
      <c r="CB3" s="44" t="s">
        <v>132</v>
      </c>
      <c r="CF3" t="s">
        <v>134</v>
      </c>
    </row>
    <row r="4" spans="1:84" x14ac:dyDescent="0.4">
      <c r="A4" t="s">
        <v>58</v>
      </c>
      <c r="C4" t="s">
        <v>5</v>
      </c>
      <c r="E4" t="s">
        <v>6</v>
      </c>
      <c r="F4" s="2"/>
      <c r="G4" s="1" t="str">
        <f>BX4</f>
        <v>US23331A1097</v>
      </c>
      <c r="H4" s="45">
        <f>(BU4*BY4)*CB4</f>
        <v>46656332288.5</v>
      </c>
      <c r="I4" s="46">
        <f>BV4</f>
        <v>88.833500000000001</v>
      </c>
      <c r="J4" s="47">
        <f>BW4</f>
        <v>33760</v>
      </c>
      <c r="K4" s="46" t="str">
        <f>BZ4</f>
        <v>USD</v>
      </c>
      <c r="L4" s="48">
        <f>BY4</f>
        <v>156.5</v>
      </c>
      <c r="M4" s="46">
        <f>BY4*CB4</f>
        <v>156.5</v>
      </c>
      <c r="N4" s="49"/>
      <c r="O4" s="46">
        <f>AT4</f>
        <v>12.5454119865199</v>
      </c>
      <c r="P4" s="46">
        <f t="shared" ref="P4:W5" si="0">AU4</f>
        <v>12.850368822818901</v>
      </c>
      <c r="Q4" s="46">
        <f t="shared" si="0"/>
        <v>-5.9740057078666204</v>
      </c>
      <c r="R4" s="46" t="str">
        <f t="shared" si="0"/>
        <v>NULL</v>
      </c>
      <c r="S4" s="46">
        <f t="shared" si="0"/>
        <v>1.94508336333686</v>
      </c>
      <c r="T4" s="46">
        <f t="shared" si="0"/>
        <v>16.029248046346201</v>
      </c>
      <c r="U4" s="46">
        <f t="shared" si="0"/>
        <v>1.34941221879492</v>
      </c>
      <c r="V4" s="45">
        <f t="shared" si="0"/>
        <v>506979230.31599998</v>
      </c>
      <c r="W4" s="45">
        <f t="shared" si="0"/>
        <v>698551597.03521705</v>
      </c>
      <c r="X4" s="46">
        <f>((W4-V4)/W4)*100</f>
        <v>27.424225716795412</v>
      </c>
      <c r="Y4" s="46">
        <f>BC4</f>
        <v>55.893020893650501</v>
      </c>
      <c r="Z4" s="46">
        <f t="shared" ref="Z4:AP5" si="1">BD4</f>
        <v>44.205979617140798</v>
      </c>
      <c r="AA4" s="46">
        <f t="shared" si="1"/>
        <v>38.303610599491101</v>
      </c>
      <c r="AB4" s="46">
        <f t="shared" si="1"/>
        <v>0.30930000000000002</v>
      </c>
      <c r="AC4" s="46">
        <f t="shared" si="1"/>
        <v>0.52875633301797498</v>
      </c>
      <c r="AD4" s="46">
        <f t="shared" si="1"/>
        <v>0.741335026062791</v>
      </c>
      <c r="AE4" s="46">
        <f t="shared" si="1"/>
        <v>1.3492523437549599</v>
      </c>
      <c r="AF4" s="46">
        <f t="shared" si="1"/>
        <v>1.23283366300174</v>
      </c>
      <c r="AG4" s="46">
        <f t="shared" si="1"/>
        <v>1.16009428528777</v>
      </c>
      <c r="AH4" s="46">
        <f t="shared" si="1"/>
        <v>0.65768462651390602</v>
      </c>
      <c r="AI4" s="46">
        <f t="shared" si="1"/>
        <v>73.503161026403802</v>
      </c>
      <c r="AJ4" s="48">
        <f t="shared" si="1"/>
        <v>133.7328</v>
      </c>
      <c r="AK4" s="48">
        <f t="shared" si="1"/>
        <v>138.53455</v>
      </c>
      <c r="AL4" s="46">
        <f t="shared" si="1"/>
        <v>1.0223642172523999</v>
      </c>
      <c r="AM4" s="46">
        <f t="shared" si="1"/>
        <v>8.3088049785999996</v>
      </c>
      <c r="AN4" s="46">
        <f t="shared" si="1"/>
        <v>2.9853778964457698</v>
      </c>
      <c r="AO4" s="46">
        <f t="shared" si="1"/>
        <v>2.4012854300747302</v>
      </c>
      <c r="AP4" s="45">
        <f t="shared" si="1"/>
        <v>3298241.3486335999</v>
      </c>
      <c r="AS4" t="s">
        <v>6</v>
      </c>
      <c r="AT4" s="6">
        <f>_xll.TR(AS4:AS23,AT3:BZ3)</f>
        <v>12.5454119865199</v>
      </c>
      <c r="AU4" s="6">
        <v>12.850368822818901</v>
      </c>
      <c r="AV4" s="6">
        <v>-5.9740057078666204</v>
      </c>
      <c r="AW4" s="6" t="s">
        <v>27</v>
      </c>
      <c r="AX4" s="6">
        <v>1.94508336333686</v>
      </c>
      <c r="AY4" s="6">
        <v>16.029248046346201</v>
      </c>
      <c r="AZ4" s="6">
        <v>1.34941221879492</v>
      </c>
      <c r="BA4" s="6">
        <v>506979230.31599998</v>
      </c>
      <c r="BB4" s="6">
        <v>698551597.03521705</v>
      </c>
      <c r="BC4" s="6">
        <v>55.893020893650501</v>
      </c>
      <c r="BD4" s="6">
        <v>44.205979617140798</v>
      </c>
      <c r="BE4" s="6">
        <v>38.303610599491101</v>
      </c>
      <c r="BF4" s="6">
        <v>0.30930000000000002</v>
      </c>
      <c r="BG4" s="6">
        <v>0.52875633301797498</v>
      </c>
      <c r="BH4" s="6">
        <v>0.741335026062791</v>
      </c>
      <c r="BI4" s="6">
        <v>1.3492523437549599</v>
      </c>
      <c r="BJ4" s="6">
        <v>1.23283366300174</v>
      </c>
      <c r="BK4" s="6">
        <v>1.16009428528777</v>
      </c>
      <c r="BL4" s="6">
        <v>0.65768462651390602</v>
      </c>
      <c r="BM4" s="6">
        <v>73.503161026403802</v>
      </c>
      <c r="BN4" s="6">
        <v>133.7328</v>
      </c>
      <c r="BO4" s="6">
        <v>138.53455</v>
      </c>
      <c r="BP4" s="6">
        <v>1.0223642172523999</v>
      </c>
      <c r="BQ4" s="6">
        <v>8.3088049785999996</v>
      </c>
      <c r="BR4" s="6">
        <v>2.9853778964457698</v>
      </c>
      <c r="BS4" s="6">
        <v>2.4012854300747302</v>
      </c>
      <c r="BT4" s="6">
        <v>3298241.3486335999</v>
      </c>
      <c r="BU4" s="6">
        <v>298123529</v>
      </c>
      <c r="BV4" s="6">
        <v>88.833500000000001</v>
      </c>
      <c r="BW4" s="41">
        <v>33760</v>
      </c>
      <c r="BX4" s="6" t="s">
        <v>61</v>
      </c>
      <c r="BY4" s="6">
        <v>156.5</v>
      </c>
      <c r="BZ4" s="6" t="s">
        <v>26</v>
      </c>
      <c r="CA4" s="6" t="str">
        <f>IF(BZ4="EUR","EUR=",IF(BZ4="USD","USD=",IF(BZ4="CHF","CHFUSD=R",IF(BZ4="HKD","HKDUSD=R",IF(BZ4="GBp","GBP=",IF(BZ4="CAD","CADUSD=R",IF(BZ4="DKK","DKKUSD=R",IF(BZ4="SEK","SEKUSD=R",IF(BZ4="AUD","AUD=",IF(BZ4="JPY","JPYUSD=R",IF(BZ4="KRW","KRWUSD=R",IF(BZ4="TWD","TWDUSD=R",IF(BZ4="MXN","MXNUSD=R",IF(BZ4="SGD","SGDUSD=R",IF(BZ4="NOK","NOKUSD=R",IF(BZ4="NZD","NZD=",IF(BZ4="CNY","CNYUSD=R",IF(BZ4="ILS","ILSUSD=R",IF(BZ4="BRL","BRLUSD=R",IF(BZ4="INR","INR="))))))))))))))))))))</f>
        <v>USD=</v>
      </c>
      <c r="CB4" s="43">
        <f>_xll.TR(CA4:CA23,CB3)</f>
        <v>1</v>
      </c>
      <c r="CE4" t="s">
        <v>6</v>
      </c>
      <c r="CF4" t="str">
        <f>_xll.TR(CE4:CE23,CF3)</f>
        <v>DR Horton Inc</v>
      </c>
    </row>
    <row r="5" spans="1:84" x14ac:dyDescent="0.4">
      <c r="B5" t="s">
        <v>59</v>
      </c>
      <c r="C5" t="s">
        <v>5</v>
      </c>
      <c r="E5" t="s">
        <v>7</v>
      </c>
      <c r="F5" s="2"/>
      <c r="G5" t="str">
        <f t="shared" ref="G5" si="2">BX5</f>
        <v>US5260571048</v>
      </c>
      <c r="H5" s="50">
        <f t="shared" ref="H5" si="3">(BU5*BY5)*CB5</f>
        <v>27505658073.149998</v>
      </c>
      <c r="I5" s="7">
        <f t="shared" ref="I5:J5" si="4">BV5</f>
        <v>98.090999999999994</v>
      </c>
      <c r="J5" s="51">
        <f t="shared" si="4"/>
        <v>26507</v>
      </c>
      <c r="K5" s="7" t="str">
        <f t="shared" ref="K5" si="5">BZ5</f>
        <v>USD</v>
      </c>
      <c r="L5" s="4">
        <f t="shared" ref="L5" si="6">BY5</f>
        <v>120.85</v>
      </c>
      <c r="M5" s="7">
        <f t="shared" ref="M5" si="7">BY5*CB5</f>
        <v>120.85</v>
      </c>
      <c r="N5" s="5"/>
      <c r="O5" s="7">
        <f t="shared" ref="O5" si="8">AT5</f>
        <v>9.9912117020775302</v>
      </c>
      <c r="P5" s="7">
        <f t="shared" si="0"/>
        <v>12.6895183434983</v>
      </c>
      <c r="Q5" s="7">
        <f t="shared" si="0"/>
        <v>-1.92138686578414</v>
      </c>
      <c r="R5" s="7" t="str">
        <f t="shared" si="0"/>
        <v>NULL</v>
      </c>
      <c r="S5" s="7">
        <f t="shared" si="0"/>
        <v>1.3862821428286201</v>
      </c>
      <c r="T5" s="7">
        <f t="shared" si="0"/>
        <v>76.401796894839805</v>
      </c>
      <c r="U5" s="7">
        <f t="shared" si="0"/>
        <v>0.884908857880632</v>
      </c>
      <c r="V5" s="50">
        <f t="shared" si="0"/>
        <v>85203702.620000005</v>
      </c>
      <c r="W5" s="50">
        <f t="shared" si="0"/>
        <v>93040230.051304296</v>
      </c>
      <c r="X5" s="7">
        <f t="shared" ref="X5" si="9">((W5-V5)/W5)*100</f>
        <v>8.4227300673945766</v>
      </c>
      <c r="Y5" s="7">
        <f t="shared" ref="Y5" si="10">BC5</f>
        <v>40.411510629081697</v>
      </c>
      <c r="Z5" s="7">
        <f t="shared" si="1"/>
        <v>38.149738686633803</v>
      </c>
      <c r="AA5" s="7">
        <f t="shared" si="1"/>
        <v>35.229093856077398</v>
      </c>
      <c r="AB5" s="7" t="str">
        <f t="shared" si="1"/>
        <v>NULL</v>
      </c>
      <c r="AC5" s="7">
        <f t="shared" si="1"/>
        <v>0.66000747021735295</v>
      </c>
      <c r="AD5" s="7">
        <f t="shared" si="1"/>
        <v>0.86096035767350398</v>
      </c>
      <c r="AE5" s="7">
        <f t="shared" si="1"/>
        <v>1.33617650809541</v>
      </c>
      <c r="AF5" s="7">
        <f t="shared" si="1"/>
        <v>1.2241164479459401</v>
      </c>
      <c r="AG5" s="7">
        <f t="shared" si="1"/>
        <v>1.2737091142987</v>
      </c>
      <c r="AH5" s="7">
        <f t="shared" si="1"/>
        <v>0.34170845500462299</v>
      </c>
      <c r="AI5" s="7">
        <f t="shared" si="1"/>
        <v>66.745283018867994</v>
      </c>
      <c r="AJ5" s="4">
        <f t="shared" si="1"/>
        <v>111.61360000000001</v>
      </c>
      <c r="AK5" s="4">
        <f t="shared" si="1"/>
        <v>126.86630790525</v>
      </c>
      <c r="AL5" s="7">
        <f t="shared" si="1"/>
        <v>1.65494414563509</v>
      </c>
      <c r="AM5" s="7">
        <f t="shared" si="1"/>
        <v>14.09511751</v>
      </c>
      <c r="AN5" s="7">
        <f t="shared" si="1"/>
        <v>4.8717051993246701</v>
      </c>
      <c r="AO5" s="7">
        <f t="shared" si="1"/>
        <v>3.2072784949058102</v>
      </c>
      <c r="AP5" s="50">
        <f t="shared" si="1"/>
        <v>970205.75531756296</v>
      </c>
      <c r="AS5" t="s">
        <v>7</v>
      </c>
      <c r="AT5" s="6">
        <v>9.9912117020775302</v>
      </c>
      <c r="AU5" s="6">
        <v>12.6895183434983</v>
      </c>
      <c r="AV5" s="6">
        <v>-1.92138686578414</v>
      </c>
      <c r="AW5" s="6" t="s">
        <v>27</v>
      </c>
      <c r="AX5" s="6">
        <v>1.3862821428286201</v>
      </c>
      <c r="AY5" s="6">
        <v>76.401796894839805</v>
      </c>
      <c r="AZ5" s="6">
        <v>0.884908857880632</v>
      </c>
      <c r="BA5" s="6">
        <v>85203702.620000005</v>
      </c>
      <c r="BB5" s="6">
        <v>93040230.051304296</v>
      </c>
      <c r="BC5" s="6">
        <v>40.411510629081697</v>
      </c>
      <c r="BD5" s="6">
        <v>38.149738686633803</v>
      </c>
      <c r="BE5" s="6">
        <v>35.229093856077398</v>
      </c>
      <c r="BF5" s="6" t="s">
        <v>27</v>
      </c>
      <c r="BG5" s="6">
        <v>0.66000747021735295</v>
      </c>
      <c r="BH5" s="6">
        <v>0.86096035767350398</v>
      </c>
      <c r="BI5" s="6">
        <v>1.33617650809541</v>
      </c>
      <c r="BJ5" s="6">
        <v>1.2241164479459401</v>
      </c>
      <c r="BK5" s="6">
        <v>1.2737091142987</v>
      </c>
      <c r="BL5" s="6">
        <v>0.34170845500462299</v>
      </c>
      <c r="BM5" s="6">
        <v>66.745283018867994</v>
      </c>
      <c r="BN5" s="6">
        <v>111.61360000000001</v>
      </c>
      <c r="BO5" s="6">
        <v>126.86630790525</v>
      </c>
      <c r="BP5" s="6">
        <v>1.65494414563509</v>
      </c>
      <c r="BQ5" s="6">
        <v>14.09511751</v>
      </c>
      <c r="BR5" s="6">
        <v>4.8717051993246701</v>
      </c>
      <c r="BS5" s="6">
        <v>3.2072784949058102</v>
      </c>
      <c r="BT5" s="6">
        <v>970205.75531756296</v>
      </c>
      <c r="BU5" s="6">
        <v>227601639</v>
      </c>
      <c r="BV5" s="6">
        <v>98.090999999999994</v>
      </c>
      <c r="BW5" s="41">
        <v>26507</v>
      </c>
      <c r="BX5" s="6" t="s">
        <v>62</v>
      </c>
      <c r="BY5" s="6">
        <v>120.85</v>
      </c>
      <c r="BZ5" s="6" t="s">
        <v>26</v>
      </c>
      <c r="CA5" s="6" t="str">
        <f t="shared" ref="CA5:CA23" si="11">IF(BZ5="EUR","EUR=",IF(BZ5="USD","USD=",IF(BZ5="CHF","CHFUSD=R",IF(BZ5="HKD","HKDUSD=R",IF(BZ5="GBp","GBP=",IF(BZ5="CAD","CADUSD=R",IF(BZ5="DKK","DKKUSD=R",IF(BZ5="SEK","SEKUSD=R",IF(BZ5="AUD","AUD=",IF(BZ5="JPY","JPYUSD=R",IF(BZ5="KRW","KRWUSD=R",IF(BZ5="TWD","TWDUSD=R",IF(BZ5="MXN","MXNUSD=R",IF(BZ5="SGD","SGDUSD=R",IF(BZ5="NOK","NOKUSD=R",IF(BZ5="NZD","NZD=",IF(BZ5="CNY","CNYUSD=R",IF(BZ5="ILS","ILSUSD=R",IF(BZ5="BRL","BRLUSD=R",IF(BZ5="INR","INR="))))))))))))))))))))</f>
        <v>USD=</v>
      </c>
      <c r="CB5" s="43">
        <v>1</v>
      </c>
      <c r="CE5" t="s">
        <v>7</v>
      </c>
      <c r="CF5" s="6" t="s">
        <v>59</v>
      </c>
    </row>
    <row r="6" spans="1:84" x14ac:dyDescent="0.4">
      <c r="B6" t="s">
        <v>60</v>
      </c>
      <c r="C6" t="s">
        <v>5</v>
      </c>
      <c r="E6" t="s">
        <v>8</v>
      </c>
      <c r="F6" s="2"/>
      <c r="G6" t="str">
        <f t="shared" ref="G6:G18" si="12">BX6</f>
        <v>US8894781033</v>
      </c>
      <c r="H6" s="50">
        <f t="shared" ref="H6:H14" si="13">(BU6*BY6)*CB6</f>
        <v>12349206180</v>
      </c>
      <c r="I6" s="7">
        <f t="shared" ref="I6:I18" si="14">BV6</f>
        <v>99.2607</v>
      </c>
      <c r="J6" s="51">
        <f t="shared" ref="J6:J18" si="15">BW6</f>
        <v>31609</v>
      </c>
      <c r="K6" s="7" t="str">
        <f t="shared" ref="K6:K18" si="16">BZ6</f>
        <v>USD</v>
      </c>
      <c r="L6" s="4">
        <f t="shared" ref="L6:L18" si="17">BY6</f>
        <v>125.78</v>
      </c>
      <c r="M6" s="7">
        <f t="shared" ref="M6:M18" si="18">BY6*CB6</f>
        <v>125.78</v>
      </c>
      <c r="N6" s="5"/>
      <c r="O6" s="7">
        <f t="shared" ref="O6:O18" si="19">AT6</f>
        <v>9.3303483339935394</v>
      </c>
      <c r="P6" s="7">
        <f t="shared" ref="P6:P18" si="20">AU6</f>
        <v>8.8848154683620795</v>
      </c>
      <c r="Q6" s="7">
        <f t="shared" ref="Q6:Q18" si="21">AV6</f>
        <v>-9.3303483339935394</v>
      </c>
      <c r="R6" s="7" t="str">
        <f t="shared" ref="R6:R18" si="22">AW6</f>
        <v>NULL</v>
      </c>
      <c r="S6" s="7">
        <f t="shared" ref="S6:S18" si="23">AX6</f>
        <v>1.5558870762282699</v>
      </c>
      <c r="T6" s="7">
        <f t="shared" ref="T6:T18" si="24">AY6</f>
        <v>15.432765279419799</v>
      </c>
      <c r="U6" s="7">
        <f t="shared" ref="U6:U18" si="25">AZ6</f>
        <v>1.15850406778332</v>
      </c>
      <c r="V6" s="50">
        <f t="shared" ref="V6:V18" si="26">BA6</f>
        <v>36786258.079999998</v>
      </c>
      <c r="W6" s="50">
        <f t="shared" ref="W6:W18" si="27">BB6</f>
        <v>48440632.3308696</v>
      </c>
      <c r="X6" s="7">
        <f t="shared" ref="X6:X18" si="28">((W6-V6)/W6)*100</f>
        <v>24.059087774216888</v>
      </c>
      <c r="Y6" s="7">
        <f t="shared" ref="Y6:Y18" si="29">BC6</f>
        <v>37.878646405616799</v>
      </c>
      <c r="Z6" s="7">
        <f t="shared" ref="Z6:Z18" si="30">BD6</f>
        <v>39.946178860799698</v>
      </c>
      <c r="AA6" s="7">
        <f t="shared" ref="AA6:AA18" si="31">BE6</f>
        <v>37.949781095955601</v>
      </c>
      <c r="AB6" s="7" t="str">
        <f t="shared" ref="AB6:AB18" si="32">BF6</f>
        <v>NULL</v>
      </c>
      <c r="AC6" s="7">
        <f t="shared" ref="AC6:AC18" si="33">BG6</f>
        <v>0.87222345241422194</v>
      </c>
      <c r="AD6" s="7">
        <f t="shared" ref="AD6:AD18" si="34">BH6</f>
        <v>1.2388758190184299</v>
      </c>
      <c r="AE6" s="7">
        <f t="shared" ref="AE6:AE18" si="35">BI6</f>
        <v>1.31884832606466</v>
      </c>
      <c r="AF6" s="7">
        <f t="shared" ref="AF6:AF18" si="36">BJ6</f>
        <v>1.2125643381442199</v>
      </c>
      <c r="AG6" s="7">
        <f t="shared" ref="AG6:AG18" si="37">BK6</f>
        <v>1.0336303070484401</v>
      </c>
      <c r="AH6" s="7">
        <f t="shared" ref="AH6:AH18" si="38">BL6</f>
        <v>0.51886735445960797</v>
      </c>
      <c r="AI6" s="7">
        <f t="shared" ref="AI6:AI18" si="39">BM6</f>
        <v>65.171153207045506</v>
      </c>
      <c r="AJ6" s="4">
        <f t="shared" ref="AJ6:AJ18" si="40">BN6</f>
        <v>115.747</v>
      </c>
      <c r="AK6" s="4">
        <f t="shared" ref="AK6:AK18" si="41">BO6</f>
        <v>121.9241</v>
      </c>
      <c r="AL6" s="7">
        <f t="shared" ref="AL6:AL18" si="42">BP6</f>
        <v>0.79503895690888804</v>
      </c>
      <c r="AM6" s="7">
        <f t="shared" ref="AM6:AM18" si="43">BQ6</f>
        <v>5.9545759756000001</v>
      </c>
      <c r="AN6" s="7">
        <f t="shared" ref="AN6:AN18" si="44">BR6</f>
        <v>2.6545950845886699</v>
      </c>
      <c r="AO6" s="7">
        <f t="shared" ref="AO6:AO18" si="45">BS6</f>
        <v>1.4447631860636101</v>
      </c>
      <c r="AP6" s="50">
        <f t="shared" ref="AP6:AP18" si="46">BT6</f>
        <v>456398.046259075</v>
      </c>
      <c r="AS6" t="s">
        <v>8</v>
      </c>
      <c r="AT6" s="6">
        <v>9.3303483339935394</v>
      </c>
      <c r="AU6" s="6">
        <v>8.8848154683620795</v>
      </c>
      <c r="AV6" s="6">
        <v>-9.3303483339935394</v>
      </c>
      <c r="AW6" s="6" t="s">
        <v>27</v>
      </c>
      <c r="AX6" s="6">
        <v>1.5558870762282699</v>
      </c>
      <c r="AY6" s="6">
        <v>15.432765279419799</v>
      </c>
      <c r="AZ6" s="6">
        <v>1.15850406778332</v>
      </c>
      <c r="BA6" s="6">
        <v>36786258.079999998</v>
      </c>
      <c r="BB6" s="6">
        <v>48440632.3308696</v>
      </c>
      <c r="BC6" s="6">
        <v>37.878646405616799</v>
      </c>
      <c r="BD6" s="6">
        <v>39.946178860799698</v>
      </c>
      <c r="BE6" s="6">
        <v>37.949781095955601</v>
      </c>
      <c r="BF6" s="6" t="s">
        <v>27</v>
      </c>
      <c r="BG6" s="6">
        <v>0.87222345241422194</v>
      </c>
      <c r="BH6" s="6">
        <v>1.2388758190184299</v>
      </c>
      <c r="BI6" s="6">
        <v>1.31884832606466</v>
      </c>
      <c r="BJ6" s="6">
        <v>1.2125643381442199</v>
      </c>
      <c r="BK6" s="6">
        <v>1.0336303070484401</v>
      </c>
      <c r="BL6" s="6">
        <v>0.51886735445960797</v>
      </c>
      <c r="BM6" s="6">
        <v>65.171153207045506</v>
      </c>
      <c r="BN6" s="6">
        <v>115.747</v>
      </c>
      <c r="BO6" s="6">
        <v>121.9241</v>
      </c>
      <c r="BP6" s="6">
        <v>0.79503895690888804</v>
      </c>
      <c r="BQ6" s="6">
        <v>5.9545759756000001</v>
      </c>
      <c r="BR6" s="6">
        <v>2.6545950845886699</v>
      </c>
      <c r="BS6" s="6">
        <v>1.4447631860636101</v>
      </c>
      <c r="BT6" s="6">
        <v>456398.046259075</v>
      </c>
      <c r="BU6" s="6">
        <v>98181000</v>
      </c>
      <c r="BV6" s="6">
        <v>99.2607</v>
      </c>
      <c r="BW6" s="41">
        <v>31609</v>
      </c>
      <c r="BX6" s="6" t="s">
        <v>63</v>
      </c>
      <c r="BY6" s="6">
        <v>125.78</v>
      </c>
      <c r="BZ6" s="6" t="s">
        <v>26</v>
      </c>
      <c r="CA6" s="6" t="str">
        <f t="shared" si="11"/>
        <v>USD=</v>
      </c>
      <c r="CB6" s="43">
        <v>1</v>
      </c>
      <c r="CE6" t="s">
        <v>8</v>
      </c>
      <c r="CF6" s="6" t="s">
        <v>60</v>
      </c>
    </row>
    <row r="7" spans="1:84" x14ac:dyDescent="0.4">
      <c r="B7" t="s">
        <v>28</v>
      </c>
      <c r="C7" t="s">
        <v>5</v>
      </c>
      <c r="E7" t="s">
        <v>9</v>
      </c>
      <c r="F7" s="2"/>
      <c r="G7" t="str">
        <f t="shared" si="12"/>
        <v>US7458671010</v>
      </c>
      <c r="H7" s="50">
        <f t="shared" si="13"/>
        <v>23999276901.360001</v>
      </c>
      <c r="I7" s="7">
        <f t="shared" si="14"/>
        <v>99.334299999999999</v>
      </c>
      <c r="J7" s="51">
        <f t="shared" si="15"/>
        <v>30496</v>
      </c>
      <c r="K7" s="7" t="str">
        <f t="shared" si="16"/>
        <v>USD</v>
      </c>
      <c r="L7" s="4">
        <f t="shared" si="17"/>
        <v>121.64</v>
      </c>
      <c r="M7" s="7">
        <f t="shared" si="18"/>
        <v>121.64</v>
      </c>
      <c r="N7" s="5"/>
      <c r="O7" s="7">
        <f t="shared" si="19"/>
        <v>9.0931585270040092</v>
      </c>
      <c r="P7" s="7">
        <f t="shared" si="20"/>
        <v>10.3245232921137</v>
      </c>
      <c r="Q7" s="7">
        <f t="shared" si="21"/>
        <v>-4.3300754890495297</v>
      </c>
      <c r="R7" s="7" t="str">
        <f t="shared" si="22"/>
        <v>NULL</v>
      </c>
      <c r="S7" s="7">
        <f t="shared" si="23"/>
        <v>1.9114157631901401</v>
      </c>
      <c r="T7" s="7">
        <f t="shared" si="24"/>
        <v>16.605473814357701</v>
      </c>
      <c r="U7" s="7">
        <f t="shared" si="25"/>
        <v>1.3563096607795599</v>
      </c>
      <c r="V7" s="50">
        <f t="shared" si="26"/>
        <v>62858917.395999998</v>
      </c>
      <c r="W7" s="50">
        <f t="shared" si="27"/>
        <v>72652501.633043498</v>
      </c>
      <c r="X7" s="7">
        <f t="shared" si="28"/>
        <v>13.480037186481717</v>
      </c>
      <c r="Y7" s="7">
        <f t="shared" si="29"/>
        <v>42.824716686238602</v>
      </c>
      <c r="Z7" s="7">
        <f t="shared" si="30"/>
        <v>41.051611317903301</v>
      </c>
      <c r="AA7" s="7">
        <f t="shared" si="31"/>
        <v>36.693232699162898</v>
      </c>
      <c r="AB7" s="7" t="str">
        <f t="shared" si="32"/>
        <v>NULL</v>
      </c>
      <c r="AC7" s="7">
        <f t="shared" si="33"/>
        <v>0.72745399856596804</v>
      </c>
      <c r="AD7" s="7">
        <f t="shared" si="34"/>
        <v>0.87836955620391499</v>
      </c>
      <c r="AE7" s="7">
        <f t="shared" si="35"/>
        <v>1.2598661978477299</v>
      </c>
      <c r="AF7" s="7">
        <f t="shared" si="36"/>
        <v>1.17324295865435</v>
      </c>
      <c r="AG7" s="7">
        <f t="shared" si="37"/>
        <v>0.85477397053674098</v>
      </c>
      <c r="AH7" s="7">
        <f t="shared" si="38"/>
        <v>0.29926078541666401</v>
      </c>
      <c r="AI7" s="7">
        <f t="shared" si="39"/>
        <v>69.604587986718997</v>
      </c>
      <c r="AJ7" s="4">
        <f t="shared" si="40"/>
        <v>108.8708</v>
      </c>
      <c r="AK7" s="4">
        <f t="shared" si="41"/>
        <v>111.2038</v>
      </c>
      <c r="AL7" s="7">
        <f t="shared" si="42"/>
        <v>0.72344623479118697</v>
      </c>
      <c r="AM7" s="7">
        <f t="shared" si="43"/>
        <v>5.5587231963999999</v>
      </c>
      <c r="AN7" s="7">
        <f t="shared" si="44"/>
        <v>4.1479629798578799</v>
      </c>
      <c r="AO7" s="7">
        <f t="shared" si="45"/>
        <v>3.9110344210714798</v>
      </c>
      <c r="AP7" s="50">
        <f t="shared" si="46"/>
        <v>748542.51914443402</v>
      </c>
      <c r="AS7" t="s">
        <v>9</v>
      </c>
      <c r="AT7" s="6">
        <v>9.0931585270040092</v>
      </c>
      <c r="AU7" s="6">
        <v>10.3245232921137</v>
      </c>
      <c r="AV7" s="6">
        <v>-4.3300754890495297</v>
      </c>
      <c r="AW7" s="6" t="s">
        <v>27</v>
      </c>
      <c r="AX7" s="6">
        <v>1.9114157631901401</v>
      </c>
      <c r="AY7">
        <v>16.605473814357701</v>
      </c>
      <c r="AZ7">
        <v>1.3563096607795599</v>
      </c>
      <c r="BA7">
        <v>62858917.395999998</v>
      </c>
      <c r="BB7">
        <v>72652501.633043498</v>
      </c>
      <c r="BC7">
        <v>42.824716686238602</v>
      </c>
      <c r="BD7">
        <v>41.051611317903301</v>
      </c>
      <c r="BE7">
        <v>36.693232699162898</v>
      </c>
      <c r="BF7" s="6" t="s">
        <v>27</v>
      </c>
      <c r="BG7">
        <v>0.72745399856596804</v>
      </c>
      <c r="BH7">
        <v>0.87836955620391499</v>
      </c>
      <c r="BI7">
        <v>1.2598661978477299</v>
      </c>
      <c r="BJ7">
        <v>1.17324295865435</v>
      </c>
      <c r="BK7">
        <v>0.85477397053674098</v>
      </c>
      <c r="BL7" s="6">
        <v>0.29926078541666401</v>
      </c>
      <c r="BM7" s="6">
        <v>69.604587986718997</v>
      </c>
      <c r="BN7" s="6">
        <v>108.8708</v>
      </c>
      <c r="BO7" s="6">
        <v>111.2038</v>
      </c>
      <c r="BP7">
        <v>0.72344623479118697</v>
      </c>
      <c r="BQ7">
        <v>5.5587231963999999</v>
      </c>
      <c r="BR7">
        <v>4.1479629798578799</v>
      </c>
      <c r="BS7">
        <v>3.9110344210714798</v>
      </c>
      <c r="BT7">
        <v>748542.51914443402</v>
      </c>
      <c r="BU7">
        <v>197297574</v>
      </c>
      <c r="BV7">
        <v>99.334299999999999</v>
      </c>
      <c r="BW7" s="42">
        <v>30496</v>
      </c>
      <c r="BX7" s="6" t="s">
        <v>29</v>
      </c>
      <c r="BY7" s="6">
        <v>121.64</v>
      </c>
      <c r="BZ7" s="6" t="s">
        <v>26</v>
      </c>
      <c r="CA7" s="6" t="str">
        <f t="shared" si="11"/>
        <v>USD=</v>
      </c>
      <c r="CB7" s="43">
        <v>1</v>
      </c>
      <c r="CE7" t="s">
        <v>9</v>
      </c>
      <c r="CF7" s="6" t="s">
        <v>28</v>
      </c>
    </row>
    <row r="8" spans="1:84" outlineLevel="1" x14ac:dyDescent="0.4">
      <c r="B8" t="s">
        <v>30</v>
      </c>
      <c r="C8" s="3" t="s">
        <v>5</v>
      </c>
      <c r="E8" t="s">
        <v>10</v>
      </c>
      <c r="F8" s="2"/>
      <c r="G8" t="str">
        <f t="shared" si="12"/>
        <v>US48666K1097</v>
      </c>
      <c r="H8" s="50">
        <f t="shared" si="13"/>
        <v>4054429962.7199998</v>
      </c>
      <c r="I8" s="7">
        <f t="shared" si="14"/>
        <v>96.142399999999995</v>
      </c>
      <c r="J8" s="51">
        <f t="shared" si="15"/>
        <v>31625</v>
      </c>
      <c r="K8" s="7" t="str">
        <f t="shared" si="16"/>
        <v>USD</v>
      </c>
      <c r="L8" s="4">
        <f t="shared" si="17"/>
        <v>59.58</v>
      </c>
      <c r="M8" s="7">
        <f t="shared" si="18"/>
        <v>59.58</v>
      </c>
      <c r="N8" s="5"/>
      <c r="O8" s="7">
        <f t="shared" si="19"/>
        <v>7.8866065353732502</v>
      </c>
      <c r="P8" s="7">
        <f t="shared" si="20"/>
        <v>9.2529994880525592</v>
      </c>
      <c r="Q8" s="7">
        <f t="shared" si="21"/>
        <v>4.1508455449332899</v>
      </c>
      <c r="R8" s="7">
        <f t="shared" si="22"/>
        <v>4.8699997305539799</v>
      </c>
      <c r="S8" s="7">
        <f t="shared" si="23"/>
        <v>1.0160108046588401</v>
      </c>
      <c r="T8" s="7">
        <f t="shared" si="24"/>
        <v>37.946838529833002</v>
      </c>
      <c r="U8" s="7">
        <f t="shared" si="25"/>
        <v>0.60750817295335002</v>
      </c>
      <c r="V8" s="50">
        <f t="shared" si="26"/>
        <v>21438353.452</v>
      </c>
      <c r="W8" s="50">
        <f t="shared" si="27"/>
        <v>24170004.223478299</v>
      </c>
      <c r="X8" s="7">
        <f t="shared" si="28"/>
        <v>11.301821655557774</v>
      </c>
      <c r="Y8" s="7">
        <f t="shared" si="29"/>
        <v>40.925847918700697</v>
      </c>
      <c r="Z8" s="7">
        <f t="shared" si="30"/>
        <v>40.127862621622498</v>
      </c>
      <c r="AA8" s="7">
        <f t="shared" si="31"/>
        <v>36.769830461545098</v>
      </c>
      <c r="AB8" s="7" t="str">
        <f t="shared" si="32"/>
        <v>NULL</v>
      </c>
      <c r="AC8" s="7">
        <f t="shared" si="33"/>
        <v>0.59479897883224198</v>
      </c>
      <c r="AD8" s="7">
        <f t="shared" si="34"/>
        <v>0.89631826549178695</v>
      </c>
      <c r="AE8" s="7">
        <f t="shared" si="35"/>
        <v>1.3392288397219001</v>
      </c>
      <c r="AF8" s="7">
        <f t="shared" si="36"/>
        <v>1.22615133366204</v>
      </c>
      <c r="AG8" s="7">
        <f t="shared" si="37"/>
        <v>1.25785644955945</v>
      </c>
      <c r="AH8" s="7">
        <f t="shared" si="38"/>
        <v>0.57985140734273599</v>
      </c>
      <c r="AI8" s="7">
        <f t="shared" si="39"/>
        <v>67.518009168303806</v>
      </c>
      <c r="AJ8" s="4">
        <f t="shared" si="40"/>
        <v>54.531399999999998</v>
      </c>
      <c r="AK8" s="4">
        <f t="shared" si="41"/>
        <v>62.593850000000003</v>
      </c>
      <c r="AL8" s="7">
        <f t="shared" si="42"/>
        <v>1.67841557569654</v>
      </c>
      <c r="AM8" s="7">
        <f t="shared" si="43"/>
        <v>11.005090819599999</v>
      </c>
      <c r="AN8" s="7">
        <f t="shared" si="44"/>
        <v>7.9524834680382099</v>
      </c>
      <c r="AO8" s="7">
        <f t="shared" si="45"/>
        <v>3.15744035148944</v>
      </c>
      <c r="AP8" s="50">
        <f t="shared" si="46"/>
        <v>320418.99447924597</v>
      </c>
      <c r="AS8" t="s">
        <v>10</v>
      </c>
      <c r="AT8" s="6">
        <v>7.8866065353732502</v>
      </c>
      <c r="AU8" s="6">
        <v>9.2529994880525592</v>
      </c>
      <c r="AV8" s="6">
        <v>4.1508455449332899</v>
      </c>
      <c r="AW8">
        <v>4.8699997305539799</v>
      </c>
      <c r="AX8" s="6">
        <v>1.0160108046588401</v>
      </c>
      <c r="AY8">
        <v>37.946838529833002</v>
      </c>
      <c r="AZ8">
        <v>0.60750817295335002</v>
      </c>
      <c r="BA8">
        <v>21438353.452</v>
      </c>
      <c r="BB8">
        <v>24170004.223478299</v>
      </c>
      <c r="BC8">
        <v>40.925847918700697</v>
      </c>
      <c r="BD8">
        <v>40.127862621622498</v>
      </c>
      <c r="BE8">
        <v>36.769830461545098</v>
      </c>
      <c r="BF8" s="6" t="s">
        <v>27</v>
      </c>
      <c r="BG8">
        <v>0.59479897883224198</v>
      </c>
      <c r="BH8">
        <v>0.89631826549178695</v>
      </c>
      <c r="BI8">
        <v>1.3392288397219001</v>
      </c>
      <c r="BJ8">
        <v>1.22615133366204</v>
      </c>
      <c r="BK8">
        <v>1.25785644955945</v>
      </c>
      <c r="BL8">
        <v>0.57985140734273599</v>
      </c>
      <c r="BM8">
        <v>67.518009168303806</v>
      </c>
      <c r="BN8">
        <v>54.531399999999998</v>
      </c>
      <c r="BO8" s="6">
        <v>62.593850000000003</v>
      </c>
      <c r="BP8" s="6">
        <v>1.67841557569654</v>
      </c>
      <c r="BQ8">
        <v>11.005090819599999</v>
      </c>
      <c r="BR8">
        <v>7.9524834680382099</v>
      </c>
      <c r="BS8">
        <v>3.15744035148944</v>
      </c>
      <c r="BT8">
        <v>320418.99447924597</v>
      </c>
      <c r="BU8">
        <v>68050184</v>
      </c>
      <c r="BV8">
        <v>96.142399999999995</v>
      </c>
      <c r="BW8" s="42">
        <v>31625</v>
      </c>
      <c r="BX8" s="6" t="s">
        <v>31</v>
      </c>
      <c r="BY8" s="6">
        <v>59.58</v>
      </c>
      <c r="BZ8" s="6" t="s">
        <v>26</v>
      </c>
      <c r="CA8" s="6" t="str">
        <f t="shared" si="11"/>
        <v>USD=</v>
      </c>
      <c r="CB8" s="43">
        <v>1</v>
      </c>
      <c r="CE8" t="s">
        <v>10</v>
      </c>
      <c r="CF8" s="6" t="s">
        <v>30</v>
      </c>
    </row>
    <row r="9" spans="1:84" outlineLevel="1" x14ac:dyDescent="0.4">
      <c r="B9" t="s">
        <v>32</v>
      </c>
      <c r="C9" s="3" t="s">
        <v>5</v>
      </c>
      <c r="E9" t="s">
        <v>11</v>
      </c>
      <c r="F9" s="2"/>
      <c r="G9" t="str">
        <f t="shared" si="12"/>
        <v>US89055F1030</v>
      </c>
      <c r="H9" s="50">
        <f t="shared" si="13"/>
        <v>11689151785.710001</v>
      </c>
      <c r="I9" s="7">
        <f t="shared" si="14"/>
        <v>99.495000000000005</v>
      </c>
      <c r="J9" s="51">
        <f t="shared" si="15"/>
        <v>42172</v>
      </c>
      <c r="K9" s="7" t="str">
        <f t="shared" si="16"/>
        <v>USD</v>
      </c>
      <c r="L9" s="4">
        <f t="shared" si="17"/>
        <v>415.41</v>
      </c>
      <c r="M9" s="7">
        <f t="shared" si="18"/>
        <v>415.41</v>
      </c>
      <c r="N9" s="5"/>
      <c r="O9" s="7">
        <f t="shared" si="19"/>
        <v>20.463193984340201</v>
      </c>
      <c r="P9" s="7">
        <f t="shared" si="20"/>
        <v>19.749668483444101</v>
      </c>
      <c r="Q9" s="7">
        <f t="shared" si="21"/>
        <v>5.4423388256223904</v>
      </c>
      <c r="R9" s="7">
        <f t="shared" si="22"/>
        <v>4.3310676498780802</v>
      </c>
      <c r="S9" s="7">
        <f t="shared" si="23"/>
        <v>5.4745935194911501</v>
      </c>
      <c r="T9" s="7">
        <f t="shared" si="24"/>
        <v>13.700734766302901</v>
      </c>
      <c r="U9" s="7">
        <f t="shared" si="25"/>
        <v>2.2409517711245099</v>
      </c>
      <c r="V9" s="50">
        <f t="shared" si="26"/>
        <v>232982104.80399999</v>
      </c>
      <c r="W9" s="50">
        <f t="shared" si="27"/>
        <v>174866483.80043501</v>
      </c>
      <c r="X9" s="7">
        <f t="shared" si="28"/>
        <v>-33.234282373910474</v>
      </c>
      <c r="Y9" s="7">
        <f t="shared" si="29"/>
        <v>39.188981685198698</v>
      </c>
      <c r="Z9" s="7">
        <f t="shared" si="30"/>
        <v>45.548509118009001</v>
      </c>
      <c r="AA9" s="7">
        <f t="shared" si="31"/>
        <v>41.292647163292898</v>
      </c>
      <c r="AB9" s="7">
        <f t="shared" si="32"/>
        <v>1.1536999999999999</v>
      </c>
      <c r="AC9" s="7">
        <f t="shared" si="33"/>
        <v>0.92664632018758297</v>
      </c>
      <c r="AD9" s="7">
        <f t="shared" si="34"/>
        <v>1.4103715329038899</v>
      </c>
      <c r="AE9" s="7">
        <f t="shared" si="35"/>
        <v>1.6078441852897001</v>
      </c>
      <c r="AF9" s="7">
        <f t="shared" si="36"/>
        <v>1.4052280516303399</v>
      </c>
      <c r="AG9" s="7">
        <f t="shared" si="37"/>
        <v>2.2107692730878501</v>
      </c>
      <c r="AH9" s="7">
        <f t="shared" si="38"/>
        <v>0.66229306981202396</v>
      </c>
      <c r="AI9" s="7">
        <f t="shared" si="39"/>
        <v>77.829560585885503</v>
      </c>
      <c r="AJ9" s="4">
        <f t="shared" si="40"/>
        <v>343.423</v>
      </c>
      <c r="AK9" s="4">
        <f t="shared" si="41"/>
        <v>329.89819999999997</v>
      </c>
      <c r="AL9" s="7" t="str">
        <f t="shared" si="42"/>
        <v>NULL</v>
      </c>
      <c r="AM9" s="7">
        <f t="shared" si="43"/>
        <v>0</v>
      </c>
      <c r="AN9" s="7">
        <f t="shared" si="44"/>
        <v>5.8193199706160099</v>
      </c>
      <c r="AO9" s="7">
        <f t="shared" si="45"/>
        <v>3.4955743472676999</v>
      </c>
      <c r="AP9" s="50">
        <f t="shared" si="46"/>
        <v>1171184.9013209799</v>
      </c>
      <c r="AS9" t="s">
        <v>11</v>
      </c>
      <c r="AT9" s="6">
        <v>20.463193984340201</v>
      </c>
      <c r="AU9" s="6">
        <v>19.749668483444101</v>
      </c>
      <c r="AV9" s="6">
        <v>5.4423388256223904</v>
      </c>
      <c r="AW9">
        <v>4.3310676498780802</v>
      </c>
      <c r="AX9" s="6">
        <v>5.4745935194911501</v>
      </c>
      <c r="AY9">
        <v>13.700734766302901</v>
      </c>
      <c r="AZ9">
        <v>2.2409517711245099</v>
      </c>
      <c r="BA9">
        <v>232982104.80399999</v>
      </c>
      <c r="BB9">
        <v>174866483.80043501</v>
      </c>
      <c r="BC9">
        <v>39.188981685198698</v>
      </c>
      <c r="BD9">
        <v>45.548509118009001</v>
      </c>
      <c r="BE9">
        <v>41.292647163292898</v>
      </c>
      <c r="BF9">
        <v>1.1536999999999999</v>
      </c>
      <c r="BG9">
        <v>0.92664632018758297</v>
      </c>
      <c r="BH9">
        <v>1.4103715329038899</v>
      </c>
      <c r="BI9">
        <v>1.6078441852897001</v>
      </c>
      <c r="BJ9">
        <v>1.4052280516303399</v>
      </c>
      <c r="BK9">
        <v>2.2107692730878501</v>
      </c>
      <c r="BL9">
        <v>0.66229306981202396</v>
      </c>
      <c r="BM9">
        <v>77.829560585885503</v>
      </c>
      <c r="BN9">
        <v>343.423</v>
      </c>
      <c r="BO9" s="6">
        <v>329.89819999999997</v>
      </c>
      <c r="BP9" s="6" t="s">
        <v>27</v>
      </c>
      <c r="BQ9">
        <v>0</v>
      </c>
      <c r="BR9">
        <v>5.8193199706160099</v>
      </c>
      <c r="BS9">
        <v>3.4955743472676999</v>
      </c>
      <c r="BT9">
        <v>1171184.9013209799</v>
      </c>
      <c r="BU9">
        <v>28138831</v>
      </c>
      <c r="BV9">
        <v>99.495000000000005</v>
      </c>
      <c r="BW9" s="42">
        <v>42172</v>
      </c>
      <c r="BX9" s="6" t="s">
        <v>33</v>
      </c>
      <c r="BY9" s="6">
        <v>415.41</v>
      </c>
      <c r="BZ9" s="6" t="s">
        <v>26</v>
      </c>
      <c r="CA9" s="6" t="str">
        <f t="shared" si="11"/>
        <v>USD=</v>
      </c>
      <c r="CB9" s="43">
        <v>1</v>
      </c>
      <c r="CE9" t="s">
        <v>11</v>
      </c>
      <c r="CF9" s="6" t="s">
        <v>32</v>
      </c>
    </row>
    <row r="10" spans="1:84" outlineLevel="1" x14ac:dyDescent="0.4">
      <c r="B10" t="s">
        <v>34</v>
      </c>
      <c r="C10" s="3" t="s">
        <v>5</v>
      </c>
      <c r="E10" t="s">
        <v>12</v>
      </c>
      <c r="F10" s="2"/>
      <c r="G10" t="str">
        <f t="shared" si="12"/>
        <v>JP3409800004</v>
      </c>
      <c r="H10" s="50">
        <f>(BU10*BY10)*CB10/100</f>
        <v>6374303996.7780008</v>
      </c>
      <c r="I10" s="7">
        <f t="shared" si="14"/>
        <v>84.518799999999999</v>
      </c>
      <c r="J10" s="51">
        <f t="shared" si="15"/>
        <v>25689</v>
      </c>
      <c r="K10" s="7" t="str">
        <f t="shared" si="16"/>
        <v>JPY</v>
      </c>
      <c r="L10" s="4">
        <f t="shared" si="17"/>
        <v>1530</v>
      </c>
      <c r="M10" s="7">
        <f t="shared" si="18"/>
        <v>1037.646</v>
      </c>
      <c r="N10" s="5"/>
      <c r="O10" s="7">
        <f t="shared" si="19"/>
        <v>8.5915342054245905</v>
      </c>
      <c r="P10" s="7">
        <f t="shared" si="20"/>
        <v>7.7696498599172497</v>
      </c>
      <c r="Q10" s="7" t="str">
        <f t="shared" si="21"/>
        <v>NULL</v>
      </c>
      <c r="R10" s="7" t="str">
        <f t="shared" si="22"/>
        <v>NULL</v>
      </c>
      <c r="S10" s="7">
        <f t="shared" si="23"/>
        <v>1.06533858591634</v>
      </c>
      <c r="T10" s="7">
        <f t="shared" si="24"/>
        <v>34.951818152675699</v>
      </c>
      <c r="U10" s="7">
        <f t="shared" si="25"/>
        <v>0.44079992217920699</v>
      </c>
      <c r="V10" s="50">
        <f t="shared" si="26"/>
        <v>11447713650</v>
      </c>
      <c r="W10" s="50">
        <f t="shared" si="27"/>
        <v>7547209570.4545498</v>
      </c>
      <c r="X10" s="7">
        <f t="shared" si="28"/>
        <v>-51.681406791921539</v>
      </c>
      <c r="Y10" s="7">
        <f t="shared" si="29"/>
        <v>46.326743172995101</v>
      </c>
      <c r="Z10" s="7">
        <f t="shared" si="30"/>
        <v>38.650222914337398</v>
      </c>
      <c r="AA10" s="7">
        <f t="shared" si="31"/>
        <v>36.519191675034698</v>
      </c>
      <c r="AB10" s="7" t="str">
        <f t="shared" si="32"/>
        <v>#N/A</v>
      </c>
      <c r="AC10" s="7">
        <f t="shared" si="33"/>
        <v>0.84735959981911402</v>
      </c>
      <c r="AD10" s="7">
        <f t="shared" si="34"/>
        <v>1.20973089065213</v>
      </c>
      <c r="AE10" s="7">
        <f t="shared" si="35"/>
        <v>0.93429960588027505</v>
      </c>
      <c r="AF10" s="7">
        <f t="shared" si="36"/>
        <v>0.95619878105377998</v>
      </c>
      <c r="AG10" s="7">
        <f t="shared" si="37"/>
        <v>1.3041099043229301</v>
      </c>
      <c r="AH10" s="7">
        <f t="shared" si="38"/>
        <v>2.4850045566841801</v>
      </c>
      <c r="AI10" s="7">
        <f t="shared" si="39"/>
        <v>60.4203152364273</v>
      </c>
      <c r="AJ10" s="4">
        <f t="shared" si="40"/>
        <v>1476.3427597800001</v>
      </c>
      <c r="AK10" s="4">
        <f t="shared" si="41"/>
        <v>1615.9161097799999</v>
      </c>
      <c r="AL10" s="7">
        <f t="shared" si="42"/>
        <v>3.3769045751634001</v>
      </c>
      <c r="AM10" s="7">
        <f t="shared" si="43"/>
        <v>25.605004805699998</v>
      </c>
      <c r="AN10" s="7" t="str">
        <f t="shared" si="44"/>
        <v>NULL</v>
      </c>
      <c r="AO10" s="7" t="str">
        <f t="shared" si="45"/>
        <v>NULL</v>
      </c>
      <c r="AP10" s="50">
        <f t="shared" si="46"/>
        <v>6223514.4884025203</v>
      </c>
      <c r="AS10" t="s">
        <v>12</v>
      </c>
      <c r="AT10" s="6">
        <v>8.5915342054245905</v>
      </c>
      <c r="AU10" s="6">
        <v>7.7696498599172497</v>
      </c>
      <c r="AV10" s="6" t="s">
        <v>27</v>
      </c>
      <c r="AW10" s="6" t="s">
        <v>27</v>
      </c>
      <c r="AX10" s="6">
        <v>1.06533858591634</v>
      </c>
      <c r="AY10">
        <v>34.951818152675699</v>
      </c>
      <c r="AZ10">
        <v>0.44079992217920699</v>
      </c>
      <c r="BA10">
        <v>11447713650</v>
      </c>
      <c r="BB10">
        <v>7547209570.4545498</v>
      </c>
      <c r="BC10">
        <v>46.326743172995101</v>
      </c>
      <c r="BD10">
        <v>38.650222914337398</v>
      </c>
      <c r="BE10">
        <v>36.519191675034698</v>
      </c>
      <c r="BF10" t="s">
        <v>161</v>
      </c>
      <c r="BG10">
        <v>0.84735959981911402</v>
      </c>
      <c r="BH10">
        <v>1.20973089065213</v>
      </c>
      <c r="BI10">
        <v>0.93429960588027505</v>
      </c>
      <c r="BJ10">
        <v>0.95619878105377998</v>
      </c>
      <c r="BK10">
        <v>1.3041099043229301</v>
      </c>
      <c r="BL10" s="6">
        <v>2.4850045566841801</v>
      </c>
      <c r="BM10" s="6">
        <v>60.4203152364273</v>
      </c>
      <c r="BN10" s="6">
        <v>1476.3427597800001</v>
      </c>
      <c r="BO10" s="6">
        <v>1615.9161097799999</v>
      </c>
      <c r="BP10">
        <v>3.3769045751634001</v>
      </c>
      <c r="BQ10">
        <v>25.605004805699998</v>
      </c>
      <c r="BR10" s="6" t="s">
        <v>27</v>
      </c>
      <c r="BS10" s="6" t="s">
        <v>27</v>
      </c>
      <c r="BT10">
        <v>6223514.4884025203</v>
      </c>
      <c r="BU10">
        <v>614304300</v>
      </c>
      <c r="BV10">
        <v>84.518799999999999</v>
      </c>
      <c r="BW10" s="42">
        <v>25689</v>
      </c>
      <c r="BX10" s="6" t="s">
        <v>35</v>
      </c>
      <c r="BY10" s="6">
        <v>1530</v>
      </c>
      <c r="BZ10" s="6" t="s">
        <v>36</v>
      </c>
      <c r="CA10" s="6" t="str">
        <f t="shared" si="11"/>
        <v>JPYUSD=R</v>
      </c>
      <c r="CB10" s="43">
        <v>0.67820000000000003</v>
      </c>
      <c r="CE10" t="s">
        <v>12</v>
      </c>
      <c r="CF10" s="6" t="s">
        <v>34</v>
      </c>
    </row>
    <row r="11" spans="1:84" outlineLevel="1" x14ac:dyDescent="0.4">
      <c r="B11" t="s">
        <v>37</v>
      </c>
      <c r="C11" s="3" t="s">
        <v>5</v>
      </c>
      <c r="E11" t="s">
        <v>13</v>
      </c>
      <c r="F11" s="2"/>
      <c r="G11" t="str">
        <f t="shared" si="12"/>
        <v>US62944T1051</v>
      </c>
      <c r="H11" s="50">
        <f t="shared" si="13"/>
        <v>22552847722.68</v>
      </c>
      <c r="I11" s="7">
        <f t="shared" si="14"/>
        <v>94.844700000000003</v>
      </c>
      <c r="J11" s="51">
        <f t="shared" si="15"/>
        <v>31953</v>
      </c>
      <c r="K11" s="7" t="str">
        <f t="shared" si="16"/>
        <v>USD</v>
      </c>
      <c r="L11" s="4">
        <f t="shared" si="17"/>
        <v>7858.68</v>
      </c>
      <c r="M11" s="7">
        <f t="shared" si="18"/>
        <v>7858.68</v>
      </c>
      <c r="N11" s="5"/>
      <c r="O11" s="7">
        <f t="shared" si="19"/>
        <v>16.5898917530399</v>
      </c>
      <c r="P11" s="7">
        <f t="shared" si="20"/>
        <v>18.2158139945866</v>
      </c>
      <c r="Q11" s="7">
        <f t="shared" si="21"/>
        <v>3.68664261178664</v>
      </c>
      <c r="R11" s="7">
        <f t="shared" si="22"/>
        <v>4.0479586654636996</v>
      </c>
      <c r="S11" s="7">
        <f t="shared" si="23"/>
        <v>5.8927259824437197</v>
      </c>
      <c r="T11" s="7">
        <f t="shared" si="24"/>
        <v>18.2142498394279</v>
      </c>
      <c r="U11" s="7">
        <f t="shared" si="25"/>
        <v>2.1032135957949301</v>
      </c>
      <c r="V11" s="50">
        <f t="shared" si="26"/>
        <v>41011193.387999997</v>
      </c>
      <c r="W11" s="50">
        <f t="shared" si="27"/>
        <v>50068331.0569565</v>
      </c>
      <c r="X11" s="7">
        <f t="shared" si="28"/>
        <v>18.089553771331676</v>
      </c>
      <c r="Y11" s="7">
        <f t="shared" si="29"/>
        <v>30.681138779193599</v>
      </c>
      <c r="Z11" s="7">
        <f t="shared" si="30"/>
        <v>32.010420758886099</v>
      </c>
      <c r="AA11" s="7">
        <f t="shared" si="31"/>
        <v>27.774288080932902</v>
      </c>
      <c r="AB11" s="7" t="str">
        <f t="shared" si="32"/>
        <v>NULL</v>
      </c>
      <c r="AC11" s="7">
        <f t="shared" si="33"/>
        <v>0.491915496919621</v>
      </c>
      <c r="AD11" s="7">
        <f t="shared" si="34"/>
        <v>0.53885329124149095</v>
      </c>
      <c r="AE11" s="7">
        <f t="shared" si="35"/>
        <v>0.94108786660270305</v>
      </c>
      <c r="AF11" s="7">
        <f t="shared" si="36"/>
        <v>0.96072428367655804</v>
      </c>
      <c r="AG11" s="7">
        <f t="shared" si="37"/>
        <v>0.73328271569321601</v>
      </c>
      <c r="AH11" s="7">
        <f t="shared" si="38"/>
        <v>0.46208756724475297</v>
      </c>
      <c r="AI11" s="7">
        <f t="shared" si="39"/>
        <v>66.441082259933196</v>
      </c>
      <c r="AJ11" s="4">
        <f t="shared" si="40"/>
        <v>7470.3653999999997</v>
      </c>
      <c r="AK11" s="4">
        <f t="shared" si="41"/>
        <v>7815.2377500000002</v>
      </c>
      <c r="AL11" s="7" t="str">
        <f t="shared" si="42"/>
        <v>NULL</v>
      </c>
      <c r="AM11" s="7">
        <f t="shared" si="43"/>
        <v>0</v>
      </c>
      <c r="AN11" s="7">
        <f t="shared" si="44"/>
        <v>3.0569892473118299</v>
      </c>
      <c r="AO11" s="7">
        <f t="shared" si="45"/>
        <v>4.0278323659796103</v>
      </c>
      <c r="AP11" s="50">
        <f t="shared" si="46"/>
        <v>17548.817603058302</v>
      </c>
      <c r="AS11" t="s">
        <v>13</v>
      </c>
      <c r="AT11" s="6">
        <v>16.5898917530399</v>
      </c>
      <c r="AU11" s="6">
        <v>18.2158139945866</v>
      </c>
      <c r="AV11" s="6">
        <v>3.68664261178664</v>
      </c>
      <c r="AW11" s="6">
        <v>4.0479586654636996</v>
      </c>
      <c r="AX11" s="6">
        <v>5.8927259824437197</v>
      </c>
      <c r="AY11">
        <v>18.2142498394279</v>
      </c>
      <c r="AZ11">
        <v>2.1032135957949301</v>
      </c>
      <c r="BA11">
        <v>41011193.387999997</v>
      </c>
      <c r="BB11">
        <v>50068331.0569565</v>
      </c>
      <c r="BC11">
        <v>30.681138779193599</v>
      </c>
      <c r="BD11">
        <v>32.010420758886099</v>
      </c>
      <c r="BE11">
        <v>27.774288080932902</v>
      </c>
      <c r="BF11" s="6" t="s">
        <v>27</v>
      </c>
      <c r="BG11">
        <v>0.491915496919621</v>
      </c>
      <c r="BH11">
        <v>0.53885329124149095</v>
      </c>
      <c r="BI11">
        <v>0.94108786660270305</v>
      </c>
      <c r="BJ11">
        <v>0.96072428367655804</v>
      </c>
      <c r="BK11">
        <v>0.73328271569321601</v>
      </c>
      <c r="BL11">
        <v>0.46208756724475297</v>
      </c>
      <c r="BM11">
        <v>66.441082259933196</v>
      </c>
      <c r="BN11">
        <v>7470.3653999999997</v>
      </c>
      <c r="BO11" s="6">
        <v>7815.2377500000002</v>
      </c>
      <c r="BP11" s="6" t="s">
        <v>27</v>
      </c>
      <c r="BQ11">
        <v>0</v>
      </c>
      <c r="BR11">
        <v>3.0569892473118299</v>
      </c>
      <c r="BS11">
        <v>4.0278323659796103</v>
      </c>
      <c r="BT11">
        <v>17548.817603058302</v>
      </c>
      <c r="BU11">
        <v>2869801</v>
      </c>
      <c r="BV11">
        <v>94.844700000000003</v>
      </c>
      <c r="BW11" s="42">
        <v>31953</v>
      </c>
      <c r="BX11" s="6" t="s">
        <v>38</v>
      </c>
      <c r="BY11" s="6">
        <v>7858.68</v>
      </c>
      <c r="BZ11" s="6" t="s">
        <v>26</v>
      </c>
      <c r="CA11" s="6" t="str">
        <f t="shared" si="11"/>
        <v>USD=</v>
      </c>
      <c r="CB11" s="43">
        <v>1</v>
      </c>
      <c r="CE11" t="s">
        <v>13</v>
      </c>
      <c r="CF11" s="6" t="s">
        <v>37</v>
      </c>
    </row>
    <row r="12" spans="1:84" outlineLevel="1" x14ac:dyDescent="0.4">
      <c r="B12" t="s">
        <v>39</v>
      </c>
      <c r="C12" s="3" t="s">
        <v>5</v>
      </c>
      <c r="E12" t="s">
        <v>14</v>
      </c>
      <c r="F12" s="2"/>
      <c r="G12" t="str">
        <f t="shared" si="12"/>
        <v>US59001A1025</v>
      </c>
      <c r="H12" s="50">
        <f t="shared" si="13"/>
        <v>5134626918.0799999</v>
      </c>
      <c r="I12" s="7">
        <f t="shared" si="14"/>
        <v>97.685599999999994</v>
      </c>
      <c r="J12" s="51">
        <f t="shared" si="15"/>
        <v>32345</v>
      </c>
      <c r="K12" s="7" t="str">
        <f t="shared" si="16"/>
        <v>USD</v>
      </c>
      <c r="L12" s="4">
        <f t="shared" si="17"/>
        <v>72.16</v>
      </c>
      <c r="M12" s="7">
        <f t="shared" si="18"/>
        <v>72.16</v>
      </c>
      <c r="N12" s="5"/>
      <c r="O12" s="7">
        <f t="shared" si="19"/>
        <v>8.2314290929001608</v>
      </c>
      <c r="P12" s="7">
        <f t="shared" si="20"/>
        <v>8.2674293898758808</v>
      </c>
      <c r="Q12" s="7">
        <f t="shared" si="21"/>
        <v>-1.44411036717547</v>
      </c>
      <c r="R12" s="7" t="str">
        <f t="shared" si="22"/>
        <v>NULL</v>
      </c>
      <c r="S12" s="7">
        <f t="shared" si="23"/>
        <v>0.97446526958508495</v>
      </c>
      <c r="T12" s="7" t="str">
        <f t="shared" si="24"/>
        <v>NULL</v>
      </c>
      <c r="U12" s="7">
        <f t="shared" si="25"/>
        <v>0.82600071073074599</v>
      </c>
      <c r="V12" s="50">
        <f t="shared" si="26"/>
        <v>17894985.964000002</v>
      </c>
      <c r="W12" s="50">
        <f t="shared" si="27"/>
        <v>27686408.352608699</v>
      </c>
      <c r="X12" s="7">
        <f t="shared" si="28"/>
        <v>35.365448143027621</v>
      </c>
      <c r="Y12" s="7">
        <f t="shared" si="29"/>
        <v>46.687040312496002</v>
      </c>
      <c r="Z12" s="7">
        <f t="shared" si="30"/>
        <v>44.330211959210601</v>
      </c>
      <c r="AA12" s="7">
        <f t="shared" si="31"/>
        <v>39.564365968286602</v>
      </c>
      <c r="AB12" s="7" t="str">
        <f t="shared" si="32"/>
        <v>NULL</v>
      </c>
      <c r="AC12" s="7">
        <f t="shared" si="33"/>
        <v>0.78250690364880104</v>
      </c>
      <c r="AD12" s="7">
        <f t="shared" si="34"/>
        <v>1.0019586177172899</v>
      </c>
      <c r="AE12" s="7">
        <f t="shared" si="35"/>
        <v>1.3412965220194</v>
      </c>
      <c r="AF12" s="7">
        <f t="shared" si="36"/>
        <v>1.22752978714859</v>
      </c>
      <c r="AG12" s="7">
        <f t="shared" si="37"/>
        <v>1.4349691668868101</v>
      </c>
      <c r="AH12" s="7">
        <f t="shared" si="38"/>
        <v>5.6135938168491002E-2</v>
      </c>
      <c r="AI12" s="7">
        <f t="shared" si="39"/>
        <v>54.900221729489999</v>
      </c>
      <c r="AJ12" s="4">
        <f t="shared" si="40"/>
        <v>68.611199999999997</v>
      </c>
      <c r="AK12" s="4">
        <f t="shared" si="41"/>
        <v>75.313675000000003</v>
      </c>
      <c r="AL12" s="7">
        <f t="shared" si="42"/>
        <v>2.3835920177383598</v>
      </c>
      <c r="AM12" s="7">
        <f t="shared" si="43"/>
        <v>13.8122530801</v>
      </c>
      <c r="AN12" s="7">
        <f t="shared" si="44"/>
        <v>4.1080133790544702</v>
      </c>
      <c r="AO12" s="7">
        <f t="shared" si="45"/>
        <v>2.9597088087080299</v>
      </c>
      <c r="AP12" s="50">
        <f t="shared" si="46"/>
        <v>306280.83951889502</v>
      </c>
      <c r="AS12" t="s">
        <v>14</v>
      </c>
      <c r="AT12" s="6">
        <v>8.2314290929001608</v>
      </c>
      <c r="AU12" s="6">
        <v>8.2674293898758808</v>
      </c>
      <c r="AV12" s="6">
        <v>-1.44411036717547</v>
      </c>
      <c r="AW12" s="6" t="s">
        <v>27</v>
      </c>
      <c r="AX12" s="6">
        <v>0.97446526958508495</v>
      </c>
      <c r="AY12" s="6" t="s">
        <v>27</v>
      </c>
      <c r="AZ12">
        <v>0.82600071073074599</v>
      </c>
      <c r="BA12">
        <v>17894985.964000002</v>
      </c>
      <c r="BB12">
        <v>27686408.352608699</v>
      </c>
      <c r="BC12">
        <v>46.687040312496002</v>
      </c>
      <c r="BD12">
        <v>44.330211959210601</v>
      </c>
      <c r="BE12" s="6">
        <v>39.564365968286602</v>
      </c>
      <c r="BF12" s="6" t="s">
        <v>27</v>
      </c>
      <c r="BG12">
        <v>0.78250690364880104</v>
      </c>
      <c r="BH12">
        <v>1.0019586177172899</v>
      </c>
      <c r="BI12">
        <v>1.3412965220194</v>
      </c>
      <c r="BJ12">
        <v>1.22752978714859</v>
      </c>
      <c r="BK12">
        <v>1.4349691668868101</v>
      </c>
      <c r="BL12">
        <v>5.6135938168491002E-2</v>
      </c>
      <c r="BM12">
        <v>54.900221729489999</v>
      </c>
      <c r="BN12">
        <v>68.611199999999997</v>
      </c>
      <c r="BO12" s="6">
        <v>75.313675000000003</v>
      </c>
      <c r="BP12" s="6">
        <v>2.3835920177383598</v>
      </c>
      <c r="BQ12">
        <v>13.8122530801</v>
      </c>
      <c r="BR12">
        <v>4.1080133790544702</v>
      </c>
      <c r="BS12">
        <v>2.9597088087080299</v>
      </c>
      <c r="BT12">
        <v>306280.83951889502</v>
      </c>
      <c r="BU12">
        <v>71156138</v>
      </c>
      <c r="BV12">
        <v>97.685599999999994</v>
      </c>
      <c r="BW12" s="42">
        <v>32345</v>
      </c>
      <c r="BX12" s="6" t="s">
        <v>40</v>
      </c>
      <c r="BY12" s="6">
        <v>72.16</v>
      </c>
      <c r="BZ12" s="6" t="s">
        <v>26</v>
      </c>
      <c r="CA12" s="6" t="str">
        <f t="shared" si="11"/>
        <v>USD=</v>
      </c>
      <c r="CB12" s="43">
        <v>1</v>
      </c>
      <c r="CE12" t="s">
        <v>14</v>
      </c>
      <c r="CF12" s="6" t="s">
        <v>39</v>
      </c>
    </row>
    <row r="13" spans="1:84" outlineLevel="1" x14ac:dyDescent="0.4">
      <c r="B13" t="s">
        <v>41</v>
      </c>
      <c r="C13" s="3" t="s">
        <v>5</v>
      </c>
      <c r="E13" t="s">
        <v>15</v>
      </c>
      <c r="F13" s="2"/>
      <c r="G13" t="str">
        <f t="shared" si="12"/>
        <v>JP3420600003</v>
      </c>
      <c r="H13" s="50">
        <f>(BU13*BY13)*CB13/100</f>
        <v>14582717630.337519</v>
      </c>
      <c r="I13" s="7">
        <f t="shared" si="14"/>
        <v>91.190399999999997</v>
      </c>
      <c r="J13" s="51">
        <f t="shared" si="15"/>
        <v>25781</v>
      </c>
      <c r="K13" s="7" t="str">
        <f t="shared" si="16"/>
        <v>JPY</v>
      </c>
      <c r="L13" s="4">
        <f t="shared" si="17"/>
        <v>3317</v>
      </c>
      <c r="M13" s="7">
        <f t="shared" si="18"/>
        <v>2249.5894000000003</v>
      </c>
      <c r="N13" s="5"/>
      <c r="O13" s="7">
        <f t="shared" si="19"/>
        <v>10.716533537079901</v>
      </c>
      <c r="P13" s="7">
        <f t="shared" si="20"/>
        <v>9.0394215267173408</v>
      </c>
      <c r="Q13" s="7">
        <f t="shared" si="21"/>
        <v>1.17764104803076</v>
      </c>
      <c r="R13" s="7">
        <f t="shared" si="22"/>
        <v>0.99334302491399296</v>
      </c>
      <c r="S13" s="7">
        <f t="shared" si="23"/>
        <v>1.14122528851089</v>
      </c>
      <c r="T13" s="7">
        <f t="shared" si="24"/>
        <v>34.977756613214602</v>
      </c>
      <c r="U13" s="7">
        <f t="shared" si="25"/>
        <v>0.52677205525514403</v>
      </c>
      <c r="V13" s="50">
        <f t="shared" si="26"/>
        <v>9285029580</v>
      </c>
      <c r="W13" s="50">
        <f t="shared" si="27"/>
        <v>10861230181.818199</v>
      </c>
      <c r="X13" s="7">
        <f t="shared" si="28"/>
        <v>14.512173809342277</v>
      </c>
      <c r="Y13" s="7">
        <f t="shared" si="29"/>
        <v>18.4070505353199</v>
      </c>
      <c r="Z13" s="7">
        <f t="shared" si="30"/>
        <v>25.261052867925802</v>
      </c>
      <c r="AA13" s="7">
        <f t="shared" si="31"/>
        <v>20.892640240959199</v>
      </c>
      <c r="AB13" s="7" t="str">
        <f t="shared" si="32"/>
        <v>#N/A</v>
      </c>
      <c r="AC13" s="7">
        <f t="shared" si="33"/>
        <v>0.72250800363258205</v>
      </c>
      <c r="AD13" s="7">
        <f t="shared" si="34"/>
        <v>0.87248158161192502</v>
      </c>
      <c r="AE13" s="7">
        <f t="shared" si="35"/>
        <v>0.900465021479674</v>
      </c>
      <c r="AF13" s="7">
        <f t="shared" si="36"/>
        <v>0.933642414009768</v>
      </c>
      <c r="AG13" s="7">
        <f t="shared" si="37"/>
        <v>1.1470381240344201</v>
      </c>
      <c r="AH13" s="7">
        <f t="shared" si="38"/>
        <v>1.2350033381749601</v>
      </c>
      <c r="AI13" s="7">
        <f t="shared" si="39"/>
        <v>71.585903083700401</v>
      </c>
      <c r="AJ13" s="4">
        <f t="shared" si="40"/>
        <v>3161.4</v>
      </c>
      <c r="AK13" s="4">
        <f t="shared" si="41"/>
        <v>3401.25</v>
      </c>
      <c r="AL13" s="7">
        <f t="shared" si="42"/>
        <v>4.0699427193246898</v>
      </c>
      <c r="AM13" s="7">
        <f t="shared" si="43"/>
        <v>40.198433660200003</v>
      </c>
      <c r="AN13" s="7" t="str">
        <f t="shared" si="44"/>
        <v>NULL</v>
      </c>
      <c r="AO13" s="7" t="str">
        <f t="shared" si="45"/>
        <v>NULL</v>
      </c>
      <c r="AP13" s="50">
        <f t="shared" si="46"/>
        <v>10868314.749636101</v>
      </c>
      <c r="AS13" t="s">
        <v>15</v>
      </c>
      <c r="AT13" s="6">
        <v>10.716533537079901</v>
      </c>
      <c r="AU13" s="6">
        <v>9.0394215267173408</v>
      </c>
      <c r="AV13" s="6">
        <v>1.17764104803076</v>
      </c>
      <c r="AW13" s="6">
        <v>0.99334302491399296</v>
      </c>
      <c r="AX13" s="6">
        <v>1.14122528851089</v>
      </c>
      <c r="AY13">
        <v>34.977756613214602</v>
      </c>
      <c r="AZ13">
        <v>0.52677205525514403</v>
      </c>
      <c r="BA13">
        <v>9285029580</v>
      </c>
      <c r="BB13">
        <v>10861230181.818199</v>
      </c>
      <c r="BC13">
        <v>18.4070505353199</v>
      </c>
      <c r="BD13">
        <v>25.261052867925802</v>
      </c>
      <c r="BE13">
        <v>20.892640240959199</v>
      </c>
      <c r="BF13" t="s">
        <v>161</v>
      </c>
      <c r="BG13">
        <v>0.72250800363258205</v>
      </c>
      <c r="BH13">
        <v>0.87248158161192502</v>
      </c>
      <c r="BI13">
        <v>0.900465021479674</v>
      </c>
      <c r="BJ13">
        <v>0.933642414009768</v>
      </c>
      <c r="BK13">
        <v>1.1470381240344201</v>
      </c>
      <c r="BL13" s="6">
        <v>1.2350033381749601</v>
      </c>
      <c r="BM13" s="6">
        <v>71.585903083700401</v>
      </c>
      <c r="BN13" s="6">
        <v>3161.4</v>
      </c>
      <c r="BO13" s="6">
        <v>3401.25</v>
      </c>
      <c r="BP13" s="6">
        <v>4.0699427193246898</v>
      </c>
      <c r="BQ13">
        <v>40.198433660200003</v>
      </c>
      <c r="BR13" s="6" t="s">
        <v>27</v>
      </c>
      <c r="BS13" s="6" t="s">
        <v>27</v>
      </c>
      <c r="BT13">
        <v>10868314.749636101</v>
      </c>
      <c r="BU13">
        <v>648239080</v>
      </c>
      <c r="BV13">
        <v>91.190399999999997</v>
      </c>
      <c r="BW13" s="42">
        <v>25781</v>
      </c>
      <c r="BX13" s="6" t="s">
        <v>42</v>
      </c>
      <c r="BY13">
        <v>3317</v>
      </c>
      <c r="BZ13" s="6" t="s">
        <v>36</v>
      </c>
      <c r="CA13" s="6" t="str">
        <f t="shared" si="11"/>
        <v>JPYUSD=R</v>
      </c>
      <c r="CB13" s="43">
        <v>0.67820000000000003</v>
      </c>
      <c r="CE13" t="s">
        <v>15</v>
      </c>
      <c r="CF13" s="6" t="s">
        <v>41</v>
      </c>
    </row>
    <row r="14" spans="1:84" outlineLevel="1" x14ac:dyDescent="0.4">
      <c r="B14" t="s">
        <v>43</v>
      </c>
      <c r="C14" s="3" t="s">
        <v>5</v>
      </c>
      <c r="E14" t="s">
        <v>16</v>
      </c>
      <c r="F14" s="2"/>
      <c r="G14" t="str">
        <f t="shared" si="12"/>
        <v>GB0008782301</v>
      </c>
      <c r="H14" s="50">
        <f t="shared" si="13"/>
        <v>482306217850.44</v>
      </c>
      <c r="I14" s="7">
        <f t="shared" si="14"/>
        <v>99.366600000000005</v>
      </c>
      <c r="J14" s="51">
        <f t="shared" si="15"/>
        <v>17233</v>
      </c>
      <c r="K14" s="7" t="str">
        <f t="shared" si="16"/>
        <v>GBp</v>
      </c>
      <c r="L14" s="4">
        <f t="shared" si="17"/>
        <v>101.25</v>
      </c>
      <c r="M14" s="7">
        <f t="shared" si="18"/>
        <v>136.19137499999999</v>
      </c>
      <c r="N14" s="5"/>
      <c r="O14" s="7">
        <f t="shared" si="19"/>
        <v>42.5326041228439</v>
      </c>
      <c r="P14" s="7">
        <f t="shared" si="20"/>
        <v>11.005926435560401</v>
      </c>
      <c r="Q14" s="7" t="str">
        <f t="shared" si="21"/>
        <v>NULL</v>
      </c>
      <c r="R14" s="7" t="str">
        <f t="shared" si="22"/>
        <v>NULL</v>
      </c>
      <c r="S14" s="7">
        <f t="shared" si="23"/>
        <v>0.855650461930337</v>
      </c>
      <c r="T14" s="7">
        <f t="shared" si="24"/>
        <v>50.929461808250402</v>
      </c>
      <c r="U14" s="7">
        <f t="shared" si="25"/>
        <v>1.01193894042565</v>
      </c>
      <c r="V14" s="50">
        <f t="shared" si="26"/>
        <v>2350089642.71</v>
      </c>
      <c r="W14" s="50">
        <f t="shared" si="27"/>
        <v>2341341929.0412998</v>
      </c>
      <c r="X14" s="7">
        <f t="shared" si="28"/>
        <v>-0.37361965632598182</v>
      </c>
      <c r="Y14" s="7">
        <f t="shared" si="29"/>
        <v>27.614994412217499</v>
      </c>
      <c r="Z14" s="7">
        <f t="shared" si="30"/>
        <v>27.137916818411501</v>
      </c>
      <c r="AA14" s="7">
        <f t="shared" si="31"/>
        <v>27.3582753796986</v>
      </c>
      <c r="AB14" s="7" t="str">
        <f t="shared" si="32"/>
        <v>#N/A</v>
      </c>
      <c r="AC14" s="7">
        <f t="shared" si="33"/>
        <v>0.88482096689023404</v>
      </c>
      <c r="AD14" s="7">
        <f t="shared" si="34"/>
        <v>1.2096930174037599</v>
      </c>
      <c r="AE14" s="7">
        <f t="shared" si="35"/>
        <v>2.2595920602147901</v>
      </c>
      <c r="AF14" s="7">
        <f t="shared" si="36"/>
        <v>1.83972620041515</v>
      </c>
      <c r="AG14" s="7">
        <f t="shared" si="37"/>
        <v>3.17396579269669</v>
      </c>
      <c r="AH14" s="7">
        <f t="shared" si="38"/>
        <v>1.1517552226330401</v>
      </c>
      <c r="AI14" s="7">
        <f t="shared" si="39"/>
        <v>19.648093841642201</v>
      </c>
      <c r="AJ14" s="4">
        <f t="shared" si="40"/>
        <v>113.01300000000001</v>
      </c>
      <c r="AK14" s="4">
        <f t="shared" si="41"/>
        <v>117.9395</v>
      </c>
      <c r="AL14" s="7">
        <f t="shared" si="42"/>
        <v>9.2284866468842708</v>
      </c>
      <c r="AM14" s="7">
        <f t="shared" si="43"/>
        <v>152.5045537341</v>
      </c>
      <c r="AN14" s="7" t="str">
        <f t="shared" si="44"/>
        <v>NULL</v>
      </c>
      <c r="AO14" s="7" t="str">
        <f t="shared" si="45"/>
        <v>NULL</v>
      </c>
      <c r="AP14" s="50">
        <f t="shared" si="46"/>
        <v>100321882.43323299</v>
      </c>
      <c r="AS14" t="s">
        <v>16</v>
      </c>
      <c r="AT14" s="6">
        <v>42.5326041228439</v>
      </c>
      <c r="AU14" s="6">
        <v>11.005926435560401</v>
      </c>
      <c r="AV14" s="6" t="s">
        <v>27</v>
      </c>
      <c r="AW14" s="6" t="s">
        <v>27</v>
      </c>
      <c r="AX14" s="6">
        <v>0.855650461930337</v>
      </c>
      <c r="AY14">
        <v>50.929461808250402</v>
      </c>
      <c r="AZ14">
        <v>1.01193894042565</v>
      </c>
      <c r="BA14">
        <v>2350089642.71</v>
      </c>
      <c r="BB14">
        <v>2341341929.0412998</v>
      </c>
      <c r="BC14">
        <v>27.614994412217499</v>
      </c>
      <c r="BD14">
        <v>27.137916818411501</v>
      </c>
      <c r="BE14">
        <v>27.3582753796986</v>
      </c>
      <c r="BF14" t="s">
        <v>161</v>
      </c>
      <c r="BG14">
        <v>0.88482096689023404</v>
      </c>
      <c r="BH14">
        <v>1.2096930174037599</v>
      </c>
      <c r="BI14">
        <v>2.2595920602147901</v>
      </c>
      <c r="BJ14">
        <v>1.83972620041515</v>
      </c>
      <c r="BK14">
        <v>3.17396579269669</v>
      </c>
      <c r="BL14">
        <v>1.1517552226330401</v>
      </c>
      <c r="BM14">
        <v>19.648093841642201</v>
      </c>
      <c r="BN14">
        <v>113.01300000000001</v>
      </c>
      <c r="BO14" s="6">
        <v>117.9395</v>
      </c>
      <c r="BP14" s="6">
        <v>9.2284866468842708</v>
      </c>
      <c r="BQ14">
        <v>152.5045537341</v>
      </c>
      <c r="BR14" s="6" t="s">
        <v>27</v>
      </c>
      <c r="BS14" s="6" t="s">
        <v>27</v>
      </c>
      <c r="BT14">
        <v>100321882.43323299</v>
      </c>
      <c r="BU14">
        <v>3541385920</v>
      </c>
      <c r="BV14">
        <v>99.366600000000005</v>
      </c>
      <c r="BW14" s="42">
        <v>17233</v>
      </c>
      <c r="BX14" s="6" t="s">
        <v>44</v>
      </c>
      <c r="BY14" s="6">
        <v>101.25</v>
      </c>
      <c r="BZ14" s="6" t="s">
        <v>45</v>
      </c>
      <c r="CA14" s="6" t="str">
        <f t="shared" si="11"/>
        <v>GBP=</v>
      </c>
      <c r="CB14" s="43">
        <v>1.3451</v>
      </c>
      <c r="CE14" t="s">
        <v>16</v>
      </c>
      <c r="CF14" s="6" t="s">
        <v>43</v>
      </c>
    </row>
    <row r="15" spans="1:84" outlineLevel="1" x14ac:dyDescent="0.4">
      <c r="B15" t="s">
        <v>46</v>
      </c>
      <c r="C15" s="3" t="s">
        <v>5</v>
      </c>
      <c r="E15" t="s">
        <v>17</v>
      </c>
      <c r="F15" s="2"/>
      <c r="G15" t="str">
        <f t="shared" si="12"/>
        <v>GB0000904986</v>
      </c>
      <c r="H15" s="50">
        <f>(BU15*BY15)*CB15/100</f>
        <v>3944271704.5369439</v>
      </c>
      <c r="I15" s="7">
        <f t="shared" si="14"/>
        <v>95.716999999999999</v>
      </c>
      <c r="J15" s="51">
        <f t="shared" si="15"/>
        <v>31418</v>
      </c>
      <c r="K15" s="7" t="str">
        <f t="shared" si="16"/>
        <v>GBp</v>
      </c>
      <c r="L15" s="4">
        <f t="shared" si="17"/>
        <v>2472</v>
      </c>
      <c r="M15" s="7">
        <f t="shared" si="18"/>
        <v>3325.0871999999999</v>
      </c>
      <c r="N15" s="5"/>
      <c r="O15" s="7">
        <f t="shared" si="19"/>
        <v>20.054368173457298</v>
      </c>
      <c r="P15" s="7">
        <f t="shared" si="20"/>
        <v>12.9099234715036</v>
      </c>
      <c r="Q15" s="7">
        <f t="shared" si="21"/>
        <v>0.93406465642558401</v>
      </c>
      <c r="R15" s="7">
        <f t="shared" si="22"/>
        <v>0.60130058088046501</v>
      </c>
      <c r="S15" s="7">
        <f t="shared" si="23"/>
        <v>0.83230651828206503</v>
      </c>
      <c r="T15" s="7" t="str">
        <f t="shared" si="24"/>
        <v>NULL</v>
      </c>
      <c r="U15" s="7">
        <f t="shared" si="25"/>
        <v>1.1523107720402099</v>
      </c>
      <c r="V15" s="50">
        <f t="shared" si="26"/>
        <v>1355220644</v>
      </c>
      <c r="W15" s="50">
        <f t="shared" si="27"/>
        <v>889665660.52173901</v>
      </c>
      <c r="X15" s="7">
        <f t="shared" si="28"/>
        <v>-52.329206817450846</v>
      </c>
      <c r="Y15" s="7">
        <f t="shared" si="29"/>
        <v>28.793261884884298</v>
      </c>
      <c r="Z15" s="7">
        <f t="shared" si="30"/>
        <v>31.819237116978901</v>
      </c>
      <c r="AA15" s="7">
        <f t="shared" si="31"/>
        <v>31.6434422854316</v>
      </c>
      <c r="AB15" s="7" t="str">
        <f t="shared" si="32"/>
        <v>#N/A</v>
      </c>
      <c r="AC15" s="7">
        <f t="shared" si="33"/>
        <v>1.1689323813585999</v>
      </c>
      <c r="AD15" s="7">
        <f t="shared" si="34"/>
        <v>1.50596830838718</v>
      </c>
      <c r="AE15" s="7">
        <f t="shared" si="35"/>
        <v>1.62676498925668</v>
      </c>
      <c r="AF15" s="7">
        <f t="shared" si="36"/>
        <v>1.4178419083278</v>
      </c>
      <c r="AG15" s="7">
        <f t="shared" si="37"/>
        <v>2.0676013073676001</v>
      </c>
      <c r="AH15" s="7">
        <f t="shared" si="38"/>
        <v>1.42322160031365</v>
      </c>
      <c r="AI15" s="7">
        <f t="shared" si="39"/>
        <v>28.448275862069</v>
      </c>
      <c r="AJ15" s="4">
        <f t="shared" si="40"/>
        <v>2674.16</v>
      </c>
      <c r="AK15" s="4">
        <f t="shared" si="41"/>
        <v>2536.3000000000002</v>
      </c>
      <c r="AL15" s="7">
        <f t="shared" si="42"/>
        <v>2.3944805194805201</v>
      </c>
      <c r="AM15" s="7">
        <f t="shared" si="43"/>
        <v>49.118773946399997</v>
      </c>
      <c r="AN15" s="7" t="str">
        <f t="shared" si="44"/>
        <v>NULL</v>
      </c>
      <c r="AO15" s="7" t="str">
        <f t="shared" si="45"/>
        <v>NULL</v>
      </c>
      <c r="AP15" s="50">
        <f t="shared" si="46"/>
        <v>1037042.27510779</v>
      </c>
      <c r="AS15" t="s">
        <v>17</v>
      </c>
      <c r="AT15" s="6">
        <v>20.054368173457298</v>
      </c>
      <c r="AU15" s="6">
        <v>12.9099234715036</v>
      </c>
      <c r="AV15" s="6">
        <v>0.93406465642558401</v>
      </c>
      <c r="AW15" s="6">
        <v>0.60130058088046501</v>
      </c>
      <c r="AX15" s="6">
        <v>0.83230651828206503</v>
      </c>
      <c r="AY15" s="6" t="s">
        <v>27</v>
      </c>
      <c r="AZ15">
        <v>1.1523107720402099</v>
      </c>
      <c r="BA15">
        <v>1355220644</v>
      </c>
      <c r="BB15">
        <v>889665660.52173901</v>
      </c>
      <c r="BC15">
        <v>28.793261884884298</v>
      </c>
      <c r="BD15">
        <v>31.819237116978901</v>
      </c>
      <c r="BE15">
        <v>31.6434422854316</v>
      </c>
      <c r="BF15" t="s">
        <v>161</v>
      </c>
      <c r="BG15">
        <v>1.1689323813585999</v>
      </c>
      <c r="BH15">
        <v>1.50596830838718</v>
      </c>
      <c r="BI15">
        <v>1.62676498925668</v>
      </c>
      <c r="BJ15">
        <v>1.4178419083278</v>
      </c>
      <c r="BK15">
        <v>2.0676013073676001</v>
      </c>
      <c r="BL15">
        <v>1.42322160031365</v>
      </c>
      <c r="BM15">
        <v>28.448275862069</v>
      </c>
      <c r="BN15">
        <v>2674.16</v>
      </c>
      <c r="BO15" s="6">
        <v>2536.3000000000002</v>
      </c>
      <c r="BP15" s="6">
        <v>2.3944805194805201</v>
      </c>
      <c r="BQ15">
        <v>49.118773946399997</v>
      </c>
      <c r="BR15" s="6" t="s">
        <v>27</v>
      </c>
      <c r="BS15" s="6" t="s">
        <v>27</v>
      </c>
      <c r="BT15">
        <v>1037042.27510779</v>
      </c>
      <c r="BU15">
        <v>118621602</v>
      </c>
      <c r="BV15">
        <v>95.716999999999999</v>
      </c>
      <c r="BW15" s="42">
        <v>31418</v>
      </c>
      <c r="BX15" s="6" t="s">
        <v>47</v>
      </c>
      <c r="BY15" s="6">
        <v>2472</v>
      </c>
      <c r="BZ15" s="6" t="s">
        <v>45</v>
      </c>
      <c r="CA15" s="6" t="str">
        <f t="shared" si="11"/>
        <v>GBP=</v>
      </c>
      <c r="CB15" s="43">
        <v>1.3451</v>
      </c>
      <c r="CE15" t="s">
        <v>17</v>
      </c>
      <c r="CF15" s="6" t="s">
        <v>46</v>
      </c>
    </row>
    <row r="16" spans="1:84" outlineLevel="1" x14ac:dyDescent="0.4">
      <c r="B16" t="s">
        <v>48</v>
      </c>
      <c r="C16" s="3" t="s">
        <v>5</v>
      </c>
      <c r="E16" t="s">
        <v>18</v>
      </c>
      <c r="F16" s="2"/>
      <c r="G16" t="str">
        <f t="shared" si="12"/>
        <v>GB0006825383</v>
      </c>
      <c r="H16" s="50">
        <f>(BU16*BY16)*CB16/100</f>
        <v>4937663169.3678179</v>
      </c>
      <c r="I16" s="7">
        <f t="shared" si="14"/>
        <v>97.721800000000002</v>
      </c>
      <c r="J16" s="51">
        <f t="shared" si="15"/>
        <v>31415</v>
      </c>
      <c r="K16" s="7" t="str">
        <f t="shared" si="16"/>
        <v>GBp</v>
      </c>
      <c r="L16" s="4">
        <f t="shared" si="17"/>
        <v>1146</v>
      </c>
      <c r="M16" s="7">
        <f t="shared" si="18"/>
        <v>1541.4846</v>
      </c>
      <c r="N16" s="5"/>
      <c r="O16" s="7">
        <f t="shared" si="19"/>
        <v>13.832078805334399</v>
      </c>
      <c r="P16" s="7">
        <f t="shared" si="20"/>
        <v>10.974298404365801</v>
      </c>
      <c r="Q16" s="7">
        <f t="shared" si="21"/>
        <v>1.77561987231507</v>
      </c>
      <c r="R16" s="7">
        <f t="shared" si="22"/>
        <v>0.95056720696109298</v>
      </c>
      <c r="S16" s="7">
        <f t="shared" si="23"/>
        <v>1.04278416817174</v>
      </c>
      <c r="T16" s="7">
        <f t="shared" si="24"/>
        <v>43.124176050529996</v>
      </c>
      <c r="U16" s="7">
        <f t="shared" si="25"/>
        <v>1.1438880703252401</v>
      </c>
      <c r="V16" s="50">
        <f t="shared" si="26"/>
        <v>1214828440.3</v>
      </c>
      <c r="W16" s="50">
        <f t="shared" si="27"/>
        <v>1244843005.36957</v>
      </c>
      <c r="X16" s="7">
        <f t="shared" si="28"/>
        <v>2.4111124808593285</v>
      </c>
      <c r="Y16" s="7">
        <f t="shared" si="29"/>
        <v>26.728715994202201</v>
      </c>
      <c r="Z16" s="7">
        <f t="shared" si="30"/>
        <v>29.268075329792001</v>
      </c>
      <c r="AA16" s="7">
        <f t="shared" si="31"/>
        <v>31.363549449948501</v>
      </c>
      <c r="AB16" s="7" t="str">
        <f t="shared" si="32"/>
        <v>#N/A</v>
      </c>
      <c r="AC16" s="7">
        <f t="shared" si="33"/>
        <v>0.98773059591065004</v>
      </c>
      <c r="AD16" s="7">
        <f t="shared" si="34"/>
        <v>1.5406195709789701</v>
      </c>
      <c r="AE16" s="7">
        <f t="shared" si="35"/>
        <v>1.63136727516347</v>
      </c>
      <c r="AF16" s="7">
        <f t="shared" si="36"/>
        <v>1.4209100958641301</v>
      </c>
      <c r="AG16" s="7">
        <f t="shared" si="37"/>
        <v>1.31121493077143</v>
      </c>
      <c r="AH16" s="7">
        <f t="shared" si="38"/>
        <v>1.74369229081154</v>
      </c>
      <c r="AI16" s="7">
        <f t="shared" si="39"/>
        <v>32.242990654205599</v>
      </c>
      <c r="AJ16" s="4">
        <f t="shared" si="40"/>
        <v>1248.3900000000001</v>
      </c>
      <c r="AK16" s="4">
        <f t="shared" si="41"/>
        <v>1247.79</v>
      </c>
      <c r="AL16" s="7">
        <f t="shared" si="42"/>
        <v>5.2493438320210002</v>
      </c>
      <c r="AM16" s="7">
        <f t="shared" si="43"/>
        <v>71.864066641700006</v>
      </c>
      <c r="AN16" s="7" t="str">
        <f t="shared" si="44"/>
        <v>NULL</v>
      </c>
      <c r="AO16" s="7" t="str">
        <f t="shared" si="45"/>
        <v>NULL</v>
      </c>
      <c r="AP16" s="50">
        <f t="shared" si="46"/>
        <v>2273453.4764024401</v>
      </c>
      <c r="AS16" t="s">
        <v>18</v>
      </c>
      <c r="AT16" s="6">
        <v>13.832078805334399</v>
      </c>
      <c r="AU16" s="6">
        <v>10.974298404365801</v>
      </c>
      <c r="AV16" s="6">
        <v>1.77561987231507</v>
      </c>
      <c r="AW16" s="6">
        <v>0.95056720696109298</v>
      </c>
      <c r="AX16" s="6">
        <v>1.04278416817174</v>
      </c>
      <c r="AY16" s="6">
        <v>43.124176050529996</v>
      </c>
      <c r="AZ16">
        <v>1.1438880703252401</v>
      </c>
      <c r="BA16">
        <v>1214828440.3</v>
      </c>
      <c r="BB16">
        <v>1244843005.36957</v>
      </c>
      <c r="BC16">
        <v>26.728715994202201</v>
      </c>
      <c r="BD16">
        <v>29.268075329792001</v>
      </c>
      <c r="BE16">
        <v>31.363549449948501</v>
      </c>
      <c r="BF16" t="s">
        <v>161</v>
      </c>
      <c r="BG16">
        <v>0.98773059591065004</v>
      </c>
      <c r="BH16">
        <v>1.5406195709789701</v>
      </c>
      <c r="BI16">
        <v>1.63136727516347</v>
      </c>
      <c r="BJ16">
        <v>1.4209100958641301</v>
      </c>
      <c r="BK16">
        <v>1.31121493077143</v>
      </c>
      <c r="BL16">
        <v>1.74369229081154</v>
      </c>
      <c r="BM16">
        <v>32.242990654205599</v>
      </c>
      <c r="BN16">
        <v>1248.3900000000001</v>
      </c>
      <c r="BO16">
        <v>1247.79</v>
      </c>
      <c r="BP16" s="6">
        <v>5.2493438320210002</v>
      </c>
      <c r="BQ16">
        <v>71.864066641700006</v>
      </c>
      <c r="BR16" s="6" t="s">
        <v>27</v>
      </c>
      <c r="BS16" s="6" t="s">
        <v>27</v>
      </c>
      <c r="BT16">
        <v>2273453.4764024401</v>
      </c>
      <c r="BU16">
        <v>320318683</v>
      </c>
      <c r="BV16">
        <v>97.721800000000002</v>
      </c>
      <c r="BW16" s="42">
        <v>31415</v>
      </c>
      <c r="BX16" s="6" t="s">
        <v>49</v>
      </c>
      <c r="BY16">
        <v>1146</v>
      </c>
      <c r="BZ16" s="6" t="s">
        <v>45</v>
      </c>
      <c r="CA16" s="6" t="str">
        <f t="shared" si="11"/>
        <v>GBP=</v>
      </c>
      <c r="CB16" s="43">
        <v>1.3451</v>
      </c>
      <c r="CE16" t="s">
        <v>18</v>
      </c>
      <c r="CF16" s="6" t="s">
        <v>48</v>
      </c>
    </row>
    <row r="17" spans="1:84" outlineLevel="1" x14ac:dyDescent="0.4">
      <c r="B17" t="s">
        <v>50</v>
      </c>
      <c r="C17" s="3" t="s">
        <v>5</v>
      </c>
      <c r="E17" t="s">
        <v>19</v>
      </c>
      <c r="F17" s="2"/>
      <c r="G17" t="str">
        <f t="shared" si="12"/>
        <v>GB00BP0RGD03</v>
      </c>
      <c r="H17" s="50">
        <f>(BU17*BY17)*CB17/100</f>
        <v>4879351206.6351194</v>
      </c>
      <c r="I17" s="7">
        <f t="shared" si="14"/>
        <v>94.880600000000001</v>
      </c>
      <c r="J17" s="51">
        <f t="shared" si="15"/>
        <v>31418</v>
      </c>
      <c r="K17" s="7" t="str">
        <f t="shared" si="16"/>
        <v>GBp</v>
      </c>
      <c r="L17" s="4">
        <f t="shared" si="17"/>
        <v>3754</v>
      </c>
      <c r="M17" s="7">
        <f t="shared" si="18"/>
        <v>5049.5054</v>
      </c>
      <c r="N17" s="5"/>
      <c r="O17" s="7">
        <f t="shared" si="19"/>
        <v>10.0868832718653</v>
      </c>
      <c r="P17" s="7">
        <f t="shared" si="20"/>
        <v>11.316500885253999</v>
      </c>
      <c r="Q17" s="7">
        <f t="shared" si="21"/>
        <v>-13.449177695820399</v>
      </c>
      <c r="R17" s="7" t="str">
        <f t="shared" si="22"/>
        <v>NULL</v>
      </c>
      <c r="S17" s="7">
        <f t="shared" si="23"/>
        <v>1.03969485926181</v>
      </c>
      <c r="T17" s="7">
        <f t="shared" si="24"/>
        <v>18.695532163645801</v>
      </c>
      <c r="U17" s="7">
        <f t="shared" si="25"/>
        <v>1.45188307291373</v>
      </c>
      <c r="V17" s="50">
        <f t="shared" si="26"/>
        <v>1401818334.4000001</v>
      </c>
      <c r="W17" s="50">
        <f t="shared" si="27"/>
        <v>1488747396.0869601</v>
      </c>
      <c r="X17" s="7">
        <f t="shared" si="28"/>
        <v>5.839073970201075</v>
      </c>
      <c r="Y17" s="7">
        <f t="shared" si="29"/>
        <v>27.244308951661299</v>
      </c>
      <c r="Z17" s="7">
        <f t="shared" si="30"/>
        <v>27.104405967773101</v>
      </c>
      <c r="AA17" s="7">
        <f t="shared" si="31"/>
        <v>23.80887024483</v>
      </c>
      <c r="AB17" s="7" t="str">
        <f t="shared" si="32"/>
        <v>#N/A</v>
      </c>
      <c r="AC17" s="7">
        <f t="shared" si="33"/>
        <v>0.71299147503419602</v>
      </c>
      <c r="AD17" s="7">
        <f t="shared" si="34"/>
        <v>0.90203111042584605</v>
      </c>
      <c r="AE17" s="7">
        <f t="shared" si="35"/>
        <v>1.46979672663122</v>
      </c>
      <c r="AF17" s="7">
        <f t="shared" si="36"/>
        <v>1.3131965045563301</v>
      </c>
      <c r="AG17" s="7">
        <f t="shared" si="37"/>
        <v>1.3691990282314299</v>
      </c>
      <c r="AH17" s="7">
        <f t="shared" si="38"/>
        <v>1.3333431873277699</v>
      </c>
      <c r="AI17" s="7">
        <f t="shared" si="39"/>
        <v>69.892473118279597</v>
      </c>
      <c r="AJ17" s="4">
        <f t="shared" si="40"/>
        <v>3842.44</v>
      </c>
      <c r="AK17" s="4">
        <f t="shared" si="41"/>
        <v>3914.78</v>
      </c>
      <c r="AL17" s="7">
        <f t="shared" si="42"/>
        <v>1.79872700749465</v>
      </c>
      <c r="AM17" s="7">
        <f t="shared" si="43"/>
        <v>65.916230366500002</v>
      </c>
      <c r="AN17" s="7" t="str">
        <f t="shared" si="44"/>
        <v>NULL</v>
      </c>
      <c r="AO17" s="7" t="str">
        <f t="shared" si="45"/>
        <v>NULL</v>
      </c>
      <c r="AP17" s="50">
        <f t="shared" si="46"/>
        <v>1889596.5186663901</v>
      </c>
      <c r="AS17" t="s">
        <v>19</v>
      </c>
      <c r="AT17" s="6">
        <v>10.0868832718653</v>
      </c>
      <c r="AU17" s="6">
        <v>11.316500885253999</v>
      </c>
      <c r="AV17" s="6">
        <v>-13.449177695820399</v>
      </c>
      <c r="AW17" s="6" t="s">
        <v>27</v>
      </c>
      <c r="AX17" s="6">
        <v>1.03969485926181</v>
      </c>
      <c r="AY17">
        <v>18.695532163645801</v>
      </c>
      <c r="AZ17">
        <v>1.45188307291373</v>
      </c>
      <c r="BA17">
        <v>1401818334.4000001</v>
      </c>
      <c r="BB17">
        <v>1488747396.0869601</v>
      </c>
      <c r="BC17">
        <v>27.244308951661299</v>
      </c>
      <c r="BD17">
        <v>27.104405967773101</v>
      </c>
      <c r="BE17">
        <v>23.80887024483</v>
      </c>
      <c r="BF17" t="s">
        <v>161</v>
      </c>
      <c r="BG17">
        <v>0.71299147503419602</v>
      </c>
      <c r="BH17">
        <v>0.90203111042584605</v>
      </c>
      <c r="BI17">
        <v>1.46979672663122</v>
      </c>
      <c r="BJ17">
        <v>1.3131965045563301</v>
      </c>
      <c r="BK17">
        <v>1.3691990282314299</v>
      </c>
      <c r="BL17">
        <v>1.3333431873277699</v>
      </c>
      <c r="BM17">
        <v>69.892473118279597</v>
      </c>
      <c r="BN17">
        <v>3842.44</v>
      </c>
      <c r="BO17">
        <v>3914.78</v>
      </c>
      <c r="BP17" s="6">
        <v>1.79872700749465</v>
      </c>
      <c r="BQ17">
        <v>65.916230366500002</v>
      </c>
      <c r="BR17" s="6" t="s">
        <v>27</v>
      </c>
      <c r="BS17" s="6" t="s">
        <v>27</v>
      </c>
      <c r="BT17">
        <v>1889596.5186663901</v>
      </c>
      <c r="BU17">
        <v>96630280</v>
      </c>
      <c r="BV17">
        <v>94.880600000000001</v>
      </c>
      <c r="BW17" s="42">
        <v>31418</v>
      </c>
      <c r="BX17" s="6" t="s">
        <v>215</v>
      </c>
      <c r="BY17">
        <v>3754</v>
      </c>
      <c r="BZ17" s="6" t="s">
        <v>45</v>
      </c>
      <c r="CA17" s="6" t="str">
        <f t="shared" si="11"/>
        <v>GBP=</v>
      </c>
      <c r="CB17" s="43">
        <v>1.3451</v>
      </c>
      <c r="CE17" t="s">
        <v>19</v>
      </c>
      <c r="CF17" s="6" t="s">
        <v>50</v>
      </c>
    </row>
    <row r="18" spans="1:84" outlineLevel="1" x14ac:dyDescent="0.4">
      <c r="B18" t="s">
        <v>233</v>
      </c>
      <c r="C18" s="3" t="s">
        <v>5</v>
      </c>
      <c r="E18" t="s">
        <v>234</v>
      </c>
      <c r="F18" s="2"/>
      <c r="G18" t="str">
        <f t="shared" si="12"/>
        <v>GB0000811801</v>
      </c>
      <c r="H18" s="50">
        <f>(BU18*BY18)*CB18/100</f>
        <v>7368497350.8845873</v>
      </c>
      <c r="I18" s="7">
        <f t="shared" si="14"/>
        <v>94.961399999999998</v>
      </c>
      <c r="J18" s="51">
        <f t="shared" si="15"/>
        <v>31415</v>
      </c>
      <c r="K18" s="7" t="str">
        <f t="shared" si="16"/>
        <v>GBp</v>
      </c>
      <c r="L18" s="4">
        <f t="shared" si="17"/>
        <v>381.1</v>
      </c>
      <c r="M18" s="7">
        <f t="shared" si="18"/>
        <v>512.61761000000001</v>
      </c>
      <c r="N18" s="5"/>
      <c r="O18" s="7">
        <f t="shared" si="19"/>
        <v>37.098031572792799</v>
      </c>
      <c r="P18" s="7">
        <f t="shared" si="20"/>
        <v>10.7779380981363</v>
      </c>
      <c r="Q18" s="7">
        <f t="shared" si="21"/>
        <v>4.23010622266737</v>
      </c>
      <c r="R18" s="7">
        <f t="shared" si="22"/>
        <v>0.67785774202115001</v>
      </c>
      <c r="S18" s="7">
        <f t="shared" si="23"/>
        <v>0.70089181297541203</v>
      </c>
      <c r="T18" s="7" t="str">
        <f t="shared" si="24"/>
        <v>NULL</v>
      </c>
      <c r="U18" s="7">
        <f t="shared" si="25"/>
        <v>1.1900917099760799</v>
      </c>
      <c r="V18" s="50">
        <f t="shared" si="26"/>
        <v>1825713835.5599999</v>
      </c>
      <c r="W18" s="50">
        <f t="shared" si="27"/>
        <v>2531365918.6043501</v>
      </c>
      <c r="X18" s="7">
        <f t="shared" si="28"/>
        <v>27.876336560358141</v>
      </c>
      <c r="Y18" s="7">
        <f t="shared" si="29"/>
        <v>35.121186056636503</v>
      </c>
      <c r="Z18" s="7">
        <f t="shared" si="30"/>
        <v>30.472513082749899</v>
      </c>
      <c r="AA18" s="7">
        <f t="shared" si="31"/>
        <v>28.773303416365401</v>
      </c>
      <c r="AB18" s="7" t="str">
        <f t="shared" si="32"/>
        <v>#N/A</v>
      </c>
      <c r="AC18" s="7">
        <f t="shared" si="33"/>
        <v>1.06050543559962</v>
      </c>
      <c r="AD18" s="7">
        <f t="shared" si="34"/>
        <v>1.39198622394834</v>
      </c>
      <c r="AE18" s="7">
        <f t="shared" si="35"/>
        <v>1.7833830127221999</v>
      </c>
      <c r="AF18" s="7">
        <f t="shared" si="36"/>
        <v>1.5222538195594599</v>
      </c>
      <c r="AG18" s="7">
        <f t="shared" si="37"/>
        <v>2.3032991291678</v>
      </c>
      <c r="AH18" s="7">
        <f t="shared" si="38"/>
        <v>0.71713636347484599</v>
      </c>
      <c r="AI18" s="7">
        <f t="shared" si="39"/>
        <v>42.813455657492398</v>
      </c>
      <c r="AJ18" s="4">
        <f t="shared" si="40"/>
        <v>422.84800000000001</v>
      </c>
      <c r="AK18" s="4">
        <f t="shared" si="41"/>
        <v>432.471</v>
      </c>
      <c r="AL18" s="7">
        <f t="shared" si="42"/>
        <v>4.5442605726293701</v>
      </c>
      <c r="AM18" s="7">
        <f t="shared" si="43"/>
        <v>186.50306748470001</v>
      </c>
      <c r="AN18" s="7" t="str">
        <f t="shared" si="44"/>
        <v>NULL</v>
      </c>
      <c r="AO18" s="7" t="str">
        <f t="shared" si="45"/>
        <v>NULL</v>
      </c>
      <c r="AP18" s="50">
        <f t="shared" si="46"/>
        <v>18706324.693613201</v>
      </c>
      <c r="AS18" t="s">
        <v>234</v>
      </c>
      <c r="AT18" s="6">
        <v>37.098031572792799</v>
      </c>
      <c r="AU18" s="6">
        <v>10.7779380981363</v>
      </c>
      <c r="AV18" s="6">
        <v>4.23010622266737</v>
      </c>
      <c r="AW18" s="6">
        <v>0.67785774202115001</v>
      </c>
      <c r="AX18" s="6">
        <v>0.70089181297541203</v>
      </c>
      <c r="AY18" s="6" t="s">
        <v>27</v>
      </c>
      <c r="AZ18" s="6">
        <v>1.1900917099760799</v>
      </c>
      <c r="BA18">
        <v>1825713835.5599999</v>
      </c>
      <c r="BB18">
        <v>2531365918.6043501</v>
      </c>
      <c r="BC18">
        <v>35.121186056636503</v>
      </c>
      <c r="BD18">
        <v>30.472513082749899</v>
      </c>
      <c r="BE18">
        <v>28.773303416365401</v>
      </c>
      <c r="BF18" s="6" t="s">
        <v>161</v>
      </c>
      <c r="BG18">
        <v>1.06050543559962</v>
      </c>
      <c r="BH18">
        <v>1.39198622394834</v>
      </c>
      <c r="BI18">
        <v>1.7833830127221999</v>
      </c>
      <c r="BJ18">
        <v>1.5222538195594599</v>
      </c>
      <c r="BK18">
        <v>2.3032991291678</v>
      </c>
      <c r="BL18">
        <v>0.71713636347484599</v>
      </c>
      <c r="BM18" s="6">
        <v>42.813455657492398</v>
      </c>
      <c r="BN18">
        <v>422.84800000000001</v>
      </c>
      <c r="BO18">
        <v>432.471</v>
      </c>
      <c r="BP18" s="6">
        <v>4.5442605726293701</v>
      </c>
      <c r="BQ18" s="6">
        <v>186.50306748470001</v>
      </c>
      <c r="BR18" s="6" t="s">
        <v>27</v>
      </c>
      <c r="BS18" s="6" t="s">
        <v>27</v>
      </c>
      <c r="BT18" s="6">
        <v>18706324.693613201</v>
      </c>
      <c r="BU18" s="6">
        <v>1437425716</v>
      </c>
      <c r="BV18" s="6">
        <v>94.961399999999998</v>
      </c>
      <c r="BW18" s="41">
        <v>31415</v>
      </c>
      <c r="BX18" s="6" t="s">
        <v>235</v>
      </c>
      <c r="BY18" s="6">
        <v>381.1</v>
      </c>
      <c r="BZ18" s="6" t="s">
        <v>45</v>
      </c>
      <c r="CA18" s="6" t="str">
        <f t="shared" si="11"/>
        <v>GBP=</v>
      </c>
      <c r="CB18" s="43">
        <v>1.3451</v>
      </c>
      <c r="CE18" t="s">
        <v>20</v>
      </c>
      <c r="CF18" s="6" t="s">
        <v>214</v>
      </c>
    </row>
    <row r="19" spans="1:84" outlineLevel="1" x14ac:dyDescent="0.4">
      <c r="C19" s="3"/>
      <c r="F19" s="2"/>
      <c r="G19" s="8" t="s">
        <v>52</v>
      </c>
      <c r="H19" s="9"/>
      <c r="I19" s="53">
        <f>AVERAGE(I4:I18)</f>
        <v>95.469586666666657</v>
      </c>
      <c r="J19" s="10"/>
      <c r="K19" s="52"/>
      <c r="L19" s="52"/>
      <c r="M19" s="12"/>
      <c r="N19" s="12"/>
      <c r="O19" s="53">
        <f>AVERAGE(O4:O18)</f>
        <v>15.802885706936445</v>
      </c>
      <c r="P19" s="53">
        <f>AVERAGE(P4:P18)</f>
        <v>11.60191973094712</v>
      </c>
      <c r="Q19" s="53">
        <f t="shared" ref="Q19:AP19" si="47">AVERAGE(Q7:Q18)</f>
        <v>0.21738952297357059</v>
      </c>
      <c r="R19" s="53">
        <f t="shared" si="47"/>
        <v>2.3531563715246375</v>
      </c>
      <c r="S19" s="53">
        <f t="shared" si="47"/>
        <v>1.8289252528681272</v>
      </c>
      <c r="T19" s="53">
        <f t="shared" si="47"/>
        <v>29.905115748693113</v>
      </c>
      <c r="U19" s="53">
        <f t="shared" si="47"/>
        <v>1.1709723712081965</v>
      </c>
      <c r="V19" s="53">
        <f t="shared" si="47"/>
        <v>2438049973.4978337</v>
      </c>
      <c r="W19" s="53">
        <f t="shared" si="47"/>
        <v>2271153949.2469325</v>
      </c>
      <c r="X19" s="53">
        <f t="shared" si="47"/>
        <v>-0.72857983853743546</v>
      </c>
      <c r="Y19" s="53">
        <f t="shared" si="47"/>
        <v>34.211998865812035</v>
      </c>
      <c r="Z19" s="53">
        <f t="shared" si="47"/>
        <v>34.398503322800011</v>
      </c>
      <c r="AA19" s="53">
        <f t="shared" si="47"/>
        <v>31.871136422124039</v>
      </c>
      <c r="AB19" s="53">
        <f t="shared" si="47"/>
        <v>1.1536999999999999</v>
      </c>
      <c r="AC19" s="53">
        <f t="shared" si="47"/>
        <v>0.82568084636660088</v>
      </c>
      <c r="AD19" s="53">
        <f t="shared" si="47"/>
        <v>1.1131984972472102</v>
      </c>
      <c r="AE19" s="53">
        <f t="shared" si="47"/>
        <v>1.4245826919024784</v>
      </c>
      <c r="AF19" s="53">
        <f t="shared" si="47"/>
        <v>1.2830538448798579</v>
      </c>
      <c r="AG19" s="53">
        <f t="shared" si="47"/>
        <v>1.5973399826963639</v>
      </c>
      <c r="AH19" s="53">
        <f t="shared" si="47"/>
        <v>1.0123987772837211</v>
      </c>
      <c r="AI19" s="53">
        <f t="shared" si="47"/>
        <v>55.112080765345659</v>
      </c>
      <c r="AJ19" s="55">
        <f t="shared" si="47"/>
        <v>1748.6996299816667</v>
      </c>
      <c r="AK19" s="55">
        <f t="shared" si="47"/>
        <v>1805.0578237316668</v>
      </c>
      <c r="AL19" s="53">
        <f t="shared" si="47"/>
        <v>3.5447599701223993</v>
      </c>
      <c r="AM19" s="53">
        <f t="shared" si="47"/>
        <v>51.840516477949997</v>
      </c>
      <c r="AN19" s="53">
        <f t="shared" si="47"/>
        <v>5.0169538089756802</v>
      </c>
      <c r="AO19" s="53">
        <f t="shared" si="47"/>
        <v>3.5103180589032519</v>
      </c>
      <c r="AP19" s="13">
        <f t="shared" si="47"/>
        <v>11990342.058927337</v>
      </c>
      <c r="AS19" s="6"/>
      <c r="AT19" s="6"/>
      <c r="AU19" s="6"/>
      <c r="AV19" s="6"/>
      <c r="AX19" s="6"/>
      <c r="BI19" s="6"/>
      <c r="BM19" s="6"/>
      <c r="BP19" s="6"/>
      <c r="BT19" s="6"/>
      <c r="BU19" s="6"/>
      <c r="BX19" s="6"/>
      <c r="CA19" s="6"/>
      <c r="CE19" s="6"/>
    </row>
    <row r="20" spans="1:84" outlineLevel="1" x14ac:dyDescent="0.4">
      <c r="C20" s="3"/>
      <c r="F20" s="2"/>
      <c r="G20" s="11"/>
      <c r="H20" s="11"/>
      <c r="I20" s="11"/>
      <c r="J20" s="11"/>
      <c r="K20" s="11"/>
      <c r="L20" s="11"/>
      <c r="M20" s="11"/>
      <c r="N20" s="11"/>
      <c r="O20" s="57"/>
      <c r="P20" s="57"/>
      <c r="Q20" s="57"/>
      <c r="R20" s="57"/>
      <c r="S20" s="57"/>
      <c r="T20" s="57"/>
      <c r="U20" s="57"/>
      <c r="V20" s="11"/>
      <c r="W20" s="11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11"/>
      <c r="AK20" s="11"/>
      <c r="AL20" s="57"/>
      <c r="AM20" s="57"/>
      <c r="AN20" s="57"/>
      <c r="AO20" s="57"/>
      <c r="AP20" s="11"/>
      <c r="AS20" s="6"/>
      <c r="AT20" s="6"/>
      <c r="AU20" s="6"/>
      <c r="AV20" s="6"/>
      <c r="AX20" s="6"/>
      <c r="BM20" s="6"/>
      <c r="BT20" s="6"/>
      <c r="BU20" s="6"/>
      <c r="CA20" s="6"/>
      <c r="CE20" s="6"/>
    </row>
    <row r="21" spans="1:84" x14ac:dyDescent="0.4">
      <c r="A21" s="1" t="s">
        <v>196</v>
      </c>
      <c r="B21" s="1"/>
      <c r="C21" s="1" t="s">
        <v>21</v>
      </c>
      <c r="D21" s="1"/>
      <c r="E21" s="1" t="s">
        <v>22</v>
      </c>
      <c r="F21" s="2"/>
      <c r="G21" s="1" t="str">
        <f>BX21</f>
        <v>DE000A12DM80</v>
      </c>
      <c r="H21" s="45">
        <f>(BU21*BY21)*CB21</f>
        <v>9910636103.2339993</v>
      </c>
      <c r="I21" s="46">
        <f>BV21</f>
        <v>97.052700000000002</v>
      </c>
      <c r="J21" s="47">
        <f>BW21</f>
        <v>42290</v>
      </c>
      <c r="K21" s="46" t="str">
        <f>BZ21</f>
        <v>EUR</v>
      </c>
      <c r="L21" s="48">
        <f>BY21</f>
        <v>117.8</v>
      </c>
      <c r="M21" s="46">
        <f>BY21*CB21</f>
        <v>137.23699999999999</v>
      </c>
      <c r="N21" s="49"/>
      <c r="O21" s="46">
        <f>AT21</f>
        <v>53.103414048718001</v>
      </c>
      <c r="P21" s="46">
        <f t="shared" ref="P21:P22" si="48">AU21</f>
        <v>32.527891399254401</v>
      </c>
      <c r="Q21" s="46">
        <f t="shared" ref="Q21:Q22" si="49">AV21</f>
        <v>3.8832478280598202</v>
      </c>
      <c r="R21" s="46" t="str">
        <f t="shared" ref="R21:R22" si="50">AW21</f>
        <v>NULL</v>
      </c>
      <c r="S21" s="46">
        <f t="shared" ref="S21:S22" si="51">AX21</f>
        <v>5.9658200596729598</v>
      </c>
      <c r="T21" s="46">
        <f t="shared" ref="T21:T22" si="52">AY21</f>
        <v>34.345977114354298</v>
      </c>
      <c r="U21" s="46">
        <f t="shared" ref="U21:U22" si="53">AZ21</f>
        <v>15.586926581205599</v>
      </c>
      <c r="V21" s="45">
        <f t="shared" ref="V21:V22" si="54">BA21</f>
        <v>18616138.800000001</v>
      </c>
      <c r="W21" s="45">
        <f t="shared" ref="W21:W22" si="55">BB21</f>
        <v>15811430.5826087</v>
      </c>
      <c r="X21" s="46">
        <f>((W21-V21)/W21)*100</f>
        <v>-17.738484843213705</v>
      </c>
      <c r="Y21" s="46">
        <f>BC21</f>
        <v>24.166311680945</v>
      </c>
      <c r="Z21" s="46">
        <f t="shared" ref="Z21:Z22" si="56">BD21</f>
        <v>23.902831819757498</v>
      </c>
      <c r="AA21" s="46">
        <f t="shared" ref="AA21:AA22" si="57">BE21</f>
        <v>23.182436185434799</v>
      </c>
      <c r="AB21" s="46" t="str">
        <f t="shared" ref="AB21:AB22" si="58">BF21</f>
        <v>#N/A</v>
      </c>
      <c r="AC21" s="46">
        <f t="shared" ref="AC21:AC22" si="59">BG21</f>
        <v>0.62598818196378003</v>
      </c>
      <c r="AD21" s="46">
        <f t="shared" ref="AD21:AD22" si="60">BH21</f>
        <v>0.54015243415224501</v>
      </c>
      <c r="AE21" s="46">
        <f t="shared" ref="AE21:AE22" si="61">BI21</f>
        <v>0.64010292797956903</v>
      </c>
      <c r="AF21" s="46">
        <f t="shared" ref="AF21:AF22" si="62">BJ21</f>
        <v>0.76006785858442705</v>
      </c>
      <c r="AG21" s="46">
        <f t="shared" ref="AG21:AG22" si="63">BK21</f>
        <v>0.18432438375558999</v>
      </c>
      <c r="AH21" s="46">
        <f t="shared" ref="AH21:AH22" si="64">BL21</f>
        <v>1.2592975864290099</v>
      </c>
      <c r="AI21" s="46">
        <f t="shared" ref="AI21:AI22" si="65">BM21</f>
        <v>44.162436548223397</v>
      </c>
      <c r="AJ21" s="48">
        <f t="shared" ref="AJ21:AJ22" si="66">BN21</f>
        <v>118.304</v>
      </c>
      <c r="AK21" s="48">
        <f t="shared" ref="AK21:AK22" si="67">BO21</f>
        <v>100.371</v>
      </c>
      <c r="AL21" s="46">
        <f t="shared" ref="AL21:AL22" si="68">BP21</f>
        <v>1.1214953271028001</v>
      </c>
      <c r="AM21" s="46">
        <f t="shared" ref="AM21:AM22" si="69">BQ21</f>
        <v>59.1178722302</v>
      </c>
      <c r="AN21" s="46" t="str">
        <f t="shared" ref="AN21:AN22" si="70">BR21</f>
        <v>NULL</v>
      </c>
      <c r="AO21" s="46" t="str">
        <f t="shared" ref="AO21:AO22" si="71">BS21</f>
        <v>NULL</v>
      </c>
      <c r="AP21" s="45">
        <f t="shared" ref="AP21:AP22" si="72">BT21</f>
        <v>299704.19822412101</v>
      </c>
      <c r="AS21" s="1" t="s">
        <v>22</v>
      </c>
      <c r="AT21" s="6">
        <v>53.103414048718001</v>
      </c>
      <c r="AU21" s="6">
        <v>32.527891399254401</v>
      </c>
      <c r="AV21" s="6">
        <v>3.8832478280598202</v>
      </c>
      <c r="AW21" s="6" t="s">
        <v>27</v>
      </c>
      <c r="AX21" s="6">
        <v>5.9658200596729598</v>
      </c>
      <c r="AY21">
        <v>34.345977114354298</v>
      </c>
      <c r="AZ21">
        <v>15.586926581205599</v>
      </c>
      <c r="BA21">
        <v>18616138.800000001</v>
      </c>
      <c r="BB21">
        <v>15811430.5826087</v>
      </c>
      <c r="BC21">
        <v>24.166311680945</v>
      </c>
      <c r="BD21">
        <v>23.902831819757498</v>
      </c>
      <c r="BE21">
        <v>23.182436185434799</v>
      </c>
      <c r="BF21" t="s">
        <v>161</v>
      </c>
      <c r="BG21">
        <v>0.62598818196378003</v>
      </c>
      <c r="BH21">
        <v>0.54015243415224501</v>
      </c>
      <c r="BI21">
        <v>0.64010292797956903</v>
      </c>
      <c r="BJ21">
        <v>0.76006785858442705</v>
      </c>
      <c r="BK21">
        <v>0.18432438375558999</v>
      </c>
      <c r="BL21">
        <v>1.2592975864290099</v>
      </c>
      <c r="BM21" s="6">
        <v>44.162436548223397</v>
      </c>
      <c r="BN21">
        <v>118.304</v>
      </c>
      <c r="BO21">
        <v>100.371</v>
      </c>
      <c r="BP21">
        <v>1.1214953271028001</v>
      </c>
      <c r="BQ21">
        <v>59.1178722302</v>
      </c>
      <c r="BR21" s="6" t="s">
        <v>27</v>
      </c>
      <c r="BS21" s="6" t="s">
        <v>27</v>
      </c>
      <c r="BT21" s="6">
        <v>299704.19822412101</v>
      </c>
      <c r="BU21" s="6">
        <v>72215482</v>
      </c>
      <c r="BV21">
        <v>97.052700000000002</v>
      </c>
      <c r="BW21" s="42">
        <v>42290</v>
      </c>
      <c r="BX21" s="6" t="s">
        <v>201</v>
      </c>
      <c r="BY21">
        <v>117.8</v>
      </c>
      <c r="BZ21" s="6" t="s">
        <v>202</v>
      </c>
      <c r="CA21" s="6" t="str">
        <f t="shared" si="11"/>
        <v>EUR=</v>
      </c>
      <c r="CB21" s="43">
        <v>1.165</v>
      </c>
      <c r="CE21" s="1" t="s">
        <v>22</v>
      </c>
      <c r="CF21" s="6" t="s">
        <v>196</v>
      </c>
    </row>
    <row r="22" spans="1:84" outlineLevel="1" x14ac:dyDescent="0.4">
      <c r="B22" t="s">
        <v>196</v>
      </c>
      <c r="C22" t="s">
        <v>21</v>
      </c>
      <c r="E22" t="s">
        <v>51</v>
      </c>
      <c r="F22" s="2"/>
      <c r="G22" t="str">
        <f t="shared" ref="G22" si="73">BX22</f>
        <v>GB00BGDT3G23</v>
      </c>
      <c r="H22" s="50">
        <f>(BU22*BY22)*CB22/100</f>
        <v>8238541599.1114111</v>
      </c>
      <c r="I22" s="7">
        <f t="shared" ref="I22" si="74">BV22</f>
        <v>99.548699999999997</v>
      </c>
      <c r="J22" s="51">
        <f t="shared" ref="J22" si="75">BW22</f>
        <v>38786</v>
      </c>
      <c r="K22" s="7" t="str">
        <f t="shared" ref="K22" si="76">BZ22</f>
        <v>GBp</v>
      </c>
      <c r="L22" s="4">
        <f t="shared" ref="L22" si="77">BY22</f>
        <v>791</v>
      </c>
      <c r="M22" s="7">
        <f t="shared" ref="M22" si="78">BY22*CB22</f>
        <v>1063.9740999999999</v>
      </c>
      <c r="N22" s="5"/>
      <c r="O22" s="7">
        <f t="shared" ref="O22" si="79">AT22</f>
        <v>30.263461095322199</v>
      </c>
      <c r="P22" s="7">
        <f t="shared" si="48"/>
        <v>25.496904682250999</v>
      </c>
      <c r="Q22" s="7">
        <f t="shared" si="49"/>
        <v>2.5888332844586999</v>
      </c>
      <c r="R22" s="7">
        <f t="shared" si="50"/>
        <v>2.29701843984243</v>
      </c>
      <c r="S22" s="7">
        <f t="shared" si="51"/>
        <v>74.706044655113502</v>
      </c>
      <c r="T22" s="7">
        <f t="shared" si="52"/>
        <v>27.5774667281947</v>
      </c>
      <c r="U22" s="7">
        <f t="shared" si="53"/>
        <v>14.9002554920415</v>
      </c>
      <c r="V22" s="50">
        <f t="shared" si="54"/>
        <v>2449204964.48</v>
      </c>
      <c r="W22" s="50">
        <f t="shared" si="55"/>
        <v>1483514780.6434801</v>
      </c>
      <c r="X22" s="7">
        <f t="shared" ref="X22" si="80">((W22-V22)/W22)*100</f>
        <v>-65.094746371023575</v>
      </c>
      <c r="Y22" s="7">
        <f t="shared" ref="Y22" si="81">BC22</f>
        <v>21.838112582709702</v>
      </c>
      <c r="Z22" s="7">
        <f t="shared" si="56"/>
        <v>24.8970611094669</v>
      </c>
      <c r="AA22" s="7">
        <f t="shared" si="57"/>
        <v>23.280895506234199</v>
      </c>
      <c r="AB22" s="7" t="str">
        <f t="shared" si="58"/>
        <v>#N/A</v>
      </c>
      <c r="AC22" s="7">
        <f t="shared" si="59"/>
        <v>0.98057534657119205</v>
      </c>
      <c r="AD22" s="7">
        <f t="shared" si="60"/>
        <v>0.73444373944956398</v>
      </c>
      <c r="AE22" s="7">
        <f t="shared" si="61"/>
        <v>1.1140095719314</v>
      </c>
      <c r="AF22" s="7">
        <f t="shared" si="62"/>
        <v>1.07600530528122</v>
      </c>
      <c r="AG22" s="7">
        <f t="shared" si="63"/>
        <v>0.68773141244856795</v>
      </c>
      <c r="AH22" s="7">
        <f t="shared" si="64"/>
        <v>1.68776235051067</v>
      </c>
      <c r="AI22" s="7">
        <f t="shared" si="65"/>
        <v>48.422496570644697</v>
      </c>
      <c r="AJ22" s="4">
        <f t="shared" si="66"/>
        <v>782.82799999999997</v>
      </c>
      <c r="AK22" s="4">
        <f t="shared" si="67"/>
        <v>701.18200000000002</v>
      </c>
      <c r="AL22" s="7">
        <f t="shared" si="68"/>
        <v>1.28807106598985</v>
      </c>
      <c r="AM22" s="7">
        <f t="shared" si="69"/>
        <v>39.443109702000001</v>
      </c>
      <c r="AN22" s="7" t="str">
        <f t="shared" si="70"/>
        <v>NULL</v>
      </c>
      <c r="AO22" s="7" t="str">
        <f t="shared" si="71"/>
        <v>NULL</v>
      </c>
      <c r="AP22" s="50">
        <f t="shared" si="72"/>
        <v>9263639.3494225591</v>
      </c>
      <c r="AS22" t="s">
        <v>51</v>
      </c>
      <c r="AT22" s="6">
        <v>30.263461095322199</v>
      </c>
      <c r="AU22" s="6">
        <v>25.496904682250999</v>
      </c>
      <c r="AV22" s="6">
        <v>2.5888332844586999</v>
      </c>
      <c r="AW22">
        <v>2.29701843984243</v>
      </c>
      <c r="AX22" s="6">
        <v>74.706044655113502</v>
      </c>
      <c r="AY22">
        <v>27.5774667281947</v>
      </c>
      <c r="AZ22">
        <v>14.9002554920415</v>
      </c>
      <c r="BA22">
        <v>2449204964.48</v>
      </c>
      <c r="BB22">
        <v>1483514780.6434801</v>
      </c>
      <c r="BC22">
        <v>21.838112582709702</v>
      </c>
      <c r="BD22">
        <v>24.8970611094669</v>
      </c>
      <c r="BE22">
        <v>23.280895506234199</v>
      </c>
      <c r="BF22" t="s">
        <v>161</v>
      </c>
      <c r="BG22">
        <v>0.98057534657119205</v>
      </c>
      <c r="BH22">
        <v>0.73444373944956398</v>
      </c>
      <c r="BI22" s="6">
        <v>1.1140095719314</v>
      </c>
      <c r="BJ22">
        <v>1.07600530528122</v>
      </c>
      <c r="BK22">
        <v>0.68773141244856795</v>
      </c>
      <c r="BL22">
        <v>1.68776235051067</v>
      </c>
      <c r="BM22" s="6">
        <v>48.422496570644697</v>
      </c>
      <c r="BN22">
        <v>782.82799999999997</v>
      </c>
      <c r="BO22">
        <v>701.18200000000002</v>
      </c>
      <c r="BP22" s="6">
        <v>1.28807106598985</v>
      </c>
      <c r="BQ22">
        <v>39.443109702000001</v>
      </c>
      <c r="BR22" s="6" t="s">
        <v>27</v>
      </c>
      <c r="BS22" s="6" t="s">
        <v>27</v>
      </c>
      <c r="BT22" s="6">
        <v>9263639.3494225591</v>
      </c>
      <c r="BU22" s="6">
        <v>774317871</v>
      </c>
      <c r="BV22">
        <v>99.548699999999997</v>
      </c>
      <c r="BW22" s="42">
        <v>38786</v>
      </c>
      <c r="BX22" s="6" t="s">
        <v>203</v>
      </c>
      <c r="BY22">
        <v>791</v>
      </c>
      <c r="BZ22" s="6" t="s">
        <v>45</v>
      </c>
      <c r="CA22" s="6" t="str">
        <f t="shared" si="11"/>
        <v>GBP=</v>
      </c>
      <c r="CB22" s="43">
        <v>1.3451</v>
      </c>
      <c r="CE22" t="s">
        <v>51</v>
      </c>
      <c r="CF22" s="6" t="s">
        <v>197</v>
      </c>
    </row>
    <row r="23" spans="1:84" outlineLevel="1" x14ac:dyDescent="0.4">
      <c r="B23" t="s">
        <v>197</v>
      </c>
      <c r="C23" t="s">
        <v>21</v>
      </c>
      <c r="E23" t="s">
        <v>23</v>
      </c>
      <c r="F23" s="2"/>
      <c r="G23" t="str">
        <f t="shared" ref="G23" si="82">BX23</f>
        <v>AU000000DHG9</v>
      </c>
      <c r="H23" s="50">
        <f t="shared" ref="H23" si="83">(BU23*BY23)*CB23</f>
        <v>1823420911.4231761</v>
      </c>
      <c r="I23" s="7">
        <f t="shared" ref="I23" si="84">BV23</f>
        <v>22.657699999999998</v>
      </c>
      <c r="J23" s="51">
        <f t="shared" ref="J23" si="85">BW23</f>
        <v>43055</v>
      </c>
      <c r="K23" s="7" t="str">
        <f t="shared" ref="K23" si="86">BZ23</f>
        <v>AUD</v>
      </c>
      <c r="L23" s="4">
        <f t="shared" ref="L23" si="87">BY23</f>
        <v>4.42</v>
      </c>
      <c r="M23" s="7">
        <f t="shared" ref="M23" si="88">BY23*CB23</f>
        <v>2.8800719999999997</v>
      </c>
      <c r="N23" s="5"/>
      <c r="O23" s="7">
        <f t="shared" ref="O23" si="89">AT23</f>
        <v>51.339153827921301</v>
      </c>
      <c r="P23" s="7">
        <f t="shared" ref="P23" si="90">AU23</f>
        <v>40.867903773584899</v>
      </c>
      <c r="Q23" s="7" t="str">
        <f t="shared" ref="Q23" si="91">AV23</f>
        <v>NULL</v>
      </c>
      <c r="R23" s="7" t="str">
        <f t="shared" ref="R23" si="92">AW23</f>
        <v>NULL</v>
      </c>
      <c r="S23" s="7">
        <f t="shared" ref="S23" si="93">AX23</f>
        <v>2.4626961674959502</v>
      </c>
      <c r="T23" s="7">
        <f t="shared" ref="T23" si="94">AY23</f>
        <v>23.248510765094</v>
      </c>
      <c r="U23" s="7">
        <f t="shared" ref="U23" si="95">AZ23</f>
        <v>6.7627044397781804</v>
      </c>
      <c r="V23" s="50">
        <f t="shared" ref="V23" si="96">BA23</f>
        <v>5774214.0885721501</v>
      </c>
      <c r="W23" s="50">
        <f t="shared" ref="W23" si="97">BB23</f>
        <v>2399371.5583481598</v>
      </c>
      <c r="X23" s="7">
        <f t="shared" ref="X23" si="98">((W23-V23)/W23)*100</f>
        <v>-140.65526943844372</v>
      </c>
      <c r="Y23" s="7">
        <f t="shared" ref="Y23" si="99">BC23</f>
        <v>4.0832818320142197</v>
      </c>
      <c r="Z23" s="7">
        <f t="shared" ref="Z23" si="100">BD23</f>
        <v>16.679412073152601</v>
      </c>
      <c r="AA23" s="7">
        <f t="shared" ref="AA23" si="101">BE23</f>
        <v>44.578923703316697</v>
      </c>
      <c r="AB23" s="7" t="str">
        <f t="shared" ref="AB23" si="102">BF23</f>
        <v>#N/A</v>
      </c>
      <c r="AC23" s="7">
        <f t="shared" ref="AC23" si="103">BG23</f>
        <v>0.421496871482407</v>
      </c>
      <c r="AD23" s="7">
        <f t="shared" ref="AD23" si="104">BH23</f>
        <v>3.6673858709753003E-2</v>
      </c>
      <c r="AE23" s="7">
        <f t="shared" ref="AE23" si="105">BI23</f>
        <v>0.86096293301782401</v>
      </c>
      <c r="AF23" s="7">
        <f t="shared" ref="AF23" si="106">BJ23</f>
        <v>0.90730771470325999</v>
      </c>
      <c r="AG23" s="7">
        <f t="shared" ref="AG23" si="107">BK23</f>
        <v>1.3790186891957501</v>
      </c>
      <c r="AH23" s="7">
        <f t="shared" ref="AH23" si="108">BL23</f>
        <v>-5.1705426568399995E-4</v>
      </c>
      <c r="AI23" s="7">
        <f t="shared" ref="AI23" si="109">BM23</f>
        <v>66.666666666667197</v>
      </c>
      <c r="AJ23" s="4">
        <f t="shared" ref="AJ23" si="110">BN23</f>
        <v>4.3018110280000004</v>
      </c>
      <c r="AK23" s="4">
        <f t="shared" ref="AK23" si="111">BO23</f>
        <v>3.6135428255000002</v>
      </c>
      <c r="AL23" s="7">
        <f t="shared" ref="AL23" si="112">BP23</f>
        <v>1.9392372330316701</v>
      </c>
      <c r="AM23" s="7">
        <f t="shared" ref="AM23" si="113">BQ23</f>
        <v>87.246777163900006</v>
      </c>
      <c r="AN23" s="7" t="str">
        <f t="shared" ref="AN23" si="114">BR23</f>
        <v>NULL</v>
      </c>
      <c r="AO23" s="7" t="str">
        <f t="shared" ref="AO23" si="115">BS23</f>
        <v>NULL</v>
      </c>
      <c r="AP23" s="50">
        <f t="shared" ref="AP23" si="116">BT23</f>
        <v>5657655.2983333496</v>
      </c>
      <c r="AS23" t="s">
        <v>23</v>
      </c>
      <c r="AT23" s="6">
        <v>51.339153827921301</v>
      </c>
      <c r="AU23" s="6">
        <v>40.867903773584899</v>
      </c>
      <c r="AV23" s="6" t="s">
        <v>27</v>
      </c>
      <c r="AW23" s="6" t="s">
        <v>27</v>
      </c>
      <c r="AX23" s="6">
        <v>2.4626961674959502</v>
      </c>
      <c r="AY23">
        <v>23.248510765094</v>
      </c>
      <c r="AZ23">
        <v>6.7627044397781804</v>
      </c>
      <c r="BA23">
        <v>5774214.0885721501</v>
      </c>
      <c r="BB23">
        <v>2399371.5583481598</v>
      </c>
      <c r="BC23">
        <v>4.0832818320142197</v>
      </c>
      <c r="BD23">
        <v>16.679412073152601</v>
      </c>
      <c r="BE23">
        <v>44.578923703316697</v>
      </c>
      <c r="BF23" t="s">
        <v>161</v>
      </c>
      <c r="BG23">
        <v>0.421496871482407</v>
      </c>
      <c r="BH23">
        <v>3.6673858709753003E-2</v>
      </c>
      <c r="BI23">
        <v>0.86096293301782401</v>
      </c>
      <c r="BJ23">
        <v>0.90730771470325999</v>
      </c>
      <c r="BK23">
        <v>1.3790186891957501</v>
      </c>
      <c r="BL23">
        <v>-5.1705426568399995E-4</v>
      </c>
      <c r="BM23" s="6">
        <v>66.666666666667197</v>
      </c>
      <c r="BN23">
        <v>4.3018110280000004</v>
      </c>
      <c r="BO23">
        <v>3.6135428255000002</v>
      </c>
      <c r="BP23">
        <v>1.9392372330316701</v>
      </c>
      <c r="BQ23">
        <v>87.246777163900006</v>
      </c>
      <c r="BR23" s="6" t="s">
        <v>27</v>
      </c>
      <c r="BS23" s="6" t="s">
        <v>27</v>
      </c>
      <c r="BT23" s="6">
        <v>5657655.2983333496</v>
      </c>
      <c r="BU23" s="6">
        <v>633116433</v>
      </c>
      <c r="BV23">
        <v>22.657699999999998</v>
      </c>
      <c r="BW23" s="42">
        <v>43055</v>
      </c>
      <c r="BX23" s="6" t="s">
        <v>204</v>
      </c>
      <c r="BY23">
        <v>4.42</v>
      </c>
      <c r="BZ23" s="6" t="s">
        <v>205</v>
      </c>
      <c r="CA23" s="6" t="str">
        <f t="shared" si="11"/>
        <v>AUD=</v>
      </c>
      <c r="CB23" s="43">
        <v>0.65159999999999996</v>
      </c>
      <c r="CE23" t="s">
        <v>23</v>
      </c>
      <c r="CF23" s="6" t="s">
        <v>198</v>
      </c>
    </row>
    <row r="24" spans="1:84" outlineLevel="1" x14ac:dyDescent="0.4">
      <c r="F24" s="2"/>
      <c r="G24" s="8" t="s">
        <v>52</v>
      </c>
      <c r="H24" s="9"/>
      <c r="I24" s="53">
        <f>AVERAGE(I21:I23)</f>
        <v>73.086366666666677</v>
      </c>
      <c r="J24" s="10"/>
      <c r="K24" s="10"/>
      <c r="L24" s="10"/>
      <c r="M24" s="14"/>
      <c r="N24" s="14"/>
      <c r="O24" s="53">
        <f>AVERAGE(O21:O23)</f>
        <v>44.902009657320498</v>
      </c>
      <c r="P24" s="53">
        <f>AVERAGE(P21:P23)</f>
        <v>32.964233285030097</v>
      </c>
      <c r="Q24" s="53">
        <f>AVERAGE(Q21:Q23)</f>
        <v>3.23604055625926</v>
      </c>
      <c r="R24" s="53">
        <f t="shared" ref="R24:AO24" si="117">AVERAGE(R21:R23)</f>
        <v>2.29701843984243</v>
      </c>
      <c r="S24" s="53">
        <f t="shared" si="117"/>
        <v>27.711520294094139</v>
      </c>
      <c r="T24" s="53">
        <f t="shared" si="117"/>
        <v>28.390651535881002</v>
      </c>
      <c r="U24" s="53">
        <f t="shared" si="117"/>
        <v>12.416628837675093</v>
      </c>
      <c r="V24" s="13">
        <f t="shared" si="117"/>
        <v>824531772.45619071</v>
      </c>
      <c r="W24" s="13">
        <f t="shared" si="117"/>
        <v>500575194.26147896</v>
      </c>
      <c r="X24" s="53">
        <f t="shared" si="117"/>
        <v>-74.496166884227009</v>
      </c>
      <c r="Y24" s="53">
        <f t="shared" si="117"/>
        <v>16.695902031889641</v>
      </c>
      <c r="Z24" s="53">
        <f t="shared" si="117"/>
        <v>21.826435000792333</v>
      </c>
      <c r="AA24" s="53">
        <f t="shared" si="117"/>
        <v>30.347418464995229</v>
      </c>
      <c r="AB24" s="53" t="e">
        <f t="shared" si="117"/>
        <v>#DIV/0!</v>
      </c>
      <c r="AC24" s="53">
        <f t="shared" si="117"/>
        <v>0.67602013333912636</v>
      </c>
      <c r="AD24" s="53">
        <f t="shared" si="117"/>
        <v>0.43709001077052068</v>
      </c>
      <c r="AE24" s="53">
        <f t="shared" si="117"/>
        <v>0.87169181097626447</v>
      </c>
      <c r="AF24" s="53">
        <f t="shared" si="117"/>
        <v>0.91446029285630237</v>
      </c>
      <c r="AG24" s="53">
        <f t="shared" si="117"/>
        <v>0.75035816179996928</v>
      </c>
      <c r="AH24" s="53">
        <f t="shared" si="117"/>
        <v>0.982180960891332</v>
      </c>
      <c r="AI24" s="53">
        <f t="shared" si="117"/>
        <v>53.083866595178428</v>
      </c>
      <c r="AJ24" s="13">
        <f t="shared" si="117"/>
        <v>301.81127034266666</v>
      </c>
      <c r="AK24" s="13">
        <f t="shared" si="117"/>
        <v>268.38884760849999</v>
      </c>
      <c r="AL24" s="53">
        <f t="shared" si="117"/>
        <v>1.4496012087081065</v>
      </c>
      <c r="AM24" s="53">
        <f t="shared" si="117"/>
        <v>61.935919698700012</v>
      </c>
      <c r="AN24" s="53" t="e">
        <f t="shared" si="117"/>
        <v>#DIV/0!</v>
      </c>
      <c r="AO24" s="53" t="e">
        <f t="shared" si="117"/>
        <v>#DIV/0!</v>
      </c>
      <c r="AP24" s="13">
        <f>AVERAGE(AP21:AP23)</f>
        <v>5073666.2819933435</v>
      </c>
    </row>
    <row r="25" spans="1:84" x14ac:dyDescent="0.4">
      <c r="F25" s="2"/>
      <c r="G25" s="11"/>
      <c r="H25" s="11"/>
      <c r="I25" s="11"/>
      <c r="J25" s="11"/>
      <c r="K25" s="11"/>
      <c r="L25" s="11"/>
      <c r="M25" s="11"/>
      <c r="N25" s="11"/>
      <c r="O25" s="57"/>
      <c r="P25" s="57"/>
      <c r="Q25" s="57"/>
      <c r="R25" s="57"/>
      <c r="S25" s="57"/>
      <c r="T25" s="57"/>
      <c r="U25" s="57"/>
      <c r="V25" s="11"/>
      <c r="W25" s="11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11"/>
      <c r="AK25" s="11"/>
      <c r="AL25" s="57"/>
      <c r="AM25" s="57"/>
      <c r="AN25" s="57"/>
      <c r="AO25" s="57"/>
      <c r="AP25" s="11"/>
    </row>
  </sheetData>
  <pageMargins left="0.7" right="0.7" top="0.78740157499999996" bottom="0.78740157499999996" header="0.3" footer="0.3"/>
  <pageSetup orientation="portrait" r:id="rId1"/>
  <customProperties>
    <customPr name="REFI_OFFICE_FUNCTION_CLICK_THROUGH_WORKSHEET_NAME" r:id="rId2"/>
    <customPr name="REFI_OFFICE_FUNCTION_DATA" r:id="rId3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F9012-A9BE-4EE7-9A5A-71BAA51ADDF2}">
  <dimension ref="R4:AE23"/>
  <sheetViews>
    <sheetView workbookViewId="0"/>
  </sheetViews>
  <sheetFormatPr baseColWidth="10" defaultRowHeight="14.6" x14ac:dyDescent="0.4"/>
  <sheetData>
    <row r="4" spans="18:31" x14ac:dyDescent="0.4">
      <c r="R4" t="s">
        <v>53</v>
      </c>
      <c r="S4" t="s">
        <v>53</v>
      </c>
      <c r="T4" t="s">
        <v>53</v>
      </c>
      <c r="U4" t="s">
        <v>154</v>
      </c>
      <c r="V4" t="s">
        <v>57</v>
      </c>
      <c r="W4" t="s">
        <v>155</v>
      </c>
      <c r="X4" t="s">
        <v>156</v>
      </c>
      <c r="Y4" t="s">
        <v>157</v>
      </c>
      <c r="Z4" t="s">
        <v>158</v>
      </c>
      <c r="AE4" t="s">
        <v>153</v>
      </c>
    </row>
    <row r="5" spans="18:31" x14ac:dyDescent="0.4">
      <c r="R5" t="s">
        <v>53</v>
      </c>
      <c r="S5" t="s">
        <v>53</v>
      </c>
      <c r="T5" t="s">
        <v>53</v>
      </c>
      <c r="U5" t="s">
        <v>154</v>
      </c>
      <c r="V5" t="s">
        <v>57</v>
      </c>
      <c r="W5" t="s">
        <v>155</v>
      </c>
      <c r="X5" t="s">
        <v>156</v>
      </c>
      <c r="Y5" t="s">
        <v>157</v>
      </c>
      <c r="Z5" t="s">
        <v>158</v>
      </c>
      <c r="AE5" t="s">
        <v>153</v>
      </c>
    </row>
    <row r="6" spans="18:31" x14ac:dyDescent="0.4">
      <c r="R6" t="s">
        <v>53</v>
      </c>
      <c r="S6" t="s">
        <v>53</v>
      </c>
      <c r="T6" t="s">
        <v>53</v>
      </c>
      <c r="U6" t="s">
        <v>154</v>
      </c>
      <c r="V6" t="s">
        <v>57</v>
      </c>
      <c r="W6" t="s">
        <v>155</v>
      </c>
      <c r="X6" t="s">
        <v>156</v>
      </c>
      <c r="Y6" t="s">
        <v>157</v>
      </c>
      <c r="Z6" t="s">
        <v>158</v>
      </c>
      <c r="AE6" t="s">
        <v>153</v>
      </c>
    </row>
    <row r="7" spans="18:31" x14ac:dyDescent="0.4">
      <c r="R7" t="s">
        <v>53</v>
      </c>
      <c r="S7" t="s">
        <v>53</v>
      </c>
      <c r="T7" t="s">
        <v>53</v>
      </c>
      <c r="U7" t="s">
        <v>154</v>
      </c>
      <c r="V7" t="s">
        <v>57</v>
      </c>
      <c r="W7" t="s">
        <v>155</v>
      </c>
      <c r="X7" t="s">
        <v>156</v>
      </c>
      <c r="Y7" t="s">
        <v>157</v>
      </c>
      <c r="Z7" t="s">
        <v>158</v>
      </c>
      <c r="AE7" t="s">
        <v>153</v>
      </c>
    </row>
    <row r="8" spans="18:31" x14ac:dyDescent="0.4">
      <c r="R8" t="s">
        <v>53</v>
      </c>
      <c r="S8" t="s">
        <v>53</v>
      </c>
      <c r="T8" t="s">
        <v>53</v>
      </c>
      <c r="U8" t="s">
        <v>154</v>
      </c>
      <c r="W8" t="s">
        <v>155</v>
      </c>
      <c r="X8" t="s">
        <v>156</v>
      </c>
      <c r="Y8" t="s">
        <v>157</v>
      </c>
      <c r="Z8" t="s">
        <v>158</v>
      </c>
      <c r="AE8" t="s">
        <v>153</v>
      </c>
    </row>
    <row r="9" spans="18:31" x14ac:dyDescent="0.4">
      <c r="R9" t="s">
        <v>53</v>
      </c>
      <c r="S9" t="s">
        <v>53</v>
      </c>
      <c r="T9" t="s">
        <v>53</v>
      </c>
      <c r="U9" t="s">
        <v>154</v>
      </c>
      <c r="V9" t="s">
        <v>57</v>
      </c>
      <c r="W9" t="s">
        <v>155</v>
      </c>
      <c r="X9" t="s">
        <v>156</v>
      </c>
      <c r="Y9" t="s">
        <v>157</v>
      </c>
      <c r="Z9" t="s">
        <v>158</v>
      </c>
      <c r="AE9" t="s">
        <v>153</v>
      </c>
    </row>
    <row r="10" spans="18:31" x14ac:dyDescent="0.4">
      <c r="R10" t="s">
        <v>53</v>
      </c>
      <c r="S10" t="s">
        <v>53</v>
      </c>
      <c r="T10" t="s">
        <v>53</v>
      </c>
      <c r="U10" t="s">
        <v>159</v>
      </c>
      <c r="V10" t="s">
        <v>57</v>
      </c>
      <c r="W10" t="s">
        <v>155</v>
      </c>
      <c r="X10" t="s">
        <v>156</v>
      </c>
      <c r="Y10" t="s">
        <v>157</v>
      </c>
      <c r="Z10" t="s">
        <v>158</v>
      </c>
      <c r="AE10" t="s">
        <v>153</v>
      </c>
    </row>
    <row r="11" spans="18:31" x14ac:dyDescent="0.4">
      <c r="R11" t="s">
        <v>53</v>
      </c>
      <c r="S11" t="s">
        <v>53</v>
      </c>
      <c r="T11" t="s">
        <v>53</v>
      </c>
      <c r="U11" t="s">
        <v>154</v>
      </c>
      <c r="V11" t="s">
        <v>57</v>
      </c>
      <c r="W11" t="s">
        <v>155</v>
      </c>
      <c r="X11" t="s">
        <v>156</v>
      </c>
      <c r="Y11" t="s">
        <v>157</v>
      </c>
      <c r="Z11" t="s">
        <v>158</v>
      </c>
      <c r="AE11" t="s">
        <v>153</v>
      </c>
    </row>
    <row r="12" spans="18:31" x14ac:dyDescent="0.4">
      <c r="R12" t="s">
        <v>53</v>
      </c>
      <c r="S12" t="s">
        <v>53</v>
      </c>
      <c r="T12" t="s">
        <v>53</v>
      </c>
      <c r="U12" t="s">
        <v>154</v>
      </c>
      <c r="V12" t="s">
        <v>57</v>
      </c>
      <c r="W12" t="s">
        <v>155</v>
      </c>
      <c r="X12" t="s">
        <v>156</v>
      </c>
      <c r="Y12" t="s">
        <v>157</v>
      </c>
      <c r="Z12" t="s">
        <v>158</v>
      </c>
      <c r="AE12" t="s">
        <v>153</v>
      </c>
    </row>
    <row r="13" spans="18:31" x14ac:dyDescent="0.4">
      <c r="R13" t="s">
        <v>53</v>
      </c>
      <c r="S13" t="s">
        <v>53</v>
      </c>
      <c r="T13" t="s">
        <v>53</v>
      </c>
      <c r="U13" t="s">
        <v>159</v>
      </c>
      <c r="V13" t="s">
        <v>57</v>
      </c>
      <c r="W13" t="s">
        <v>155</v>
      </c>
      <c r="X13" t="s">
        <v>156</v>
      </c>
      <c r="Y13" t="s">
        <v>157</v>
      </c>
      <c r="Z13" t="s">
        <v>158</v>
      </c>
      <c r="AE13" t="s">
        <v>153</v>
      </c>
    </row>
    <row r="14" spans="18:31" x14ac:dyDescent="0.4">
      <c r="R14" t="s">
        <v>53</v>
      </c>
      <c r="S14" t="s">
        <v>53</v>
      </c>
      <c r="T14" t="s">
        <v>53</v>
      </c>
      <c r="U14" t="s">
        <v>160</v>
      </c>
      <c r="V14" t="s">
        <v>57</v>
      </c>
      <c r="W14" t="s">
        <v>155</v>
      </c>
      <c r="X14" t="s">
        <v>156</v>
      </c>
      <c r="Y14" t="s">
        <v>157</v>
      </c>
      <c r="Z14" t="s">
        <v>158</v>
      </c>
      <c r="AE14" t="s">
        <v>153</v>
      </c>
    </row>
    <row r="15" spans="18:31" x14ac:dyDescent="0.4">
      <c r="R15" t="s">
        <v>53</v>
      </c>
      <c r="S15" t="s">
        <v>53</v>
      </c>
      <c r="T15" t="s">
        <v>53</v>
      </c>
      <c r="U15" t="s">
        <v>160</v>
      </c>
      <c r="V15" t="s">
        <v>57</v>
      </c>
      <c r="W15" t="s">
        <v>155</v>
      </c>
      <c r="X15" t="s">
        <v>156</v>
      </c>
      <c r="Y15" t="s">
        <v>157</v>
      </c>
      <c r="Z15" t="s">
        <v>158</v>
      </c>
      <c r="AE15" t="s">
        <v>153</v>
      </c>
    </row>
    <row r="16" spans="18:31" x14ac:dyDescent="0.4">
      <c r="R16" t="s">
        <v>53</v>
      </c>
      <c r="S16" t="s">
        <v>53</v>
      </c>
      <c r="T16" t="s">
        <v>53</v>
      </c>
      <c r="U16" t="s">
        <v>160</v>
      </c>
      <c r="V16" t="s">
        <v>57</v>
      </c>
      <c r="W16" t="s">
        <v>155</v>
      </c>
      <c r="X16" t="s">
        <v>156</v>
      </c>
      <c r="Y16" t="s">
        <v>157</v>
      </c>
      <c r="Z16" t="s">
        <v>158</v>
      </c>
      <c r="AE16" t="s">
        <v>153</v>
      </c>
    </row>
    <row r="17" spans="18:31" x14ac:dyDescent="0.4">
      <c r="R17" t="s">
        <v>53</v>
      </c>
      <c r="S17" t="s">
        <v>53</v>
      </c>
      <c r="T17" t="s">
        <v>53</v>
      </c>
      <c r="U17" t="s">
        <v>160</v>
      </c>
      <c r="V17" t="s">
        <v>57</v>
      </c>
      <c r="W17" t="s">
        <v>155</v>
      </c>
      <c r="X17" t="s">
        <v>156</v>
      </c>
      <c r="Y17" t="s">
        <v>157</v>
      </c>
      <c r="Z17" t="s">
        <v>158</v>
      </c>
      <c r="AE17" t="s">
        <v>153</v>
      </c>
    </row>
    <row r="18" spans="18:31" x14ac:dyDescent="0.4">
      <c r="R18" t="s">
        <v>53</v>
      </c>
      <c r="S18" t="s">
        <v>53</v>
      </c>
      <c r="T18" t="s">
        <v>53</v>
      </c>
      <c r="U18" t="s">
        <v>160</v>
      </c>
      <c r="V18" t="s">
        <v>57</v>
      </c>
      <c r="W18" t="s">
        <v>155</v>
      </c>
      <c r="X18" t="s">
        <v>156</v>
      </c>
      <c r="Y18" t="s">
        <v>157</v>
      </c>
      <c r="Z18" t="s">
        <v>158</v>
      </c>
      <c r="AE18" t="s">
        <v>153</v>
      </c>
    </row>
    <row r="21" spans="18:31" x14ac:dyDescent="0.4">
      <c r="R21" t="s">
        <v>53</v>
      </c>
      <c r="S21" t="s">
        <v>53</v>
      </c>
      <c r="T21" t="s">
        <v>53</v>
      </c>
      <c r="U21" t="s">
        <v>199</v>
      </c>
      <c r="V21" t="s">
        <v>57</v>
      </c>
      <c r="W21" t="s">
        <v>155</v>
      </c>
      <c r="X21" t="s">
        <v>156</v>
      </c>
      <c r="Y21" t="s">
        <v>157</v>
      </c>
      <c r="Z21" t="s">
        <v>158</v>
      </c>
      <c r="AE21" t="s">
        <v>153</v>
      </c>
    </row>
    <row r="22" spans="18:31" x14ac:dyDescent="0.4">
      <c r="R22" t="s">
        <v>53</v>
      </c>
      <c r="S22" t="s">
        <v>53</v>
      </c>
      <c r="T22" t="s">
        <v>53</v>
      </c>
      <c r="U22" t="s">
        <v>160</v>
      </c>
      <c r="V22" t="s">
        <v>57</v>
      </c>
      <c r="W22" t="s">
        <v>155</v>
      </c>
      <c r="X22" t="s">
        <v>156</v>
      </c>
      <c r="Y22" t="s">
        <v>157</v>
      </c>
      <c r="Z22" t="s">
        <v>158</v>
      </c>
      <c r="AE22" t="s">
        <v>153</v>
      </c>
    </row>
    <row r="23" spans="18:31" x14ac:dyDescent="0.4">
      <c r="R23" t="s">
        <v>53</v>
      </c>
      <c r="S23" t="s">
        <v>53</v>
      </c>
      <c r="T23" t="s">
        <v>53</v>
      </c>
      <c r="U23" t="s">
        <v>200</v>
      </c>
      <c r="V23" t="s">
        <v>57</v>
      </c>
      <c r="W23" t="s">
        <v>155</v>
      </c>
      <c r="X23" t="s">
        <v>156</v>
      </c>
      <c r="Y23" t="s">
        <v>157</v>
      </c>
      <c r="Z23" t="s">
        <v>158</v>
      </c>
      <c r="AE23" t="s">
        <v>153</v>
      </c>
    </row>
  </sheetData>
  <pageMargins left="0.7" right="0.7" top="0.78740157499999996" bottom="0.78740157499999996" header="0.3" footer="0.3"/>
  <customProperties>
    <customPr name="REFI_OFFICE_FUNCTION_CLICK_THROUGH_DATA" r:id="rId1"/>
    <customPr name="REFI_OFFICE_FUNCTION_CLICK_THROUGH_WORKSHEET_CURRENT_NAME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DA25B-C65D-4827-AB3D-1D92C41F4D77}">
  <dimension ref="A1:AE25"/>
  <sheetViews>
    <sheetView workbookViewId="0">
      <selection activeCell="A18" sqref="A18"/>
    </sheetView>
  </sheetViews>
  <sheetFormatPr baseColWidth="10" defaultColWidth="11.4609375" defaultRowHeight="14.6" outlineLevelRow="1" outlineLevelCol="1" x14ac:dyDescent="0.4"/>
  <cols>
    <col min="1" max="1" width="12.4609375" bestFit="1" customWidth="1"/>
    <col min="2" max="2" width="26.53515625" bestFit="1" customWidth="1"/>
    <col min="3" max="3" width="25.3828125" bestFit="1" customWidth="1" outlineLevel="1"/>
    <col min="4" max="4" width="5.69140625" bestFit="1" customWidth="1" outlineLevel="1"/>
    <col min="5" max="5" width="15" customWidth="1"/>
    <col min="6" max="6" width="2.84375" customWidth="1"/>
    <col min="7" max="7" width="17" customWidth="1"/>
    <col min="10" max="10" width="21.53515625" customWidth="1"/>
    <col min="17" max="17" width="15" customWidth="1"/>
  </cols>
  <sheetData>
    <row r="1" spans="1:31" x14ac:dyDescent="0.4">
      <c r="G1" s="30"/>
      <c r="H1" s="30"/>
      <c r="I1" s="30"/>
      <c r="J1" s="31"/>
      <c r="K1" s="30"/>
      <c r="L1" s="32"/>
      <c r="M1" s="32"/>
      <c r="N1" s="30"/>
      <c r="O1" s="33"/>
      <c r="Q1" s="3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31" ht="43.75" x14ac:dyDescent="0.4">
      <c r="G2" s="35"/>
      <c r="H2" s="36"/>
      <c r="I2" s="33"/>
      <c r="J2" s="37"/>
      <c r="K2" s="35"/>
      <c r="L2" s="36"/>
      <c r="M2" s="36"/>
      <c r="N2" s="38"/>
      <c r="O2" s="39"/>
      <c r="Q2" s="3"/>
      <c r="R2" s="36" t="s">
        <v>135</v>
      </c>
      <c r="S2" s="36" t="s">
        <v>136</v>
      </c>
      <c r="T2" s="36" t="s">
        <v>137</v>
      </c>
      <c r="U2" s="36" t="s">
        <v>138</v>
      </c>
      <c r="V2" s="36" t="s">
        <v>139</v>
      </c>
      <c r="W2" s="36" t="s">
        <v>140</v>
      </c>
      <c r="X2" s="36" t="s">
        <v>141</v>
      </c>
      <c r="Y2" s="36" t="s">
        <v>142</v>
      </c>
      <c r="Z2" s="36" t="s">
        <v>143</v>
      </c>
      <c r="AA2" s="34"/>
    </row>
    <row r="3" spans="1:31" ht="43.75" x14ac:dyDescent="0.4">
      <c r="A3" t="s">
        <v>2</v>
      </c>
      <c r="B3" t="s">
        <v>3</v>
      </c>
      <c r="C3" t="s">
        <v>0</v>
      </c>
      <c r="D3" t="s">
        <v>1</v>
      </c>
      <c r="E3" t="s">
        <v>4</v>
      </c>
      <c r="F3" s="2"/>
      <c r="G3" s="36" t="s">
        <v>135</v>
      </c>
      <c r="H3" s="36" t="s">
        <v>136</v>
      </c>
      <c r="I3" s="36" t="s">
        <v>137</v>
      </c>
      <c r="J3" s="36" t="s">
        <v>138</v>
      </c>
      <c r="K3" s="36" t="s">
        <v>139</v>
      </c>
      <c r="L3" s="36" t="s">
        <v>140</v>
      </c>
      <c r="M3" s="36" t="s">
        <v>141</v>
      </c>
      <c r="N3" s="36" t="s">
        <v>142</v>
      </c>
      <c r="O3" s="36" t="s">
        <v>143</v>
      </c>
      <c r="Q3" s="3"/>
      <c r="R3" s="40" t="s">
        <v>144</v>
      </c>
      <c r="S3" s="40" t="s">
        <v>145</v>
      </c>
      <c r="T3" s="40" t="s">
        <v>146</v>
      </c>
      <c r="U3" s="40" t="s">
        <v>147</v>
      </c>
      <c r="V3" s="40" t="s">
        <v>148</v>
      </c>
      <c r="W3" s="40" t="s">
        <v>149</v>
      </c>
      <c r="X3" s="40" t="s">
        <v>150</v>
      </c>
      <c r="Y3" s="40" t="s">
        <v>151</v>
      </c>
      <c r="Z3" s="40" t="s">
        <v>152</v>
      </c>
      <c r="AA3" s="34"/>
      <c r="AE3" t="s">
        <v>134</v>
      </c>
    </row>
    <row r="4" spans="1:31" x14ac:dyDescent="0.4">
      <c r="A4" t="s">
        <v>58</v>
      </c>
      <c r="C4" t="s">
        <v>5</v>
      </c>
      <c r="E4" t="s">
        <v>6</v>
      </c>
      <c r="F4" s="2"/>
      <c r="G4" s="54">
        <f>R4</f>
        <v>11.929600000000001</v>
      </c>
      <c r="H4" s="54">
        <f t="shared" ref="H4:O5" si="0">S4</f>
        <v>9.5631000000000004</v>
      </c>
      <c r="I4" s="54">
        <f t="shared" si="0"/>
        <v>-9.3961000000000006</v>
      </c>
      <c r="J4" s="54">
        <f t="shared" si="0"/>
        <v>98.856416772553999</v>
      </c>
      <c r="K4" s="54">
        <f t="shared" si="0"/>
        <v>128.86809008482001</v>
      </c>
      <c r="L4" s="54">
        <f t="shared" si="0"/>
        <v>432.67528931245698</v>
      </c>
      <c r="M4" s="54">
        <f t="shared" si="0"/>
        <v>12.922211855497199</v>
      </c>
      <c r="N4" s="54">
        <f t="shared" si="0"/>
        <v>108.560908478333</v>
      </c>
      <c r="O4" s="54">
        <f t="shared" si="0"/>
        <v>141.11039084646001</v>
      </c>
      <c r="Q4" t="s">
        <v>6</v>
      </c>
      <c r="R4" s="6">
        <f>_xll.TR(Q4:Q23,R3:Z3)</f>
        <v>11.929600000000001</v>
      </c>
      <c r="S4" s="6">
        <v>9.5631000000000004</v>
      </c>
      <c r="T4" s="6">
        <v>-9.3961000000000006</v>
      </c>
      <c r="U4" s="6">
        <v>98.856416772553999</v>
      </c>
      <c r="V4" s="6">
        <v>128.86809008482001</v>
      </c>
      <c r="W4" s="6">
        <v>432.67528931245698</v>
      </c>
      <c r="X4" s="6">
        <v>12.922211855497199</v>
      </c>
      <c r="Y4" s="6">
        <v>108.560908478333</v>
      </c>
      <c r="Z4" s="6">
        <v>141.11039084646001</v>
      </c>
      <c r="AA4" s="6"/>
      <c r="AD4" t="s">
        <v>6</v>
      </c>
      <c r="AE4" t="str">
        <f>_xll.TR(AD4:AD23,AE3)</f>
        <v>DR Horton Inc</v>
      </c>
    </row>
    <row r="5" spans="1:31" x14ac:dyDescent="0.4">
      <c r="B5" t="s">
        <v>59</v>
      </c>
      <c r="C5" t="s">
        <v>5</v>
      </c>
      <c r="E5" t="s">
        <v>7</v>
      </c>
      <c r="F5" s="2"/>
      <c r="G5" s="32">
        <f>R5</f>
        <v>-8.3704000000000001</v>
      </c>
      <c r="H5" s="32">
        <f t="shared" si="0"/>
        <v>7.7286999999999999</v>
      </c>
      <c r="I5" s="32">
        <f t="shared" si="0"/>
        <v>-26.393000000000001</v>
      </c>
      <c r="J5" s="32">
        <f t="shared" si="0"/>
        <v>42.382807196174099</v>
      </c>
      <c r="K5" s="32">
        <f t="shared" si="0"/>
        <v>68.718778206095806</v>
      </c>
      <c r="L5" s="32">
        <f t="shared" si="0"/>
        <v>147.07886195524401</v>
      </c>
      <c r="M5" s="32">
        <f t="shared" si="0"/>
        <v>-7.1769454084211102</v>
      </c>
      <c r="N5" s="32">
        <f t="shared" si="0"/>
        <v>50.686370284644802</v>
      </c>
      <c r="O5" s="32">
        <f t="shared" si="0"/>
        <v>83.212984964297107</v>
      </c>
      <c r="Q5" t="s">
        <v>7</v>
      </c>
      <c r="R5" s="6">
        <v>-8.3704000000000001</v>
      </c>
      <c r="S5" s="6">
        <v>7.7286999999999999</v>
      </c>
      <c r="T5" s="6">
        <v>-26.393000000000001</v>
      </c>
      <c r="U5" s="6">
        <v>42.382807196174099</v>
      </c>
      <c r="V5" s="6">
        <v>68.718778206095806</v>
      </c>
      <c r="W5" s="6">
        <v>147.07886195524401</v>
      </c>
      <c r="X5" s="6">
        <v>-7.1769454084211102</v>
      </c>
      <c r="Y5" s="6">
        <v>50.686370284644802</v>
      </c>
      <c r="Z5" s="6">
        <v>83.212984964297107</v>
      </c>
      <c r="AA5" s="6"/>
      <c r="AD5" t="s">
        <v>7</v>
      </c>
      <c r="AE5" s="6" t="s">
        <v>59</v>
      </c>
    </row>
    <row r="6" spans="1:31" x14ac:dyDescent="0.4">
      <c r="B6" t="s">
        <v>60</v>
      </c>
      <c r="C6" t="s">
        <v>5</v>
      </c>
      <c r="E6" t="s">
        <v>8</v>
      </c>
      <c r="F6" s="2"/>
      <c r="G6" s="32">
        <f t="shared" ref="G6:G18" si="1">R6</f>
        <v>-0.13489999999999999</v>
      </c>
      <c r="H6" s="32">
        <f t="shared" ref="H6:H18" si="2">S6</f>
        <v>6.2690000000000001</v>
      </c>
      <c r="I6" s="32">
        <f t="shared" ref="I6:I18" si="3">T6</f>
        <v>-0.69469999999999998</v>
      </c>
      <c r="J6" s="32">
        <f t="shared" ref="J6:J18" si="4">U6</f>
        <v>154.15235401091101</v>
      </c>
      <c r="K6" s="32">
        <f t="shared" ref="K6:K18" si="5">V6</f>
        <v>224.84504132231399</v>
      </c>
      <c r="L6" s="32">
        <f t="shared" ref="L6:L18" si="6">W6</f>
        <v>224.09172893584099</v>
      </c>
      <c r="M6" s="32">
        <f t="shared" ref="M6:M18" si="7">X6</f>
        <v>0.52576843145777397</v>
      </c>
      <c r="N6" s="32">
        <f t="shared" ref="N6:N18" si="8">Y6</f>
        <v>166.88830668895301</v>
      </c>
      <c r="O6" s="32">
        <f t="shared" ref="O6:O18" si="9">Z6</f>
        <v>243.64692667675399</v>
      </c>
      <c r="Q6" t="s">
        <v>8</v>
      </c>
      <c r="R6" s="6">
        <v>-0.13489999999999999</v>
      </c>
      <c r="S6" s="6">
        <v>6.2690000000000001</v>
      </c>
      <c r="T6" s="6">
        <v>-0.69469999999999998</v>
      </c>
      <c r="U6" s="6">
        <v>154.15235401091101</v>
      </c>
      <c r="V6" s="6">
        <v>224.84504132231399</v>
      </c>
      <c r="W6" s="6">
        <v>224.09172893584099</v>
      </c>
      <c r="X6" s="6">
        <v>0.52576843145777397</v>
      </c>
      <c r="Y6" s="6">
        <v>166.88830668895301</v>
      </c>
      <c r="Z6" s="6">
        <v>243.64692667675399</v>
      </c>
      <c r="AA6" s="6"/>
      <c r="AD6" t="s">
        <v>8</v>
      </c>
      <c r="AE6" s="6" t="s">
        <v>60</v>
      </c>
    </row>
    <row r="7" spans="1:31" x14ac:dyDescent="0.4">
      <c r="B7" t="s">
        <v>28</v>
      </c>
      <c r="C7" t="s">
        <v>5</v>
      </c>
      <c r="E7" t="s">
        <v>9</v>
      </c>
      <c r="F7" s="2"/>
      <c r="G7" s="32">
        <f t="shared" si="1"/>
        <v>11.6988</v>
      </c>
      <c r="H7" s="32">
        <f t="shared" si="2"/>
        <v>7.7222999999999997</v>
      </c>
      <c r="I7" s="32">
        <f t="shared" si="3"/>
        <v>-1.1216999999999999</v>
      </c>
      <c r="J7" s="32">
        <f t="shared" si="4"/>
        <v>174.76846622995299</v>
      </c>
      <c r="K7" s="32">
        <f t="shared" si="5"/>
        <v>174.830546769092</v>
      </c>
      <c r="L7" s="32">
        <f t="shared" si="6"/>
        <v>491.92214111922101</v>
      </c>
      <c r="M7" s="32">
        <f t="shared" si="7"/>
        <v>12.1857093604106</v>
      </c>
      <c r="N7" s="32">
        <f t="shared" si="8"/>
        <v>187.352277501316</v>
      </c>
      <c r="O7" s="32">
        <f t="shared" si="9"/>
        <v>189.37896499616201</v>
      </c>
      <c r="Q7" t="s">
        <v>9</v>
      </c>
      <c r="R7" s="6">
        <v>11.6988</v>
      </c>
      <c r="S7" s="6">
        <v>7.7222999999999997</v>
      </c>
      <c r="T7" s="6">
        <v>-1.1216999999999999</v>
      </c>
      <c r="U7">
        <v>174.76846622995299</v>
      </c>
      <c r="V7" s="6">
        <v>174.830546769092</v>
      </c>
      <c r="W7">
        <v>491.92214111922101</v>
      </c>
      <c r="X7">
        <v>12.1857093604106</v>
      </c>
      <c r="Y7">
        <v>187.352277501316</v>
      </c>
      <c r="Z7">
        <v>189.37896499616201</v>
      </c>
      <c r="AD7" t="s">
        <v>9</v>
      </c>
      <c r="AE7" s="6" t="s">
        <v>28</v>
      </c>
    </row>
    <row r="8" spans="1:31" outlineLevel="1" x14ac:dyDescent="0.4">
      <c r="B8" t="s">
        <v>30</v>
      </c>
      <c r="C8" s="3" t="s">
        <v>5</v>
      </c>
      <c r="E8" t="s">
        <v>10</v>
      </c>
      <c r="F8" s="2"/>
      <c r="G8" s="32">
        <f t="shared" si="1"/>
        <v>-9.3425999999999991</v>
      </c>
      <c r="H8" s="32">
        <f t="shared" si="2"/>
        <v>7.8175999999999997</v>
      </c>
      <c r="I8" s="32">
        <f t="shared" si="3"/>
        <v>-25.253900000000002</v>
      </c>
      <c r="J8" s="32">
        <f t="shared" si="4"/>
        <v>80.819423368740502</v>
      </c>
      <c r="K8" s="32" t="str">
        <f t="shared" si="5"/>
        <v>NULL</v>
      </c>
      <c r="L8" s="32">
        <f t="shared" si="6"/>
        <v>287.890625</v>
      </c>
      <c r="M8" s="32">
        <f t="shared" si="7"/>
        <v>-8.1940622821653299</v>
      </c>
      <c r="N8" s="32">
        <f t="shared" si="8"/>
        <v>93.080781808266806</v>
      </c>
      <c r="O8" s="32">
        <f t="shared" si="9"/>
        <v>85.042526004010298</v>
      </c>
      <c r="Q8" t="s">
        <v>10</v>
      </c>
      <c r="R8" s="6">
        <v>-9.3425999999999991</v>
      </c>
      <c r="S8" s="6">
        <v>7.8175999999999997</v>
      </c>
      <c r="T8" s="6">
        <v>-25.253900000000002</v>
      </c>
      <c r="U8">
        <v>80.819423368740502</v>
      </c>
      <c r="V8" s="6" t="s">
        <v>27</v>
      </c>
      <c r="W8">
        <v>287.890625</v>
      </c>
      <c r="X8">
        <v>-8.1940622821653299</v>
      </c>
      <c r="Y8">
        <v>93.080781808266806</v>
      </c>
      <c r="Z8">
        <v>85.042526004010298</v>
      </c>
      <c r="AD8" t="s">
        <v>10</v>
      </c>
      <c r="AE8" s="6" t="s">
        <v>30</v>
      </c>
    </row>
    <row r="9" spans="1:31" outlineLevel="1" x14ac:dyDescent="0.4">
      <c r="B9" t="s">
        <v>32</v>
      </c>
      <c r="C9" s="3" t="s">
        <v>5</v>
      </c>
      <c r="E9" t="s">
        <v>11</v>
      </c>
      <c r="F9" s="2"/>
      <c r="G9" s="32">
        <f t="shared" si="1"/>
        <v>33.426499999999997</v>
      </c>
      <c r="H9" s="32">
        <f t="shared" si="2"/>
        <v>12.1426</v>
      </c>
      <c r="I9" s="32">
        <f t="shared" si="3"/>
        <v>11.4536</v>
      </c>
      <c r="J9" s="32">
        <f t="shared" si="4"/>
        <v>106.107665591665</v>
      </c>
      <c r="K9" s="32">
        <f t="shared" si="5"/>
        <v>192.66591517542599</v>
      </c>
      <c r="L9" s="32">
        <f t="shared" si="6"/>
        <v>1295.3980517299301</v>
      </c>
      <c r="M9" s="32">
        <f t="shared" si="7"/>
        <v>33.426479090383502</v>
      </c>
      <c r="N9" s="32">
        <f t="shared" si="8"/>
        <v>107.456052738217</v>
      </c>
      <c r="O9" s="32">
        <f t="shared" si="9"/>
        <v>192.66591518186499</v>
      </c>
      <c r="Q9" t="s">
        <v>11</v>
      </c>
      <c r="R9" s="6">
        <v>33.426499999999997</v>
      </c>
      <c r="S9" s="6">
        <v>12.1426</v>
      </c>
      <c r="T9" s="6">
        <v>11.4536</v>
      </c>
      <c r="U9">
        <v>106.107665591665</v>
      </c>
      <c r="V9" s="6">
        <v>192.66591517542599</v>
      </c>
      <c r="W9" s="6">
        <v>1295.3980517299301</v>
      </c>
      <c r="X9">
        <v>33.426479090383502</v>
      </c>
      <c r="Y9">
        <v>107.456052738217</v>
      </c>
      <c r="Z9">
        <v>192.66591518186499</v>
      </c>
      <c r="AD9" t="s">
        <v>11</v>
      </c>
      <c r="AE9" s="6" t="s">
        <v>32</v>
      </c>
    </row>
    <row r="10" spans="1:31" outlineLevel="1" x14ac:dyDescent="0.4">
      <c r="B10" t="s">
        <v>34</v>
      </c>
      <c r="C10" s="3" t="s">
        <v>5</v>
      </c>
      <c r="E10" t="s">
        <v>12</v>
      </c>
      <c r="F10" s="2"/>
      <c r="G10" s="32">
        <f t="shared" si="1"/>
        <v>-13.2979</v>
      </c>
      <c r="H10" s="32">
        <f t="shared" si="2"/>
        <v>-0.81030000000000002</v>
      </c>
      <c r="I10" s="32">
        <f t="shared" si="3"/>
        <v>-7.9790000000000001</v>
      </c>
      <c r="J10" s="32">
        <f t="shared" si="4"/>
        <v>104.00020400020399</v>
      </c>
      <c r="K10" s="32">
        <f t="shared" si="5"/>
        <v>271.059384802311</v>
      </c>
      <c r="L10" s="32">
        <f t="shared" si="6"/>
        <v>217.64737647090601</v>
      </c>
      <c r="M10" s="32">
        <f t="shared" si="7"/>
        <v>-11.7979517543952</v>
      </c>
      <c r="N10" s="32">
        <f t="shared" si="8"/>
        <v>145.195550913631</v>
      </c>
      <c r="O10" s="32">
        <f t="shared" si="9"/>
        <v>348.28809771426501</v>
      </c>
      <c r="Q10" t="s">
        <v>12</v>
      </c>
      <c r="R10" s="6">
        <v>-13.2979</v>
      </c>
      <c r="S10" s="6">
        <v>-0.81030000000000002</v>
      </c>
      <c r="T10" s="6">
        <v>-7.9790000000000001</v>
      </c>
      <c r="U10">
        <v>104.00020400020399</v>
      </c>
      <c r="V10" s="6">
        <v>271.059384802311</v>
      </c>
      <c r="W10">
        <v>217.64737647090601</v>
      </c>
      <c r="X10">
        <v>-11.7979517543952</v>
      </c>
      <c r="Y10">
        <v>145.195550913631</v>
      </c>
      <c r="Z10">
        <v>348.28809771426501</v>
      </c>
      <c r="AD10" t="s">
        <v>12</v>
      </c>
      <c r="AE10" s="6" t="s">
        <v>34</v>
      </c>
    </row>
    <row r="11" spans="1:31" outlineLevel="1" x14ac:dyDescent="0.4">
      <c r="B11" t="s">
        <v>37</v>
      </c>
      <c r="C11" s="3" t="s">
        <v>5</v>
      </c>
      <c r="E11" t="s">
        <v>13</v>
      </c>
      <c r="F11" s="2"/>
      <c r="G11" s="32">
        <f t="shared" si="1"/>
        <v>-3.9150999999999998</v>
      </c>
      <c r="H11" s="32">
        <f t="shared" si="2"/>
        <v>4.0955000000000004</v>
      </c>
      <c r="I11" s="32">
        <f t="shared" si="3"/>
        <v>-7.6127000000000002</v>
      </c>
      <c r="J11" s="32">
        <f t="shared" si="4"/>
        <v>79.082152354778898</v>
      </c>
      <c r="K11" s="32">
        <f t="shared" si="5"/>
        <v>102.80412179581501</v>
      </c>
      <c r="L11" s="32">
        <f t="shared" si="6"/>
        <v>419.489413460077</v>
      </c>
      <c r="M11" s="32">
        <f t="shared" si="7"/>
        <v>-3.9151964200564802</v>
      </c>
      <c r="N11" s="32">
        <f t="shared" si="8"/>
        <v>79.6680384168247</v>
      </c>
      <c r="O11" s="32">
        <f t="shared" si="9"/>
        <v>102.80412182084</v>
      </c>
      <c r="Q11" t="s">
        <v>13</v>
      </c>
      <c r="R11" s="6">
        <v>-3.9150999999999998</v>
      </c>
      <c r="S11" s="6">
        <v>4.0955000000000004</v>
      </c>
      <c r="T11" s="6">
        <v>-7.6127000000000002</v>
      </c>
      <c r="U11">
        <v>79.082152354778898</v>
      </c>
      <c r="V11" s="6">
        <v>102.80412179581501</v>
      </c>
      <c r="W11">
        <v>419.489413460077</v>
      </c>
      <c r="X11">
        <v>-3.9151964200564802</v>
      </c>
      <c r="Y11">
        <v>79.6680384168247</v>
      </c>
      <c r="Z11">
        <v>102.80412182084</v>
      </c>
      <c r="AD11" t="s">
        <v>13</v>
      </c>
      <c r="AE11" s="6" t="s">
        <v>37</v>
      </c>
    </row>
    <row r="12" spans="1:31" outlineLevel="1" x14ac:dyDescent="0.4">
      <c r="B12" t="s">
        <v>39</v>
      </c>
      <c r="C12" s="3" t="s">
        <v>5</v>
      </c>
      <c r="E12" t="s">
        <v>14</v>
      </c>
      <c r="F12" s="2"/>
      <c r="G12" s="32">
        <f t="shared" si="1"/>
        <v>-6.1759000000000004</v>
      </c>
      <c r="H12" s="32">
        <f t="shared" si="2"/>
        <v>7.1577000000000002</v>
      </c>
      <c r="I12" s="32">
        <f t="shared" si="3"/>
        <v>-19.180099999999999</v>
      </c>
      <c r="J12" s="32">
        <f t="shared" si="4"/>
        <v>64.974851394604499</v>
      </c>
      <c r="K12" s="32">
        <f t="shared" si="5"/>
        <v>44.3777511004402</v>
      </c>
      <c r="L12" s="32">
        <f t="shared" si="6"/>
        <v>233.45656192236601</v>
      </c>
      <c r="M12" s="32">
        <f t="shared" si="7"/>
        <v>-4.9749348472013502</v>
      </c>
      <c r="N12" s="32">
        <f t="shared" si="8"/>
        <v>73.512393007502496</v>
      </c>
      <c r="O12" s="32">
        <f t="shared" si="9"/>
        <v>50.061488350326201</v>
      </c>
      <c r="Q12" t="s">
        <v>14</v>
      </c>
      <c r="R12" s="6">
        <v>-6.1759000000000004</v>
      </c>
      <c r="S12" s="6">
        <v>7.1577000000000002</v>
      </c>
      <c r="T12" s="6">
        <v>-19.180099999999999</v>
      </c>
      <c r="U12">
        <v>64.974851394604499</v>
      </c>
      <c r="V12" s="6">
        <v>44.3777511004402</v>
      </c>
      <c r="W12">
        <v>233.45656192236601</v>
      </c>
      <c r="X12">
        <v>-4.9749348472013502</v>
      </c>
      <c r="Y12">
        <v>73.512393007502496</v>
      </c>
      <c r="Z12">
        <v>50.061488350326201</v>
      </c>
      <c r="AD12" t="s">
        <v>14</v>
      </c>
      <c r="AE12" s="6" t="s">
        <v>39</v>
      </c>
    </row>
    <row r="13" spans="1:31" outlineLevel="1" x14ac:dyDescent="0.4">
      <c r="B13" t="s">
        <v>41</v>
      </c>
      <c r="C13" s="3" t="s">
        <v>5</v>
      </c>
      <c r="E13" t="s">
        <v>15</v>
      </c>
      <c r="F13" s="2"/>
      <c r="G13" s="32">
        <f t="shared" si="1"/>
        <v>-12.295</v>
      </c>
      <c r="H13" s="32">
        <f t="shared" si="2"/>
        <v>4.0791000000000004</v>
      </c>
      <c r="I13" s="32">
        <f t="shared" si="3"/>
        <v>-0.1203</v>
      </c>
      <c r="J13" s="32">
        <f t="shared" si="4"/>
        <v>43.190157565292502</v>
      </c>
      <c r="K13" s="32">
        <f t="shared" si="5"/>
        <v>65.725705720709499</v>
      </c>
      <c r="L13" s="32">
        <f t="shared" si="6"/>
        <v>68.247527263504907</v>
      </c>
      <c r="M13" s="32">
        <f t="shared" si="7"/>
        <v>-12.2950819672131</v>
      </c>
      <c r="N13" s="32">
        <f t="shared" si="8"/>
        <v>54.783530768075103</v>
      </c>
      <c r="O13" s="32">
        <f t="shared" si="9"/>
        <v>94.685979717704797</v>
      </c>
      <c r="Q13" t="s">
        <v>15</v>
      </c>
      <c r="R13" s="6">
        <v>-12.295</v>
      </c>
      <c r="S13" s="6">
        <v>4.0791000000000004</v>
      </c>
      <c r="T13" s="6">
        <v>-0.1203</v>
      </c>
      <c r="U13">
        <v>43.190157565292502</v>
      </c>
      <c r="V13" s="6">
        <v>65.725705720709499</v>
      </c>
      <c r="W13">
        <v>68.247527263504907</v>
      </c>
      <c r="X13">
        <v>-12.2950819672131</v>
      </c>
      <c r="Y13">
        <v>54.783530768075103</v>
      </c>
      <c r="Z13">
        <v>94.685979717704797</v>
      </c>
      <c r="AD13" t="s">
        <v>15</v>
      </c>
      <c r="AE13" s="6" t="s">
        <v>41</v>
      </c>
    </row>
    <row r="14" spans="1:31" outlineLevel="1" x14ac:dyDescent="0.4">
      <c r="B14" t="s">
        <v>43</v>
      </c>
      <c r="C14" s="3" t="s">
        <v>5</v>
      </c>
      <c r="E14" t="s">
        <v>16</v>
      </c>
      <c r="F14" s="2"/>
      <c r="G14" s="32">
        <f t="shared" si="1"/>
        <v>-17.0351</v>
      </c>
      <c r="H14" s="32">
        <f t="shared" si="2"/>
        <v>-0.92900000000000005</v>
      </c>
      <c r="I14" s="32">
        <f t="shared" si="3"/>
        <v>-35.539200000000001</v>
      </c>
      <c r="J14" s="32">
        <f t="shared" si="4"/>
        <v>-18.827780008028899</v>
      </c>
      <c r="K14" s="32">
        <f t="shared" si="5"/>
        <v>-15.397489539748999</v>
      </c>
      <c r="L14" s="32">
        <f t="shared" si="6"/>
        <v>-43.796096757719702</v>
      </c>
      <c r="M14" s="32">
        <f t="shared" si="7"/>
        <v>-13.627961392885</v>
      </c>
      <c r="N14" s="32">
        <f t="shared" si="8"/>
        <v>2.7795378989491799</v>
      </c>
      <c r="O14" s="32">
        <f t="shared" si="9"/>
        <v>17.0356115232074</v>
      </c>
      <c r="Q14" t="s">
        <v>16</v>
      </c>
      <c r="R14" s="6">
        <v>-17.0351</v>
      </c>
      <c r="S14" s="6">
        <v>-0.92900000000000005</v>
      </c>
      <c r="T14" s="6">
        <v>-35.539200000000001</v>
      </c>
      <c r="U14">
        <v>-18.827780008028899</v>
      </c>
      <c r="V14" s="6">
        <v>-15.397489539748999</v>
      </c>
      <c r="W14">
        <v>-43.796096757719702</v>
      </c>
      <c r="X14">
        <v>-13.627961392885</v>
      </c>
      <c r="Y14">
        <v>2.7795378989491799</v>
      </c>
      <c r="Z14">
        <v>17.0356115232074</v>
      </c>
      <c r="AD14" t="s">
        <v>16</v>
      </c>
      <c r="AE14" s="6" t="s">
        <v>43</v>
      </c>
    </row>
    <row r="15" spans="1:31" outlineLevel="1" x14ac:dyDescent="0.4">
      <c r="B15" t="s">
        <v>46</v>
      </c>
      <c r="C15" s="3" t="s">
        <v>5</v>
      </c>
      <c r="E15" t="s">
        <v>17</v>
      </c>
      <c r="F15" s="2"/>
      <c r="G15" s="32">
        <f t="shared" si="1"/>
        <v>-0.80249999999999999</v>
      </c>
      <c r="H15" s="32">
        <f t="shared" si="2"/>
        <v>-0.7228</v>
      </c>
      <c r="I15" s="32">
        <f t="shared" si="3"/>
        <v>-10.0436</v>
      </c>
      <c r="J15" s="32">
        <f t="shared" si="4"/>
        <v>5.4794520547945202</v>
      </c>
      <c r="K15" s="32">
        <f t="shared" si="5"/>
        <v>-5.2672049211841596</v>
      </c>
      <c r="L15" s="32">
        <f t="shared" si="6"/>
        <v>-2.1834061135371199</v>
      </c>
      <c r="M15" s="32">
        <f t="shared" si="7"/>
        <v>-0.33468802294995798</v>
      </c>
      <c r="N15" s="32">
        <f t="shared" si="8"/>
        <v>20.5982607723572</v>
      </c>
      <c r="O15" s="32">
        <f t="shared" si="9"/>
        <v>16.777134284449101</v>
      </c>
      <c r="Q15" t="s">
        <v>17</v>
      </c>
      <c r="R15" s="6">
        <v>-0.80249999999999999</v>
      </c>
      <c r="S15" s="6">
        <v>-0.7228</v>
      </c>
      <c r="T15" s="6">
        <v>-10.0436</v>
      </c>
      <c r="U15">
        <v>5.4794520547945202</v>
      </c>
      <c r="V15" s="6">
        <v>-5.2672049211841596</v>
      </c>
      <c r="W15">
        <v>-2.1834061135371199</v>
      </c>
      <c r="X15">
        <v>-0.33468802294995798</v>
      </c>
      <c r="Y15">
        <v>20.5982607723572</v>
      </c>
      <c r="Z15">
        <v>16.777134284449101</v>
      </c>
      <c r="AD15" t="s">
        <v>17</v>
      </c>
      <c r="AE15" s="6" t="s">
        <v>46</v>
      </c>
    </row>
    <row r="16" spans="1:31" outlineLevel="1" x14ac:dyDescent="0.4">
      <c r="B16" t="s">
        <v>48</v>
      </c>
      <c r="C16" s="3" t="s">
        <v>5</v>
      </c>
      <c r="E16" t="s">
        <v>18</v>
      </c>
      <c r="F16" s="2"/>
      <c r="G16" s="32">
        <f t="shared" si="1"/>
        <v>-4.3057999999999996</v>
      </c>
      <c r="H16" s="32">
        <f t="shared" si="2"/>
        <v>0.1236</v>
      </c>
      <c r="I16" s="32">
        <f t="shared" si="3"/>
        <v>-27.303999999999998</v>
      </c>
      <c r="J16" s="32">
        <f t="shared" si="4"/>
        <v>-38.4159482758621</v>
      </c>
      <c r="K16" s="32">
        <f t="shared" si="5"/>
        <v>-52.513502285002097</v>
      </c>
      <c r="L16" s="32">
        <f t="shared" si="6"/>
        <v>-45.284825275251301</v>
      </c>
      <c r="M16" s="32">
        <f t="shared" si="7"/>
        <v>-1.69980270147204</v>
      </c>
      <c r="N16" s="32">
        <f t="shared" si="8"/>
        <v>-34.215352296698001</v>
      </c>
      <c r="O16" s="32">
        <f t="shared" si="9"/>
        <v>-49.042178790435798</v>
      </c>
      <c r="Q16" t="s">
        <v>18</v>
      </c>
      <c r="R16" s="6">
        <v>-4.3057999999999996</v>
      </c>
      <c r="S16" s="6">
        <v>0.1236</v>
      </c>
      <c r="T16" s="6">
        <v>-27.303999999999998</v>
      </c>
      <c r="U16">
        <v>-38.4159482758621</v>
      </c>
      <c r="V16" s="6">
        <v>-52.513502285002097</v>
      </c>
      <c r="W16">
        <v>-45.284825275251301</v>
      </c>
      <c r="X16">
        <v>-1.69980270147204</v>
      </c>
      <c r="Y16">
        <v>-34.215352296698001</v>
      </c>
      <c r="Z16">
        <v>-49.042178790435798</v>
      </c>
      <c r="AD16" t="s">
        <v>18</v>
      </c>
      <c r="AE16" s="6" t="s">
        <v>48</v>
      </c>
    </row>
    <row r="17" spans="1:31" outlineLevel="1" x14ac:dyDescent="0.4">
      <c r="B17" t="s">
        <v>50</v>
      </c>
      <c r="C17" s="3" t="s">
        <v>5</v>
      </c>
      <c r="E17" t="s">
        <v>19</v>
      </c>
      <c r="F17" s="2"/>
      <c r="G17" s="32">
        <f t="shared" si="1"/>
        <v>-3.7435</v>
      </c>
      <c r="H17" s="32">
        <f t="shared" si="2"/>
        <v>2.8492999999999999</v>
      </c>
      <c r="I17" s="32">
        <f t="shared" si="3"/>
        <v>-25.221599999999999</v>
      </c>
      <c r="J17" s="32">
        <f t="shared" si="4"/>
        <v>-8.7476402898900396</v>
      </c>
      <c r="K17" s="32">
        <f t="shared" si="5"/>
        <v>-16.9851187783513</v>
      </c>
      <c r="L17" s="32">
        <f t="shared" si="6"/>
        <v>5.7149956347853301</v>
      </c>
      <c r="M17" s="32">
        <f t="shared" si="7"/>
        <v>-3.32603177319521</v>
      </c>
      <c r="N17" s="32">
        <f t="shared" si="8"/>
        <v>-3.8903888659299599</v>
      </c>
      <c r="O17" s="32">
        <f t="shared" si="9"/>
        <v>-9.5517267809819693</v>
      </c>
      <c r="Q17" t="s">
        <v>19</v>
      </c>
      <c r="R17" s="6">
        <v>-3.7435</v>
      </c>
      <c r="S17" s="6">
        <v>2.8492999999999999</v>
      </c>
      <c r="T17" s="6">
        <v>-25.221599999999999</v>
      </c>
      <c r="U17">
        <v>-8.7476402898900396</v>
      </c>
      <c r="V17" s="6">
        <v>-16.9851187783513</v>
      </c>
      <c r="W17">
        <v>5.7149956347853301</v>
      </c>
      <c r="X17">
        <v>-3.32603177319521</v>
      </c>
      <c r="Y17">
        <v>-3.8903888659299599</v>
      </c>
      <c r="Z17">
        <v>-9.5517267809819693</v>
      </c>
      <c r="AD17" t="s">
        <v>19</v>
      </c>
      <c r="AE17" s="6" t="s">
        <v>50</v>
      </c>
    </row>
    <row r="18" spans="1:31" outlineLevel="1" x14ac:dyDescent="0.4">
      <c r="B18" t="s">
        <v>233</v>
      </c>
      <c r="C18" s="3" t="s">
        <v>5</v>
      </c>
      <c r="E18" t="s">
        <v>234</v>
      </c>
      <c r="F18" s="2"/>
      <c r="G18" s="32">
        <f t="shared" si="1"/>
        <v>-13.405900000000001</v>
      </c>
      <c r="H18" s="32">
        <f t="shared" si="2"/>
        <v>1.8712</v>
      </c>
      <c r="I18" s="32">
        <f t="shared" si="3"/>
        <v>-27.243099999999998</v>
      </c>
      <c r="J18" s="32">
        <f t="shared" si="4"/>
        <v>-21.9717155154745</v>
      </c>
      <c r="K18" s="32">
        <f t="shared" si="5"/>
        <v>-25.440658049353701</v>
      </c>
      <c r="L18" s="32">
        <f t="shared" si="6"/>
        <v>-32.778451915410798</v>
      </c>
      <c r="M18" s="32">
        <f t="shared" si="7"/>
        <v>-12.3764264598365</v>
      </c>
      <c r="N18" s="32">
        <f t="shared" si="8"/>
        <v>-4.83556981074668</v>
      </c>
      <c r="O18" s="32">
        <f t="shared" si="9"/>
        <v>-3.0924667568162798</v>
      </c>
      <c r="Q18" t="s">
        <v>234</v>
      </c>
      <c r="R18" s="6">
        <v>-13.405900000000001</v>
      </c>
      <c r="S18" s="6">
        <v>1.8712</v>
      </c>
      <c r="T18" s="6">
        <v>-27.243099999999998</v>
      </c>
      <c r="U18">
        <v>-21.9717155154745</v>
      </c>
      <c r="V18" s="6">
        <v>-25.440658049353701</v>
      </c>
      <c r="W18">
        <v>-32.778451915410798</v>
      </c>
      <c r="X18" s="6">
        <v>-12.3764264598365</v>
      </c>
      <c r="Y18">
        <v>-4.83556981074668</v>
      </c>
      <c r="Z18">
        <v>-3.0924667568162798</v>
      </c>
      <c r="AD18" t="s">
        <v>234</v>
      </c>
      <c r="AE18" s="6" t="s">
        <v>233</v>
      </c>
    </row>
    <row r="19" spans="1:31" outlineLevel="1" x14ac:dyDescent="0.4">
      <c r="C19" s="3"/>
      <c r="F19" s="2"/>
      <c r="G19" s="53">
        <f>AVERAGE(G4:G18)</f>
        <v>-2.3846466666666668</v>
      </c>
      <c r="H19" s="53">
        <f>AVERAGE(H4:H18)</f>
        <v>4.5971733333333331</v>
      </c>
      <c r="I19" s="53">
        <f t="shared" ref="I19:O19" si="10">AVERAGE(I4:I18)</f>
        <v>-14.109959999999999</v>
      </c>
      <c r="J19" s="53">
        <f t="shared" si="10"/>
        <v>57.723391096694421</v>
      </c>
      <c r="K19" s="53">
        <f t="shared" si="10"/>
        <v>82.735097243098821</v>
      </c>
      <c r="L19" s="53">
        <f t="shared" si="10"/>
        <v>246.63798618282755</v>
      </c>
      <c r="M19" s="53">
        <f t="shared" si="10"/>
        <v>-1.3772609528028137</v>
      </c>
      <c r="N19" s="53">
        <f t="shared" si="10"/>
        <v>69.841379886913046</v>
      </c>
      <c r="O19" s="53">
        <f t="shared" si="10"/>
        <v>100.20158465014046</v>
      </c>
      <c r="Q19" s="6"/>
      <c r="R19" s="6"/>
      <c r="S19" s="6"/>
      <c r="T19" s="6"/>
      <c r="V19" s="6"/>
      <c r="AD19" s="6"/>
    </row>
    <row r="20" spans="1:31" outlineLevel="1" x14ac:dyDescent="0.4">
      <c r="C20" s="3"/>
      <c r="F20" s="2"/>
      <c r="G20" s="11"/>
      <c r="H20" s="11"/>
      <c r="I20" s="11"/>
      <c r="J20" s="11"/>
      <c r="K20" s="11"/>
      <c r="L20" s="11"/>
      <c r="M20" s="11"/>
      <c r="N20" s="11"/>
      <c r="O20" s="11"/>
      <c r="Q20" s="6"/>
      <c r="R20" s="6"/>
      <c r="S20" s="6"/>
      <c r="T20" s="6"/>
      <c r="V20" s="6"/>
      <c r="AD20" s="6"/>
    </row>
    <row r="21" spans="1:31" x14ac:dyDescent="0.4">
      <c r="A21" s="1" t="s">
        <v>196</v>
      </c>
      <c r="B21" s="1"/>
      <c r="C21" s="1" t="s">
        <v>21</v>
      </c>
      <c r="D21" s="1"/>
      <c r="E21" s="1" t="s">
        <v>22</v>
      </c>
      <c r="F21" s="2"/>
      <c r="G21" s="54">
        <f>R21</f>
        <v>38.425400000000003</v>
      </c>
      <c r="H21" s="54">
        <f t="shared" ref="H21:O22" si="11">S21</f>
        <v>0.3407</v>
      </c>
      <c r="I21" s="54">
        <f t="shared" si="11"/>
        <v>72.7273</v>
      </c>
      <c r="J21" s="54">
        <f t="shared" si="11"/>
        <v>104.056865464632</v>
      </c>
      <c r="K21" s="54">
        <f t="shared" si="11"/>
        <v>56.204379562043798</v>
      </c>
      <c r="L21" s="54" t="str">
        <f t="shared" si="11"/>
        <v>NULL</v>
      </c>
      <c r="M21" s="54">
        <f t="shared" si="11"/>
        <v>39.835625328803303</v>
      </c>
      <c r="N21" s="54">
        <f t="shared" si="11"/>
        <v>109.283261965316</v>
      </c>
      <c r="O21" s="54">
        <f t="shared" si="11"/>
        <v>68.1570841966426</v>
      </c>
      <c r="Q21" s="1" t="s">
        <v>22</v>
      </c>
      <c r="R21" s="6">
        <v>38.425400000000003</v>
      </c>
      <c r="S21" s="6">
        <v>0.3407</v>
      </c>
      <c r="T21" s="6">
        <v>72.7273</v>
      </c>
      <c r="U21">
        <v>104.056865464632</v>
      </c>
      <c r="V21" s="6">
        <v>56.204379562043798</v>
      </c>
      <c r="W21" s="6" t="s">
        <v>27</v>
      </c>
      <c r="X21">
        <v>39.835625328803303</v>
      </c>
      <c r="Y21">
        <v>109.283261965316</v>
      </c>
      <c r="Z21">
        <v>68.1570841966426</v>
      </c>
      <c r="AD21" s="1" t="s">
        <v>22</v>
      </c>
      <c r="AE21" s="6" t="s">
        <v>196</v>
      </c>
    </row>
    <row r="22" spans="1:31" outlineLevel="1" x14ac:dyDescent="0.4">
      <c r="B22" t="s">
        <v>197</v>
      </c>
      <c r="C22" t="s">
        <v>21</v>
      </c>
      <c r="E22" t="s">
        <v>51</v>
      </c>
      <c r="F22" s="2"/>
      <c r="G22" s="32">
        <f>R22</f>
        <v>23.2471</v>
      </c>
      <c r="H22" s="32">
        <f t="shared" si="11"/>
        <v>-3.3715000000000002</v>
      </c>
      <c r="I22" s="32">
        <f t="shared" si="11"/>
        <v>47.299799999999998</v>
      </c>
      <c r="J22" s="32">
        <f t="shared" si="11"/>
        <v>19.975639464068198</v>
      </c>
      <c r="K22" s="32">
        <f t="shared" si="11"/>
        <v>24.960355217253401</v>
      </c>
      <c r="L22" s="32">
        <f t="shared" si="11"/>
        <v>117.67955801105001</v>
      </c>
      <c r="M22" s="32">
        <f t="shared" si="11"/>
        <v>23.8059305148637</v>
      </c>
      <c r="N22" s="32">
        <f t="shared" si="11"/>
        <v>26.340567195703802</v>
      </c>
      <c r="O22" s="32">
        <f t="shared" si="11"/>
        <v>33.644383641275802</v>
      </c>
      <c r="Q22" t="s">
        <v>51</v>
      </c>
      <c r="R22" s="6">
        <v>23.2471</v>
      </c>
      <c r="S22" s="6">
        <v>-3.3715000000000002</v>
      </c>
      <c r="T22" s="6">
        <v>47.299799999999998</v>
      </c>
      <c r="U22">
        <v>19.975639464068198</v>
      </c>
      <c r="V22" s="6">
        <v>24.960355217253401</v>
      </c>
      <c r="W22">
        <v>117.67955801105001</v>
      </c>
      <c r="X22">
        <v>23.8059305148637</v>
      </c>
      <c r="Y22">
        <v>26.340567195703802</v>
      </c>
      <c r="Z22">
        <v>33.644383641275802</v>
      </c>
      <c r="AD22" t="s">
        <v>51</v>
      </c>
      <c r="AE22" s="6" t="s">
        <v>197</v>
      </c>
    </row>
    <row r="23" spans="1:31" outlineLevel="1" x14ac:dyDescent="0.4">
      <c r="B23" t="s">
        <v>198</v>
      </c>
      <c r="C23" t="s">
        <v>21</v>
      </c>
      <c r="E23" t="s">
        <v>23</v>
      </c>
      <c r="F23" s="2"/>
      <c r="G23" s="32">
        <f>R23</f>
        <v>78.252600000000001</v>
      </c>
      <c r="H23" s="32">
        <f t="shared" ref="H23" si="12">S23</f>
        <v>2.2627999999999999</v>
      </c>
      <c r="I23" s="32">
        <f t="shared" ref="I23" si="13">T23</f>
        <v>47.378799999999998</v>
      </c>
      <c r="J23" s="32">
        <f t="shared" ref="J23" si="14">U23</f>
        <v>10.5</v>
      </c>
      <c r="K23" s="32">
        <f t="shared" ref="K23" si="15">V23</f>
        <v>24.6434126802394</v>
      </c>
      <c r="L23" s="32" t="str">
        <f t="shared" ref="L23" si="16">W23</f>
        <v>NULL</v>
      </c>
      <c r="M23" s="32">
        <f t="shared" ref="M23" si="17">X23</f>
        <v>75.816318823795896</v>
      </c>
      <c r="N23" s="32">
        <f t="shared" ref="N23" si="18">Y23</f>
        <v>26.9298158453615</v>
      </c>
      <c r="O23" s="32">
        <f t="shared" ref="O23" si="19">Z23</f>
        <v>34.156921394807597</v>
      </c>
      <c r="Q23" t="s">
        <v>23</v>
      </c>
      <c r="R23" s="6">
        <v>78.252600000000001</v>
      </c>
      <c r="S23" s="6">
        <v>2.2627999999999999</v>
      </c>
      <c r="T23" s="6">
        <v>47.378799999999998</v>
      </c>
      <c r="U23">
        <v>10.5</v>
      </c>
      <c r="V23" s="6">
        <v>24.6434126802394</v>
      </c>
      <c r="W23" s="6" t="s">
        <v>27</v>
      </c>
      <c r="X23">
        <v>75.816318823795896</v>
      </c>
      <c r="Y23">
        <v>26.9298158453615</v>
      </c>
      <c r="Z23">
        <v>34.156921394807597</v>
      </c>
      <c r="AD23" t="s">
        <v>23</v>
      </c>
      <c r="AE23" s="6" t="s">
        <v>198</v>
      </c>
    </row>
    <row r="24" spans="1:31" outlineLevel="1" x14ac:dyDescent="0.4">
      <c r="F24" s="2"/>
      <c r="G24" s="53">
        <f>AVERAGE(G21:G23)</f>
        <v>46.641699999999993</v>
      </c>
      <c r="H24" s="53">
        <f t="shared" ref="H24:O24" si="20">AVERAGE(H21:H23)</f>
        <v>-0.25600000000000006</v>
      </c>
      <c r="I24" s="53">
        <f t="shared" si="20"/>
        <v>55.801966666666658</v>
      </c>
      <c r="J24" s="53">
        <f t="shared" si="20"/>
        <v>44.844168309566726</v>
      </c>
      <c r="K24" s="53">
        <f t="shared" si="20"/>
        <v>35.2693824865122</v>
      </c>
      <c r="L24" s="53">
        <f t="shared" si="20"/>
        <v>117.67955801105001</v>
      </c>
      <c r="M24" s="53">
        <f t="shared" si="20"/>
        <v>46.485958222487632</v>
      </c>
      <c r="N24" s="53">
        <f t="shared" si="20"/>
        <v>54.184548335460441</v>
      </c>
      <c r="O24" s="53">
        <f t="shared" si="20"/>
        <v>45.319463077575335</v>
      </c>
    </row>
    <row r="25" spans="1:31" x14ac:dyDescent="0.4">
      <c r="F25" s="2"/>
      <c r="G25" s="11"/>
      <c r="H25" s="11"/>
      <c r="I25" s="11"/>
      <c r="J25" s="11"/>
      <c r="K25" s="11"/>
      <c r="L25" s="11"/>
      <c r="M25" s="11"/>
      <c r="N25" s="11"/>
      <c r="O25" s="11"/>
    </row>
  </sheetData>
  <pageMargins left="0.7" right="0.7" top="0.78740157499999996" bottom="0.78740157499999996" header="0.3" footer="0.3"/>
  <customProperties>
    <customPr name="REFI_OFFICE_FUNCTION_CLICK_THROUGH_WORKSHEET_NAME" r:id="rId1"/>
    <customPr name="REFI_OFFICE_FUNCTION_DATA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C253559CC884F4781DCE832A8CB1D80" ma:contentTypeVersion="13" ma:contentTypeDescription="Ein neues Dokument erstellen." ma:contentTypeScope="" ma:versionID="26fe4eeb414f89c99b7c2c97f3b22ef3">
  <xsd:schema xmlns:xsd="http://www.w3.org/2001/XMLSchema" xmlns:xs="http://www.w3.org/2001/XMLSchema" xmlns:p="http://schemas.microsoft.com/office/2006/metadata/properties" xmlns:ns2="eb00d37f-1d19-4fa1-b301-8f3f4b367310" xmlns:ns3="1b4b421c-b62c-43b7-a7e1-127b2a74bbe1" targetNamespace="http://schemas.microsoft.com/office/2006/metadata/properties" ma:root="true" ma:fieldsID="c7af0977d678a6be0e6f430e6b840b42" ns2:_="" ns3:_="">
    <xsd:import namespace="eb00d37f-1d19-4fa1-b301-8f3f4b367310"/>
    <xsd:import namespace="1b4b421c-b62c-43b7-a7e1-127b2a74bb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00d37f-1d19-4fa1-b301-8f3f4b3673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e6b6c136-bc47-4ed8-85d4-a5e04dd032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4b421c-b62c-43b7-a7e1-127b2a74bbe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50e1c61-5a2d-4b27-a940-45ed445afe45}" ma:internalName="TaxCatchAll" ma:showField="CatchAllData" ma:web="1b4b421c-b62c-43b7-a7e1-127b2a74bb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C9389A-F847-440F-A32F-4AA21743C6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221467-3282-466E-A7ED-7170722437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00d37f-1d19-4fa1-b301-8f3f4b367310"/>
    <ds:schemaRef ds:uri="1b4b421c-b62c-43b7-a7e1-127b2a74bb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Equity_Key_Figures</vt:lpstr>
      <vt:lpstr>Performance_Data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Riesen</dc:creator>
  <cp:lastModifiedBy>André Riesen</cp:lastModifiedBy>
  <dcterms:created xsi:type="dcterms:W3CDTF">2023-10-25T17:08:58Z</dcterms:created>
  <dcterms:modified xsi:type="dcterms:W3CDTF">2025-08-11T07:43:15Z</dcterms:modified>
</cp:coreProperties>
</file>