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48ED2B87-2D1F-441D-BE96-55813275323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2" i="2" l="1"/>
  <c r="Q81" i="2"/>
  <c r="Q80" i="2"/>
  <c r="Q7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89" i="2"/>
  <c r="K79" i="2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Q83" i="2" l="1"/>
  <c r="H62" i="2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H94" i="2" s="1"/>
  <c r="L91" i="2"/>
  <c r="L89" i="2"/>
  <c r="H80" i="2"/>
  <c r="H84" i="2"/>
  <c r="H89" i="2"/>
  <c r="L88" i="2"/>
  <c r="H93" i="2"/>
  <c r="L81" i="2"/>
  <c r="H92" i="2"/>
  <c r="H88" i="2"/>
  <c r="H81" i="2"/>
  <c r="L82" i="2"/>
  <c r="L9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<sst xmlns="http://schemas.openxmlformats.org/spreadsheetml/2006/main" count="387" uniqueCount="203">
  <si>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</si>
  <si>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</si>
  <si>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</si>
  <si>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</si>
  <si>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</si>
  <si>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</si>
  <si>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</si>
  <si>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</si>
  <si>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</si>
  <si>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</si>
  <si>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</si>
  <si>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</si>
  <si>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</si>
  <si>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</si>
  <si>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</si>
  <si>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</si>
  <si>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</si>
  <si>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</si>
  <si>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</si>
  <si>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</si>
  <si>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</si>
  <si>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</si>
  <si>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</si>
  <si>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</si>
  <si>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</si>
  <si>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</si>
  <si>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</si>
  <si>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</si>
  <si>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</si>
  <si>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</si>
  <si>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</si>
  <si>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</si>
  <si>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</si>
  <si>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</si>
  <si>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</si>
  <si>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</si>
  <si>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</si>
  <si>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</si>
  <si>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</si>
  <si>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</si>
  <si>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</si>
  <si>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</si>
  <si>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</si>
  <si>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</si>
  <si>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</si>
  <si>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</si>
  <si>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</si>
  <si>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</si>
  <si>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</si>
  <si>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</si>
  <si>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</si>
  <si>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</si>
  <si>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</si>
  <si>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</si>
  <si>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</si>
  <si>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</si>
  <si>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</si>
  <si>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</si>
  <si>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</si>
  <si>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</si>
  <si>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</si>
  <si>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</si>
  <si>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</si>
  <si>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</si>
  <si>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</si>
  <si>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</si>
  <si>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</si>
  <si>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</si>
  <si>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</si>
  <si>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</si>
  <si>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</si>
  <si>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</si>
  <si>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</si>
  <si>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</si>
  <si>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</si>
  <si>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</si>
  <si>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</si>
  <si>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</si>
  <si>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</si>
  <si>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</si>
  <si>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</si>
  <si>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</si>
  <si>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</si>
  <si>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</si>
  <si>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</si>
  <si>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</si>
  <si>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</si>
  <si>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</si>
  <si>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</si>
  <si>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</si>
  <si>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</si>
  <si>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</si>
  <si>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</si>
  <si>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</si>
  <si>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</si>
  <si>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</si>
  <si>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</si>
  <si>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</si>
  <si>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</si>
  <si>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</si>
  <si>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</si>
  <si>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</si>
  <si>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</si>
  <si>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</si>
  <si>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</si>
  <si>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</si>
  <si>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</si>
  <si>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</si>
  <si>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</si>
  <si>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</si>
  <si>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</si>
  <si>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</si>
  <si>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</si>
  <si>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</si>
  <si>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</si>
  <si>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</si>
  <si>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</si>
  <si>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</si>
  <si>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</si>
  <si>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</si>
  <si>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</si>
  <si>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</si>
  <si>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</si>
  <si>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</si>
  <si>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</si>
  <si>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</si>
  <si>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</si>
  <si>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</si>
  <si>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</si>
  <si>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</si>
  <si>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</si>
  <si>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</si>
  <si>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</si>
  <si>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</si>
  <si>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</si>
  <si>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</si>
  <si>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</si>
  <si>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</si>
  <si>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</si>
  <si>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</si>
  <si>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</si>
  <si>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</si>
  <si>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</si>
  <si>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</si>
  <si>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</si>
  <si>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</si>
  <si>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</si>
  <si>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</si>
  <si>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</si>
  <si>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</si>
  <si>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</si>
  <si>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</si>
  <si>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</si>
  <si>
    <t>Full Scan runtimes</t>
  </si>
  <si>
    <t>600 Scanlength runtimes</t>
  </si>
  <si>
    <t>secs</t>
  </si>
  <si>
    <t>mins</t>
  </si>
  <si>
    <t>RunTime Data (minutes)</t>
  </si>
  <si>
    <t>600 Scanlength</t>
  </si>
  <si>
    <t>100 Projections</t>
  </si>
  <si>
    <t>200, 400, 600 Scan</t>
  </si>
  <si>
    <t>Number of Projections / Scan Type</t>
  </si>
  <si>
    <t>Runtime in Minutes</t>
  </si>
  <si>
    <t>Domains and Functions of Spike Protein in SARS-Cov-2 in the Context of Vaccine Design</t>
  </si>
  <si>
    <t>S1</t>
  </si>
  <si>
    <t>14-685</t>
  </si>
  <si>
    <t>14-303</t>
  </si>
  <si>
    <t>319-541</t>
  </si>
  <si>
    <t>Cleavage Site 1</t>
  </si>
  <si>
    <t>685-686</t>
  </si>
  <si>
    <t>696-697</t>
  </si>
  <si>
    <t>Cleavage Site 2</t>
  </si>
  <si>
    <t>S2</t>
  </si>
  <si>
    <t>788-806</t>
  </si>
  <si>
    <t>FP</t>
  </si>
  <si>
    <t>S2'</t>
  </si>
  <si>
    <t>816-1273</t>
  </si>
  <si>
    <t>686-1273</t>
  </si>
  <si>
    <t>IFP</t>
  </si>
  <si>
    <t>Domain Name</t>
  </si>
  <si>
    <t>Domains</t>
  </si>
  <si>
    <t>891-906</t>
  </si>
  <si>
    <t>HR1</t>
  </si>
  <si>
    <t>942-990</t>
  </si>
  <si>
    <t>HR2</t>
  </si>
  <si>
    <t>1163-1202</t>
  </si>
  <si>
    <t>TM</t>
  </si>
  <si>
    <t>1214-1234</t>
  </si>
  <si>
    <t>CT</t>
  </si>
  <si>
    <t>1234-1273</t>
  </si>
  <si>
    <t>N-terminal domain</t>
  </si>
  <si>
    <t>Receptor-binding domain</t>
  </si>
  <si>
    <t>Fusion peptide</t>
  </si>
  <si>
    <t>Internal fusion peptide</t>
  </si>
  <si>
    <t>Heptad repeat 1</t>
  </si>
  <si>
    <t>Heptad repeat 2</t>
  </si>
  <si>
    <t>Transmembrane domain</t>
  </si>
  <si>
    <t>Cytoplasmic tail</t>
  </si>
  <si>
    <t>Central Helix</t>
  </si>
  <si>
    <t>991-1162</t>
  </si>
  <si>
    <t>CH</t>
  </si>
  <si>
    <t>Cleaved in Open Conformation (1 RBD Up)</t>
  </si>
  <si>
    <t>Cleaved in Closed 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</si>
</sst>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0.11250000000000002</c:v>
                </c:pt>
                <c:pt idx="4">
                  <c:v>9.7500000000000003E-2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0.12083333333333335</c:v>
                </c:pt>
                <c:pt idx="4">
                  <c:v>0.11483333333333334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6zgg</c:v>
                </c:pt>
                <c:pt idx="4">
                  <c:v>6zgh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0.12525</c:v>
                </c:pt>
                <c:pt idx="4">
                  <c:v>0.10174999999999999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Runtime</a:t>
            </a:r>
            <a:r>
              <a:rPr lang="en-US" b="1" baseline="0"/>
              <a:t> For All Proteins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9652263964697119E-2"/>
          <c:y val="0.12303467700028783"/>
          <c:w val="0.87314343288706198"/>
          <c:h val="0.719938454168059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ProteinVas!$Q$78</c:f>
              <c:strCache>
                <c:ptCount val="1"/>
                <c:pt idx="0">
                  <c:v>Runtime in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6350" h="88900"/>
              <a:bevelB w="88900" h="6350"/>
            </a:sp3d>
          </c:spPr>
          <c:invertIfNegative val="0"/>
          <c:cat>
            <c:strRef>
              <c:f>ProteinVas!$P$79:$P$83</c:f>
              <c:strCache>
                <c:ptCount val="5"/>
                <c:pt idx="0">
                  <c:v>100 Projections</c:v>
                </c:pt>
                <c:pt idx="1">
                  <c:v>1000 Projections</c:v>
                </c:pt>
                <c:pt idx="2">
                  <c:v>2000 Projections</c:v>
                </c:pt>
                <c:pt idx="3">
                  <c:v>600 Scanlength</c:v>
                </c:pt>
                <c:pt idx="4">
                  <c:v>200, 400, 600 Scan</c:v>
                </c:pt>
              </c:strCache>
            </c:strRef>
          </c:cat>
          <c:val>
            <c:numRef>
              <c:f>ProteinVas!$Q$79:$Q$83</c:f>
              <c:numCache>
                <c:formatCode>General</c:formatCode>
                <c:ptCount val="5"/>
                <c:pt idx="0">
                  <c:v>45.389166666666668</c:v>
                </c:pt>
                <c:pt idx="1">
                  <c:v>146.55070921985816</c:v>
                </c:pt>
                <c:pt idx="2">
                  <c:v>267.57727272727271</c:v>
                </c:pt>
                <c:pt idx="3">
                  <c:v>570.99763619506246</c:v>
                </c:pt>
                <c:pt idx="4">
                  <c:v>1055.9942038605554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4-4373-B35B-3F9A5EE01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70"/>
        <c:shape val="box"/>
        <c:axId val="1916327727"/>
        <c:axId val="1916325231"/>
        <c:axId val="0"/>
      </c:bar3DChart>
      <c:catAx>
        <c:axId val="191632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Projections / Scan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5231"/>
        <c:crosses val="autoZero"/>
        <c:auto val="1"/>
        <c:lblAlgn val="ctr"/>
        <c:lblOffset val="100"/>
        <c:noMultiLvlLbl val="0"/>
      </c:catAx>
      <c:valAx>
        <c:axId val="19163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32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219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633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606563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414129</xdr:colOff>
      <xdr:row>68</xdr:row>
      <xdr:rowOff>0</xdr:rowOff>
    </xdr:from>
    <xdr:to>
      <xdr:col>23</xdr:col>
      <xdr:colOff>173933</xdr:colOff>
      <xdr:row>84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A361D-71C1-4B25-BAFB-EBBC7863C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topLeftCell="P4" zoomScale="115" zoomScaleNormal="115" workbookViewId="0">
      <selection activeCell="V8" sqref="V8"/>
    </sheetView>
  </sheetViews>
  <sheetFormatPr defaultRowHeight="14.5" x14ac:dyDescent="0.35"/>
  <cols>
    <col min="1" max="1" width="8" bestFit="1" customWidth="1"/>
    <col min="2" max="2" width="14.54296875" bestFit="1" customWidth="1"/>
    <col min="3" max="3" width="10.1796875" bestFit="1" customWidth="1"/>
    <col min="4" max="4" width="17.1796875" bestFit="1" customWidth="1"/>
    <col min="5" max="5" width="16.54296875" bestFit="1" customWidth="1"/>
    <col min="7" max="7" width="8.54296875" bestFit="1" customWidth="1"/>
    <col min="8" max="8" width="11.453125" bestFit="1" customWidth="1"/>
    <col min="21" max="21" width="23.1796875" bestFit="1" customWidth="1"/>
    <col min="22" max="22" width="36.453125" bestFit="1" customWidth="1"/>
    <col min="23" max="23" width="9.26953125" bestFit="1" customWidth="1"/>
    <col min="24" max="24" width="48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3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3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3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 t="shared" si="0"/>
        <v>0.11250000000000002</v>
      </c>
      <c r="S5" s="8" t="s">
        <v>21</v>
      </c>
      <c r="T5" s="8"/>
      <c r="U5" s="3" t="s">
        <v>32</v>
      </c>
      <c r="V5" s="3" t="s">
        <v>41</v>
      </c>
      <c r="W5" s="3" t="s">
        <v>38</v>
      </c>
      <c r="X5" s="3" t="s">
        <v>111</v>
      </c>
    </row>
    <row r="6" spans="1:24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 t="shared" si="0"/>
        <v>9.7500000000000003E-2</v>
      </c>
      <c r="S6">
        <v>1</v>
      </c>
      <c r="T6" t="s">
        <v>14</v>
      </c>
      <c r="U6" t="s">
        <v>43</v>
      </c>
      <c r="V6" t="s">
        <v>112</v>
      </c>
      <c r="X6" t="s">
        <v>114</v>
      </c>
    </row>
    <row r="7" spans="1:24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113</v>
      </c>
    </row>
    <row r="8" spans="1:24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202</v>
      </c>
    </row>
    <row r="9" spans="1:24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16</v>
      </c>
      <c r="U9" t="s">
        <v>40</v>
      </c>
      <c r="V9" t="s">
        <v>201</v>
      </c>
    </row>
    <row r="10" spans="1:24" x14ac:dyDescent="0.3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6</v>
      </c>
      <c r="U10" t="s">
        <v>40</v>
      </c>
      <c r="V10" t="s">
        <v>47</v>
      </c>
    </row>
    <row r="11" spans="1:24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3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112</v>
      </c>
    </row>
    <row r="13" spans="1:24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112</v>
      </c>
    </row>
    <row r="15" spans="1:24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46</v>
      </c>
      <c r="V15" t="s">
        <v>112</v>
      </c>
    </row>
    <row r="16" spans="1:24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100</v>
      </c>
    </row>
    <row r="17" spans="1:24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109</v>
      </c>
      <c r="W17" t="s">
        <v>39</v>
      </c>
      <c r="X17" t="s">
        <v>110</v>
      </c>
    </row>
    <row r="18" spans="1:24" x14ac:dyDescent="0.3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112</v>
      </c>
    </row>
    <row r="19" spans="1:24" x14ac:dyDescent="0.3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44</v>
      </c>
      <c r="W19" t="s">
        <v>45</v>
      </c>
    </row>
    <row r="20" spans="1:24" x14ac:dyDescent="0.3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6">
        <v>15</v>
      </c>
      <c r="T20" s="6" t="s">
        <v>10</v>
      </c>
      <c r="U20" s="6" t="s">
        <v>48</v>
      </c>
      <c r="V20" s="6"/>
      <c r="W20" s="6" t="s">
        <v>39</v>
      </c>
    </row>
    <row r="21" spans="1:24" x14ac:dyDescent="0.3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115</v>
      </c>
      <c r="V21" t="s">
        <v>128</v>
      </c>
      <c r="W21" t="s">
        <v>127</v>
      </c>
      <c r="X21" t="s">
        <v>126</v>
      </c>
    </row>
    <row r="22" spans="1:24" x14ac:dyDescent="0.3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116</v>
      </c>
      <c r="U22" t="s">
        <v>43</v>
      </c>
      <c r="V22" t="s">
        <v>117</v>
      </c>
    </row>
    <row r="23" spans="1:24" x14ac:dyDescent="0.3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119</v>
      </c>
      <c r="U23" t="s">
        <v>36</v>
      </c>
      <c r="V23" t="s">
        <v>118</v>
      </c>
    </row>
    <row r="24" spans="1:24" x14ac:dyDescent="0.3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121</v>
      </c>
      <c r="U24" t="s">
        <v>36</v>
      </c>
      <c r="V24" t="s">
        <v>120</v>
      </c>
    </row>
    <row r="25" spans="1:24" x14ac:dyDescent="0.3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122</v>
      </c>
      <c r="U25" t="s">
        <v>36</v>
      </c>
      <c r="V25" t="s">
        <v>120</v>
      </c>
    </row>
    <row r="26" spans="1:24" x14ac:dyDescent="0.3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123</v>
      </c>
      <c r="U26" t="s">
        <v>36</v>
      </c>
      <c r="V26" t="s">
        <v>124</v>
      </c>
    </row>
    <row r="27" spans="1:24" x14ac:dyDescent="0.3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125</v>
      </c>
      <c r="U27" t="s">
        <v>36</v>
      </c>
      <c r="V27" t="s">
        <v>120</v>
      </c>
    </row>
    <row r="28" spans="1:24" x14ac:dyDescent="0.3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130</v>
      </c>
      <c r="U28" t="s">
        <v>33</v>
      </c>
      <c r="V28" t="s">
        <v>131</v>
      </c>
      <c r="W28" t="s">
        <v>39</v>
      </c>
      <c r="X28" t="s">
        <v>129</v>
      </c>
    </row>
    <row r="29" spans="1:24" x14ac:dyDescent="0.3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6zgg</v>
      </c>
      <c r="H29">
        <f t="shared" si="1"/>
        <v>0.12083333333333335</v>
      </c>
      <c r="S29">
        <v>24</v>
      </c>
      <c r="T29" t="s">
        <v>133</v>
      </c>
      <c r="V29" t="s">
        <v>137</v>
      </c>
      <c r="X29" t="s">
        <v>132</v>
      </c>
    </row>
    <row r="30" spans="1:24" x14ac:dyDescent="0.3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6zgh</v>
      </c>
      <c r="H30">
        <f t="shared" si="1"/>
        <v>0.11483333333333334</v>
      </c>
      <c r="S30">
        <v>25</v>
      </c>
      <c r="T30" t="s">
        <v>134</v>
      </c>
      <c r="U30" t="s">
        <v>33</v>
      </c>
      <c r="V30" t="s">
        <v>136</v>
      </c>
      <c r="W30" t="s">
        <v>39</v>
      </c>
      <c r="X30" t="s">
        <v>135</v>
      </c>
    </row>
    <row r="31" spans="1:24" x14ac:dyDescent="0.3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140</v>
      </c>
      <c r="U31" t="s">
        <v>33</v>
      </c>
      <c r="V31" t="s">
        <v>139</v>
      </c>
      <c r="W31" t="s">
        <v>39</v>
      </c>
      <c r="X31" t="s">
        <v>138</v>
      </c>
    </row>
    <row r="32" spans="1:24" x14ac:dyDescent="0.3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142</v>
      </c>
      <c r="V32" t="s">
        <v>143</v>
      </c>
      <c r="X32" t="s">
        <v>141</v>
      </c>
    </row>
    <row r="33" spans="1:24" x14ac:dyDescent="0.3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144</v>
      </c>
      <c r="U33" t="s">
        <v>33</v>
      </c>
      <c r="V33" t="s">
        <v>139</v>
      </c>
      <c r="W33" t="s">
        <v>39</v>
      </c>
      <c r="X33" t="s">
        <v>145</v>
      </c>
    </row>
    <row r="34" spans="1:24" x14ac:dyDescent="0.3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146</v>
      </c>
      <c r="U34" t="s">
        <v>33</v>
      </c>
      <c r="V34" t="s">
        <v>139</v>
      </c>
      <c r="W34" t="s">
        <v>39</v>
      </c>
      <c r="X34" t="s">
        <v>147</v>
      </c>
    </row>
    <row r="35" spans="1:24" x14ac:dyDescent="0.3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148</v>
      </c>
      <c r="U35" t="s">
        <v>33</v>
      </c>
      <c r="V35" t="s">
        <v>139</v>
      </c>
      <c r="W35" t="s">
        <v>39</v>
      </c>
      <c r="X35" t="s">
        <v>149</v>
      </c>
    </row>
    <row r="36" spans="1:24" x14ac:dyDescent="0.3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150</v>
      </c>
      <c r="U36" t="s">
        <v>33</v>
      </c>
      <c r="V36" t="s">
        <v>152</v>
      </c>
      <c r="W36" t="s">
        <v>39</v>
      </c>
      <c r="X36" t="s">
        <v>151</v>
      </c>
    </row>
    <row r="37" spans="1:24" x14ac:dyDescent="0.3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3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3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3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3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35">
      <c r="A42" s="1" t="s">
        <v>14</v>
      </c>
      <c r="B42">
        <v>1065</v>
      </c>
      <c r="C42">
        <v>0.22700000000000001</v>
      </c>
      <c r="D42">
        <v>6071</v>
      </c>
      <c r="E42">
        <v>1000</v>
      </c>
      <c r="V42" t="s">
        <v>28</v>
      </c>
    </row>
    <row r="43" spans="1:24" x14ac:dyDescent="0.35">
      <c r="A43" s="1" t="s">
        <v>16</v>
      </c>
      <c r="B43">
        <v>1069</v>
      </c>
      <c r="C43">
        <v>0.126</v>
      </c>
      <c r="D43">
        <v>6485</v>
      </c>
      <c r="E43">
        <v>1000</v>
      </c>
      <c r="V43" t="s">
        <v>29</v>
      </c>
    </row>
    <row r="44" spans="1:24" x14ac:dyDescent="0.35">
      <c r="A44" s="1" t="s">
        <v>20</v>
      </c>
      <c r="B44">
        <v>993</v>
      </c>
      <c r="C44">
        <v>1.2500000000000001E-2</v>
      </c>
      <c r="D44">
        <v>5594</v>
      </c>
      <c r="E44">
        <v>1000</v>
      </c>
      <c r="V44" t="s">
        <v>30</v>
      </c>
    </row>
    <row r="45" spans="1:24" x14ac:dyDescent="0.3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  <c r="V45" t="s">
        <v>27</v>
      </c>
    </row>
    <row r="46" spans="1:24" x14ac:dyDescent="0.35">
      <c r="A46" s="1" t="s">
        <v>17</v>
      </c>
      <c r="B46">
        <v>995</v>
      </c>
      <c r="C46">
        <v>1.6500000000000001E-2</v>
      </c>
      <c r="D46">
        <v>5319</v>
      </c>
      <c r="E46">
        <v>1000</v>
      </c>
      <c r="V46" t="s">
        <v>31</v>
      </c>
    </row>
    <row r="47" spans="1:24" x14ac:dyDescent="0.3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3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3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3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3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3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3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3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3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3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3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3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3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3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3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6zgg</v>
      </c>
      <c r="H62">
        <f t="shared" si="2"/>
        <v>0.12525</v>
      </c>
    </row>
    <row r="63" spans="1:8" x14ac:dyDescent="0.3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6zgh</v>
      </c>
      <c r="H63">
        <f t="shared" si="2"/>
        <v>0.10174999999999999</v>
      </c>
    </row>
    <row r="64" spans="1:8" x14ac:dyDescent="0.3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7" x14ac:dyDescent="0.3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7" x14ac:dyDescent="0.3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7" x14ac:dyDescent="0.3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7" x14ac:dyDescent="0.3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7" x14ac:dyDescent="0.3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7" x14ac:dyDescent="0.3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7" x14ac:dyDescent="0.3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7" x14ac:dyDescent="0.3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7" x14ac:dyDescent="0.3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7" x14ac:dyDescent="0.3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7" x14ac:dyDescent="0.3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7" x14ac:dyDescent="0.3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7" x14ac:dyDescent="0.3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  <c r="O77" s="9" t="s">
        <v>157</v>
      </c>
      <c r="P77" s="9"/>
      <c r="Q77" s="9"/>
    </row>
    <row r="78" spans="1:17" x14ac:dyDescent="0.3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  <c r="P78" s="4" t="s">
        <v>161</v>
      </c>
      <c r="Q78" t="s">
        <v>162</v>
      </c>
    </row>
    <row r="79" spans="1:17" x14ac:dyDescent="0.3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  <c r="P79" t="s">
        <v>159</v>
      </c>
      <c r="Q79">
        <f>AVERAGE(D2:D21)/60</f>
        <v>45.389166666666668</v>
      </c>
    </row>
    <row r="80" spans="1:17" x14ac:dyDescent="0.3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  <c r="P80" t="s">
        <v>22</v>
      </c>
      <c r="Q80">
        <f>AVERAGE(D24:D70)/60</f>
        <v>146.55070921985816</v>
      </c>
    </row>
    <row r="81" spans="1:19" x14ac:dyDescent="0.3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P81" t="s">
        <v>23</v>
      </c>
      <c r="Q81">
        <f>AVERAGE(D71:D92)/60</f>
        <v>267.57727272727271</v>
      </c>
    </row>
    <row r="82" spans="1:19" x14ac:dyDescent="0.3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6zgg</v>
      </c>
      <c r="H82">
        <f t="shared" si="3"/>
        <v>3.1230549502405747E-3</v>
      </c>
      <c r="K82" t="str">
        <v>6zgg</v>
      </c>
      <c r="L82">
        <f t="shared" si="4"/>
        <v>5.8925565098878951E-3</v>
      </c>
      <c r="P82" t="s">
        <v>158</v>
      </c>
      <c r="Q82">
        <f>AVERAGE(S89:S104)</f>
        <v>570.99763619506246</v>
      </c>
    </row>
    <row r="83" spans="1:19" x14ac:dyDescent="0.3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6zgh</v>
      </c>
      <c r="H83">
        <f t="shared" si="3"/>
        <v>9.2513137205240074E-3</v>
      </c>
      <c r="K83" t="str">
        <v>6zgh</v>
      </c>
      <c r="L83">
        <f t="shared" si="4"/>
        <v>1.2256517540566827E-2</v>
      </c>
      <c r="P83" s="4" t="s">
        <v>160</v>
      </c>
      <c r="Q83">
        <f>AVERAGE(P89:P103)</f>
        <v>1055.9942038605554</v>
      </c>
    </row>
    <row r="84" spans="1:19" x14ac:dyDescent="0.3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</row>
    <row r="85" spans="1:19" x14ac:dyDescent="0.3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</row>
    <row r="86" spans="1:19" x14ac:dyDescent="0.3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9" x14ac:dyDescent="0.3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  <c r="O87" t="s">
        <v>153</v>
      </c>
      <c r="R87" t="s">
        <v>154</v>
      </c>
    </row>
    <row r="88" spans="1:19" x14ac:dyDescent="0.3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  <c r="O88" t="s">
        <v>155</v>
      </c>
      <c r="P88" t="s">
        <v>156</v>
      </c>
      <c r="R88" t="s">
        <v>155</v>
      </c>
      <c r="S88" t="s">
        <v>156</v>
      </c>
    </row>
    <row r="89" spans="1:19" x14ac:dyDescent="0.3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  <c r="O89">
        <v>62469.167740800003</v>
      </c>
      <c r="P89">
        <f t="shared" ref="P89:P103" si="5">$O89/60</f>
        <v>1041.1527956800001</v>
      </c>
      <c r="R89">
        <f>$S89*60</f>
        <v>33510.717607979997</v>
      </c>
      <c r="S89">
        <v>558.511960133</v>
      </c>
    </row>
    <row r="90" spans="1:19" x14ac:dyDescent="0.3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  <c r="O90">
        <v>66193.896229999998</v>
      </c>
      <c r="P90">
        <f t="shared" si="5"/>
        <v>1103.2316038333333</v>
      </c>
      <c r="R90">
        <f t="shared" ref="R90:R104" si="6">$S90*60</f>
        <v>36077.017884000001</v>
      </c>
      <c r="S90">
        <v>601.28363139999999</v>
      </c>
    </row>
    <row r="91" spans="1:19" x14ac:dyDescent="0.3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  <c r="O91">
        <v>53412.710493999897</v>
      </c>
      <c r="P91">
        <f t="shared" si="5"/>
        <v>890.21184156666493</v>
      </c>
      <c r="R91">
        <f t="shared" si="6"/>
        <v>28353.70195296</v>
      </c>
      <c r="S91">
        <v>472.56169921600002</v>
      </c>
    </row>
    <row r="92" spans="1:19" x14ac:dyDescent="0.3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  <c r="O92">
        <v>83317.814902099999</v>
      </c>
      <c r="P92">
        <f t="shared" si="5"/>
        <v>1388.6302483683332</v>
      </c>
      <c r="R92">
        <f t="shared" si="6"/>
        <v>44028.165259859998</v>
      </c>
      <c r="S92">
        <v>733.80275433099996</v>
      </c>
    </row>
    <row r="93" spans="1:19" x14ac:dyDescent="0.3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  <c r="O93">
        <v>21382.334394900001</v>
      </c>
      <c r="P93">
        <f t="shared" si="5"/>
        <v>356.37223991500002</v>
      </c>
      <c r="R93">
        <f t="shared" si="6"/>
        <v>22464.25771998</v>
      </c>
      <c r="S93">
        <v>374.40429533299999</v>
      </c>
    </row>
    <row r="94" spans="1:19" x14ac:dyDescent="0.3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  <c r="O94">
        <v>89944.945030000003</v>
      </c>
      <c r="P94">
        <f t="shared" si="5"/>
        <v>1499.0824171666668</v>
      </c>
      <c r="R94">
        <f t="shared" si="6"/>
        <v>49585.942717080005</v>
      </c>
      <c r="S94">
        <v>826.43237861800003</v>
      </c>
    </row>
    <row r="95" spans="1:19" x14ac:dyDescent="0.35">
      <c r="O95">
        <v>66221.142316800004</v>
      </c>
      <c r="P95">
        <f t="shared" si="5"/>
        <v>1103.6857052800001</v>
      </c>
      <c r="R95">
        <f t="shared" si="6"/>
        <v>35278.461448919996</v>
      </c>
      <c r="S95">
        <v>587.97435748199996</v>
      </c>
    </row>
    <row r="96" spans="1:19" x14ac:dyDescent="0.35">
      <c r="O96">
        <v>80842.427550099994</v>
      </c>
      <c r="P96">
        <f t="shared" si="5"/>
        <v>1347.3737925016665</v>
      </c>
      <c r="R96">
        <f t="shared" si="6"/>
        <v>41896.004222160002</v>
      </c>
      <c r="S96">
        <v>698.26673703599999</v>
      </c>
    </row>
    <row r="97" spans="15:19" x14ac:dyDescent="0.35">
      <c r="O97">
        <v>55428.981658899997</v>
      </c>
      <c r="P97">
        <f t="shared" si="5"/>
        <v>923.81636098166666</v>
      </c>
      <c r="R97">
        <f t="shared" si="6"/>
        <v>30867.782505959996</v>
      </c>
      <c r="S97">
        <v>514.46304176599995</v>
      </c>
    </row>
    <row r="98" spans="15:19" x14ac:dyDescent="0.35">
      <c r="O98">
        <v>80728.450811899995</v>
      </c>
      <c r="P98">
        <f t="shared" si="5"/>
        <v>1345.4741801983332</v>
      </c>
      <c r="R98">
        <f t="shared" si="6"/>
        <v>44498.971590059999</v>
      </c>
      <c r="S98">
        <v>741.64952650099997</v>
      </c>
    </row>
    <row r="99" spans="15:19" x14ac:dyDescent="0.35">
      <c r="O99">
        <v>83047.000286099996</v>
      </c>
      <c r="P99">
        <f t="shared" si="5"/>
        <v>1384.1166714349999</v>
      </c>
      <c r="R99">
        <f t="shared" si="6"/>
        <v>43552.715685839998</v>
      </c>
      <c r="S99">
        <v>725.87859476400001</v>
      </c>
    </row>
    <row r="100" spans="15:19" x14ac:dyDescent="0.35">
      <c r="O100">
        <v>66382.496185099997</v>
      </c>
      <c r="P100">
        <f t="shared" si="5"/>
        <v>1106.3749364183334</v>
      </c>
      <c r="R100">
        <f t="shared" si="6"/>
        <v>36396.510507840001</v>
      </c>
      <c r="S100">
        <v>606.60850846400001</v>
      </c>
    </row>
    <row r="101" spans="15:19" x14ac:dyDescent="0.35">
      <c r="O101">
        <v>74050.769176999995</v>
      </c>
      <c r="P101">
        <f t="shared" si="5"/>
        <v>1234.1794862833333</v>
      </c>
      <c r="R101">
        <f t="shared" si="6"/>
        <v>39776.000247960001</v>
      </c>
      <c r="S101">
        <v>662.93333746600001</v>
      </c>
    </row>
    <row r="102" spans="15:19" x14ac:dyDescent="0.35">
      <c r="O102">
        <v>31920.316191000002</v>
      </c>
      <c r="P102">
        <f t="shared" si="5"/>
        <v>532.00526984999999</v>
      </c>
      <c r="R102">
        <f t="shared" si="6"/>
        <v>23965.087636920001</v>
      </c>
      <c r="S102">
        <v>399.418127282</v>
      </c>
    </row>
    <row r="103" spans="15:19" x14ac:dyDescent="0.35">
      <c r="O103">
        <v>35052.330505799997</v>
      </c>
      <c r="P103">
        <f t="shared" si="5"/>
        <v>584.2055084299999</v>
      </c>
      <c r="R103">
        <f t="shared" si="6"/>
        <v>18726.55200792</v>
      </c>
      <c r="S103">
        <v>312.10920013200001</v>
      </c>
    </row>
    <row r="104" spans="15:19" x14ac:dyDescent="0.35">
      <c r="R104">
        <f t="shared" si="6"/>
        <v>19179.84175182</v>
      </c>
      <c r="S104">
        <v>319.66402919699999</v>
      </c>
    </row>
  </sheetData>
  <mergeCells count="2">
    <mergeCell ref="S5:T5"/>
    <mergeCell ref="O77:Q77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45"/>
  <sheetViews>
    <sheetView workbookViewId="0">
      <selection activeCell="B3" sqref="B3"/>
    </sheetView>
  </sheetViews>
  <sheetFormatPr defaultRowHeight="14.5" x14ac:dyDescent="0.35"/>
  <cols>
    <col min="2" max="2" width="15.26953125" customWidth="1"/>
    <col min="3" max="3" width="10.36328125" customWidth="1"/>
  </cols>
  <sheetData>
    <row r="2" spans="2:4" x14ac:dyDescent="0.35">
      <c r="B2" t="s">
        <v>163</v>
      </c>
    </row>
    <row r="4" spans="2:4" x14ac:dyDescent="0.35">
      <c r="B4" t="s">
        <v>180</v>
      </c>
      <c r="C4" t="s">
        <v>53</v>
      </c>
      <c r="D4" t="s">
        <v>179</v>
      </c>
    </row>
    <row r="5" spans="2:4" x14ac:dyDescent="0.35">
      <c r="B5" t="s">
        <v>164</v>
      </c>
      <c r="C5" t="s">
        <v>165</v>
      </c>
    </row>
    <row r="6" spans="2:4" x14ac:dyDescent="0.35">
      <c r="B6" s="4" t="s">
        <v>55</v>
      </c>
      <c r="C6" t="s">
        <v>166</v>
      </c>
      <c r="D6" t="s">
        <v>190</v>
      </c>
    </row>
    <row r="7" spans="2:4" x14ac:dyDescent="0.35">
      <c r="B7" s="4" t="s">
        <v>67</v>
      </c>
      <c r="C7" t="s">
        <v>167</v>
      </c>
      <c r="D7" t="s">
        <v>191</v>
      </c>
    </row>
    <row r="8" spans="2:4" x14ac:dyDescent="0.35">
      <c r="B8" t="s">
        <v>168</v>
      </c>
      <c r="C8" t="s">
        <v>169</v>
      </c>
    </row>
    <row r="9" spans="2:4" x14ac:dyDescent="0.35">
      <c r="B9" t="s">
        <v>171</v>
      </c>
      <c r="C9" t="s">
        <v>170</v>
      </c>
    </row>
    <row r="10" spans="2:4" x14ac:dyDescent="0.35">
      <c r="B10" t="s">
        <v>172</v>
      </c>
      <c r="C10" t="s">
        <v>177</v>
      </c>
    </row>
    <row r="11" spans="2:4" x14ac:dyDescent="0.35">
      <c r="B11" s="4" t="s">
        <v>174</v>
      </c>
      <c r="C11" t="s">
        <v>173</v>
      </c>
      <c r="D11" t="s">
        <v>192</v>
      </c>
    </row>
    <row r="12" spans="2:4" x14ac:dyDescent="0.35">
      <c r="B12" s="7" t="s">
        <v>175</v>
      </c>
      <c r="C12" t="s">
        <v>176</v>
      </c>
    </row>
    <row r="13" spans="2:4" x14ac:dyDescent="0.35">
      <c r="B13" s="4" t="s">
        <v>178</v>
      </c>
      <c r="C13" t="s">
        <v>181</v>
      </c>
      <c r="D13" t="s">
        <v>193</v>
      </c>
    </row>
    <row r="14" spans="2:4" x14ac:dyDescent="0.35">
      <c r="B14" s="4" t="s">
        <v>182</v>
      </c>
      <c r="C14" t="s">
        <v>183</v>
      </c>
      <c r="D14" t="s">
        <v>194</v>
      </c>
    </row>
    <row r="15" spans="2:4" x14ac:dyDescent="0.35">
      <c r="B15" s="4" t="s">
        <v>200</v>
      </c>
      <c r="C15" t="s">
        <v>199</v>
      </c>
      <c r="D15" t="s">
        <v>198</v>
      </c>
    </row>
    <row r="16" spans="2:4" x14ac:dyDescent="0.35">
      <c r="B16" s="4" t="s">
        <v>184</v>
      </c>
      <c r="C16" t="s">
        <v>185</v>
      </c>
      <c r="D16" t="s">
        <v>195</v>
      </c>
    </row>
    <row r="17" spans="2:8" x14ac:dyDescent="0.35">
      <c r="B17" s="4" t="s">
        <v>186</v>
      </c>
      <c r="C17" t="s">
        <v>187</v>
      </c>
      <c r="D17" t="s">
        <v>196</v>
      </c>
    </row>
    <row r="18" spans="2:8" x14ac:dyDescent="0.35">
      <c r="B18" s="4" t="s">
        <v>188</v>
      </c>
      <c r="C18" t="s">
        <v>189</v>
      </c>
      <c r="D18" t="s">
        <v>197</v>
      </c>
    </row>
    <row r="20" spans="2:8" x14ac:dyDescent="0.35">
      <c r="B20" t="s">
        <v>86</v>
      </c>
    </row>
    <row r="21" spans="2:8" x14ac:dyDescent="0.35">
      <c r="B21" t="s">
        <v>49</v>
      </c>
    </row>
    <row r="23" spans="2:8" x14ac:dyDescent="0.35">
      <c r="B23" t="s">
        <v>54</v>
      </c>
      <c r="C23" t="s">
        <v>53</v>
      </c>
    </row>
    <row r="24" spans="2:8" x14ac:dyDescent="0.35">
      <c r="B24" t="s">
        <v>50</v>
      </c>
      <c r="C24" t="s">
        <v>51</v>
      </c>
      <c r="G24" t="s">
        <v>62</v>
      </c>
      <c r="H24" t="s">
        <v>63</v>
      </c>
    </row>
    <row r="25" spans="2:8" x14ac:dyDescent="0.35">
      <c r="B25" t="s">
        <v>52</v>
      </c>
      <c r="C25" t="s">
        <v>56</v>
      </c>
      <c r="D25" t="s">
        <v>57</v>
      </c>
    </row>
    <row r="26" spans="2:8" x14ac:dyDescent="0.35">
      <c r="B26" t="s">
        <v>55</v>
      </c>
      <c r="C26" t="s">
        <v>58</v>
      </c>
      <c r="D26" t="s">
        <v>59</v>
      </c>
      <c r="E26" t="s">
        <v>60</v>
      </c>
      <c r="F26" t="s">
        <v>61</v>
      </c>
    </row>
    <row r="27" spans="2:8" x14ac:dyDescent="0.35">
      <c r="B27" t="s">
        <v>64</v>
      </c>
      <c r="C27" t="s">
        <v>65</v>
      </c>
      <c r="D27" t="s">
        <v>66</v>
      </c>
    </row>
    <row r="28" spans="2:8" x14ac:dyDescent="0.35">
      <c r="B28" t="s">
        <v>67</v>
      </c>
      <c r="C28" t="s">
        <v>68</v>
      </c>
      <c r="D28" t="s">
        <v>69</v>
      </c>
      <c r="E28" t="s">
        <v>70</v>
      </c>
    </row>
    <row r="29" spans="2:8" x14ac:dyDescent="0.35">
      <c r="B29" t="s">
        <v>73</v>
      </c>
      <c r="C29" t="s">
        <v>71</v>
      </c>
      <c r="D29" t="s">
        <v>72</v>
      </c>
    </row>
    <row r="30" spans="2:8" x14ac:dyDescent="0.35">
      <c r="B30" t="s">
        <v>74</v>
      </c>
      <c r="C30" t="s">
        <v>75</v>
      </c>
      <c r="D30" t="s">
        <v>76</v>
      </c>
      <c r="E30" t="s">
        <v>77</v>
      </c>
      <c r="F30" t="s">
        <v>78</v>
      </c>
    </row>
    <row r="31" spans="2:8" x14ac:dyDescent="0.35">
      <c r="B31" t="s">
        <v>79</v>
      </c>
      <c r="C31" t="s">
        <v>80</v>
      </c>
      <c r="D31" t="s">
        <v>81</v>
      </c>
    </row>
    <row r="32" spans="2:8" x14ac:dyDescent="0.35">
      <c r="B32" t="s">
        <v>82</v>
      </c>
      <c r="C32" t="s">
        <v>83</v>
      </c>
      <c r="D32" t="s">
        <v>84</v>
      </c>
    </row>
    <row r="33" spans="2:3" x14ac:dyDescent="0.35">
      <c r="B33" t="s">
        <v>67</v>
      </c>
      <c r="C33" t="s">
        <v>85</v>
      </c>
    </row>
    <row r="36" spans="2:3" x14ac:dyDescent="0.35">
      <c r="B36" t="s">
        <v>87</v>
      </c>
    </row>
    <row r="38" spans="2:3" x14ac:dyDescent="0.35">
      <c r="B38" t="s">
        <v>54</v>
      </c>
      <c r="C38" t="s">
        <v>53</v>
      </c>
    </row>
    <row r="39" spans="2:3" x14ac:dyDescent="0.35">
      <c r="B39" t="s">
        <v>88</v>
      </c>
      <c r="C39" t="s">
        <v>89</v>
      </c>
    </row>
    <row r="42" spans="2:3" x14ac:dyDescent="0.35">
      <c r="B42" t="s">
        <v>104</v>
      </c>
    </row>
    <row r="43" spans="2:3" x14ac:dyDescent="0.35">
      <c r="B43" t="s">
        <v>54</v>
      </c>
      <c r="C43" t="s">
        <v>53</v>
      </c>
    </row>
    <row r="44" spans="2:3" x14ac:dyDescent="0.35">
      <c r="B44" t="s">
        <v>105</v>
      </c>
      <c r="C44" t="s">
        <v>107</v>
      </c>
    </row>
    <row r="45" spans="2:3" x14ac:dyDescent="0.35">
      <c r="B45" t="s">
        <v>106</v>
      </c>
      <c r="C45" t="s">
        <v>108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workbookViewId="0">
      <selection activeCell="M17" sqref="M17"/>
    </sheetView>
  </sheetViews>
  <sheetFormatPr defaultRowHeight="14.5" x14ac:dyDescent="0.35"/>
  <cols>
    <col min="2" max="2" width="23.7265625" style="4" bestFit="1" customWidth="1"/>
    <col min="3" max="3" width="11.1796875" customWidth="1"/>
    <col min="4" max="4" width="40" customWidth="1"/>
  </cols>
  <sheetData>
    <row r="3" spans="2:13" x14ac:dyDescent="0.35">
      <c r="C3" t="s">
        <v>90</v>
      </c>
      <c r="D3" t="s">
        <v>91</v>
      </c>
      <c r="M3" t="s">
        <v>101</v>
      </c>
    </row>
    <row r="5" spans="2:13" x14ac:dyDescent="0.35">
      <c r="B5" s="4" t="s">
        <v>43</v>
      </c>
      <c r="C5" s="5" t="s">
        <v>14</v>
      </c>
      <c r="D5" t="s">
        <v>93</v>
      </c>
    </row>
    <row r="6" spans="2:13" x14ac:dyDescent="0.35">
      <c r="B6" s="4" t="s">
        <v>40</v>
      </c>
      <c r="C6" s="5" t="s">
        <v>5</v>
      </c>
      <c r="D6" t="s">
        <v>92</v>
      </c>
    </row>
    <row r="7" spans="2:13" x14ac:dyDescent="0.35">
      <c r="B7" s="4" t="s">
        <v>40</v>
      </c>
      <c r="C7" s="5" t="s">
        <v>7</v>
      </c>
      <c r="D7" t="s">
        <v>92</v>
      </c>
    </row>
    <row r="8" spans="2:13" x14ac:dyDescent="0.35">
      <c r="B8" s="4" t="s">
        <v>40</v>
      </c>
      <c r="C8" s="5" t="s">
        <v>16</v>
      </c>
      <c r="D8" t="s">
        <v>92</v>
      </c>
    </row>
    <row r="9" spans="2:13" x14ac:dyDescent="0.35">
      <c r="B9" s="4" t="s">
        <v>40</v>
      </c>
      <c r="C9" s="5" t="s">
        <v>6</v>
      </c>
      <c r="D9" t="s">
        <v>92</v>
      </c>
    </row>
    <row r="10" spans="2:13" x14ac:dyDescent="0.35">
      <c r="B10" s="4" t="s">
        <v>37</v>
      </c>
      <c r="C10" s="5" t="s">
        <v>18</v>
      </c>
      <c r="D10" t="s">
        <v>94</v>
      </c>
    </row>
    <row r="11" spans="2:13" x14ac:dyDescent="0.35">
      <c r="B11" s="4" t="s">
        <v>37</v>
      </c>
      <c r="C11" s="5" t="s">
        <v>20</v>
      </c>
      <c r="D11" t="s">
        <v>94</v>
      </c>
    </row>
    <row r="12" spans="2:13" x14ac:dyDescent="0.35">
      <c r="B12" s="4" t="s">
        <v>36</v>
      </c>
      <c r="C12" s="5" t="s">
        <v>13</v>
      </c>
      <c r="D12" t="s">
        <v>94</v>
      </c>
    </row>
    <row r="13" spans="2:13" x14ac:dyDescent="0.35">
      <c r="B13" s="4" t="s">
        <v>36</v>
      </c>
      <c r="C13" s="5" t="s">
        <v>19</v>
      </c>
      <c r="D13" t="s">
        <v>94</v>
      </c>
    </row>
    <row r="14" spans="2:13" x14ac:dyDescent="0.35">
      <c r="B14" s="4" t="s">
        <v>46</v>
      </c>
      <c r="C14" s="5" t="s">
        <v>17</v>
      </c>
      <c r="D14" t="s">
        <v>94</v>
      </c>
    </row>
    <row r="15" spans="2:13" x14ac:dyDescent="0.35">
      <c r="B15" s="4" t="s">
        <v>35</v>
      </c>
      <c r="C15" s="5" t="s">
        <v>11</v>
      </c>
      <c r="D15" t="s">
        <v>95</v>
      </c>
      <c r="M15" t="s">
        <v>102</v>
      </c>
    </row>
    <row r="16" spans="2:13" x14ac:dyDescent="0.35">
      <c r="B16" s="4" t="s">
        <v>33</v>
      </c>
      <c r="C16" s="5" t="s">
        <v>8</v>
      </c>
      <c r="D16" t="s">
        <v>96</v>
      </c>
      <c r="M16" t="s">
        <v>103</v>
      </c>
    </row>
    <row r="17" spans="2:4" x14ac:dyDescent="0.35">
      <c r="B17" s="4" t="s">
        <v>34</v>
      </c>
      <c r="C17" s="5" t="s">
        <v>15</v>
      </c>
      <c r="D17" t="s">
        <v>97</v>
      </c>
    </row>
    <row r="18" spans="2:4" x14ac:dyDescent="0.35">
      <c r="B18" s="4" t="s">
        <v>44</v>
      </c>
      <c r="C18" s="5" t="s">
        <v>12</v>
      </c>
      <c r="D18" t="s">
        <v>98</v>
      </c>
    </row>
    <row r="19" spans="2:4" x14ac:dyDescent="0.35">
      <c r="B19" s="4" t="s">
        <v>48</v>
      </c>
      <c r="C19" s="5" t="s">
        <v>10</v>
      </c>
      <c r="D19" t="s"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2021-07-15T01:27:54Z</dcterms:modified>
</cp:coreProperties>
</file>