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bdc3c0a71b128686/"/>
    </mc:Choice>
  </mc:AlternateContent>
  <xr:revisionPtr revIDLastSave="21" documentId="8_{4C94EFFB-B71A-4C97-9D4B-CD7231E8D993}" xr6:coauthVersionLast="47" xr6:coauthVersionMax="47" xr10:uidLastSave="{14B12AC7-F69B-435A-A76A-B308F6BFC250}"/>
  <bookViews>
    <workbookView xWindow="-120" yWindow="-120" windowWidth="20730" windowHeight="11040" firstSheet="1" activeTab="4" xr2:uid="{00000000-000D-0000-FFFF-FFFF00000000}"/>
  </bookViews>
  <sheets>
    <sheet name="Employee Data" sheetId="1" r:id="rId1"/>
    <sheet name="Training Programme Data" sheetId="2" r:id="rId2"/>
    <sheet name="Summary" sheetId="3" r:id="rId3"/>
    <sheet name="Pivot Summary" sheetId="4" r:id="rId4"/>
    <sheet name="Dashboard" sheetId="6" r:id="rId5"/>
  </sheets>
  <definedNames>
    <definedName name="_xlnm._FilterDatabase" localSheetId="0" hidden="1">'Employee Data'!$A$1:$L$75</definedName>
    <definedName name="Slicer_Department">#N/A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3" l="1"/>
  <c r="C5" i="3"/>
  <c r="C4" i="3"/>
  <c r="C3" i="3"/>
  <c r="C2" i="3"/>
  <c r="D6" i="3"/>
  <c r="D5" i="3"/>
  <c r="D4" i="3"/>
  <c r="D3" i="3"/>
  <c r="D2" i="3"/>
  <c r="B6" i="3"/>
  <c r="B5" i="3"/>
  <c r="B4" i="3"/>
  <c r="B3" i="3"/>
  <c r="B2"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2" i="1"/>
</calcChain>
</file>

<file path=xl/sharedStrings.xml><?xml version="1.0" encoding="utf-8"?>
<sst xmlns="http://schemas.openxmlformats.org/spreadsheetml/2006/main" count="453" uniqueCount="204">
  <si>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</si>
  <si>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</si>
  <si>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</si>
  <si>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</si>
  <si>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</si>
  <si>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</si>
  <si>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</si>
  <si>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</si>
  <si>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</si>
  <si>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</si>
  <si>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</si>
  <si>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</si>
  <si>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</si>
  <si>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</si>
  <si>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</si>
  <si>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</si>
  <si>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</si>
  <si>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</si>
  <si>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</si>
  <si>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</si>
  <si>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</si>
  <si>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</si>
  <si>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</si>
  <si>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</si>
  <si>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</si>
  <si>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</si>
  <si>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</si>
  <si>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</si>
  <si>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</si>
  <si>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</si>
  <si>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</si>
  <si>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</si>
  <si>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</si>
  <si>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</si>
  <si>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</si>
  <si>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</si>
  <si>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</si>
  <si>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</si>
  <si>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</si>
  <si>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</si>
  <si>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</si>
  <si>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</si>
  <si>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</si>
  <si>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</si>
  <si>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</si>
  <si>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</si>
  <si>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</si>
  <si>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</si>
  <si>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</si>
  <si>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</si>
  <si>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</si>
  <si>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</si>
  <si>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</si>
  <si>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</si>
  <si>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</si>
  <si>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</si>
  <si>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</si>
  <si>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</si>
  <si>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</si>
  <si>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</si>
  <si>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</si>
  <si>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</si>
  <si>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</si>
  <si>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</si>
  <si>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</si>
  <si>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</si>
  <si>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</si>
  <si>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</si>
  <si>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</si>
  <si>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</si>
  <si>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</si>
  <si>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</si>
  <si>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</si>
  <si>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</si>
  <si>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</si>
  <si>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</si>
  <si>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</si>
  <si>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</si>
  <si>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</si>
  <si>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</si>
  <si>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</si>
  <si>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</si>
  <si>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</si>
  <si>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</si>
  <si>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</si>
  <si>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</si>
  <si>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</si>
  <si>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</si>
  <si>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</si>
  <si>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</si>
  <si>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</si>
  <si>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</si>
  <si>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</si>
  <si>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</si>
  <si>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</si>
  <si>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</si>
  <si>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</si>
  <si>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</si>
  <si>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</si>
  <si>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</si>
  <si>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</si>
  <si>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</si>
  <si>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</si>
  <si>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</si>
  <si>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</si>
  <si>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</si>
  <si>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</si>
  <si>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</si>
  <si>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</si>
  <si>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</si>
  <si>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</si>
  <si>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</si>
  <si>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</si>
  <si>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</si>
  <si>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</si>
  <si>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</si>
  <si>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</si>
  <si>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</si>
  <si>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</si>
  <si>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</si>
  <si>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</si>
  <si>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</si>
  <si>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</si>
  <si>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</si>
  <si>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</si>
  <si>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</si>
  <si>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</si>
  <si>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</si>
  <si>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</si>
  <si>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</si>
  <si>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</si>
  <si>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</si>
  <si>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</si>
  <si>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</si>
  <si>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</si>
  <si>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</si>
  <si>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</si>
  <si>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</si>
  <si>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</si>
  <si>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</si>
  <si>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</si>
  <si>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</si>
  <si>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</si>
  <si>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</si>
  <si>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</si>
  <si>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</si>
  <si>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</si>
  <si>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</si>
  <si>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</si>
  <si>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</si>
  <si>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</si>
  <si>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</si>
  <si>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</si>
  <si>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</si>
  <si>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</si>
  <si>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</si>
  <si>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</si>
  <si>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</si>
  <si>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</si>
  <si>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</si>
  <si>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</si>
  <si>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</si>
  <si>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</si>
  <si>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</si>
  <si>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</si>
  <si>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</si>
  <si>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</si>
  <si>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</si>
  <si>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</si>
  <si>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</si>
  <si>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</si>
  <si>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</si>
  <si>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</si>
  <si>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</si>
  <si>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</si>
  <si>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</si>
  <si>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</si>
  <si>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</si>
  <si>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</si>
  <si>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DEVELOPMENT</t>
  </si>
  <si>
    <t>FINANCE</t>
  </si>
  <si>
    <t>IT SUPPORT</t>
  </si>
  <si>
    <t>MARKETING</t>
  </si>
  <si>
    <t>Employee 6</t>
  </si>
  <si>
    <t>Employee 16</t>
  </si>
  <si>
    <t>Employee 50</t>
  </si>
  <si>
    <t>Employee 52</t>
  </si>
  <si>
    <t>Employee 61</t>
  </si>
  <si>
    <t>Employee 64</t>
  </si>
  <si>
    <t>Employee 67</t>
  </si>
  <si>
    <t xml:space="preserve">Training Cost </t>
  </si>
  <si>
    <t>Training Category</t>
  </si>
  <si>
    <t>Total Compensation (£)</t>
  </si>
  <si>
    <t>Perfomance Category</t>
  </si>
  <si>
    <t>Total Employees</t>
  </si>
  <si>
    <t>Average Performance Rating</t>
  </si>
  <si>
    <t>E006</t>
  </si>
  <si>
    <t>Average Salary (£)</t>
  </si>
  <si>
    <t>Row Labels</t>
  </si>
  <si>
    <t>Grand Total</t>
  </si>
  <si>
    <t>Average of Total Compensation (£)</t>
  </si>
  <si>
    <t>Count of Employees</t>
  </si>
  <si>
    <t>Average of Salary (£)</t>
  </si>
  <si>
    <t>Average of Years with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</si>
</sst>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0.00"/>
  </numFmts>
  <fonts count="3" x14ac:knownFonts="1">
    <font>
      <sz val="11"/>
      <color theme="1"/>
      <name val="Century Gothic"/>
      <family val="2"/>
      <scheme val="minor"/>
    </font>
    <font>
      <b/>
      <sz val="11"/>
      <color theme="1"/>
      <name val="Century Gothic"/>
      <family val="2"/>
      <scheme val="minor"/>
    </font>
    <font>
      <sz val="8"/>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1" fontId="0" fillId="0" borderId="0" xfId="0" applyNumberFormat="1"/>
    <xf numFmtId="164" fontId="0" fillId="0" borderId="0" xfId="0" applyNumberFormat="1"/>
    <xf numFmtId="0" fontId="1" fillId="2" borderId="0" xfId="0" applyFont="1" applyFill="1" applyAlignment="1">
      <alignment horizontal="center"/>
    </xf>
    <xf numFmtId="0" fontId="0" fillId="2" borderId="0" xfId="0" applyFill="1" applyAlignment="1">
      <alignment horizontal="left"/>
    </xf>
    <xf numFmtId="0" fontId="0" fillId="0" borderId="0" xfId="0" applyAlignment="1">
      <alignment horizontal="left"/>
    </xf>
    <xf numFmtId="1" fontId="0" fillId="2" borderId="0" xfId="0" applyNumberFormat="1" applyFill="1" applyAlignment="1">
      <alignment horizontal="right"/>
    </xf>
    <xf numFmtId="164" fontId="0" fillId="2" borderId="0" xfId="0" applyNumberFormat="1" applyFill="1" applyAlignment="1">
      <alignment horizontal="right"/>
    </xf>
    <xf numFmtId="1" fontId="1" fillId="2" borderId="0" xfId="0" applyNumberFormat="1" applyFont="1" applyFill="1" applyAlignment="1">
      <alignment horizontal="center"/>
    </xf>
    <xf numFmtId="164" fontId="1" fillId="2" borderId="0" xfId="0" applyNumberFormat="1" applyFont="1" applyFill="1" applyAlignment="1">
      <alignment horizontal="center"/>
    </xf>
    <xf numFmtId="0" fontId="0" fillId="0" borderId="0" xfId="0" pivotButton="1"/>
    <xf numFmtId="0" fontId="0" fillId="0" borderId="0" xfId="0" applyNumberFormat="1"/>
    <xf numFmtId="0" fontId="0" fillId="3" borderId="0" xfId="0" applyFill="1"/>
  </cellXfs>
  <cellStyles count="1">
    <cellStyle name="Normal" xfId="0" builtinId="0"/>
  </cellStyles>
  <dxfs count="5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alignment horizontal="right" vertical="bottom" textRotation="0" wrapText="0" indent="0" justifyLastLine="0" shrinkToFit="0" readingOrder="0"/>
    </dxf>
    <dxf>
      <numFmt numFmtId="164" formatCode="[$£-809]#,##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theme="0"/>
        </patternFill>
      </fill>
      <alignment horizontal="center" vertical="bottom" textRotation="0" wrapText="0" indent="0" justifyLastLine="0" shrinkToFit="0" readingOrder="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[Mildred_Tseh_Excel_Assessment_Project.xlsx]Pivot Summary!Avg. Total Compensation By Department</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Total Compensation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Summary'!$A$2:$A$7</c:f>
              <c:strCache>
                <c:ptCount val="5"/>
                <c:pt idx="0">
                  <c:v>DEVELOPMENT</c:v>
                </c:pt>
                <c:pt idx="1">
                  <c:v>FINANCE</c:v>
                </c:pt>
                <c:pt idx="2">
                  <c:v>HR</c:v>
                </c:pt>
                <c:pt idx="3">
                  <c:v>IT SUPPORT</c:v>
                </c:pt>
                <c:pt idx="4">
                  <c:v>MARKETING</c:v>
                </c:pt>
              </c:strCache>
            </c:strRef>
          </c:cat>
          <c:val>
            <c:numRef>
              <c:f>'Pivot Summary'!$B$2:$B$7</c:f>
              <c:numCache>
                <c:formatCode>0</c:formatCode>
                <c:ptCount val="5"/>
                <c:pt idx="0">
                  <c:v>41542.105263157893</c:v>
                </c:pt>
                <c:pt idx="1">
                  <c:v>47433.333333333336</c:v>
                </c:pt>
                <c:pt idx="2">
                  <c:v>46433.333333333336</c:v>
                </c:pt>
                <c:pt idx="3">
                  <c:v>43900</c:v>
                </c:pt>
                <c:pt idx="4">
                  <c:v>48611.76470588235</c:v>
                </c:pt>
              </c:numCache>
            </c:numRef>
          </c:val>
          <c:extLst>
            <c:ext xmlns:c16="http://schemas.microsoft.com/office/drawing/2014/chart" uri="{C3380CC4-5D6E-409C-BE32-E72D297353CC}">
              <c16:uniqueId val="{00000000-94C8-462A-B049-68BC142CC864}"/>
            </c:ext>
          </c:extLst>
        </c:ser>
        <c:dLbls>
          <c:showLegendKey val="0"/>
          <c:showVal val="0"/>
          <c:showCatName val="0"/>
          <c:showSerName val="0"/>
          <c:showPercent val="0"/>
          <c:showBubbleSize val="0"/>
        </c:dLbls>
        <c:gapWidth val="115"/>
        <c:overlap val="-20"/>
        <c:axId val="669651007"/>
        <c:axId val="2134289695"/>
      </c:barChart>
      <c:catAx>
        <c:axId val="669651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34289695"/>
        <c:crosses val="autoZero"/>
        <c:auto val="1"/>
        <c:lblAlgn val="ctr"/>
        <c:lblOffset val="100"/>
        <c:noMultiLvlLbl val="0"/>
      </c:catAx>
      <c:valAx>
        <c:axId val="21342896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6965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[Mildred_Tseh_Excel_Assessment_Project.xlsx]Pivot Summary!No. Of Employees in each Training Category</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Employees In Each Training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Summary'!$B$9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Summary'!$A$10:$A$15</c:f>
              <c:strCache>
                <c:ptCount val="5"/>
                <c:pt idx="0">
                  <c:v>Leadership</c:v>
                </c:pt>
                <c:pt idx="1">
                  <c:v>Project Management</c:v>
                </c:pt>
                <c:pt idx="2">
                  <c:v>Teamwork</c:v>
                </c:pt>
                <c:pt idx="3">
                  <c:v>Technical</c:v>
                </c:pt>
                <c:pt idx="4">
                  <c:v>Technical Tools</c:v>
                </c:pt>
              </c:strCache>
            </c:strRef>
          </c:cat>
          <c:val>
            <c:numRef>
              <c:f>'Pivot Summary'!$B$10:$B$15</c:f>
              <c:numCache>
                <c:formatCode>General</c:formatCode>
                <c:ptCount val="5"/>
                <c:pt idx="0">
                  <c:v>17</c:v>
                </c:pt>
                <c:pt idx="1">
                  <c:v>18</c:v>
                </c:pt>
                <c:pt idx="2">
                  <c:v>2</c:v>
                </c:pt>
                <c:pt idx="3">
                  <c:v>17</c:v>
                </c:pt>
                <c:pt idx="4">
                  <c:v>20</c:v>
                </c:pt>
              </c:numCache>
            </c:numRef>
          </c:val>
          <c:extLst>
            <c:ext xmlns:c16="http://schemas.microsoft.com/office/drawing/2014/chart" uri="{C3380CC4-5D6E-409C-BE32-E72D297353CC}">
              <c16:uniqueId val="{00000000-5D80-4F8C-97E4-3516EF8D1983}"/>
            </c:ext>
          </c:extLst>
        </c:ser>
        <c:dLbls>
          <c:showLegendKey val="0"/>
          <c:showVal val="0"/>
          <c:showCatName val="0"/>
          <c:showSerName val="0"/>
          <c:showPercent val="0"/>
          <c:showBubbleSize val="0"/>
        </c:dLbls>
        <c:gapWidth val="100"/>
        <c:overlap val="-24"/>
        <c:axId val="927235423"/>
        <c:axId val="927235839"/>
      </c:barChart>
      <c:catAx>
        <c:axId val="927235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7235839"/>
        <c:crosses val="autoZero"/>
        <c:auto val="1"/>
        <c:lblAlgn val="ctr"/>
        <c:lblOffset val="100"/>
        <c:noMultiLvlLbl val="0"/>
      </c:catAx>
      <c:valAx>
        <c:axId val="9272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723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[Mildred_Tseh_Excel_Assessment_Project.xlsx]Pivot Summary!Avg. Salary By Role</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Salary By Role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Summary'!$F$1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Summary'!$E$2:$E$12</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Summary'!$F$2:$F$12</c:f>
              <c:numCache>
                <c:formatCode>0</c:formatCode>
                <c:ptCount val="10"/>
                <c:pt idx="0">
                  <c:v>45000</c:v>
                </c:pt>
                <c:pt idx="1">
                  <c:v>51111.111111111109</c:v>
                </c:pt>
                <c:pt idx="2">
                  <c:v>56666.666666666664</c:v>
                </c:pt>
                <c:pt idx="3">
                  <c:v>40000</c:v>
                </c:pt>
                <c:pt idx="4">
                  <c:v>40833.333333333336</c:v>
                </c:pt>
                <c:pt idx="5">
                  <c:v>44000</c:v>
                </c:pt>
                <c:pt idx="6">
                  <c:v>51666.666666666664</c:v>
                </c:pt>
                <c:pt idx="7">
                  <c:v>41500</c:v>
                </c:pt>
                <c:pt idx="8">
                  <c:v>40000</c:v>
                </c:pt>
                <c:pt idx="9">
                  <c:v>42857.142857142855</c:v>
                </c:pt>
              </c:numCache>
            </c:numRef>
          </c:val>
          <c:extLst>
            <c:ext xmlns:c16="http://schemas.microsoft.com/office/drawing/2014/chart" uri="{C3380CC4-5D6E-409C-BE32-E72D297353CC}">
              <c16:uniqueId val="{00000000-7D8C-498A-9FD1-B5E8C18CA9EC}"/>
            </c:ext>
          </c:extLst>
        </c:ser>
        <c:dLbls>
          <c:showLegendKey val="0"/>
          <c:showVal val="0"/>
          <c:showCatName val="0"/>
          <c:showSerName val="0"/>
          <c:showPercent val="0"/>
          <c:showBubbleSize val="0"/>
        </c:dLbls>
        <c:gapWidth val="115"/>
        <c:overlap val="-20"/>
        <c:axId val="610219055"/>
        <c:axId val="610219887"/>
      </c:barChart>
      <c:catAx>
        <c:axId val="61021905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10219887"/>
        <c:crosses val="autoZero"/>
        <c:auto val="1"/>
        <c:lblAlgn val="ctr"/>
        <c:lblOffset val="100"/>
        <c:noMultiLvlLbl val="0"/>
      </c:catAx>
      <c:valAx>
        <c:axId val="6102198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102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[Mildred_Tseh_Excel_Assessment_Project.xlsx]Pivot Summary!Avg. Experience By Role</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Experience By Role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Summary'!$F$15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Summary'!$E$16:$E$26</c:f>
              <c:strCache>
                <c:ptCount val="10"/>
                <c:pt idx="0">
                  <c:v>Accountant</c:v>
                </c:pt>
                <c:pt idx="1">
                  <c:v>Analyst</c:v>
                </c:pt>
                <c:pt idx="2">
                  <c:v>Content Creator</c:v>
                </c:pt>
                <c:pt idx="3">
                  <c:v>DevOps Engineer</c:v>
                </c:pt>
                <c:pt idx="4">
                  <c:v>Financial Analyst</c:v>
                </c:pt>
                <c:pt idx="5">
                  <c:v>HR Specialist</c:v>
                </c:pt>
                <c:pt idx="6">
                  <c:v>Recruiter</c:v>
                </c:pt>
                <c:pt idx="7">
                  <c:v>SEO Specialist</c:v>
                </c:pt>
                <c:pt idx="8">
                  <c:v>Software Engineer</c:v>
                </c:pt>
                <c:pt idx="9">
                  <c:v>Technician</c:v>
                </c:pt>
              </c:strCache>
            </c:strRef>
          </c:cat>
          <c:val>
            <c:numRef>
              <c:f>'Pivot Summary'!$F$16:$F$26</c:f>
              <c:numCache>
                <c:formatCode>0</c:formatCode>
                <c:ptCount val="10"/>
                <c:pt idx="0">
                  <c:v>4.7777777777777777</c:v>
                </c:pt>
                <c:pt idx="1">
                  <c:v>4.2222222222222223</c:v>
                </c:pt>
                <c:pt idx="2">
                  <c:v>3</c:v>
                </c:pt>
                <c:pt idx="3">
                  <c:v>3.625</c:v>
                </c:pt>
                <c:pt idx="4">
                  <c:v>4.833333333333333</c:v>
                </c:pt>
                <c:pt idx="5">
                  <c:v>5</c:v>
                </c:pt>
                <c:pt idx="6">
                  <c:v>4.4444444444444446</c:v>
                </c:pt>
                <c:pt idx="7">
                  <c:v>3.3</c:v>
                </c:pt>
                <c:pt idx="8">
                  <c:v>4.625</c:v>
                </c:pt>
                <c:pt idx="9">
                  <c:v>5.4285714285714288</c:v>
                </c:pt>
              </c:numCache>
            </c:numRef>
          </c:val>
          <c:extLst>
            <c:ext xmlns:c16="http://schemas.microsoft.com/office/drawing/2014/chart" uri="{C3380CC4-5D6E-409C-BE32-E72D297353CC}">
              <c16:uniqueId val="{00000000-F382-4F17-A3B6-F1D0E24D2E10}"/>
            </c:ext>
          </c:extLst>
        </c:ser>
        <c:dLbls>
          <c:showLegendKey val="0"/>
          <c:showVal val="0"/>
          <c:showCatName val="0"/>
          <c:showSerName val="0"/>
          <c:showPercent val="0"/>
          <c:showBubbleSize val="0"/>
        </c:dLbls>
        <c:gapWidth val="100"/>
        <c:overlap val="-24"/>
        <c:axId val="604180959"/>
        <c:axId val="604182623"/>
      </c:barChart>
      <c:catAx>
        <c:axId val="604180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4182623"/>
        <c:crosses val="autoZero"/>
        <c:auto val="1"/>
        <c:lblAlgn val="ctr"/>
        <c:lblOffset val="100"/>
        <c:noMultiLvlLbl val="0"/>
      </c:catAx>
      <c:valAx>
        <c:axId val="604182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418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22</xdr:col>
      <xdr:colOff>219075</xdr:colOff>
      <xdr:row>5</xdr:row>
      <xdr:rowOff>0</xdr:rowOff>
    </xdr:to>
    <xdr:sp macro="" textlink="">
      <xdr:nvSpPr>
        <xdr:cNvPr id="13" name="Rectangle 12">
          <a:extLst>
            <a:ext uri="{FF2B5EF4-FFF2-40B4-BE49-F238E27FC236}">
              <a16:creationId xmlns:a16="http://schemas.microsoft.com/office/drawing/2014/main" id="{BF5EE1F6-EC0D-4020-BC10-E97023244EDC}"/>
            </a:ext>
          </a:extLst>
        </xdr:cNvPr>
        <xdr:cNvSpPr/>
      </xdr:nvSpPr>
      <xdr:spPr>
        <a:xfrm>
          <a:off x="0" y="9525"/>
          <a:ext cx="15306675" cy="103822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476250</xdr:colOff>
      <xdr:row>5</xdr:row>
      <xdr:rowOff>90487</xdr:rowOff>
    </xdr:from>
    <xdr:to>
      <xdr:col>10</xdr:col>
      <xdr:colOff>95250</xdr:colOff>
      <xdr:row>19</xdr:row>
      <xdr:rowOff>166687</xdr:rowOff>
    </xdr:to>
    <xdr:graphicFrame macro="">
      <xdr:nvGraphicFramePr>
        <xdr:cNvPr id="2" name="Chart 1">
          <a:extLst>
            <a:ext uri="{FF2B5EF4-FFF2-40B4-BE49-F238E27FC236}">
              <a16:creationId xmlns:a16="http://schemas.microsoft.com/office/drawing/2014/main" id="{2EB7F241-647C-4714-A480-8A98CC9AC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142874</xdr:colOff>
      <xdr:row>5</xdr:row>
      <xdr:rowOff>85724</xdr:rowOff>
    </xdr:from>
    <xdr:to>
      <xdr:col>17</xdr:col>
      <xdr:colOff>476249</xdr:colOff>
      <xdr:row>19</xdr:row>
      <xdr:rowOff>176211</xdr:rowOff>
    </xdr:to>
    <xdr:graphicFrame macro="">
      <xdr:nvGraphicFramePr>
        <xdr:cNvPr id="3" name="Chart 5">
          <a:extLst>
            <a:ext uri="{FF2B5EF4-FFF2-40B4-BE49-F238E27FC236}">
              <a16:creationId xmlns:a16="http://schemas.microsoft.com/office/drawing/2014/main" id="{7D41430A-3940-4880-BCFB-04D3BA6AA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95250</xdr:rowOff>
    </xdr:from>
    <xdr:to>
      <xdr:col>2</xdr:col>
      <xdr:colOff>457200</xdr:colOff>
      <xdr:row>17</xdr:row>
      <xdr:rowOff>104775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B615EE2E-E474-4E3C-BACE-205F3C3CA8A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1430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1</xdr:row>
      <xdr:rowOff>132554</xdr:rowOff>
    </xdr:from>
    <xdr:to>
      <xdr:col>1</xdr:col>
      <xdr:colOff>180975</xdr:colOff>
      <xdr:row>4</xdr:row>
      <xdr:rowOff>35468</xdr:rowOff>
    </xdr:to>
    <xdr:pic>
      <xdr:nvPicPr>
        <xdr:cNvPr id="15" name="Picture 14">
          <a:extLst>
            <a:ext uri="{FF2B5EF4-FFF2-40B4-BE49-F238E27FC236}">
              <a16:creationId xmlns:a16="http://schemas.microsoft.com/office/drawing/2014/main" id="{C6E3FE23-74BF-43ED-8722-70227074A8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850" y="342104"/>
          <a:ext cx="542925" cy="531564"/>
        </a:xfrm>
        <a:prstGeom prst="rect">
          <a:avLst/>
        </a:prstGeom>
      </xdr:spPr>
    </xdr:pic>
    <xdr:clientData/>
  </xdr:twoCellAnchor>
  <xdr:twoCellAnchor>
    <xdr:from>
      <xdr:col>1</xdr:col>
      <xdr:colOff>200025</xdr:colOff>
      <xdr:row>1</xdr:row>
      <xdr:rowOff>19049</xdr:rowOff>
    </xdr:from>
    <xdr:to>
      <xdr:col>9</xdr:col>
      <xdr:colOff>190500</xdr:colOff>
      <xdr:row>4</xdr:row>
      <xdr:rowOff>85724</xdr:rowOff>
    </xdr:to>
    <xdr:sp macro="" textlink="">
      <xdr:nvSpPr>
        <xdr:cNvPr id="16" name="TextBox 15">
          <a:extLst>
            <a:ext uri="{FF2B5EF4-FFF2-40B4-BE49-F238E27FC236}">
              <a16:creationId xmlns:a16="http://schemas.microsoft.com/office/drawing/2014/main" id="{4FBE39C9-3CE8-48F0-A55F-65A3F75182C3}"/>
            </a:ext>
          </a:extLst>
        </xdr:cNvPr>
        <xdr:cNvSpPr txBox="1"/>
      </xdr:nvSpPr>
      <xdr:spPr>
        <a:xfrm>
          <a:off x="885825" y="228599"/>
          <a:ext cx="5476875" cy="695325"/>
        </a:xfrm>
        <a:prstGeom prst="rect">
          <a:avLst/>
        </a:prstGeom>
        <a:solidFill>
          <a:schemeClr val="accent1">
            <a:lumMod val="20000"/>
            <a:lumOff val="80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b">
          <a:scene3d>
            <a:camera prst="perspectiveRight"/>
            <a:lightRig rig="threePt" dir="t"/>
          </a:scene3d>
          <a:sp3d extrusionH="57150">
            <a:bevelT w="57150" h="38100" prst="artDeco"/>
          </a:sp3d>
        </a:bodyPr>
        <a:lstStyle/>
        <a:p>
          <a:pPr algn="l"/>
          <a:r>
            <a:rPr lang="en-US" sz="3200" b="1" cap="none" spc="0">
              <a:ln w="0">
                <a:solidFill>
                  <a:schemeClr val="tx1">
                    <a:lumMod val="85000"/>
                    <a:lumOff val="15000"/>
                  </a:schemeClr>
                </a:solidFill>
              </a:ln>
              <a:solidFill>
                <a:schemeClr val="tx1"/>
              </a:solidFill>
              <a:effectLst>
                <a:outerShdw blurRad="50800" dist="38100" dir="13500000" algn="br" rotWithShape="0">
                  <a:prstClr val="black">
                    <a:alpha val="40000"/>
                  </a:prstClr>
                </a:outerShdw>
              </a:effectLst>
            </a:rPr>
            <a:t>GenTech HR Dashboard</a:t>
          </a:r>
          <a:endParaRPr lang="en-GH" sz="3200" b="1" cap="none" spc="0">
            <a:ln w="0">
              <a:solidFill>
                <a:schemeClr val="tx1">
                  <a:lumMod val="85000"/>
                  <a:lumOff val="15000"/>
                </a:schemeClr>
              </a:solidFill>
            </a:ln>
            <a:solidFill>
              <a:schemeClr val="tx1"/>
            </a:solidFill>
            <a:effectLst>
              <a:outerShdw blurRad="50800" dist="38100" dir="13500000" algn="br" rotWithShape="0">
                <a:prstClr val="black">
                  <a:alpha val="40000"/>
                </a:prstClr>
              </a:outerShdw>
            </a:effectLst>
          </a:endParaRPr>
        </a:p>
      </xdr:txBody>
    </xdr:sp>
    <xdr:clientData/>
  </xdr:twoCellAnchor>
  <xdr:twoCellAnchor>
    <xdr:from>
      <xdr:col>2</xdr:col>
      <xdr:colOff>500061</xdr:colOff>
      <xdr:row>20</xdr:row>
      <xdr:rowOff>33336</xdr:rowOff>
    </xdr:from>
    <xdr:to>
      <xdr:col>10</xdr:col>
      <xdr:colOff>85724</xdr:colOff>
      <xdr:row>34</xdr:row>
      <xdr:rowOff>19049</xdr:rowOff>
    </xdr:to>
    <xdr:graphicFrame macro="">
      <xdr:nvGraphicFramePr>
        <xdr:cNvPr id="17" name="Chart 6">
          <a:extLst>
            <a:ext uri="{FF2B5EF4-FFF2-40B4-BE49-F238E27FC236}">
              <a16:creationId xmlns:a16="http://schemas.microsoft.com/office/drawing/2014/main" id="{0727BEC8-F385-411E-ACE2-74D38FF13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176211</xdr:colOff>
      <xdr:row>20</xdr:row>
      <xdr:rowOff>61911</xdr:rowOff>
    </xdr:from>
    <xdr:to>
      <xdr:col>17</xdr:col>
      <xdr:colOff>504825</xdr:colOff>
      <xdr:row>34</xdr:row>
      <xdr:rowOff>0</xdr:rowOff>
    </xdr:to>
    <xdr:graphicFrame macro="">
      <xdr:nvGraphicFramePr>
        <xdr:cNvPr id="18" name="Chart 7">
          <a:extLst>
            <a:ext uri="{FF2B5EF4-FFF2-40B4-BE49-F238E27FC236}">
              <a16:creationId xmlns:a16="http://schemas.microsoft.com/office/drawing/2014/main" id="{29FBC7A9-5E90-4423-9A58-DA0E5F11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dred Mawuena Tseh" refreshedDate="45711.532634143521" createdVersion="7" refreshedVersion="7" minRefreshableVersion="3" recordCount="74" xr:uid="{6925EA8B-999A-4759-96EE-1DBE12D6171B}">
  <cacheSource type="worksheet">
    <worksheetSource ref="A1:L75" sheet="Employee Data"/>
  </cacheSource>
  <cacheFields count="12">
    <cacheField name="Employee ID" numFmtId="0">
      <sharedItems/>
    </cacheField>
    <cacheField name="Name" numFmtId="0">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0">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acheField>
    <cacheField name="Last Training Completed" numFmtId="0">
      <sharedItems/>
    </cacheField>
    <cacheField name="Training Cost " numFmtId="0">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 numFmtId="0">
      <sharedItems containsSemiMixedTypes="0" containsString="0" containsNumber="1" containsInteger="1" minValue="25500" maxValue="66000"/>
    </cacheField>
    <cacheField name="Perfomance Category" numFmtId="0">
      <sharedItems/>
    </cacheField>
  </cacheFields>
  <extLst>
    <ext xmlns:x14="http://schemas.microsoft.com/office/spreadsheetml/2009/9/main" uri="{725AE2AE-9491-48be-B2B4-4EB974FC3084}">
      <x14:pivotCacheDefinition pivotCacheId="1329561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E001"/>
    <s v="Employee 1"/>
    <x v="0"/>
    <x v="0"/>
    <n v="30000"/>
    <n v="3"/>
    <n v="3"/>
    <s v="Data Analysis"/>
    <n v="500"/>
    <x v="0"/>
    <n v="30500"/>
    <s v="Satisfactory"/>
  </r>
  <r>
    <s v="E002"/>
    <s v="Employee 2"/>
    <x v="1"/>
    <x v="1"/>
    <n v="45000"/>
    <n v="5"/>
    <n v="4"/>
    <s v="Leadership Essentials"/>
    <n v="1000"/>
    <x v="1"/>
    <n v="46000"/>
    <s v="High Performer"/>
  </r>
  <r>
    <s v="E003"/>
    <s v="Employee 3"/>
    <x v="0"/>
    <x v="2"/>
    <n v="45000"/>
    <n v="9"/>
    <n v="2"/>
    <s v="Advanced Excel"/>
    <n v="600"/>
    <x v="2"/>
    <n v="45600"/>
    <s v="Needs Improvement"/>
  </r>
  <r>
    <s v="E004"/>
    <s v="Employee 4"/>
    <x v="0"/>
    <x v="3"/>
    <n v="50000"/>
    <n v="2"/>
    <n v="3"/>
    <s v="Data Analysis"/>
    <n v="500"/>
    <x v="0"/>
    <n v="50500"/>
    <s v="Satisfactory"/>
  </r>
  <r>
    <s v="E005"/>
    <s v="Employee 5"/>
    <x v="2"/>
    <x v="4"/>
    <n v="35000"/>
    <n v="8"/>
    <n v="4"/>
    <s v="Advanced Excel"/>
    <n v="600"/>
    <x v="2"/>
    <n v="35600"/>
    <s v="High Performer"/>
  </r>
  <r>
    <s v="E006"/>
    <s v="Employee 6"/>
    <x v="0"/>
    <x v="5"/>
    <n v="25000"/>
    <n v="5"/>
    <n v="1"/>
    <s v="Leadership Essentials"/>
    <n v="1000"/>
    <x v="1"/>
    <n v="26000"/>
    <s v="Needs Improvement"/>
  </r>
  <r>
    <s v="E007"/>
    <s v="Employee 7"/>
    <x v="3"/>
    <x v="0"/>
    <n v="50000"/>
    <n v="7"/>
    <n v="5"/>
    <s v="Data Analysis"/>
    <n v="500"/>
    <x v="0"/>
    <n v="50500"/>
    <s v="High Performer"/>
  </r>
  <r>
    <s v="E008"/>
    <s v="Employee 8"/>
    <x v="4"/>
    <x v="6"/>
    <n v="40000"/>
    <n v="8"/>
    <n v="3"/>
    <s v="Team Building"/>
    <n v="700"/>
    <x v="3"/>
    <n v="40700"/>
    <s v="Satisfactory"/>
  </r>
  <r>
    <s v="E009"/>
    <s v="Employee 9"/>
    <x v="1"/>
    <x v="5"/>
    <n v="25000"/>
    <n v="1"/>
    <n v="2"/>
    <s v="Agile Project Management"/>
    <n v="800"/>
    <x v="4"/>
    <n v="25800"/>
    <s v="Needs Improvement"/>
  </r>
  <r>
    <s v="E010"/>
    <s v="Employee 10"/>
    <x v="2"/>
    <x v="1"/>
    <n v="55000"/>
    <n v="6"/>
    <n v="3"/>
    <s v="Advanced Excel"/>
    <n v="600"/>
    <x v="2"/>
    <n v="55600"/>
    <s v="Satisfactory"/>
  </r>
  <r>
    <s v="E011"/>
    <s v="Employee 11"/>
    <x v="1"/>
    <x v="5"/>
    <n v="65000"/>
    <n v="1"/>
    <n v="2"/>
    <s v="Agile Project Management"/>
    <n v="800"/>
    <x v="4"/>
    <n v="65800"/>
    <s v="Needs Improvement"/>
  </r>
  <r>
    <s v="E012"/>
    <s v="Employee 12"/>
    <x v="4"/>
    <x v="7"/>
    <n v="40000"/>
    <n v="2"/>
    <n v="3"/>
    <s v="Data Analysis"/>
    <n v="500"/>
    <x v="0"/>
    <n v="40500"/>
    <s v="Satisfactory"/>
  </r>
  <r>
    <s v="E013"/>
    <s v="Employee 13"/>
    <x v="4"/>
    <x v="0"/>
    <n v="40000"/>
    <n v="1"/>
    <n v="2"/>
    <s v="Advanced Excel"/>
    <n v="600"/>
    <x v="2"/>
    <n v="40600"/>
    <s v="Needs Improvement"/>
  </r>
  <r>
    <s v="E014"/>
    <s v="Employee 14"/>
    <x v="4"/>
    <x v="1"/>
    <n v="50000"/>
    <n v="5"/>
    <n v="2"/>
    <s v="Leadership Essentials"/>
    <n v="1000"/>
    <x v="1"/>
    <n v="51000"/>
    <s v="Needs Improvement"/>
  </r>
  <r>
    <s v="E015"/>
    <s v="Employee 15"/>
    <x v="1"/>
    <x v="5"/>
    <n v="35000"/>
    <n v="9"/>
    <n v="2"/>
    <s v="Agile Project Management"/>
    <n v="800"/>
    <x v="4"/>
    <n v="35800"/>
    <s v="Needs Improvement"/>
  </r>
  <r>
    <s v="E016"/>
    <s v="Employee 16"/>
    <x v="4"/>
    <x v="6"/>
    <n v="50000"/>
    <n v="6"/>
    <n v="1"/>
    <s v="Data Analysis"/>
    <n v="500"/>
    <x v="0"/>
    <n v="50500"/>
    <s v="Needs Improvement"/>
  </r>
  <r>
    <s v="E017"/>
    <s v="Employee 17"/>
    <x v="1"/>
    <x v="3"/>
    <n v="55000"/>
    <n v="1"/>
    <n v="1"/>
    <s v="Team Building"/>
    <n v="700"/>
    <x v="3"/>
    <n v="55700"/>
    <s v="Needs Improvement"/>
  </r>
  <r>
    <s v="E018"/>
    <s v="Employee 18"/>
    <x v="4"/>
    <x v="8"/>
    <n v="35000"/>
    <n v="1"/>
    <n v="1"/>
    <s v="Advanced Excel"/>
    <n v="600"/>
    <x v="2"/>
    <n v="35600"/>
    <s v="Needs Improvement"/>
  </r>
  <r>
    <s v="E019"/>
    <s v="Employee 19"/>
    <x v="3"/>
    <x v="1"/>
    <n v="55000"/>
    <n v="2"/>
    <n v="1"/>
    <s v="Agile Project Management"/>
    <n v="800"/>
    <x v="4"/>
    <n v="55800"/>
    <s v="Needs Improvement"/>
  </r>
  <r>
    <s v="E020"/>
    <s v="Employee 20"/>
    <x v="4"/>
    <x v="9"/>
    <n v="35000"/>
    <n v="9"/>
    <n v="2"/>
    <s v="Agile Project Management"/>
    <n v="800"/>
    <x v="4"/>
    <n v="35800"/>
    <s v="Needs Improvement"/>
  </r>
  <r>
    <s v="E021"/>
    <s v="Employee 21"/>
    <x v="1"/>
    <x v="4"/>
    <n v="30000"/>
    <n v="3"/>
    <n v="3"/>
    <s v="Leadership Essentials"/>
    <n v="1000"/>
    <x v="1"/>
    <n v="31000"/>
    <s v="Satisfactory"/>
  </r>
  <r>
    <s v="E022"/>
    <s v="Employee 22"/>
    <x v="0"/>
    <x v="5"/>
    <n v="40000"/>
    <n v="1"/>
    <n v="1"/>
    <s v="Leadership Essentials"/>
    <n v="1000"/>
    <x v="1"/>
    <n v="41000"/>
    <s v="Needs Improvement"/>
  </r>
  <r>
    <s v="E023"/>
    <s v="Employee 23"/>
    <x v="4"/>
    <x v="9"/>
    <n v="60000"/>
    <n v="5"/>
    <n v="2"/>
    <s v="Data Analysis"/>
    <n v="500"/>
    <x v="0"/>
    <n v="60500"/>
    <s v="Needs Improvement"/>
  </r>
  <r>
    <s v="E024"/>
    <s v="Employee 24"/>
    <x v="0"/>
    <x v="3"/>
    <n v="65000"/>
    <n v="7"/>
    <n v="4"/>
    <s v="Agile Project Management"/>
    <n v="800"/>
    <x v="4"/>
    <n v="65800"/>
    <s v="High Performer"/>
  </r>
  <r>
    <s v="E025"/>
    <s v="Employee 25"/>
    <x v="3"/>
    <x v="6"/>
    <n v="55000"/>
    <n v="6"/>
    <n v="3"/>
    <s v="Data Analysis"/>
    <n v="500"/>
    <x v="0"/>
    <n v="55500"/>
    <s v="Satisfactory"/>
  </r>
  <r>
    <s v="E026"/>
    <s v="Employee 26"/>
    <x v="2"/>
    <x v="0"/>
    <n v="25000"/>
    <n v="1"/>
    <n v="3"/>
    <s v="Data Analysis"/>
    <n v="500"/>
    <x v="0"/>
    <n v="25500"/>
    <s v="Satisfactory"/>
  </r>
  <r>
    <s v="E027"/>
    <s v="Employee 27"/>
    <x v="3"/>
    <x v="1"/>
    <n v="35000"/>
    <n v="5"/>
    <n v="1"/>
    <s v="Advanced Excel"/>
    <n v="600"/>
    <x v="2"/>
    <n v="35600"/>
    <s v="Needs Improvement"/>
  </r>
  <r>
    <s v="E028"/>
    <s v="Employee 28"/>
    <x v="4"/>
    <x v="7"/>
    <n v="65000"/>
    <n v="5"/>
    <n v="1"/>
    <s v="Data Analysis"/>
    <n v="500"/>
    <x v="0"/>
    <n v="65500"/>
    <s v="Needs Improvement"/>
  </r>
  <r>
    <s v="E029"/>
    <s v="Employee 29"/>
    <x v="0"/>
    <x v="8"/>
    <n v="25000"/>
    <n v="6"/>
    <n v="1"/>
    <s v="Advanced Excel"/>
    <n v="600"/>
    <x v="2"/>
    <n v="25600"/>
    <s v="Needs Improvement"/>
  </r>
  <r>
    <s v="E030"/>
    <s v="Employee 30"/>
    <x v="0"/>
    <x v="8"/>
    <n v="65000"/>
    <n v="3"/>
    <n v="1"/>
    <s v="Leadership Essentials"/>
    <n v="1000"/>
    <x v="1"/>
    <n v="66000"/>
    <s v="Needs Improvement"/>
  </r>
  <r>
    <s v="E031"/>
    <s v="Employee 31"/>
    <x v="1"/>
    <x v="5"/>
    <n v="60000"/>
    <n v="5"/>
    <n v="2"/>
    <s v="Data Analysis"/>
    <n v="500"/>
    <x v="0"/>
    <n v="60500"/>
    <s v="Needs Improvement"/>
  </r>
  <r>
    <s v="E032"/>
    <s v="Employee 32"/>
    <x v="0"/>
    <x v="0"/>
    <n v="25000"/>
    <n v="7"/>
    <n v="1"/>
    <s v="Leadership Essentials"/>
    <n v="1000"/>
    <x v="1"/>
    <n v="26000"/>
    <s v="Needs Improvement"/>
  </r>
  <r>
    <s v="E033"/>
    <s v="Employee 33"/>
    <x v="1"/>
    <x v="8"/>
    <n v="50000"/>
    <n v="5"/>
    <n v="1"/>
    <s v="Leadership Essentials"/>
    <n v="1000"/>
    <x v="1"/>
    <n v="51000"/>
    <s v="Needs Improvement"/>
  </r>
  <r>
    <s v="E034"/>
    <s v="Employee 34"/>
    <x v="2"/>
    <x v="9"/>
    <n v="45000"/>
    <n v="5"/>
    <n v="1"/>
    <s v="Agile Project Management"/>
    <n v="800"/>
    <x v="4"/>
    <n v="45800"/>
    <s v="Needs Improvement"/>
  </r>
  <r>
    <s v="E035"/>
    <s v="Employee 35"/>
    <x v="4"/>
    <x v="2"/>
    <n v="50000"/>
    <n v="5"/>
    <n v="3"/>
    <s v="Advanced Excel"/>
    <n v="600"/>
    <x v="2"/>
    <n v="50600"/>
    <s v="Satisfactory"/>
  </r>
  <r>
    <s v="E036"/>
    <s v="Employee 36"/>
    <x v="1"/>
    <x v="1"/>
    <n v="45000"/>
    <n v="3"/>
    <n v="2"/>
    <s v="Agile Project Management"/>
    <n v="800"/>
    <x v="4"/>
    <n v="45800"/>
    <s v="Needs Improvement"/>
  </r>
  <r>
    <s v="E037"/>
    <s v="Employee 37"/>
    <x v="2"/>
    <x v="3"/>
    <n v="50000"/>
    <n v="1"/>
    <n v="2"/>
    <s v="Advanced Excel"/>
    <n v="600"/>
    <x v="2"/>
    <n v="50600"/>
    <s v="Needs Improvement"/>
  </r>
  <r>
    <s v="E038"/>
    <s v="Employee 38"/>
    <x v="0"/>
    <x v="2"/>
    <n v="45000"/>
    <n v="5"/>
    <n v="3"/>
    <s v="Advanced Excel"/>
    <n v="600"/>
    <x v="2"/>
    <n v="45600"/>
    <s v="Satisfactory"/>
  </r>
  <r>
    <s v="E039"/>
    <s v="Employee 39"/>
    <x v="0"/>
    <x v="8"/>
    <n v="45000"/>
    <n v="9"/>
    <n v="3"/>
    <s v="Leadership Essentials"/>
    <n v="1000"/>
    <x v="1"/>
    <n v="46000"/>
    <s v="Satisfactory"/>
  </r>
  <r>
    <s v="E040"/>
    <s v="Employee 40"/>
    <x v="2"/>
    <x v="0"/>
    <n v="40000"/>
    <n v="1"/>
    <n v="2"/>
    <s v="Advanced Excel"/>
    <n v="600"/>
    <x v="2"/>
    <n v="40600"/>
    <s v="Needs Improvement"/>
  </r>
  <r>
    <s v="E041"/>
    <s v="Employee 41"/>
    <x v="0"/>
    <x v="2"/>
    <n v="35000"/>
    <n v="3"/>
    <n v="4"/>
    <s v="Data Analysis"/>
    <n v="500"/>
    <x v="0"/>
    <n v="35500"/>
    <s v="High Performer"/>
  </r>
  <r>
    <s v="E042"/>
    <s v="Employee 42"/>
    <x v="2"/>
    <x v="2"/>
    <n v="35000"/>
    <n v="4"/>
    <n v="3"/>
    <s v="Leadership Essentials"/>
    <n v="1000"/>
    <x v="1"/>
    <n v="36000"/>
    <s v="Satisfactory"/>
  </r>
  <r>
    <s v="E043"/>
    <s v="Employee 43"/>
    <x v="1"/>
    <x v="2"/>
    <n v="40000"/>
    <n v="1"/>
    <n v="1"/>
    <s v="Data Analysis"/>
    <n v="500"/>
    <x v="0"/>
    <n v="40500"/>
    <s v="Needs Improvement"/>
  </r>
  <r>
    <s v="E044"/>
    <s v="Employee 44"/>
    <x v="1"/>
    <x v="1"/>
    <n v="65000"/>
    <n v="1"/>
    <n v="4"/>
    <s v="Agile Project Management"/>
    <n v="800"/>
    <x v="4"/>
    <n v="65800"/>
    <s v="High Performer"/>
  </r>
  <r>
    <s v="E045"/>
    <s v="Employee 45"/>
    <x v="2"/>
    <x v="3"/>
    <n v="30000"/>
    <n v="8"/>
    <n v="5"/>
    <s v="Leadership Essentials"/>
    <n v="1000"/>
    <x v="1"/>
    <n v="31000"/>
    <s v="High Performer"/>
  </r>
  <r>
    <s v="E046"/>
    <s v="Employee 46"/>
    <x v="1"/>
    <x v="7"/>
    <n v="65000"/>
    <n v="2"/>
    <n v="1"/>
    <s v="Agile Project Management"/>
    <n v="800"/>
    <x v="4"/>
    <n v="65800"/>
    <s v="Needs Improvement"/>
  </r>
  <r>
    <s v="E047"/>
    <s v="Employee 47"/>
    <x v="1"/>
    <x v="2"/>
    <n v="25000"/>
    <n v="8"/>
    <n v="2"/>
    <s v="Leadership Essentials"/>
    <n v="1000"/>
    <x v="1"/>
    <n v="26000"/>
    <s v="Needs Improvement"/>
  </r>
  <r>
    <s v="E048"/>
    <s v="Employee 48"/>
    <x v="1"/>
    <x v="4"/>
    <n v="25000"/>
    <n v="7"/>
    <n v="4"/>
    <s v="Leadership Essentials"/>
    <n v="1000"/>
    <x v="1"/>
    <n v="26000"/>
    <s v="High Performer"/>
  </r>
  <r>
    <s v="E049"/>
    <s v="Employee 49"/>
    <x v="3"/>
    <x v="2"/>
    <n v="45000"/>
    <n v="2"/>
    <n v="2"/>
    <s v="Advanced Excel"/>
    <n v="600"/>
    <x v="2"/>
    <n v="45600"/>
    <s v="Needs Improvement"/>
  </r>
  <r>
    <s v="E050"/>
    <s v="Employee 50"/>
    <x v="4"/>
    <x v="4"/>
    <n v="50000"/>
    <n v="6"/>
    <n v="1"/>
    <s v="Advanced Excel"/>
    <n v="600"/>
    <x v="2"/>
    <n v="50600"/>
    <s v="Needs Improvement"/>
  </r>
  <r>
    <s v="E051"/>
    <s v="Employee 51"/>
    <x v="0"/>
    <x v="1"/>
    <n v="50000"/>
    <n v="6"/>
    <n v="2"/>
    <s v="Agile Project Management"/>
    <n v="800"/>
    <x v="4"/>
    <n v="50800"/>
    <s v="Needs Improvement"/>
  </r>
  <r>
    <s v="E052"/>
    <s v="Employee 52"/>
    <x v="3"/>
    <x v="8"/>
    <n v="35000"/>
    <n v="3"/>
    <n v="2"/>
    <s v="Advanced Excel"/>
    <n v="600"/>
    <x v="2"/>
    <n v="35600"/>
    <s v="Needs Improvement"/>
  </r>
  <r>
    <s v="E053"/>
    <s v="Employee 53"/>
    <x v="1"/>
    <x v="5"/>
    <n v="55000"/>
    <n v="2"/>
    <n v="3"/>
    <s v="Leadership Essentials"/>
    <n v="1000"/>
    <x v="1"/>
    <n v="56000"/>
    <s v="Satisfactory"/>
  </r>
  <r>
    <s v="E054"/>
    <s v="Employee 54"/>
    <x v="2"/>
    <x v="6"/>
    <n v="65000"/>
    <n v="1"/>
    <n v="3"/>
    <s v="Advanced Excel"/>
    <n v="600"/>
    <x v="2"/>
    <n v="65600"/>
    <s v="Satisfactory"/>
  </r>
  <r>
    <s v="E055"/>
    <s v="Employee 55"/>
    <x v="1"/>
    <x v="8"/>
    <n v="60000"/>
    <n v="6"/>
    <n v="2"/>
    <s v="Data Analysis"/>
    <n v="500"/>
    <x v="0"/>
    <n v="60500"/>
    <s v="Needs Improvement"/>
  </r>
  <r>
    <s v="E056"/>
    <s v="Employee 56"/>
    <x v="4"/>
    <x v="8"/>
    <n v="50000"/>
    <n v="5"/>
    <n v="3"/>
    <s v="Advanced Excel"/>
    <n v="600"/>
    <x v="2"/>
    <n v="50600"/>
    <s v="Satisfactory"/>
  </r>
  <r>
    <s v="E057"/>
    <s v="Employee 57"/>
    <x v="1"/>
    <x v="3"/>
    <n v="60000"/>
    <n v="9"/>
    <n v="4"/>
    <s v="Data Analysis"/>
    <n v="500"/>
    <x v="0"/>
    <n v="60500"/>
    <s v="High Performer"/>
  </r>
  <r>
    <s v="E058"/>
    <s v="Employee 58"/>
    <x v="2"/>
    <x v="5"/>
    <n v="45000"/>
    <n v="1"/>
    <n v="1"/>
    <s v="Advanced Excel"/>
    <n v="600"/>
    <x v="2"/>
    <n v="45600"/>
    <s v="Needs Improvement"/>
  </r>
  <r>
    <s v="E059"/>
    <s v="Employee 59"/>
    <x v="4"/>
    <x v="0"/>
    <n v="60000"/>
    <n v="7"/>
    <n v="2"/>
    <s v="Data Analysis"/>
    <n v="500"/>
    <x v="0"/>
    <n v="60500"/>
    <s v="Needs Improvement"/>
  </r>
  <r>
    <s v="E060"/>
    <s v="Employee 60"/>
    <x v="1"/>
    <x v="8"/>
    <n v="40000"/>
    <n v="5"/>
    <n v="4"/>
    <s v="Agile Project Management"/>
    <n v="800"/>
    <x v="4"/>
    <n v="40800"/>
    <s v="High Performer"/>
  </r>
  <r>
    <s v="E061"/>
    <s v="Employee 61"/>
    <x v="4"/>
    <x v="3"/>
    <n v="60000"/>
    <n v="5"/>
    <n v="4"/>
    <s v="Agile Project Management"/>
    <n v="800"/>
    <x v="4"/>
    <n v="60800"/>
    <s v="High Performer"/>
  </r>
  <r>
    <s v="E062"/>
    <s v="Employee 62"/>
    <x v="0"/>
    <x v="9"/>
    <n v="30000"/>
    <n v="2"/>
    <n v="3"/>
    <s v="Leadership Essentials"/>
    <n v="1000"/>
    <x v="1"/>
    <n v="31000"/>
    <s v="Satisfactory"/>
  </r>
  <r>
    <s v="E063"/>
    <s v="Employee 63"/>
    <x v="0"/>
    <x v="3"/>
    <n v="45000"/>
    <n v="3"/>
    <n v="3"/>
    <s v="Advanced Excel"/>
    <n v="600"/>
    <x v="2"/>
    <n v="45600"/>
    <s v="Satisfactory"/>
  </r>
  <r>
    <s v="E064"/>
    <s v="Employee 64"/>
    <x v="1"/>
    <x v="1"/>
    <n v="65000"/>
    <n v="7"/>
    <n v="1"/>
    <s v="Data Analysis"/>
    <n v="500"/>
    <x v="0"/>
    <n v="65500"/>
    <s v="Needs Improvement"/>
  </r>
  <r>
    <s v="E065"/>
    <s v="Employee 65"/>
    <x v="4"/>
    <x v="5"/>
    <n v="40000"/>
    <n v="6"/>
    <n v="3"/>
    <s v="Leadership Essentials"/>
    <n v="1000"/>
    <x v="1"/>
    <n v="41000"/>
    <s v="Satisfactory"/>
  </r>
  <r>
    <s v="E066"/>
    <s v="Employee 66"/>
    <x v="2"/>
    <x v="0"/>
    <n v="50000"/>
    <n v="2"/>
    <n v="3"/>
    <s v="Leadership Essentials"/>
    <n v="1000"/>
    <x v="1"/>
    <n v="51000"/>
    <s v="Satisfactory"/>
  </r>
  <r>
    <s v="E067"/>
    <s v="Employee 67"/>
    <x v="1"/>
    <x v="6"/>
    <n v="25000"/>
    <n v="6"/>
    <n v="2"/>
    <s v="Data Analysis"/>
    <n v="500"/>
    <x v="0"/>
    <n v="25500"/>
    <s v="Needs Improvement"/>
  </r>
  <r>
    <s v="E068"/>
    <s v="Employee 68"/>
    <x v="0"/>
    <x v="4"/>
    <n v="65000"/>
    <n v="2"/>
    <n v="2"/>
    <s v="Agile Project Management"/>
    <n v="800"/>
    <x v="4"/>
    <n v="65800"/>
    <s v="Needs Improvement"/>
  </r>
  <r>
    <s v="E069"/>
    <s v="Employee 69"/>
    <x v="0"/>
    <x v="5"/>
    <n v="25000"/>
    <n v="2"/>
    <n v="2"/>
    <s v="Agile Project Management"/>
    <n v="800"/>
    <x v="4"/>
    <n v="25800"/>
    <s v="Needs Improvement"/>
  </r>
  <r>
    <s v="E070"/>
    <s v="Employee 70"/>
    <x v="1"/>
    <x v="3"/>
    <n v="45000"/>
    <n v="2"/>
    <n v="1"/>
    <s v="Agile Project Management"/>
    <n v="800"/>
    <x v="4"/>
    <n v="45800"/>
    <s v="Needs Improvement"/>
  </r>
  <r>
    <s v="E071"/>
    <s v="Employee 71"/>
    <x v="4"/>
    <x v="4"/>
    <n v="40000"/>
    <n v="3"/>
    <n v="2"/>
    <s v="Agile Project Management"/>
    <n v="800"/>
    <x v="4"/>
    <n v="40800"/>
    <s v="Needs Improvement"/>
  </r>
  <r>
    <s v="E072"/>
    <s v="Employee 72"/>
    <x v="0"/>
    <x v="6"/>
    <n v="35000"/>
    <n v="2"/>
    <n v="2"/>
    <s v="Advanced Excel"/>
    <n v="600"/>
    <x v="2"/>
    <n v="35600"/>
    <s v="Needs Improvement"/>
  </r>
  <r>
    <s v="E073"/>
    <s v="Employee 73"/>
    <x v="4"/>
    <x v="9"/>
    <n v="50000"/>
    <n v="4"/>
    <n v="2"/>
    <s v="Agile Project Management"/>
    <n v="800"/>
    <x v="4"/>
    <n v="50800"/>
    <s v="Needs Improvement"/>
  </r>
  <r>
    <s v="E074"/>
    <s v="Employee 74"/>
    <x v="0"/>
    <x v="6"/>
    <n v="30000"/>
    <n v="9"/>
    <n v="1"/>
    <s v="Advanced Excel"/>
    <n v="600"/>
    <x v="2"/>
    <n v="30600"/>
    <s v="Needs Improve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FDBC9-6EBB-49B8-9533-12DE3B5784E3}" name="No. Of Employees in each Training 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9:B15" firstHeaderRow="1" firstDataRow="1" firstDataCol="1"/>
  <pivotFields count="12">
    <pivotField showAll="0"/>
    <pivotField dataField="1" showAll="0"/>
    <pivotField showAll="0">
      <items count="6">
        <item x="0"/>
        <item x="1"/>
        <item x="3"/>
        <item x="2"/>
        <item x="4"/>
        <item t="default"/>
      </items>
    </pivotField>
    <pivotField showAll="0"/>
    <pivotField showAll="0"/>
    <pivotField showAll="0"/>
    <pivotField showAll="0"/>
    <pivotField showAll="0"/>
    <pivotField showAll="0"/>
    <pivotField axis="axisRow" showAll="0">
      <items count="6">
        <item x="1"/>
        <item x="4"/>
        <item x="3"/>
        <item x="0"/>
        <item x="2"/>
        <item t="default"/>
      </items>
    </pivotField>
    <pivotField showAll="0"/>
    <pivotField showAll="0"/>
  </pivotFields>
  <rowFields count="1">
    <field x="9"/>
  </rowFields>
  <rowItems count="6">
    <i>
      <x/>
    </i>
    <i>
      <x v="1"/>
    </i>
    <i>
      <x v="2"/>
    </i>
    <i>
      <x v="3"/>
    </i>
    <i>
      <x v="4"/>
    </i>
    <i t="grand">
      <x/>
    </i>
  </rowItems>
  <colItems count="1">
    <i/>
  </colItems>
  <dataFields count="1">
    <dataField name="Count of Employees" fld="1" subtotal="count" baseField="9"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AEBF0-4842-4DD3-B031-DC03066EFE7F}" name="Avg. Total Compensation By Depart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7" firstHeaderRow="1" firstDataRow="1" firstDataCol="1"/>
  <pivotFields count="12">
    <pivotField showAll="0"/>
    <pivotField showAll="0"/>
    <pivotField axis="axisRow" showAll="0">
      <items count="6">
        <item x="0"/>
        <item x="1"/>
        <item x="3"/>
        <item x="2"/>
        <item x="4"/>
        <item t="default"/>
      </items>
    </pivotField>
    <pivotField showAll="0"/>
    <pivotField showAll="0"/>
    <pivotField showAll="0"/>
    <pivotField showAll="0"/>
    <pivotField showAll="0"/>
    <pivotField showAll="0"/>
    <pivotField showAll="0"/>
    <pivotField dataField="1" showAll="0"/>
    <pivotField showAll="0"/>
  </pivotFields>
  <rowFields count="1">
    <field x="2"/>
  </rowFields>
  <rowItems count="6">
    <i>
      <x/>
    </i>
    <i>
      <x v="1"/>
    </i>
    <i>
      <x v="2"/>
    </i>
    <i>
      <x v="3"/>
    </i>
    <i>
      <x v="4"/>
    </i>
    <i t="grand">
      <x/>
    </i>
  </rowItems>
  <colItems count="1">
    <i/>
  </colItems>
  <dataFields count="1">
    <dataField name="Average of Total Compensation (£)" fld="10" subtotal="average" baseField="2" baseItem="0" numFmtId="1"/>
  </dataFields>
  <formats count="1">
    <format dxfId="48">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6303F-AE90-4D72-B64D-8179C9A289FF}" name="Avg. Experience By Ro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15:F26"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showAll="0"/>
    <pivotField dataField="1"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Years with Company" fld="5" subtotal="average" baseField="3" baseItem="0" numFmtId="1"/>
  </dataFields>
  <formats count="1">
    <format dxfId="49">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D0AB97-395B-489B-9E4F-260240EE446C}" name="Avg. Salary By Ro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1:F12" firstHeaderRow="1" firstDataRow="1" firstDataCol="1"/>
  <pivotFields count="12">
    <pivotField showAll="0"/>
    <pivotField showAll="0"/>
    <pivotField showAll="0">
      <items count="6">
        <item x="0"/>
        <item x="1"/>
        <item x="3"/>
        <item x="2"/>
        <item x="4"/>
        <item t="default"/>
      </items>
    </pivotField>
    <pivotField axis="axisRow" showAll="0">
      <items count="11">
        <item x="8"/>
        <item x="3"/>
        <item x="7"/>
        <item x="0"/>
        <item x="4"/>
        <item x="9"/>
        <item x="1"/>
        <item x="5"/>
        <item x="2"/>
        <item x="6"/>
        <item t="default"/>
      </items>
    </pivotField>
    <pivotField dataField="1" showAll="0"/>
    <pivotField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Salary (£)" fld="4" subtotal="average" baseField="3" baseItem="0" numFmtId="1"/>
  </dataFields>
  <formats count="1">
    <format dxfId="5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A074154-8B1B-4750-AD35-91F021F41DB3}" sourceName="Department">
  <pivotTables>
    <pivotTable tabId="4" name="Avg. Total Compensation By Department"/>
    <pivotTable tabId="4" name="No. Of Employees in each Training Category"/>
    <pivotTable tabId="4" name="Avg. Experience By Role"/>
    <pivotTable tabId="4" name="Avg. Salary By Role"/>
  </pivotTables>
  <data>
    <tabular pivotCacheId="1329561963">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46AE929-C64D-4462-A340-E38E94C6CC73}"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8C09B5-2746-43CB-8028-6C44ADDD3C80}" name="Table2" displayName="Table2" ref="A1:D6" headerRowDxfId="55">
  <autoFilter ref="A1:D6" xr:uid="{A98C09B5-2746-43CB-8028-6C44ADDD3C80}"/>
  <tableColumns count="4">
    <tableColumn id="1" xr3:uid="{07EC37B1-4BB0-4823-8965-A31181E5A8AA}" name="Department" totalsRowLabel="Total" dataDxfId="54"/>
    <tableColumn id="2" xr3:uid="{5B2D95A5-79CC-405B-9986-17B3011112F6}" name="Total Employees" dataDxfId="53"/>
    <tableColumn id="3" xr3:uid="{86B5FCA7-8A66-427F-9AC0-8B0719D31163}" name="Average Salary (£)" dataDxfId="52"/>
    <tableColumn id="4" xr3:uid="{085B09A6-2233-474E-A55C-2CD8D106E557}" name="Average Performance Rating" totalsRowFunction="sum" dataDxfId="51"/>
  </tableColumns>
  <tableStyleInfo name="TableStyleMedium25"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5"/>
  <sheetViews>
    <sheetView topLeftCell="D1" workbookViewId="0">
      <selection activeCell="N5" sqref="N5"/>
    </sheetView>
  </sheetViews>
  <sheetFormatPr defaultRowHeight="16.5" x14ac:dyDescent="0.3"/>
  <cols>
    <col min="1" max="1" width="11.5" customWidth="1"/>
    <col min="2" max="2" width="12.625" customWidth="1"/>
    <col min="3" max="3" width="14.25" customWidth="1"/>
    <col min="4" max="4" width="17.875" bestFit="1" customWidth="1"/>
    <col min="5" max="5" width="13.625" customWidth="1"/>
    <col min="6" max="6" width="18.25" customWidth="1"/>
    <col min="7" max="7" width="17.75" customWidth="1"/>
    <col min="8" max="12" width="24.75" customWidth="1"/>
    <col min="13" max="14" width="16.25" customWidth="1"/>
    <col min="15" max="15" width="20" customWidth="1"/>
  </cols>
  <sheetData>
    <row r="1" spans="1:15" x14ac:dyDescent="0.3">
      <c r="A1" s="1" t="s">
        <v>0</v>
      </c>
      <c r="B1" s="1" t="s">
        <v>1</v>
      </c>
      <c r="C1" s="1" t="s">
        <v>2</v>
      </c>
      <c r="D1" s="1" t="s">
        <v>3</v>
      </c>
      <c r="E1" s="1" t="s">
        <v>4</v>
      </c>
      <c r="F1" s="1" t="s">
        <v>5</v>
      </c>
      <c r="G1" s="1" t="s">
        <v>6</v>
      </c>
      <c r="H1" s="1" t="s">
        <v>7</v>
      </c>
      <c r="I1" s="1" t="s">
        <v>190</v>
      </c>
      <c r="J1" s="1" t="s">
        <v>191</v>
      </c>
      <c r="K1" s="1" t="s">
        <v>192</v>
      </c>
      <c r="L1" s="1" t="s">
        <v>193</v>
      </c>
      <c r="M1" s="2"/>
      <c r="N1" s="2"/>
      <c r="O1" s="2"/>
    </row>
    <row r="2" spans="1:15" x14ac:dyDescent="0.3">
      <c r="A2" t="s">
        <v>8</v>
      </c>
      <c r="B2" t="s">
        <v>81</v>
      </c>
      <c r="C2" t="s">
        <v>179</v>
      </c>
      <c r="D2" t="s">
        <v>149</v>
      </c>
      <c r="E2">
        <v>30000</v>
      </c>
      <c r="F2">
        <v>3</v>
      </c>
      <c r="G2">
        <v>3</v>
      </c>
      <c r="H2" t="s">
        <v>159</v>
      </c>
      <c r="I2">
        <v>500</v>
      </c>
      <c r="J2" t="str">
        <f>INDEX('Training Programme Data'!C:C,MATCH('Employee Data'!H2,'Training Programme Data'!B:B,0))</f>
        <v>Technical</v>
      </c>
      <c r="K2">
        <f>E2+I2</f>
        <v>30500</v>
      </c>
      <c r="L2" t="str">
        <f>IF(G2&gt;3,"High Performer",IF(G2&lt;3,"Needs Improvement",IF(G2=3,"Satisfactory","No Performance")))</f>
        <v>Satisfactory</v>
      </c>
    </row>
    <row r="3" spans="1:15" x14ac:dyDescent="0.3">
      <c r="A3" t="s">
        <v>9</v>
      </c>
      <c r="B3" t="s">
        <v>82</v>
      </c>
      <c r="C3" t="s">
        <v>180</v>
      </c>
      <c r="D3" t="s">
        <v>150</v>
      </c>
      <c r="E3">
        <v>45000</v>
      </c>
      <c r="F3">
        <v>5</v>
      </c>
      <c r="G3">
        <v>4</v>
      </c>
      <c r="H3" t="s">
        <v>161</v>
      </c>
      <c r="I3">
        <v>1000</v>
      </c>
      <c r="J3" t="str">
        <f>INDEX('Training Programme Data'!C:C,MATCH('Employee Data'!H3,'Training Programme Data'!B:B,0))</f>
        <v>Leadership</v>
      </c>
      <c r="K3">
        <f t="shared" ref="K3:K66" si="0">E3+I3</f>
        <v>46000</v>
      </c>
      <c r="L3" t="str">
        <f t="shared" ref="L3:L66" si="1">IF(G3&gt;3,"High Performer",IF(G3&lt;3,"Needs Improvement",IF(G3=3,"Satisfactory","No Performance")))</f>
        <v>High Performer</v>
      </c>
    </row>
    <row r="4" spans="1:15" x14ac:dyDescent="0.3">
      <c r="A4" t="s">
        <v>10</v>
      </c>
      <c r="B4" t="s">
        <v>83</v>
      </c>
      <c r="C4" t="s">
        <v>179</v>
      </c>
      <c r="D4" t="s">
        <v>151</v>
      </c>
      <c r="E4">
        <v>45000</v>
      </c>
      <c r="F4">
        <v>9</v>
      </c>
      <c r="G4">
        <v>2</v>
      </c>
      <c r="H4" t="s">
        <v>160</v>
      </c>
      <c r="I4">
        <v>600</v>
      </c>
      <c r="J4" t="str">
        <f>INDEX('Training Programme Data'!C:C,MATCH('Employee Data'!H4,'Training Programme Data'!B:B,0))</f>
        <v>Technical Tools</v>
      </c>
      <c r="K4">
        <f t="shared" si="0"/>
        <v>45600</v>
      </c>
      <c r="L4" t="str">
        <f t="shared" si="1"/>
        <v>Needs Improvement</v>
      </c>
    </row>
    <row r="5" spans="1:15" x14ac:dyDescent="0.3">
      <c r="A5" t="s">
        <v>11</v>
      </c>
      <c r="B5" t="s">
        <v>84</v>
      </c>
      <c r="C5" t="s">
        <v>179</v>
      </c>
      <c r="D5" t="s">
        <v>152</v>
      </c>
      <c r="E5">
        <v>50000</v>
      </c>
      <c r="F5">
        <v>2</v>
      </c>
      <c r="G5">
        <v>3</v>
      </c>
      <c r="H5" t="s">
        <v>159</v>
      </c>
      <c r="I5">
        <v>500</v>
      </c>
      <c r="J5" t="str">
        <f>INDEX('Training Programme Data'!C:C,MATCH('Employee Data'!H5,'Training Programme Data'!B:B,0))</f>
        <v>Technical</v>
      </c>
      <c r="K5">
        <f t="shared" si="0"/>
        <v>50500</v>
      </c>
      <c r="L5" t="str">
        <f t="shared" si="1"/>
        <v>Satisfactory</v>
      </c>
    </row>
    <row r="6" spans="1:15" x14ac:dyDescent="0.3">
      <c r="A6" t="s">
        <v>12</v>
      </c>
      <c r="B6" t="s">
        <v>85</v>
      </c>
      <c r="C6" t="s">
        <v>181</v>
      </c>
      <c r="D6" t="s">
        <v>153</v>
      </c>
      <c r="E6">
        <v>35000</v>
      </c>
      <c r="F6">
        <v>8</v>
      </c>
      <c r="G6">
        <v>4</v>
      </c>
      <c r="H6" t="s">
        <v>160</v>
      </c>
      <c r="I6">
        <v>600</v>
      </c>
      <c r="J6" t="str">
        <f>INDEX('Training Programme Data'!C:C,MATCH('Employee Data'!H6,'Training Programme Data'!B:B,0))</f>
        <v>Technical Tools</v>
      </c>
      <c r="K6">
        <f t="shared" si="0"/>
        <v>35600</v>
      </c>
      <c r="L6" t="str">
        <f t="shared" si="1"/>
        <v>High Performer</v>
      </c>
    </row>
    <row r="7" spans="1:15" x14ac:dyDescent="0.3">
      <c r="A7" t="s">
        <v>196</v>
      </c>
      <c r="B7" t="s">
        <v>183</v>
      </c>
      <c r="C7" t="s">
        <v>179</v>
      </c>
      <c r="D7" t="s">
        <v>154</v>
      </c>
      <c r="E7">
        <v>25000</v>
      </c>
      <c r="F7">
        <v>5</v>
      </c>
      <c r="G7">
        <v>1</v>
      </c>
      <c r="H7" t="s">
        <v>161</v>
      </c>
      <c r="I7">
        <v>1000</v>
      </c>
      <c r="J7" t="str">
        <f>INDEX('Training Programme Data'!C:C,MATCH('Employee Data'!H7,'Training Programme Data'!B:B,0))</f>
        <v>Leadership</v>
      </c>
      <c r="K7">
        <f t="shared" si="0"/>
        <v>26000</v>
      </c>
      <c r="L7" t="str">
        <f t="shared" si="1"/>
        <v>Needs Improvement</v>
      </c>
    </row>
    <row r="8" spans="1:15" x14ac:dyDescent="0.3">
      <c r="A8" t="s">
        <v>13</v>
      </c>
      <c r="B8" t="s">
        <v>86</v>
      </c>
      <c r="C8" t="s">
        <v>148</v>
      </c>
      <c r="D8" t="s">
        <v>149</v>
      </c>
      <c r="E8">
        <v>50000</v>
      </c>
      <c r="F8">
        <v>7</v>
      </c>
      <c r="G8">
        <v>5</v>
      </c>
      <c r="H8" t="s">
        <v>159</v>
      </c>
      <c r="I8">
        <v>500</v>
      </c>
      <c r="J8" t="str">
        <f>INDEX('Training Programme Data'!C:C,MATCH('Employee Data'!H8,'Training Programme Data'!B:B,0))</f>
        <v>Technical</v>
      </c>
      <c r="K8">
        <f t="shared" si="0"/>
        <v>50500</v>
      </c>
      <c r="L8" t="str">
        <f t="shared" si="1"/>
        <v>High Performer</v>
      </c>
    </row>
    <row r="9" spans="1:15" x14ac:dyDescent="0.3">
      <c r="A9" t="s">
        <v>14</v>
      </c>
      <c r="B9" t="s">
        <v>87</v>
      </c>
      <c r="C9" t="s">
        <v>182</v>
      </c>
      <c r="D9" t="s">
        <v>155</v>
      </c>
      <c r="E9">
        <v>40000</v>
      </c>
      <c r="F9">
        <v>8</v>
      </c>
      <c r="G9">
        <v>3</v>
      </c>
      <c r="H9" t="s">
        <v>173</v>
      </c>
      <c r="I9">
        <v>700</v>
      </c>
      <c r="J9" t="str">
        <f>INDEX('Training Programme Data'!C:C,MATCH('Employee Data'!H9,'Training Programme Data'!B:B,0))</f>
        <v>Teamwork</v>
      </c>
      <c r="K9">
        <f t="shared" si="0"/>
        <v>40700</v>
      </c>
      <c r="L9" t="str">
        <f t="shared" si="1"/>
        <v>Satisfactory</v>
      </c>
    </row>
    <row r="10" spans="1:15" x14ac:dyDescent="0.3">
      <c r="A10" t="s">
        <v>15</v>
      </c>
      <c r="B10" t="s">
        <v>88</v>
      </c>
      <c r="C10" t="s">
        <v>180</v>
      </c>
      <c r="D10" t="s">
        <v>154</v>
      </c>
      <c r="E10">
        <v>25000</v>
      </c>
      <c r="F10">
        <v>1</v>
      </c>
      <c r="G10">
        <v>2</v>
      </c>
      <c r="H10" t="s">
        <v>162</v>
      </c>
      <c r="I10">
        <v>800</v>
      </c>
      <c r="J10" t="str">
        <f>INDEX('Training Programme Data'!C:C,MATCH('Employee Data'!H10,'Training Programme Data'!B:B,0))</f>
        <v>Project Management</v>
      </c>
      <c r="K10">
        <f t="shared" si="0"/>
        <v>25800</v>
      </c>
      <c r="L10" t="str">
        <f t="shared" si="1"/>
        <v>Needs Improvement</v>
      </c>
    </row>
    <row r="11" spans="1:15" x14ac:dyDescent="0.3">
      <c r="A11" t="s">
        <v>16</v>
      </c>
      <c r="B11" t="s">
        <v>89</v>
      </c>
      <c r="C11" t="s">
        <v>181</v>
      </c>
      <c r="D11" t="s">
        <v>150</v>
      </c>
      <c r="E11">
        <v>55000</v>
      </c>
      <c r="F11">
        <v>6</v>
      </c>
      <c r="G11">
        <v>3</v>
      </c>
      <c r="H11" t="s">
        <v>160</v>
      </c>
      <c r="I11">
        <v>600</v>
      </c>
      <c r="J11" t="str">
        <f>INDEX('Training Programme Data'!C:C,MATCH('Employee Data'!H11,'Training Programme Data'!B:B,0))</f>
        <v>Technical Tools</v>
      </c>
      <c r="K11">
        <f t="shared" si="0"/>
        <v>55600</v>
      </c>
      <c r="L11" t="str">
        <f t="shared" si="1"/>
        <v>Satisfactory</v>
      </c>
    </row>
    <row r="12" spans="1:15" x14ac:dyDescent="0.3">
      <c r="A12" t="s">
        <v>17</v>
      </c>
      <c r="B12" t="s">
        <v>90</v>
      </c>
      <c r="C12" t="s">
        <v>180</v>
      </c>
      <c r="D12" t="s">
        <v>154</v>
      </c>
      <c r="E12">
        <v>65000</v>
      </c>
      <c r="F12">
        <v>1</v>
      </c>
      <c r="G12">
        <v>2</v>
      </c>
      <c r="H12" t="s">
        <v>162</v>
      </c>
      <c r="I12">
        <v>800</v>
      </c>
      <c r="J12" t="str">
        <f>INDEX('Training Programme Data'!C:C,MATCH('Employee Data'!H12,'Training Programme Data'!B:B,0))</f>
        <v>Project Management</v>
      </c>
      <c r="K12">
        <f t="shared" si="0"/>
        <v>65800</v>
      </c>
      <c r="L12" t="str">
        <f t="shared" si="1"/>
        <v>Needs Improvement</v>
      </c>
    </row>
    <row r="13" spans="1:15" x14ac:dyDescent="0.3">
      <c r="A13" t="s">
        <v>18</v>
      </c>
      <c r="B13" t="s">
        <v>91</v>
      </c>
      <c r="C13" t="s">
        <v>182</v>
      </c>
      <c r="D13" t="s">
        <v>156</v>
      </c>
      <c r="E13">
        <v>40000</v>
      </c>
      <c r="F13">
        <v>2</v>
      </c>
      <c r="G13">
        <v>3</v>
      </c>
      <c r="H13" t="s">
        <v>159</v>
      </c>
      <c r="I13">
        <v>500</v>
      </c>
      <c r="J13" t="str">
        <f>INDEX('Training Programme Data'!C:C,MATCH('Employee Data'!H13,'Training Programme Data'!B:B,0))</f>
        <v>Technical</v>
      </c>
      <c r="K13">
        <f t="shared" si="0"/>
        <v>40500</v>
      </c>
      <c r="L13" t="str">
        <f t="shared" si="1"/>
        <v>Satisfactory</v>
      </c>
    </row>
    <row r="14" spans="1:15" x14ac:dyDescent="0.3">
      <c r="A14" t="s">
        <v>19</v>
      </c>
      <c r="B14" t="s">
        <v>92</v>
      </c>
      <c r="C14" t="s">
        <v>182</v>
      </c>
      <c r="D14" t="s">
        <v>149</v>
      </c>
      <c r="E14">
        <v>40000</v>
      </c>
      <c r="F14">
        <v>1</v>
      </c>
      <c r="G14">
        <v>2</v>
      </c>
      <c r="H14" t="s">
        <v>160</v>
      </c>
      <c r="I14">
        <v>600</v>
      </c>
      <c r="J14" t="str">
        <f>INDEX('Training Programme Data'!C:C,MATCH('Employee Data'!H14,'Training Programme Data'!B:B,0))</f>
        <v>Technical Tools</v>
      </c>
      <c r="K14">
        <f t="shared" si="0"/>
        <v>40600</v>
      </c>
      <c r="L14" t="str">
        <f t="shared" si="1"/>
        <v>Needs Improvement</v>
      </c>
    </row>
    <row r="15" spans="1:15" x14ac:dyDescent="0.3">
      <c r="A15" t="s">
        <v>20</v>
      </c>
      <c r="B15" t="s">
        <v>93</v>
      </c>
      <c r="C15" t="s">
        <v>182</v>
      </c>
      <c r="D15" t="s">
        <v>150</v>
      </c>
      <c r="E15">
        <v>50000</v>
      </c>
      <c r="F15">
        <v>5</v>
      </c>
      <c r="G15">
        <v>2</v>
      </c>
      <c r="H15" t="s">
        <v>161</v>
      </c>
      <c r="I15">
        <v>1000</v>
      </c>
      <c r="J15" t="str">
        <f>INDEX('Training Programme Data'!C:C,MATCH('Employee Data'!H15,'Training Programme Data'!B:B,0))</f>
        <v>Leadership</v>
      </c>
      <c r="K15">
        <f t="shared" si="0"/>
        <v>51000</v>
      </c>
      <c r="L15" t="str">
        <f t="shared" si="1"/>
        <v>Needs Improvement</v>
      </c>
    </row>
    <row r="16" spans="1:15" x14ac:dyDescent="0.3">
      <c r="A16" t="s">
        <v>21</v>
      </c>
      <c r="B16" t="s">
        <v>94</v>
      </c>
      <c r="C16" t="s">
        <v>180</v>
      </c>
      <c r="D16" t="s">
        <v>154</v>
      </c>
      <c r="E16">
        <v>35000</v>
      </c>
      <c r="F16">
        <v>9</v>
      </c>
      <c r="G16">
        <v>2</v>
      </c>
      <c r="H16" t="s">
        <v>162</v>
      </c>
      <c r="I16">
        <v>800</v>
      </c>
      <c r="J16" t="str">
        <f>INDEX('Training Programme Data'!C:C,MATCH('Employee Data'!H16,'Training Programme Data'!B:B,0))</f>
        <v>Project Management</v>
      </c>
      <c r="K16">
        <f t="shared" si="0"/>
        <v>35800</v>
      </c>
      <c r="L16" t="str">
        <f t="shared" si="1"/>
        <v>Needs Improvement</v>
      </c>
    </row>
    <row r="17" spans="1:12" x14ac:dyDescent="0.3">
      <c r="A17" t="s">
        <v>22</v>
      </c>
      <c r="B17" t="s">
        <v>184</v>
      </c>
      <c r="C17" t="s">
        <v>182</v>
      </c>
      <c r="D17" t="s">
        <v>155</v>
      </c>
      <c r="E17">
        <v>50000</v>
      </c>
      <c r="F17">
        <v>6</v>
      </c>
      <c r="G17">
        <v>1</v>
      </c>
      <c r="H17" t="s">
        <v>159</v>
      </c>
      <c r="I17">
        <v>500</v>
      </c>
      <c r="J17" t="str">
        <f>INDEX('Training Programme Data'!C:C,MATCH('Employee Data'!H17,'Training Programme Data'!B:B,0))</f>
        <v>Technical</v>
      </c>
      <c r="K17">
        <f t="shared" si="0"/>
        <v>50500</v>
      </c>
      <c r="L17" t="str">
        <f t="shared" si="1"/>
        <v>Needs Improvement</v>
      </c>
    </row>
    <row r="18" spans="1:12" x14ac:dyDescent="0.3">
      <c r="A18" t="s">
        <v>23</v>
      </c>
      <c r="B18" t="s">
        <v>95</v>
      </c>
      <c r="C18" t="s">
        <v>180</v>
      </c>
      <c r="D18" t="s">
        <v>152</v>
      </c>
      <c r="E18">
        <v>55000</v>
      </c>
      <c r="F18">
        <v>1</v>
      </c>
      <c r="G18">
        <v>1</v>
      </c>
      <c r="H18" t="s">
        <v>173</v>
      </c>
      <c r="I18">
        <v>700</v>
      </c>
      <c r="J18" t="str">
        <f>INDEX('Training Programme Data'!C:C,MATCH('Employee Data'!H18,'Training Programme Data'!B:B,0))</f>
        <v>Teamwork</v>
      </c>
      <c r="K18">
        <f t="shared" si="0"/>
        <v>55700</v>
      </c>
      <c r="L18" t="str">
        <f t="shared" si="1"/>
        <v>Needs Improvement</v>
      </c>
    </row>
    <row r="19" spans="1:12" x14ac:dyDescent="0.3">
      <c r="A19" t="s">
        <v>24</v>
      </c>
      <c r="B19" t="s">
        <v>96</v>
      </c>
      <c r="C19" t="s">
        <v>182</v>
      </c>
      <c r="D19" t="s">
        <v>157</v>
      </c>
      <c r="E19">
        <v>35000</v>
      </c>
      <c r="F19">
        <v>1</v>
      </c>
      <c r="G19">
        <v>1</v>
      </c>
      <c r="H19" t="s">
        <v>160</v>
      </c>
      <c r="I19">
        <v>600</v>
      </c>
      <c r="J19" t="str">
        <f>INDEX('Training Programme Data'!C:C,MATCH('Employee Data'!H19,'Training Programme Data'!B:B,0))</f>
        <v>Technical Tools</v>
      </c>
      <c r="K19">
        <f t="shared" si="0"/>
        <v>35600</v>
      </c>
      <c r="L19" t="str">
        <f t="shared" si="1"/>
        <v>Needs Improvement</v>
      </c>
    </row>
    <row r="20" spans="1:12" x14ac:dyDescent="0.3">
      <c r="A20" t="s">
        <v>25</v>
      </c>
      <c r="B20" t="s">
        <v>97</v>
      </c>
      <c r="C20" t="s">
        <v>148</v>
      </c>
      <c r="D20" t="s">
        <v>150</v>
      </c>
      <c r="E20">
        <v>55000</v>
      </c>
      <c r="F20">
        <v>2</v>
      </c>
      <c r="G20">
        <v>1</v>
      </c>
      <c r="H20" t="s">
        <v>162</v>
      </c>
      <c r="I20">
        <v>800</v>
      </c>
      <c r="J20" t="str">
        <f>INDEX('Training Programme Data'!C:C,MATCH('Employee Data'!H20,'Training Programme Data'!B:B,0))</f>
        <v>Project Management</v>
      </c>
      <c r="K20">
        <f t="shared" si="0"/>
        <v>55800</v>
      </c>
      <c r="L20" t="str">
        <f t="shared" si="1"/>
        <v>Needs Improvement</v>
      </c>
    </row>
    <row r="21" spans="1:12" x14ac:dyDescent="0.3">
      <c r="A21" t="s">
        <v>26</v>
      </c>
      <c r="B21" t="s">
        <v>98</v>
      </c>
      <c r="C21" t="s">
        <v>182</v>
      </c>
      <c r="D21" t="s">
        <v>158</v>
      </c>
      <c r="E21">
        <v>35000</v>
      </c>
      <c r="F21">
        <v>9</v>
      </c>
      <c r="G21">
        <v>2</v>
      </c>
      <c r="H21" t="s">
        <v>162</v>
      </c>
      <c r="I21">
        <v>800</v>
      </c>
      <c r="J21" t="str">
        <f>INDEX('Training Programme Data'!C:C,MATCH('Employee Data'!H21,'Training Programme Data'!B:B,0))</f>
        <v>Project Management</v>
      </c>
      <c r="K21">
        <f t="shared" si="0"/>
        <v>35800</v>
      </c>
      <c r="L21" t="str">
        <f t="shared" si="1"/>
        <v>Needs Improvement</v>
      </c>
    </row>
    <row r="22" spans="1:12" x14ac:dyDescent="0.3">
      <c r="A22" t="s">
        <v>27</v>
      </c>
      <c r="B22" t="s">
        <v>99</v>
      </c>
      <c r="C22" t="s">
        <v>180</v>
      </c>
      <c r="D22" t="s">
        <v>153</v>
      </c>
      <c r="E22">
        <v>30000</v>
      </c>
      <c r="F22">
        <v>3</v>
      </c>
      <c r="G22">
        <v>3</v>
      </c>
      <c r="H22" t="s">
        <v>161</v>
      </c>
      <c r="I22">
        <v>1000</v>
      </c>
      <c r="J22" t="str">
        <f>INDEX('Training Programme Data'!C:C,MATCH('Employee Data'!H22,'Training Programme Data'!B:B,0))</f>
        <v>Leadership</v>
      </c>
      <c r="K22">
        <f t="shared" si="0"/>
        <v>31000</v>
      </c>
      <c r="L22" t="str">
        <f t="shared" si="1"/>
        <v>Satisfactory</v>
      </c>
    </row>
    <row r="23" spans="1:12" x14ac:dyDescent="0.3">
      <c r="A23" t="s">
        <v>28</v>
      </c>
      <c r="B23" t="s">
        <v>100</v>
      </c>
      <c r="C23" t="s">
        <v>179</v>
      </c>
      <c r="D23" t="s">
        <v>154</v>
      </c>
      <c r="E23">
        <v>40000</v>
      </c>
      <c r="F23">
        <v>1</v>
      </c>
      <c r="G23">
        <v>1</v>
      </c>
      <c r="H23" t="s">
        <v>161</v>
      </c>
      <c r="I23">
        <v>1000</v>
      </c>
      <c r="J23" t="str">
        <f>INDEX('Training Programme Data'!C:C,MATCH('Employee Data'!H23,'Training Programme Data'!B:B,0))</f>
        <v>Leadership</v>
      </c>
      <c r="K23">
        <f t="shared" si="0"/>
        <v>41000</v>
      </c>
      <c r="L23" t="str">
        <f t="shared" si="1"/>
        <v>Needs Improvement</v>
      </c>
    </row>
    <row r="24" spans="1:12" x14ac:dyDescent="0.3">
      <c r="A24" t="s">
        <v>29</v>
      </c>
      <c r="B24" t="s">
        <v>101</v>
      </c>
      <c r="C24" t="s">
        <v>182</v>
      </c>
      <c r="D24" t="s">
        <v>158</v>
      </c>
      <c r="E24">
        <v>60000</v>
      </c>
      <c r="F24">
        <v>5</v>
      </c>
      <c r="G24">
        <v>2</v>
      </c>
      <c r="H24" t="s">
        <v>159</v>
      </c>
      <c r="I24">
        <v>500</v>
      </c>
      <c r="J24" t="str">
        <f>INDEX('Training Programme Data'!C:C,MATCH('Employee Data'!H24,'Training Programme Data'!B:B,0))</f>
        <v>Technical</v>
      </c>
      <c r="K24">
        <f t="shared" si="0"/>
        <v>60500</v>
      </c>
      <c r="L24" t="str">
        <f t="shared" si="1"/>
        <v>Needs Improvement</v>
      </c>
    </row>
    <row r="25" spans="1:12" x14ac:dyDescent="0.3">
      <c r="A25" t="s">
        <v>30</v>
      </c>
      <c r="B25" t="s">
        <v>102</v>
      </c>
      <c r="C25" t="s">
        <v>179</v>
      </c>
      <c r="D25" t="s">
        <v>152</v>
      </c>
      <c r="E25">
        <v>65000</v>
      </c>
      <c r="F25">
        <v>7</v>
      </c>
      <c r="G25">
        <v>4</v>
      </c>
      <c r="H25" t="s">
        <v>162</v>
      </c>
      <c r="I25">
        <v>800</v>
      </c>
      <c r="J25" t="str">
        <f>INDEX('Training Programme Data'!C:C,MATCH('Employee Data'!H25,'Training Programme Data'!B:B,0))</f>
        <v>Project Management</v>
      </c>
      <c r="K25">
        <f t="shared" si="0"/>
        <v>65800</v>
      </c>
      <c r="L25" t="str">
        <f t="shared" si="1"/>
        <v>High Performer</v>
      </c>
    </row>
    <row r="26" spans="1:12" x14ac:dyDescent="0.3">
      <c r="A26" t="s">
        <v>31</v>
      </c>
      <c r="B26" t="s">
        <v>103</v>
      </c>
      <c r="C26" t="s">
        <v>148</v>
      </c>
      <c r="D26" t="s">
        <v>155</v>
      </c>
      <c r="E26">
        <v>55000</v>
      </c>
      <c r="F26">
        <v>6</v>
      </c>
      <c r="G26">
        <v>3</v>
      </c>
      <c r="H26" t="s">
        <v>159</v>
      </c>
      <c r="I26">
        <v>500</v>
      </c>
      <c r="J26" t="str">
        <f>INDEX('Training Programme Data'!C:C,MATCH('Employee Data'!H26,'Training Programme Data'!B:B,0))</f>
        <v>Technical</v>
      </c>
      <c r="K26">
        <f t="shared" si="0"/>
        <v>55500</v>
      </c>
      <c r="L26" t="str">
        <f t="shared" si="1"/>
        <v>Satisfactory</v>
      </c>
    </row>
    <row r="27" spans="1:12" x14ac:dyDescent="0.3">
      <c r="A27" t="s">
        <v>32</v>
      </c>
      <c r="B27" t="s">
        <v>104</v>
      </c>
      <c r="C27" t="s">
        <v>181</v>
      </c>
      <c r="D27" t="s">
        <v>149</v>
      </c>
      <c r="E27">
        <v>25000</v>
      </c>
      <c r="F27">
        <v>1</v>
      </c>
      <c r="G27">
        <v>3</v>
      </c>
      <c r="H27" t="s">
        <v>159</v>
      </c>
      <c r="I27">
        <v>500</v>
      </c>
      <c r="J27" t="str">
        <f>INDEX('Training Programme Data'!C:C,MATCH('Employee Data'!H27,'Training Programme Data'!B:B,0))</f>
        <v>Technical</v>
      </c>
      <c r="K27">
        <f t="shared" si="0"/>
        <v>25500</v>
      </c>
      <c r="L27" t="str">
        <f t="shared" si="1"/>
        <v>Satisfactory</v>
      </c>
    </row>
    <row r="28" spans="1:12" x14ac:dyDescent="0.3">
      <c r="A28" t="s">
        <v>33</v>
      </c>
      <c r="B28" t="s">
        <v>105</v>
      </c>
      <c r="C28" t="s">
        <v>148</v>
      </c>
      <c r="D28" t="s">
        <v>150</v>
      </c>
      <c r="E28">
        <v>35000</v>
      </c>
      <c r="F28">
        <v>5</v>
      </c>
      <c r="G28">
        <v>1</v>
      </c>
      <c r="H28" t="s">
        <v>160</v>
      </c>
      <c r="I28">
        <v>600</v>
      </c>
      <c r="J28" t="str">
        <f>INDEX('Training Programme Data'!C:C,MATCH('Employee Data'!H28,'Training Programme Data'!B:B,0))</f>
        <v>Technical Tools</v>
      </c>
      <c r="K28">
        <f t="shared" si="0"/>
        <v>35600</v>
      </c>
      <c r="L28" t="str">
        <f t="shared" si="1"/>
        <v>Needs Improvement</v>
      </c>
    </row>
    <row r="29" spans="1:12" x14ac:dyDescent="0.3">
      <c r="A29" t="s">
        <v>34</v>
      </c>
      <c r="B29" t="s">
        <v>106</v>
      </c>
      <c r="C29" t="s">
        <v>182</v>
      </c>
      <c r="D29" t="s">
        <v>156</v>
      </c>
      <c r="E29">
        <v>65000</v>
      </c>
      <c r="F29">
        <v>5</v>
      </c>
      <c r="G29">
        <v>1</v>
      </c>
      <c r="H29" t="s">
        <v>159</v>
      </c>
      <c r="I29">
        <v>500</v>
      </c>
      <c r="J29" t="str">
        <f>INDEX('Training Programme Data'!C:C,MATCH('Employee Data'!H29,'Training Programme Data'!B:B,0))</f>
        <v>Technical</v>
      </c>
      <c r="K29">
        <f t="shared" si="0"/>
        <v>65500</v>
      </c>
      <c r="L29" t="str">
        <f t="shared" si="1"/>
        <v>Needs Improvement</v>
      </c>
    </row>
    <row r="30" spans="1:12" x14ac:dyDescent="0.3">
      <c r="A30" t="s">
        <v>35</v>
      </c>
      <c r="B30" t="s">
        <v>107</v>
      </c>
      <c r="C30" t="s">
        <v>179</v>
      </c>
      <c r="D30" t="s">
        <v>157</v>
      </c>
      <c r="E30">
        <v>25000</v>
      </c>
      <c r="F30">
        <v>6</v>
      </c>
      <c r="G30">
        <v>1</v>
      </c>
      <c r="H30" t="s">
        <v>160</v>
      </c>
      <c r="I30">
        <v>600</v>
      </c>
      <c r="J30" t="str">
        <f>INDEX('Training Programme Data'!C:C,MATCH('Employee Data'!H30,'Training Programme Data'!B:B,0))</f>
        <v>Technical Tools</v>
      </c>
      <c r="K30">
        <f t="shared" si="0"/>
        <v>25600</v>
      </c>
      <c r="L30" t="str">
        <f t="shared" si="1"/>
        <v>Needs Improvement</v>
      </c>
    </row>
    <row r="31" spans="1:12" x14ac:dyDescent="0.3">
      <c r="A31" t="s">
        <v>36</v>
      </c>
      <c r="B31" t="s">
        <v>108</v>
      </c>
      <c r="C31" t="s">
        <v>179</v>
      </c>
      <c r="D31" t="s">
        <v>157</v>
      </c>
      <c r="E31">
        <v>65000</v>
      </c>
      <c r="F31">
        <v>3</v>
      </c>
      <c r="G31">
        <v>1</v>
      </c>
      <c r="H31" t="s">
        <v>161</v>
      </c>
      <c r="I31">
        <v>1000</v>
      </c>
      <c r="J31" t="str">
        <f>INDEX('Training Programme Data'!C:C,MATCH('Employee Data'!H31,'Training Programme Data'!B:B,0))</f>
        <v>Leadership</v>
      </c>
      <c r="K31">
        <f t="shared" si="0"/>
        <v>66000</v>
      </c>
      <c r="L31" t="str">
        <f t="shared" si="1"/>
        <v>Needs Improvement</v>
      </c>
    </row>
    <row r="32" spans="1:12" x14ac:dyDescent="0.3">
      <c r="A32" t="s">
        <v>37</v>
      </c>
      <c r="B32" t="s">
        <v>109</v>
      </c>
      <c r="C32" t="s">
        <v>180</v>
      </c>
      <c r="D32" t="s">
        <v>154</v>
      </c>
      <c r="E32">
        <v>60000</v>
      </c>
      <c r="F32">
        <v>5</v>
      </c>
      <c r="G32">
        <v>2</v>
      </c>
      <c r="H32" t="s">
        <v>159</v>
      </c>
      <c r="I32">
        <v>500</v>
      </c>
      <c r="J32" t="str">
        <f>INDEX('Training Programme Data'!C:C,MATCH('Employee Data'!H32,'Training Programme Data'!B:B,0))</f>
        <v>Technical</v>
      </c>
      <c r="K32">
        <f t="shared" si="0"/>
        <v>60500</v>
      </c>
      <c r="L32" t="str">
        <f t="shared" si="1"/>
        <v>Needs Improvement</v>
      </c>
    </row>
    <row r="33" spans="1:12" x14ac:dyDescent="0.3">
      <c r="A33" t="s">
        <v>38</v>
      </c>
      <c r="B33" t="s">
        <v>110</v>
      </c>
      <c r="C33" t="s">
        <v>179</v>
      </c>
      <c r="D33" t="s">
        <v>149</v>
      </c>
      <c r="E33">
        <v>25000</v>
      </c>
      <c r="F33">
        <v>7</v>
      </c>
      <c r="G33">
        <v>1</v>
      </c>
      <c r="H33" t="s">
        <v>161</v>
      </c>
      <c r="I33">
        <v>1000</v>
      </c>
      <c r="J33" t="str">
        <f>INDEX('Training Programme Data'!C:C,MATCH('Employee Data'!H33,'Training Programme Data'!B:B,0))</f>
        <v>Leadership</v>
      </c>
      <c r="K33">
        <f t="shared" si="0"/>
        <v>26000</v>
      </c>
      <c r="L33" t="str">
        <f t="shared" si="1"/>
        <v>Needs Improvement</v>
      </c>
    </row>
    <row r="34" spans="1:12" x14ac:dyDescent="0.3">
      <c r="A34" t="s">
        <v>39</v>
      </c>
      <c r="B34" t="s">
        <v>111</v>
      </c>
      <c r="C34" t="s">
        <v>180</v>
      </c>
      <c r="D34" t="s">
        <v>157</v>
      </c>
      <c r="E34">
        <v>50000</v>
      </c>
      <c r="F34">
        <v>5</v>
      </c>
      <c r="G34">
        <v>1</v>
      </c>
      <c r="H34" t="s">
        <v>161</v>
      </c>
      <c r="I34">
        <v>1000</v>
      </c>
      <c r="J34" t="str">
        <f>INDEX('Training Programme Data'!C:C,MATCH('Employee Data'!H34,'Training Programme Data'!B:B,0))</f>
        <v>Leadership</v>
      </c>
      <c r="K34">
        <f t="shared" si="0"/>
        <v>51000</v>
      </c>
      <c r="L34" t="str">
        <f t="shared" si="1"/>
        <v>Needs Improvement</v>
      </c>
    </row>
    <row r="35" spans="1:12" x14ac:dyDescent="0.3">
      <c r="A35" t="s">
        <v>40</v>
      </c>
      <c r="B35" t="s">
        <v>112</v>
      </c>
      <c r="C35" t="s">
        <v>181</v>
      </c>
      <c r="D35" t="s">
        <v>158</v>
      </c>
      <c r="E35">
        <v>45000</v>
      </c>
      <c r="F35">
        <v>5</v>
      </c>
      <c r="G35">
        <v>1</v>
      </c>
      <c r="H35" t="s">
        <v>162</v>
      </c>
      <c r="I35">
        <v>800</v>
      </c>
      <c r="J35" t="str">
        <f>INDEX('Training Programme Data'!C:C,MATCH('Employee Data'!H35,'Training Programme Data'!B:B,0))</f>
        <v>Project Management</v>
      </c>
      <c r="K35">
        <f t="shared" si="0"/>
        <v>45800</v>
      </c>
      <c r="L35" t="str">
        <f t="shared" si="1"/>
        <v>Needs Improvement</v>
      </c>
    </row>
    <row r="36" spans="1:12" x14ac:dyDescent="0.3">
      <c r="A36" t="s">
        <v>41</v>
      </c>
      <c r="B36" t="s">
        <v>113</v>
      </c>
      <c r="C36" t="s">
        <v>182</v>
      </c>
      <c r="D36" t="s">
        <v>151</v>
      </c>
      <c r="E36">
        <v>50000</v>
      </c>
      <c r="F36">
        <v>5</v>
      </c>
      <c r="G36">
        <v>3</v>
      </c>
      <c r="H36" t="s">
        <v>160</v>
      </c>
      <c r="I36">
        <v>600</v>
      </c>
      <c r="J36" t="str">
        <f>INDEX('Training Programme Data'!C:C,MATCH('Employee Data'!H36,'Training Programme Data'!B:B,0))</f>
        <v>Technical Tools</v>
      </c>
      <c r="K36">
        <f t="shared" si="0"/>
        <v>50600</v>
      </c>
      <c r="L36" t="str">
        <f t="shared" si="1"/>
        <v>Satisfactory</v>
      </c>
    </row>
    <row r="37" spans="1:12" x14ac:dyDescent="0.3">
      <c r="A37" t="s">
        <v>42</v>
      </c>
      <c r="B37" t="s">
        <v>114</v>
      </c>
      <c r="C37" t="s">
        <v>180</v>
      </c>
      <c r="D37" t="s">
        <v>150</v>
      </c>
      <c r="E37">
        <v>45000</v>
      </c>
      <c r="F37">
        <v>3</v>
      </c>
      <c r="G37">
        <v>2</v>
      </c>
      <c r="H37" t="s">
        <v>162</v>
      </c>
      <c r="I37">
        <v>800</v>
      </c>
      <c r="J37" t="str">
        <f>INDEX('Training Programme Data'!C:C,MATCH('Employee Data'!H37,'Training Programme Data'!B:B,0))</f>
        <v>Project Management</v>
      </c>
      <c r="K37">
        <f t="shared" si="0"/>
        <v>45800</v>
      </c>
      <c r="L37" t="str">
        <f t="shared" si="1"/>
        <v>Needs Improvement</v>
      </c>
    </row>
    <row r="38" spans="1:12" x14ac:dyDescent="0.3">
      <c r="A38" t="s">
        <v>43</v>
      </c>
      <c r="B38" t="s">
        <v>115</v>
      </c>
      <c r="C38" t="s">
        <v>181</v>
      </c>
      <c r="D38" t="s">
        <v>152</v>
      </c>
      <c r="E38">
        <v>50000</v>
      </c>
      <c r="F38">
        <v>1</v>
      </c>
      <c r="G38">
        <v>2</v>
      </c>
      <c r="H38" t="s">
        <v>160</v>
      </c>
      <c r="I38">
        <v>600</v>
      </c>
      <c r="J38" t="str">
        <f>INDEX('Training Programme Data'!C:C,MATCH('Employee Data'!H38,'Training Programme Data'!B:B,0))</f>
        <v>Technical Tools</v>
      </c>
      <c r="K38">
        <f t="shared" si="0"/>
        <v>50600</v>
      </c>
      <c r="L38" t="str">
        <f t="shared" si="1"/>
        <v>Needs Improvement</v>
      </c>
    </row>
    <row r="39" spans="1:12" x14ac:dyDescent="0.3">
      <c r="A39" t="s">
        <v>44</v>
      </c>
      <c r="B39" t="s">
        <v>116</v>
      </c>
      <c r="C39" t="s">
        <v>179</v>
      </c>
      <c r="D39" t="s">
        <v>151</v>
      </c>
      <c r="E39">
        <v>45000</v>
      </c>
      <c r="F39">
        <v>5</v>
      </c>
      <c r="G39">
        <v>3</v>
      </c>
      <c r="H39" t="s">
        <v>160</v>
      </c>
      <c r="I39">
        <v>600</v>
      </c>
      <c r="J39" t="str">
        <f>INDEX('Training Programme Data'!C:C,MATCH('Employee Data'!H39,'Training Programme Data'!B:B,0))</f>
        <v>Technical Tools</v>
      </c>
      <c r="K39">
        <f t="shared" si="0"/>
        <v>45600</v>
      </c>
      <c r="L39" t="str">
        <f t="shared" si="1"/>
        <v>Satisfactory</v>
      </c>
    </row>
    <row r="40" spans="1:12" x14ac:dyDescent="0.3">
      <c r="A40" t="s">
        <v>45</v>
      </c>
      <c r="B40" t="s">
        <v>117</v>
      </c>
      <c r="C40" t="s">
        <v>179</v>
      </c>
      <c r="D40" t="s">
        <v>157</v>
      </c>
      <c r="E40">
        <v>45000</v>
      </c>
      <c r="F40">
        <v>9</v>
      </c>
      <c r="G40">
        <v>3</v>
      </c>
      <c r="H40" t="s">
        <v>161</v>
      </c>
      <c r="I40">
        <v>1000</v>
      </c>
      <c r="J40" t="str">
        <f>INDEX('Training Programme Data'!C:C,MATCH('Employee Data'!H40,'Training Programme Data'!B:B,0))</f>
        <v>Leadership</v>
      </c>
      <c r="K40">
        <f t="shared" si="0"/>
        <v>46000</v>
      </c>
      <c r="L40" t="str">
        <f t="shared" si="1"/>
        <v>Satisfactory</v>
      </c>
    </row>
    <row r="41" spans="1:12" x14ac:dyDescent="0.3">
      <c r="A41" t="s">
        <v>46</v>
      </c>
      <c r="B41" t="s">
        <v>118</v>
      </c>
      <c r="C41" t="s">
        <v>181</v>
      </c>
      <c r="D41" t="s">
        <v>149</v>
      </c>
      <c r="E41">
        <v>40000</v>
      </c>
      <c r="F41">
        <v>1</v>
      </c>
      <c r="G41">
        <v>2</v>
      </c>
      <c r="H41" t="s">
        <v>160</v>
      </c>
      <c r="I41">
        <v>600</v>
      </c>
      <c r="J41" t="str">
        <f>INDEX('Training Programme Data'!C:C,MATCH('Employee Data'!H41,'Training Programme Data'!B:B,0))</f>
        <v>Technical Tools</v>
      </c>
      <c r="K41">
        <f t="shared" si="0"/>
        <v>40600</v>
      </c>
      <c r="L41" t="str">
        <f t="shared" si="1"/>
        <v>Needs Improvement</v>
      </c>
    </row>
    <row r="42" spans="1:12" x14ac:dyDescent="0.3">
      <c r="A42" t="s">
        <v>47</v>
      </c>
      <c r="B42" t="s">
        <v>119</v>
      </c>
      <c r="C42" t="s">
        <v>179</v>
      </c>
      <c r="D42" t="s">
        <v>151</v>
      </c>
      <c r="E42">
        <v>35000</v>
      </c>
      <c r="F42">
        <v>3</v>
      </c>
      <c r="G42">
        <v>4</v>
      </c>
      <c r="H42" t="s">
        <v>159</v>
      </c>
      <c r="I42">
        <v>500</v>
      </c>
      <c r="J42" t="str">
        <f>INDEX('Training Programme Data'!C:C,MATCH('Employee Data'!H42,'Training Programme Data'!B:B,0))</f>
        <v>Technical</v>
      </c>
      <c r="K42">
        <f t="shared" si="0"/>
        <v>35500</v>
      </c>
      <c r="L42" t="str">
        <f t="shared" si="1"/>
        <v>High Performer</v>
      </c>
    </row>
    <row r="43" spans="1:12" x14ac:dyDescent="0.3">
      <c r="A43" t="s">
        <v>48</v>
      </c>
      <c r="B43" t="s">
        <v>120</v>
      </c>
      <c r="C43" t="s">
        <v>181</v>
      </c>
      <c r="D43" t="s">
        <v>151</v>
      </c>
      <c r="E43">
        <v>35000</v>
      </c>
      <c r="F43">
        <v>4</v>
      </c>
      <c r="G43">
        <v>3</v>
      </c>
      <c r="H43" t="s">
        <v>161</v>
      </c>
      <c r="I43">
        <v>1000</v>
      </c>
      <c r="J43" t="str">
        <f>INDEX('Training Programme Data'!C:C,MATCH('Employee Data'!H43,'Training Programme Data'!B:B,0))</f>
        <v>Leadership</v>
      </c>
      <c r="K43">
        <f t="shared" si="0"/>
        <v>36000</v>
      </c>
      <c r="L43" t="str">
        <f t="shared" si="1"/>
        <v>Satisfactory</v>
      </c>
    </row>
    <row r="44" spans="1:12" x14ac:dyDescent="0.3">
      <c r="A44" t="s">
        <v>49</v>
      </c>
      <c r="B44" t="s">
        <v>121</v>
      </c>
      <c r="C44" t="s">
        <v>180</v>
      </c>
      <c r="D44" t="s">
        <v>151</v>
      </c>
      <c r="E44">
        <v>40000</v>
      </c>
      <c r="F44">
        <v>1</v>
      </c>
      <c r="G44">
        <v>1</v>
      </c>
      <c r="H44" t="s">
        <v>159</v>
      </c>
      <c r="I44">
        <v>500</v>
      </c>
      <c r="J44" t="str">
        <f>INDEX('Training Programme Data'!C:C,MATCH('Employee Data'!H44,'Training Programme Data'!B:B,0))</f>
        <v>Technical</v>
      </c>
      <c r="K44">
        <f t="shared" si="0"/>
        <v>40500</v>
      </c>
      <c r="L44" t="str">
        <f t="shared" si="1"/>
        <v>Needs Improvement</v>
      </c>
    </row>
    <row r="45" spans="1:12" x14ac:dyDescent="0.3">
      <c r="A45" t="s">
        <v>50</v>
      </c>
      <c r="B45" t="s">
        <v>122</v>
      </c>
      <c r="C45" t="s">
        <v>180</v>
      </c>
      <c r="D45" t="s">
        <v>150</v>
      </c>
      <c r="E45">
        <v>65000</v>
      </c>
      <c r="F45">
        <v>1</v>
      </c>
      <c r="G45">
        <v>4</v>
      </c>
      <c r="H45" t="s">
        <v>162</v>
      </c>
      <c r="I45">
        <v>800</v>
      </c>
      <c r="J45" t="str">
        <f>INDEX('Training Programme Data'!C:C,MATCH('Employee Data'!H45,'Training Programme Data'!B:B,0))</f>
        <v>Project Management</v>
      </c>
      <c r="K45">
        <f t="shared" si="0"/>
        <v>65800</v>
      </c>
      <c r="L45" t="str">
        <f t="shared" si="1"/>
        <v>High Performer</v>
      </c>
    </row>
    <row r="46" spans="1:12" x14ac:dyDescent="0.3">
      <c r="A46" t="s">
        <v>51</v>
      </c>
      <c r="B46" t="s">
        <v>123</v>
      </c>
      <c r="C46" t="s">
        <v>181</v>
      </c>
      <c r="D46" t="s">
        <v>152</v>
      </c>
      <c r="E46">
        <v>30000</v>
      </c>
      <c r="F46">
        <v>8</v>
      </c>
      <c r="G46">
        <v>5</v>
      </c>
      <c r="H46" t="s">
        <v>161</v>
      </c>
      <c r="I46">
        <v>1000</v>
      </c>
      <c r="J46" t="str">
        <f>INDEX('Training Programme Data'!C:C,MATCH('Employee Data'!H46,'Training Programme Data'!B:B,0))</f>
        <v>Leadership</v>
      </c>
      <c r="K46">
        <f t="shared" si="0"/>
        <v>31000</v>
      </c>
      <c r="L46" t="str">
        <f t="shared" si="1"/>
        <v>High Performer</v>
      </c>
    </row>
    <row r="47" spans="1:12" x14ac:dyDescent="0.3">
      <c r="A47" t="s">
        <v>52</v>
      </c>
      <c r="B47" t="s">
        <v>124</v>
      </c>
      <c r="C47" t="s">
        <v>180</v>
      </c>
      <c r="D47" t="s">
        <v>156</v>
      </c>
      <c r="E47">
        <v>65000</v>
      </c>
      <c r="F47">
        <v>2</v>
      </c>
      <c r="G47">
        <v>1</v>
      </c>
      <c r="H47" t="s">
        <v>162</v>
      </c>
      <c r="I47">
        <v>800</v>
      </c>
      <c r="J47" t="str">
        <f>INDEX('Training Programme Data'!C:C,MATCH('Employee Data'!H47,'Training Programme Data'!B:B,0))</f>
        <v>Project Management</v>
      </c>
      <c r="K47">
        <f t="shared" si="0"/>
        <v>65800</v>
      </c>
      <c r="L47" t="str">
        <f t="shared" si="1"/>
        <v>Needs Improvement</v>
      </c>
    </row>
    <row r="48" spans="1:12" x14ac:dyDescent="0.3">
      <c r="A48" t="s">
        <v>53</v>
      </c>
      <c r="B48" t="s">
        <v>125</v>
      </c>
      <c r="C48" t="s">
        <v>180</v>
      </c>
      <c r="D48" t="s">
        <v>151</v>
      </c>
      <c r="E48">
        <v>25000</v>
      </c>
      <c r="F48">
        <v>8</v>
      </c>
      <c r="G48">
        <v>2</v>
      </c>
      <c r="H48" t="s">
        <v>161</v>
      </c>
      <c r="I48">
        <v>1000</v>
      </c>
      <c r="J48" t="str">
        <f>INDEX('Training Programme Data'!C:C,MATCH('Employee Data'!H48,'Training Programme Data'!B:B,0))</f>
        <v>Leadership</v>
      </c>
      <c r="K48">
        <f t="shared" si="0"/>
        <v>26000</v>
      </c>
      <c r="L48" t="str">
        <f t="shared" si="1"/>
        <v>Needs Improvement</v>
      </c>
    </row>
    <row r="49" spans="1:12" x14ac:dyDescent="0.3">
      <c r="A49" t="s">
        <v>54</v>
      </c>
      <c r="B49" t="s">
        <v>126</v>
      </c>
      <c r="C49" t="s">
        <v>180</v>
      </c>
      <c r="D49" t="s">
        <v>153</v>
      </c>
      <c r="E49">
        <v>25000</v>
      </c>
      <c r="F49">
        <v>7</v>
      </c>
      <c r="G49">
        <v>4</v>
      </c>
      <c r="H49" t="s">
        <v>161</v>
      </c>
      <c r="I49">
        <v>1000</v>
      </c>
      <c r="J49" t="str">
        <f>INDEX('Training Programme Data'!C:C,MATCH('Employee Data'!H49,'Training Programme Data'!B:B,0))</f>
        <v>Leadership</v>
      </c>
      <c r="K49">
        <f t="shared" si="0"/>
        <v>26000</v>
      </c>
      <c r="L49" t="str">
        <f t="shared" si="1"/>
        <v>High Performer</v>
      </c>
    </row>
    <row r="50" spans="1:12" x14ac:dyDescent="0.3">
      <c r="A50" t="s">
        <v>55</v>
      </c>
      <c r="B50" t="s">
        <v>127</v>
      </c>
      <c r="C50" t="s">
        <v>148</v>
      </c>
      <c r="D50" t="s">
        <v>151</v>
      </c>
      <c r="E50">
        <v>45000</v>
      </c>
      <c r="F50">
        <v>2</v>
      </c>
      <c r="G50">
        <v>2</v>
      </c>
      <c r="H50" t="s">
        <v>160</v>
      </c>
      <c r="I50">
        <v>600</v>
      </c>
      <c r="J50" t="str">
        <f>INDEX('Training Programme Data'!C:C,MATCH('Employee Data'!H50,'Training Programme Data'!B:B,0))</f>
        <v>Technical Tools</v>
      </c>
      <c r="K50">
        <f t="shared" si="0"/>
        <v>45600</v>
      </c>
      <c r="L50" t="str">
        <f t="shared" si="1"/>
        <v>Needs Improvement</v>
      </c>
    </row>
    <row r="51" spans="1:12" x14ac:dyDescent="0.3">
      <c r="A51" t="s">
        <v>56</v>
      </c>
      <c r="B51" t="s">
        <v>185</v>
      </c>
      <c r="C51" t="s">
        <v>182</v>
      </c>
      <c r="D51" t="s">
        <v>153</v>
      </c>
      <c r="E51">
        <v>50000</v>
      </c>
      <c r="F51">
        <v>6</v>
      </c>
      <c r="G51">
        <v>1</v>
      </c>
      <c r="H51" t="s">
        <v>160</v>
      </c>
      <c r="I51">
        <v>600</v>
      </c>
      <c r="J51" t="str">
        <f>INDEX('Training Programme Data'!C:C,MATCH('Employee Data'!H51,'Training Programme Data'!B:B,0))</f>
        <v>Technical Tools</v>
      </c>
      <c r="K51">
        <f t="shared" si="0"/>
        <v>50600</v>
      </c>
      <c r="L51" t="str">
        <f t="shared" si="1"/>
        <v>Needs Improvement</v>
      </c>
    </row>
    <row r="52" spans="1:12" x14ac:dyDescent="0.3">
      <c r="A52" t="s">
        <v>57</v>
      </c>
      <c r="B52" t="s">
        <v>128</v>
      </c>
      <c r="C52" t="s">
        <v>179</v>
      </c>
      <c r="D52" t="s">
        <v>150</v>
      </c>
      <c r="E52">
        <v>50000</v>
      </c>
      <c r="F52">
        <v>6</v>
      </c>
      <c r="G52">
        <v>2</v>
      </c>
      <c r="H52" t="s">
        <v>162</v>
      </c>
      <c r="I52">
        <v>800</v>
      </c>
      <c r="J52" t="str">
        <f>INDEX('Training Programme Data'!C:C,MATCH('Employee Data'!H52,'Training Programme Data'!B:B,0))</f>
        <v>Project Management</v>
      </c>
      <c r="K52">
        <f t="shared" si="0"/>
        <v>50800</v>
      </c>
      <c r="L52" t="str">
        <f t="shared" si="1"/>
        <v>Needs Improvement</v>
      </c>
    </row>
    <row r="53" spans="1:12" x14ac:dyDescent="0.3">
      <c r="A53" t="s">
        <v>58</v>
      </c>
      <c r="B53" t="s">
        <v>186</v>
      </c>
      <c r="C53" t="s">
        <v>148</v>
      </c>
      <c r="D53" t="s">
        <v>157</v>
      </c>
      <c r="E53">
        <v>35000</v>
      </c>
      <c r="F53">
        <v>3</v>
      </c>
      <c r="G53">
        <v>2</v>
      </c>
      <c r="H53" t="s">
        <v>160</v>
      </c>
      <c r="I53">
        <v>600</v>
      </c>
      <c r="J53" t="str">
        <f>INDEX('Training Programme Data'!C:C,MATCH('Employee Data'!H53,'Training Programme Data'!B:B,0))</f>
        <v>Technical Tools</v>
      </c>
      <c r="K53">
        <f t="shared" si="0"/>
        <v>35600</v>
      </c>
      <c r="L53" t="str">
        <f t="shared" si="1"/>
        <v>Needs Improvement</v>
      </c>
    </row>
    <row r="54" spans="1:12" x14ac:dyDescent="0.3">
      <c r="A54" t="s">
        <v>59</v>
      </c>
      <c r="B54" t="s">
        <v>129</v>
      </c>
      <c r="C54" t="s">
        <v>180</v>
      </c>
      <c r="D54" t="s">
        <v>154</v>
      </c>
      <c r="E54">
        <v>55000</v>
      </c>
      <c r="F54">
        <v>2</v>
      </c>
      <c r="G54">
        <v>3</v>
      </c>
      <c r="H54" t="s">
        <v>161</v>
      </c>
      <c r="I54">
        <v>1000</v>
      </c>
      <c r="J54" t="str">
        <f>INDEX('Training Programme Data'!C:C,MATCH('Employee Data'!H54,'Training Programme Data'!B:B,0))</f>
        <v>Leadership</v>
      </c>
      <c r="K54">
        <f t="shared" si="0"/>
        <v>56000</v>
      </c>
      <c r="L54" t="str">
        <f t="shared" si="1"/>
        <v>Satisfactory</v>
      </c>
    </row>
    <row r="55" spans="1:12" x14ac:dyDescent="0.3">
      <c r="A55" t="s">
        <v>60</v>
      </c>
      <c r="B55" t="s">
        <v>130</v>
      </c>
      <c r="C55" t="s">
        <v>181</v>
      </c>
      <c r="D55" t="s">
        <v>155</v>
      </c>
      <c r="E55">
        <v>65000</v>
      </c>
      <c r="F55">
        <v>1</v>
      </c>
      <c r="G55">
        <v>3</v>
      </c>
      <c r="H55" t="s">
        <v>160</v>
      </c>
      <c r="I55">
        <v>600</v>
      </c>
      <c r="J55" t="str">
        <f>INDEX('Training Programme Data'!C:C,MATCH('Employee Data'!H55,'Training Programme Data'!B:B,0))</f>
        <v>Technical Tools</v>
      </c>
      <c r="K55">
        <f t="shared" si="0"/>
        <v>65600</v>
      </c>
      <c r="L55" t="str">
        <f t="shared" si="1"/>
        <v>Satisfactory</v>
      </c>
    </row>
    <row r="56" spans="1:12" x14ac:dyDescent="0.3">
      <c r="A56" t="s">
        <v>61</v>
      </c>
      <c r="B56" t="s">
        <v>131</v>
      </c>
      <c r="C56" t="s">
        <v>180</v>
      </c>
      <c r="D56" t="s">
        <v>157</v>
      </c>
      <c r="E56">
        <v>60000</v>
      </c>
      <c r="F56">
        <v>6</v>
      </c>
      <c r="G56">
        <v>2</v>
      </c>
      <c r="H56" t="s">
        <v>159</v>
      </c>
      <c r="I56">
        <v>500</v>
      </c>
      <c r="J56" t="str">
        <f>INDEX('Training Programme Data'!C:C,MATCH('Employee Data'!H56,'Training Programme Data'!B:B,0))</f>
        <v>Technical</v>
      </c>
      <c r="K56">
        <f t="shared" si="0"/>
        <v>60500</v>
      </c>
      <c r="L56" t="str">
        <f t="shared" si="1"/>
        <v>Needs Improvement</v>
      </c>
    </row>
    <row r="57" spans="1:12" x14ac:dyDescent="0.3">
      <c r="A57" t="s">
        <v>62</v>
      </c>
      <c r="B57" t="s">
        <v>132</v>
      </c>
      <c r="C57" t="s">
        <v>182</v>
      </c>
      <c r="D57" t="s">
        <v>157</v>
      </c>
      <c r="E57">
        <v>50000</v>
      </c>
      <c r="F57">
        <v>5</v>
      </c>
      <c r="G57">
        <v>3</v>
      </c>
      <c r="H57" t="s">
        <v>160</v>
      </c>
      <c r="I57">
        <v>600</v>
      </c>
      <c r="J57" t="str">
        <f>INDEX('Training Programme Data'!C:C,MATCH('Employee Data'!H57,'Training Programme Data'!B:B,0))</f>
        <v>Technical Tools</v>
      </c>
      <c r="K57">
        <f t="shared" si="0"/>
        <v>50600</v>
      </c>
      <c r="L57" t="str">
        <f t="shared" si="1"/>
        <v>Satisfactory</v>
      </c>
    </row>
    <row r="58" spans="1:12" x14ac:dyDescent="0.3">
      <c r="A58" t="s">
        <v>63</v>
      </c>
      <c r="B58" t="s">
        <v>133</v>
      </c>
      <c r="C58" t="s">
        <v>180</v>
      </c>
      <c r="D58" t="s">
        <v>152</v>
      </c>
      <c r="E58">
        <v>60000</v>
      </c>
      <c r="F58">
        <v>9</v>
      </c>
      <c r="G58">
        <v>4</v>
      </c>
      <c r="H58" t="s">
        <v>159</v>
      </c>
      <c r="I58">
        <v>500</v>
      </c>
      <c r="J58" t="str">
        <f>INDEX('Training Programme Data'!C:C,MATCH('Employee Data'!H58,'Training Programme Data'!B:B,0))</f>
        <v>Technical</v>
      </c>
      <c r="K58">
        <f t="shared" si="0"/>
        <v>60500</v>
      </c>
      <c r="L58" t="str">
        <f t="shared" si="1"/>
        <v>High Performer</v>
      </c>
    </row>
    <row r="59" spans="1:12" x14ac:dyDescent="0.3">
      <c r="A59" t="s">
        <v>64</v>
      </c>
      <c r="B59" t="s">
        <v>134</v>
      </c>
      <c r="C59" t="s">
        <v>181</v>
      </c>
      <c r="D59" t="s">
        <v>154</v>
      </c>
      <c r="E59">
        <v>45000</v>
      </c>
      <c r="F59">
        <v>1</v>
      </c>
      <c r="G59">
        <v>1</v>
      </c>
      <c r="H59" t="s">
        <v>160</v>
      </c>
      <c r="I59">
        <v>600</v>
      </c>
      <c r="J59" t="str">
        <f>INDEX('Training Programme Data'!C:C,MATCH('Employee Data'!H59,'Training Programme Data'!B:B,0))</f>
        <v>Technical Tools</v>
      </c>
      <c r="K59">
        <f t="shared" si="0"/>
        <v>45600</v>
      </c>
      <c r="L59" t="str">
        <f t="shared" si="1"/>
        <v>Needs Improvement</v>
      </c>
    </row>
    <row r="60" spans="1:12" x14ac:dyDescent="0.3">
      <c r="A60" t="s">
        <v>65</v>
      </c>
      <c r="B60" t="s">
        <v>135</v>
      </c>
      <c r="C60" t="s">
        <v>182</v>
      </c>
      <c r="D60" t="s">
        <v>149</v>
      </c>
      <c r="E60">
        <v>60000</v>
      </c>
      <c r="F60">
        <v>7</v>
      </c>
      <c r="G60">
        <v>2</v>
      </c>
      <c r="H60" t="s">
        <v>159</v>
      </c>
      <c r="I60">
        <v>500</v>
      </c>
      <c r="J60" t="str">
        <f>INDEX('Training Programme Data'!C:C,MATCH('Employee Data'!H60,'Training Programme Data'!B:B,0))</f>
        <v>Technical</v>
      </c>
      <c r="K60">
        <f t="shared" si="0"/>
        <v>60500</v>
      </c>
      <c r="L60" t="str">
        <f t="shared" si="1"/>
        <v>Needs Improvement</v>
      </c>
    </row>
    <row r="61" spans="1:12" x14ac:dyDescent="0.3">
      <c r="A61" t="s">
        <v>66</v>
      </c>
      <c r="B61" t="s">
        <v>136</v>
      </c>
      <c r="C61" t="s">
        <v>180</v>
      </c>
      <c r="D61" t="s">
        <v>157</v>
      </c>
      <c r="E61">
        <v>40000</v>
      </c>
      <c r="F61">
        <v>5</v>
      </c>
      <c r="G61">
        <v>4</v>
      </c>
      <c r="H61" t="s">
        <v>162</v>
      </c>
      <c r="I61">
        <v>800</v>
      </c>
      <c r="J61" t="str">
        <f>INDEX('Training Programme Data'!C:C,MATCH('Employee Data'!H61,'Training Programme Data'!B:B,0))</f>
        <v>Project Management</v>
      </c>
      <c r="K61">
        <f t="shared" si="0"/>
        <v>40800</v>
      </c>
      <c r="L61" t="str">
        <f t="shared" si="1"/>
        <v>High Performer</v>
      </c>
    </row>
    <row r="62" spans="1:12" x14ac:dyDescent="0.3">
      <c r="A62" t="s">
        <v>67</v>
      </c>
      <c r="B62" t="s">
        <v>187</v>
      </c>
      <c r="C62" t="s">
        <v>182</v>
      </c>
      <c r="D62" t="s">
        <v>152</v>
      </c>
      <c r="E62">
        <v>60000</v>
      </c>
      <c r="F62">
        <v>5</v>
      </c>
      <c r="G62">
        <v>4</v>
      </c>
      <c r="H62" t="s">
        <v>162</v>
      </c>
      <c r="I62">
        <v>800</v>
      </c>
      <c r="J62" t="str">
        <f>INDEX('Training Programme Data'!C:C,MATCH('Employee Data'!H62,'Training Programme Data'!B:B,0))</f>
        <v>Project Management</v>
      </c>
      <c r="K62">
        <f t="shared" si="0"/>
        <v>60800</v>
      </c>
      <c r="L62" t="str">
        <f t="shared" si="1"/>
        <v>High Performer</v>
      </c>
    </row>
    <row r="63" spans="1:12" x14ac:dyDescent="0.3">
      <c r="A63" t="s">
        <v>68</v>
      </c>
      <c r="B63" t="s">
        <v>137</v>
      </c>
      <c r="C63" t="s">
        <v>179</v>
      </c>
      <c r="D63" t="s">
        <v>158</v>
      </c>
      <c r="E63">
        <v>30000</v>
      </c>
      <c r="F63">
        <v>2</v>
      </c>
      <c r="G63">
        <v>3</v>
      </c>
      <c r="H63" t="s">
        <v>161</v>
      </c>
      <c r="I63">
        <v>1000</v>
      </c>
      <c r="J63" t="str">
        <f>INDEX('Training Programme Data'!C:C,MATCH('Employee Data'!H63,'Training Programme Data'!B:B,0))</f>
        <v>Leadership</v>
      </c>
      <c r="K63">
        <f t="shared" si="0"/>
        <v>31000</v>
      </c>
      <c r="L63" t="str">
        <f t="shared" si="1"/>
        <v>Satisfactory</v>
      </c>
    </row>
    <row r="64" spans="1:12" x14ac:dyDescent="0.3">
      <c r="A64" t="s">
        <v>69</v>
      </c>
      <c r="B64" t="s">
        <v>138</v>
      </c>
      <c r="C64" t="s">
        <v>179</v>
      </c>
      <c r="D64" t="s">
        <v>152</v>
      </c>
      <c r="E64">
        <v>45000</v>
      </c>
      <c r="F64">
        <v>3</v>
      </c>
      <c r="G64">
        <v>3</v>
      </c>
      <c r="H64" t="s">
        <v>160</v>
      </c>
      <c r="I64">
        <v>600</v>
      </c>
      <c r="J64" t="str">
        <f>INDEX('Training Programme Data'!C:C,MATCH('Employee Data'!H64,'Training Programme Data'!B:B,0))</f>
        <v>Technical Tools</v>
      </c>
      <c r="K64">
        <f t="shared" si="0"/>
        <v>45600</v>
      </c>
      <c r="L64" t="str">
        <f t="shared" si="1"/>
        <v>Satisfactory</v>
      </c>
    </row>
    <row r="65" spans="1:12" x14ac:dyDescent="0.3">
      <c r="A65" t="s">
        <v>70</v>
      </c>
      <c r="B65" t="s">
        <v>188</v>
      </c>
      <c r="C65" t="s">
        <v>180</v>
      </c>
      <c r="D65" t="s">
        <v>150</v>
      </c>
      <c r="E65">
        <v>65000</v>
      </c>
      <c r="F65">
        <v>7</v>
      </c>
      <c r="G65">
        <v>1</v>
      </c>
      <c r="H65" t="s">
        <v>159</v>
      </c>
      <c r="I65">
        <v>500</v>
      </c>
      <c r="J65" t="str">
        <f>INDEX('Training Programme Data'!C:C,MATCH('Employee Data'!H65,'Training Programme Data'!B:B,0))</f>
        <v>Technical</v>
      </c>
      <c r="K65">
        <f t="shared" si="0"/>
        <v>65500</v>
      </c>
      <c r="L65" t="str">
        <f t="shared" si="1"/>
        <v>Needs Improvement</v>
      </c>
    </row>
    <row r="66" spans="1:12" x14ac:dyDescent="0.3">
      <c r="A66" t="s">
        <v>71</v>
      </c>
      <c r="B66" t="s">
        <v>139</v>
      </c>
      <c r="C66" t="s">
        <v>182</v>
      </c>
      <c r="D66" t="s">
        <v>154</v>
      </c>
      <c r="E66">
        <v>40000</v>
      </c>
      <c r="F66">
        <v>6</v>
      </c>
      <c r="G66">
        <v>3</v>
      </c>
      <c r="H66" t="s">
        <v>161</v>
      </c>
      <c r="I66">
        <v>1000</v>
      </c>
      <c r="J66" t="str">
        <f>INDEX('Training Programme Data'!C:C,MATCH('Employee Data'!H66,'Training Programme Data'!B:B,0))</f>
        <v>Leadership</v>
      </c>
      <c r="K66">
        <f t="shared" si="0"/>
        <v>41000</v>
      </c>
      <c r="L66" t="str">
        <f t="shared" si="1"/>
        <v>Satisfactory</v>
      </c>
    </row>
    <row r="67" spans="1:12" x14ac:dyDescent="0.3">
      <c r="A67" t="s">
        <v>72</v>
      </c>
      <c r="B67" t="s">
        <v>140</v>
      </c>
      <c r="C67" t="s">
        <v>181</v>
      </c>
      <c r="D67" t="s">
        <v>149</v>
      </c>
      <c r="E67">
        <v>50000</v>
      </c>
      <c r="F67">
        <v>2</v>
      </c>
      <c r="G67">
        <v>3</v>
      </c>
      <c r="H67" t="s">
        <v>161</v>
      </c>
      <c r="I67">
        <v>1000</v>
      </c>
      <c r="J67" t="str">
        <f>INDEX('Training Programme Data'!C:C,MATCH('Employee Data'!H67,'Training Programme Data'!B:B,0))</f>
        <v>Leadership</v>
      </c>
      <c r="K67">
        <f t="shared" ref="K67:K75" si="2">E67+I67</f>
        <v>51000</v>
      </c>
      <c r="L67" t="str">
        <f t="shared" ref="L67:L75" si="3">IF(G67&gt;3,"High Performer",IF(G67&lt;3,"Needs Improvement",IF(G67=3,"Satisfactory","No Performance")))</f>
        <v>Satisfactory</v>
      </c>
    </row>
    <row r="68" spans="1:12" x14ac:dyDescent="0.3">
      <c r="A68" t="s">
        <v>73</v>
      </c>
      <c r="B68" t="s">
        <v>189</v>
      </c>
      <c r="C68" t="s">
        <v>180</v>
      </c>
      <c r="D68" t="s">
        <v>155</v>
      </c>
      <c r="E68">
        <v>25000</v>
      </c>
      <c r="F68">
        <v>6</v>
      </c>
      <c r="G68">
        <v>2</v>
      </c>
      <c r="H68" t="s">
        <v>159</v>
      </c>
      <c r="I68">
        <v>500</v>
      </c>
      <c r="J68" t="str">
        <f>INDEX('Training Programme Data'!C:C,MATCH('Employee Data'!H68,'Training Programme Data'!B:B,0))</f>
        <v>Technical</v>
      </c>
      <c r="K68">
        <f t="shared" si="2"/>
        <v>25500</v>
      </c>
      <c r="L68" t="str">
        <f t="shared" si="3"/>
        <v>Needs Improvement</v>
      </c>
    </row>
    <row r="69" spans="1:12" x14ac:dyDescent="0.3">
      <c r="A69" t="s">
        <v>74</v>
      </c>
      <c r="B69" t="s">
        <v>141</v>
      </c>
      <c r="C69" t="s">
        <v>179</v>
      </c>
      <c r="D69" t="s">
        <v>153</v>
      </c>
      <c r="E69">
        <v>65000</v>
      </c>
      <c r="F69">
        <v>2</v>
      </c>
      <c r="G69">
        <v>2</v>
      </c>
      <c r="H69" t="s">
        <v>162</v>
      </c>
      <c r="I69">
        <v>800</v>
      </c>
      <c r="J69" t="str">
        <f>INDEX('Training Programme Data'!C:C,MATCH('Employee Data'!H69,'Training Programme Data'!B:B,0))</f>
        <v>Project Management</v>
      </c>
      <c r="K69">
        <f t="shared" si="2"/>
        <v>65800</v>
      </c>
      <c r="L69" t="str">
        <f t="shared" si="3"/>
        <v>Needs Improvement</v>
      </c>
    </row>
    <row r="70" spans="1:12" x14ac:dyDescent="0.3">
      <c r="A70" t="s">
        <v>75</v>
      </c>
      <c r="B70" t="s">
        <v>142</v>
      </c>
      <c r="C70" t="s">
        <v>179</v>
      </c>
      <c r="D70" t="s">
        <v>154</v>
      </c>
      <c r="E70">
        <v>25000</v>
      </c>
      <c r="F70">
        <v>2</v>
      </c>
      <c r="G70">
        <v>2</v>
      </c>
      <c r="H70" t="s">
        <v>162</v>
      </c>
      <c r="I70">
        <v>800</v>
      </c>
      <c r="J70" t="str">
        <f>INDEX('Training Programme Data'!C:C,MATCH('Employee Data'!H70,'Training Programme Data'!B:B,0))</f>
        <v>Project Management</v>
      </c>
      <c r="K70">
        <f t="shared" si="2"/>
        <v>25800</v>
      </c>
      <c r="L70" t="str">
        <f t="shared" si="3"/>
        <v>Needs Improvement</v>
      </c>
    </row>
    <row r="71" spans="1:12" x14ac:dyDescent="0.3">
      <c r="A71" t="s">
        <v>76</v>
      </c>
      <c r="B71" t="s">
        <v>143</v>
      </c>
      <c r="C71" t="s">
        <v>180</v>
      </c>
      <c r="D71" t="s">
        <v>152</v>
      </c>
      <c r="E71">
        <v>45000</v>
      </c>
      <c r="F71">
        <v>2</v>
      </c>
      <c r="G71">
        <v>1</v>
      </c>
      <c r="H71" t="s">
        <v>162</v>
      </c>
      <c r="I71">
        <v>800</v>
      </c>
      <c r="J71" t="str">
        <f>INDEX('Training Programme Data'!C:C,MATCH('Employee Data'!H71,'Training Programme Data'!B:B,0))</f>
        <v>Project Management</v>
      </c>
      <c r="K71">
        <f t="shared" si="2"/>
        <v>45800</v>
      </c>
      <c r="L71" t="str">
        <f t="shared" si="3"/>
        <v>Needs Improvement</v>
      </c>
    </row>
    <row r="72" spans="1:12" x14ac:dyDescent="0.3">
      <c r="A72" t="s">
        <v>77</v>
      </c>
      <c r="B72" t="s">
        <v>144</v>
      </c>
      <c r="C72" t="s">
        <v>182</v>
      </c>
      <c r="D72" t="s">
        <v>153</v>
      </c>
      <c r="E72">
        <v>40000</v>
      </c>
      <c r="F72">
        <v>3</v>
      </c>
      <c r="G72">
        <v>2</v>
      </c>
      <c r="H72" t="s">
        <v>162</v>
      </c>
      <c r="I72">
        <v>800</v>
      </c>
      <c r="J72" t="str">
        <f>INDEX('Training Programme Data'!C:C,MATCH('Employee Data'!H72,'Training Programme Data'!B:B,0))</f>
        <v>Project Management</v>
      </c>
      <c r="K72">
        <f t="shared" si="2"/>
        <v>40800</v>
      </c>
      <c r="L72" t="str">
        <f t="shared" si="3"/>
        <v>Needs Improvement</v>
      </c>
    </row>
    <row r="73" spans="1:12" x14ac:dyDescent="0.3">
      <c r="A73" t="s">
        <v>78</v>
      </c>
      <c r="B73" t="s">
        <v>145</v>
      </c>
      <c r="C73" t="s">
        <v>179</v>
      </c>
      <c r="D73" t="s">
        <v>155</v>
      </c>
      <c r="E73">
        <v>35000</v>
      </c>
      <c r="F73">
        <v>2</v>
      </c>
      <c r="G73">
        <v>2</v>
      </c>
      <c r="H73" t="s">
        <v>160</v>
      </c>
      <c r="I73">
        <v>600</v>
      </c>
      <c r="J73" t="str">
        <f>INDEX('Training Programme Data'!C:C,MATCH('Employee Data'!H73,'Training Programme Data'!B:B,0))</f>
        <v>Technical Tools</v>
      </c>
      <c r="K73">
        <f t="shared" si="2"/>
        <v>35600</v>
      </c>
      <c r="L73" t="str">
        <f t="shared" si="3"/>
        <v>Needs Improvement</v>
      </c>
    </row>
    <row r="74" spans="1:12" x14ac:dyDescent="0.3">
      <c r="A74" t="s">
        <v>79</v>
      </c>
      <c r="B74" t="s">
        <v>146</v>
      </c>
      <c r="C74" t="s">
        <v>182</v>
      </c>
      <c r="D74" t="s">
        <v>158</v>
      </c>
      <c r="E74">
        <v>50000</v>
      </c>
      <c r="F74">
        <v>4</v>
      </c>
      <c r="G74">
        <v>2</v>
      </c>
      <c r="H74" t="s">
        <v>162</v>
      </c>
      <c r="I74">
        <v>800</v>
      </c>
      <c r="J74" t="str">
        <f>INDEX('Training Programme Data'!C:C,MATCH('Employee Data'!H74,'Training Programme Data'!B:B,0))</f>
        <v>Project Management</v>
      </c>
      <c r="K74">
        <f t="shared" si="2"/>
        <v>50800</v>
      </c>
      <c r="L74" t="str">
        <f t="shared" si="3"/>
        <v>Needs Improvement</v>
      </c>
    </row>
    <row r="75" spans="1:12" x14ac:dyDescent="0.3">
      <c r="A75" t="s">
        <v>80</v>
      </c>
      <c r="B75" t="s">
        <v>147</v>
      </c>
      <c r="C75" t="s">
        <v>179</v>
      </c>
      <c r="D75" t="s">
        <v>155</v>
      </c>
      <c r="E75">
        <v>30000</v>
      </c>
      <c r="F75">
        <v>9</v>
      </c>
      <c r="G75">
        <v>1</v>
      </c>
      <c r="H75" t="s">
        <v>160</v>
      </c>
      <c r="I75">
        <v>600</v>
      </c>
      <c r="J75" t="str">
        <f>INDEX('Training Programme Data'!C:C,MATCH('Employee Data'!H75,'Training Programme Data'!B:B,0))</f>
        <v>Technical Tools</v>
      </c>
      <c r="K75">
        <f t="shared" si="2"/>
        <v>30600</v>
      </c>
      <c r="L75" t="str">
        <f t="shared" si="3"/>
        <v>Needs Improvement</v>
      </c>
    </row>
  </sheetData>
  <autoFilter ref="A1:L75" xr:uid="{00000000-0001-0000-0000-000000000000}"/>
  <phoneticPr fontId="2" type="noConversion"/>
  <conditionalFormatting sqref="A80:A1048576 A1:A75">
    <cfRule type="duplicateValues" dxfId="56"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B9" sqref="B9"/>
    </sheetView>
  </sheetViews>
  <sheetFormatPr defaultRowHeight="16.5" x14ac:dyDescent="0.3"/>
  <cols>
    <col min="1" max="1" width="8.875" customWidth="1"/>
    <col min="2" max="2" width="22.625" customWidth="1"/>
    <col min="3" max="3" width="19.625" customWidth="1"/>
    <col min="4" max="4" width="7.375" customWidth="1"/>
    <col min="5" max="5" width="14.25" customWidth="1"/>
  </cols>
  <sheetData>
    <row r="1" spans="1:5" x14ac:dyDescent="0.3">
      <c r="A1" s="1" t="s">
        <v>163</v>
      </c>
      <c r="B1" s="1" t="s">
        <v>164</v>
      </c>
      <c r="C1" s="1" t="s">
        <v>165</v>
      </c>
      <c r="D1" s="1" t="s">
        <v>166</v>
      </c>
      <c r="E1" s="1" t="s">
        <v>167</v>
      </c>
    </row>
    <row r="2" spans="1:5" x14ac:dyDescent="0.3">
      <c r="A2" t="s">
        <v>168</v>
      </c>
      <c r="B2" t="s">
        <v>159</v>
      </c>
      <c r="C2" t="s">
        <v>174</v>
      </c>
      <c r="D2">
        <v>500</v>
      </c>
      <c r="E2">
        <v>2</v>
      </c>
    </row>
    <row r="3" spans="1:5" x14ac:dyDescent="0.3">
      <c r="A3" t="s">
        <v>169</v>
      </c>
      <c r="B3" t="s">
        <v>162</v>
      </c>
      <c r="C3" t="s">
        <v>178</v>
      </c>
      <c r="D3">
        <v>800</v>
      </c>
      <c r="E3">
        <v>3</v>
      </c>
    </row>
    <row r="4" spans="1:5" x14ac:dyDescent="0.3">
      <c r="A4" t="s">
        <v>170</v>
      </c>
      <c r="B4" t="s">
        <v>161</v>
      </c>
      <c r="C4" t="s">
        <v>175</v>
      </c>
      <c r="D4">
        <v>1000</v>
      </c>
      <c r="E4">
        <v>3</v>
      </c>
    </row>
    <row r="5" spans="1:5" x14ac:dyDescent="0.3">
      <c r="A5" t="s">
        <v>171</v>
      </c>
      <c r="B5" t="s">
        <v>160</v>
      </c>
      <c r="C5" t="s">
        <v>177</v>
      </c>
      <c r="D5">
        <v>600</v>
      </c>
      <c r="E5">
        <v>2</v>
      </c>
    </row>
    <row r="6" spans="1:5" x14ac:dyDescent="0.3">
      <c r="A6" t="s">
        <v>172</v>
      </c>
      <c r="B6" t="s">
        <v>173</v>
      </c>
      <c r="C6" t="s">
        <v>176</v>
      </c>
      <c r="D6">
        <v>700</v>
      </c>
      <c r="E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1279-B2D0-49B4-8AEC-645830DB21D8}">
  <dimension ref="A1:D6"/>
  <sheetViews>
    <sheetView workbookViewId="0">
      <selection activeCell="C7" sqref="C7"/>
    </sheetView>
  </sheetViews>
  <sheetFormatPr defaultRowHeight="16.5" x14ac:dyDescent="0.3"/>
  <cols>
    <col min="1" max="1" width="14.25" style="7" customWidth="1"/>
    <col min="2" max="2" width="17.625" style="3" customWidth="1"/>
    <col min="3" max="3" width="20.5" style="4" customWidth="1"/>
    <col min="4" max="4" width="28.25" style="3" customWidth="1"/>
  </cols>
  <sheetData>
    <row r="1" spans="1:4" x14ac:dyDescent="0.3">
      <c r="A1" s="5" t="s">
        <v>2</v>
      </c>
      <c r="B1" s="10" t="s">
        <v>194</v>
      </c>
      <c r="C1" s="11" t="s">
        <v>197</v>
      </c>
      <c r="D1" s="10" t="s">
        <v>195</v>
      </c>
    </row>
    <row r="2" spans="1:4" x14ac:dyDescent="0.3">
      <c r="A2" s="6" t="s">
        <v>179</v>
      </c>
      <c r="B2" s="8">
        <f>COUNTIF('Employee Data'!C:C,"DEVELOPMENT")</f>
        <v>19</v>
      </c>
      <c r="C2" s="9">
        <f>AVERAGEIF('Employee Data'!C:C,"DEVELOPMENT",'Employee Data'!E:E)</f>
        <v>40789.473684210527</v>
      </c>
      <c r="D2" s="8">
        <f>AVERAGEIF('Employee Data'!C:C,"DEVELOPMENT",'Employee Data'!G:G)</f>
        <v>2.2105263157894739</v>
      </c>
    </row>
    <row r="3" spans="1:4" x14ac:dyDescent="0.3">
      <c r="A3" s="6" t="s">
        <v>180</v>
      </c>
      <c r="B3" s="8">
        <f>COUNTIF('Employee Data'!C:C,"FINANCE")</f>
        <v>21</v>
      </c>
      <c r="C3" s="9">
        <f>AVERAGEIF('Employee Data'!C:C,"FINANCE",'Employee Data'!E:E)</f>
        <v>46666.666666666664</v>
      </c>
      <c r="D3" s="8">
        <f>AVERAGEIF('Employee Data'!C:C,"FINANCE",'Employee Data'!G:G)</f>
        <v>2.2857142857142856</v>
      </c>
    </row>
    <row r="4" spans="1:4" x14ac:dyDescent="0.3">
      <c r="A4" s="6" t="s">
        <v>181</v>
      </c>
      <c r="B4" s="8">
        <f>COUNTIF('Employee Data'!C:C,"IT SUPPORT")</f>
        <v>11</v>
      </c>
      <c r="C4" s="9">
        <f>AVERAGEIF('Employee Data'!C:C,"IT SUPPORT",'Employee Data'!E:E)</f>
        <v>43181.818181818184</v>
      </c>
      <c r="D4" s="8">
        <f>AVERAGEIF('Employee Data'!C:C,"IT SUPPORT",'Employee Data'!G:G)</f>
        <v>2.7272727272727271</v>
      </c>
    </row>
    <row r="5" spans="1:4" x14ac:dyDescent="0.3">
      <c r="A5" s="6" t="s">
        <v>148</v>
      </c>
      <c r="B5" s="8">
        <f>COUNTIF('Employee Data'!C:C,"HR")</f>
        <v>6</v>
      </c>
      <c r="C5" s="9">
        <f>AVERAGEIF('Employee Data'!C:C,"HR",'Employee Data'!E:E)</f>
        <v>45833.333333333336</v>
      </c>
      <c r="D5" s="8">
        <f>AVERAGEIF('Employee Data'!C:C,"HR",'Employee Data'!G:G)</f>
        <v>2.3333333333333335</v>
      </c>
    </row>
    <row r="6" spans="1:4" x14ac:dyDescent="0.3">
      <c r="A6" s="6" t="s">
        <v>182</v>
      </c>
      <c r="B6" s="8">
        <f>COUNTIF('Employee Data'!C:C,"MARKETING")</f>
        <v>17</v>
      </c>
      <c r="C6" s="9">
        <f>AVERAGEIF('Employee Data'!C:C,"MARKETING",'Employee Data'!E:E)</f>
        <v>47941.176470588238</v>
      </c>
      <c r="D6" s="8">
        <f>AVERAGEIF('Employee Data'!C:C,"MARKETING",'Employee Data'!G:G)</f>
        <v>2.1764705882352939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4706E-991E-41C2-8B80-DB4ACC69D901}">
  <dimension ref="A1:F26"/>
  <sheetViews>
    <sheetView workbookViewId="0">
      <selection activeCell="G23" sqref="G23"/>
    </sheetView>
  </sheetViews>
  <sheetFormatPr defaultRowHeight="16.5" x14ac:dyDescent="0.3"/>
  <cols>
    <col min="1" max="1" width="20.75" bestFit="1" customWidth="1"/>
    <col min="2" max="2" width="19.5" bestFit="1" customWidth="1"/>
    <col min="5" max="5" width="17.875" bestFit="1" customWidth="1"/>
    <col min="6" max="7" width="20.625" bestFit="1" customWidth="1"/>
  </cols>
  <sheetData>
    <row r="1" spans="1:6" x14ac:dyDescent="0.3">
      <c r="A1" s="12" t="s">
        <v>198</v>
      </c>
      <c r="B1" t="s">
        <v>200</v>
      </c>
      <c r="E1" s="12" t="s">
        <v>198</v>
      </c>
      <c r="F1" t="s">
        <v>202</v>
      </c>
    </row>
    <row r="2" spans="1:6" x14ac:dyDescent="0.3">
      <c r="A2" s="7" t="s">
        <v>179</v>
      </c>
      <c r="B2" s="3">
        <v>41542.105263157893</v>
      </c>
      <c r="E2" s="7" t="s">
        <v>157</v>
      </c>
      <c r="F2" s="3">
        <v>45000</v>
      </c>
    </row>
    <row r="3" spans="1:6" x14ac:dyDescent="0.3">
      <c r="A3" s="7" t="s">
        <v>180</v>
      </c>
      <c r="B3" s="3">
        <v>47433.333333333336</v>
      </c>
      <c r="E3" s="7" t="s">
        <v>152</v>
      </c>
      <c r="F3" s="3">
        <v>51111.111111111109</v>
      </c>
    </row>
    <row r="4" spans="1:6" x14ac:dyDescent="0.3">
      <c r="A4" s="7" t="s">
        <v>148</v>
      </c>
      <c r="B4" s="3">
        <v>46433.333333333336</v>
      </c>
      <c r="E4" s="7" t="s">
        <v>156</v>
      </c>
      <c r="F4" s="3">
        <v>56666.666666666664</v>
      </c>
    </row>
    <row r="5" spans="1:6" x14ac:dyDescent="0.3">
      <c r="A5" s="7" t="s">
        <v>181</v>
      </c>
      <c r="B5" s="3">
        <v>43900</v>
      </c>
      <c r="E5" s="7" t="s">
        <v>149</v>
      </c>
      <c r="F5" s="3">
        <v>40000</v>
      </c>
    </row>
    <row r="6" spans="1:6" x14ac:dyDescent="0.3">
      <c r="A6" s="7" t="s">
        <v>182</v>
      </c>
      <c r="B6" s="3">
        <v>48611.76470588235</v>
      </c>
      <c r="E6" s="7" t="s">
        <v>153</v>
      </c>
      <c r="F6" s="3">
        <v>40833.333333333336</v>
      </c>
    </row>
    <row r="7" spans="1:6" x14ac:dyDescent="0.3">
      <c r="A7" s="7" t="s">
        <v>199</v>
      </c>
      <c r="B7" s="3">
        <v>45585.135135135133</v>
      </c>
      <c r="E7" s="7" t="s">
        <v>158</v>
      </c>
      <c r="F7" s="3">
        <v>44000</v>
      </c>
    </row>
    <row r="8" spans="1:6" x14ac:dyDescent="0.3">
      <c r="E8" s="7" t="s">
        <v>150</v>
      </c>
      <c r="F8" s="3">
        <v>51666.666666666664</v>
      </c>
    </row>
    <row r="9" spans="1:6" x14ac:dyDescent="0.3">
      <c r="A9" s="12" t="s">
        <v>198</v>
      </c>
      <c r="B9" t="s">
        <v>201</v>
      </c>
      <c r="E9" s="7" t="s">
        <v>154</v>
      </c>
      <c r="F9" s="3">
        <v>41500</v>
      </c>
    </row>
    <row r="10" spans="1:6" x14ac:dyDescent="0.3">
      <c r="A10" s="7" t="s">
        <v>175</v>
      </c>
      <c r="B10" s="13">
        <v>17</v>
      </c>
      <c r="E10" s="7" t="s">
        <v>151</v>
      </c>
      <c r="F10" s="3">
        <v>40000</v>
      </c>
    </row>
    <row r="11" spans="1:6" x14ac:dyDescent="0.3">
      <c r="A11" s="7" t="s">
        <v>178</v>
      </c>
      <c r="B11" s="13">
        <v>18</v>
      </c>
      <c r="E11" s="7" t="s">
        <v>155</v>
      </c>
      <c r="F11" s="3">
        <v>42857.142857142855</v>
      </c>
    </row>
    <row r="12" spans="1:6" x14ac:dyDescent="0.3">
      <c r="A12" s="7" t="s">
        <v>176</v>
      </c>
      <c r="B12" s="13">
        <v>2</v>
      </c>
      <c r="E12" s="7" t="s">
        <v>199</v>
      </c>
      <c r="F12" s="3">
        <v>44864.864864864867</v>
      </c>
    </row>
    <row r="13" spans="1:6" x14ac:dyDescent="0.3">
      <c r="A13" s="7" t="s">
        <v>174</v>
      </c>
      <c r="B13" s="13">
        <v>17</v>
      </c>
    </row>
    <row r="14" spans="1:6" x14ac:dyDescent="0.3">
      <c r="A14" s="7" t="s">
        <v>177</v>
      </c>
      <c r="B14" s="13">
        <v>20</v>
      </c>
    </row>
    <row r="15" spans="1:6" x14ac:dyDescent="0.3">
      <c r="A15" s="7" t="s">
        <v>199</v>
      </c>
      <c r="B15" s="13">
        <v>74</v>
      </c>
      <c r="E15" s="12" t="s">
        <v>198</v>
      </c>
      <c r="F15" t="s">
        <v>203</v>
      </c>
    </row>
    <row r="16" spans="1:6" x14ac:dyDescent="0.3">
      <c r="E16" s="7" t="s">
        <v>157</v>
      </c>
      <c r="F16" s="3">
        <v>4.7777777777777777</v>
      </c>
    </row>
    <row r="17" spans="5:6" x14ac:dyDescent="0.3">
      <c r="E17" s="7" t="s">
        <v>152</v>
      </c>
      <c r="F17" s="3">
        <v>4.2222222222222223</v>
      </c>
    </row>
    <row r="18" spans="5:6" x14ac:dyDescent="0.3">
      <c r="E18" s="7" t="s">
        <v>156</v>
      </c>
      <c r="F18" s="3">
        <v>3</v>
      </c>
    </row>
    <row r="19" spans="5:6" x14ac:dyDescent="0.3">
      <c r="E19" s="7" t="s">
        <v>149</v>
      </c>
      <c r="F19" s="3">
        <v>3.625</v>
      </c>
    </row>
    <row r="20" spans="5:6" x14ac:dyDescent="0.3">
      <c r="E20" s="7" t="s">
        <v>153</v>
      </c>
      <c r="F20" s="3">
        <v>4.833333333333333</v>
      </c>
    </row>
    <row r="21" spans="5:6" x14ac:dyDescent="0.3">
      <c r="E21" s="7" t="s">
        <v>158</v>
      </c>
      <c r="F21" s="3">
        <v>5</v>
      </c>
    </row>
    <row r="22" spans="5:6" x14ac:dyDescent="0.3">
      <c r="E22" s="7" t="s">
        <v>150</v>
      </c>
      <c r="F22" s="3">
        <v>4.4444444444444446</v>
      </c>
    </row>
    <row r="23" spans="5:6" x14ac:dyDescent="0.3">
      <c r="E23" s="7" t="s">
        <v>154</v>
      </c>
      <c r="F23" s="3">
        <v>3.3</v>
      </c>
    </row>
    <row r="24" spans="5:6" x14ac:dyDescent="0.3">
      <c r="E24" s="7" t="s">
        <v>151</v>
      </c>
      <c r="F24" s="3">
        <v>4.625</v>
      </c>
    </row>
    <row r="25" spans="5:6" x14ac:dyDescent="0.3">
      <c r="E25" s="7" t="s">
        <v>155</v>
      </c>
      <c r="F25" s="3">
        <v>5.4285714285714288</v>
      </c>
    </row>
    <row r="26" spans="5:6" x14ac:dyDescent="0.3">
      <c r="E26" s="7" t="s">
        <v>199</v>
      </c>
      <c r="F26" s="3">
        <v>4.3378378378378377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9A266-C16E-43A6-97BA-73B5E2E245DF}">
  <dimension ref="A1"/>
  <sheetViews>
    <sheetView showGridLines="0" tabSelected="1" zoomScale="63" workbookViewId="0">
      <selection activeCell="S9" sqref="S9"/>
    </sheetView>
  </sheetViews>
  <sheetFormatPr defaultRowHeight="16.5" x14ac:dyDescent="0.3"/>
  <cols>
    <col min="1" max="16384" width="9"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 Data</vt:lpstr>
      <vt:lpstr>Training Programme Data</vt:lpstr>
      <vt:lpstr>Summary</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Mildred Mawuena Tseh</dc:creator>
  <cp:lastModifiedBy>Mildred Mawuena Tseh</cp:lastModifiedBy>
  <dcterms:created xsi:type="dcterms:W3CDTF">2024-12-02T07:45:41Z</dcterms:created>
  <dcterms:modified xsi:type="dcterms:W3CDTF">2025-04-01T09:05:37Z</dcterms:modified>
</cp:coreProperties>
</file>