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ocuments\Niagara University\MGT611\Summer2017-ONLA5\"/>
    </mc:Choice>
  </mc:AlternateContent>
  <bookViews>
    <workbookView xWindow="975" yWindow="0" windowWidth="18225" windowHeight="8745"/>
  </bookViews>
  <sheets>
    <sheet name="Basic Output" sheetId="32" r:id="rId1"/>
    <sheet name="B-P Output" sheetId="33" r:id="rId2"/>
    <sheet name="B-P Test" sheetId="34" r:id="rId3"/>
    <sheet name="VIF-Trucks" sheetId="35" r:id="rId4"/>
    <sheet name="Regression Data" sheetId="13" r:id="rId5"/>
    <sheet name="DecisionMaking" sheetId="38" r:id="rId6"/>
    <sheet name="Cert Equiv" sheetId="39" r:id="rId7"/>
    <sheet name="Sensitivity Report 1" sheetId="40" r:id="rId8"/>
    <sheet name="LinProg-Video" sheetId="41" r:id="rId9"/>
    <sheet name="LinProg-Better" sheetId="42" r:id="rId10"/>
  </sheets>
  <definedNames>
    <definedName name="solver_adj" localSheetId="9" hidden="1">'LinProg-Better'!$C$12:$E$12</definedName>
    <definedName name="solver_adj" localSheetId="8" hidden="1">'LinProg-Video'!$C$12:$E$12</definedName>
    <definedName name="solver_cvg" localSheetId="9" hidden="1">0.0001</definedName>
    <definedName name="solver_cvg" localSheetId="8" hidden="1">0.0001</definedName>
    <definedName name="solver_drv" localSheetId="9" hidden="1">1</definedName>
    <definedName name="solver_drv" localSheetId="8" hidden="1">1</definedName>
    <definedName name="solver_eng" localSheetId="9" hidden="1">2</definedName>
    <definedName name="solver_eng" localSheetId="8" hidden="1">2</definedName>
    <definedName name="solver_est" localSheetId="9" hidden="1">1</definedName>
    <definedName name="solver_est" localSheetId="8" hidden="1">1</definedName>
    <definedName name="solver_itr" localSheetId="9" hidden="1">2147483647</definedName>
    <definedName name="solver_itr" localSheetId="8" hidden="1">2147483647</definedName>
    <definedName name="solver_lhs1" localSheetId="9" hidden="1">'LinProg-Better'!$G$6</definedName>
    <definedName name="solver_lhs1" localSheetId="8" hidden="1">'LinProg-Video'!$H$6</definedName>
    <definedName name="solver_lhs2" localSheetId="9" hidden="1">'LinProg-Better'!$G$7</definedName>
    <definedName name="solver_lhs2" localSheetId="8" hidden="1">'LinProg-Video'!$H$7</definedName>
    <definedName name="solver_lhs3" localSheetId="9" hidden="1">'LinProg-Better'!$G$8</definedName>
    <definedName name="solver_lhs3" localSheetId="8" hidden="1">'LinProg-Video'!$H$8</definedName>
    <definedName name="solver_lhs4" localSheetId="9" hidden="1">'LinProg-Better'!$G$9</definedName>
    <definedName name="solver_lhs4" localSheetId="8" hidden="1">'LinProg-Video'!$H$9</definedName>
    <definedName name="solver_mip" localSheetId="9" hidden="1">2147483647</definedName>
    <definedName name="solver_mip" localSheetId="8" hidden="1">2147483647</definedName>
    <definedName name="solver_mni" localSheetId="9" hidden="1">30</definedName>
    <definedName name="solver_mni" localSheetId="8" hidden="1">30</definedName>
    <definedName name="solver_mrt" localSheetId="9" hidden="1">0.075</definedName>
    <definedName name="solver_mrt" localSheetId="8" hidden="1">0.075</definedName>
    <definedName name="solver_msl" localSheetId="9" hidden="1">2</definedName>
    <definedName name="solver_msl" localSheetId="8" hidden="1">2</definedName>
    <definedName name="solver_neg" localSheetId="9" hidden="1">1</definedName>
    <definedName name="solver_neg" localSheetId="8" hidden="1">1</definedName>
    <definedName name="solver_nod" localSheetId="9" hidden="1">2147483647</definedName>
    <definedName name="solver_nod" localSheetId="8" hidden="1">2147483647</definedName>
    <definedName name="solver_num" localSheetId="9" hidden="1">4</definedName>
    <definedName name="solver_num" localSheetId="8" hidden="1">4</definedName>
    <definedName name="solver_nwt" localSheetId="9" hidden="1">1</definedName>
    <definedName name="solver_nwt" localSheetId="8" hidden="1">1</definedName>
    <definedName name="solver_opt" localSheetId="9" hidden="1">'LinProg-Better'!$G$3</definedName>
    <definedName name="solver_opt" localSheetId="8" hidden="1">'LinProg-Video'!$H$3</definedName>
    <definedName name="solver_pre" localSheetId="9" hidden="1">0.000001</definedName>
    <definedName name="solver_pre" localSheetId="8" hidden="1">0.000001</definedName>
    <definedName name="solver_rbv" localSheetId="9" hidden="1">1</definedName>
    <definedName name="solver_rbv" localSheetId="8" hidden="1">1</definedName>
    <definedName name="solver_rel1" localSheetId="9" hidden="1">1</definedName>
    <definedName name="solver_rel1" localSheetId="8" hidden="1">1</definedName>
    <definedName name="solver_rel2" localSheetId="9" hidden="1">1</definedName>
    <definedName name="solver_rel2" localSheetId="8" hidden="1">1</definedName>
    <definedName name="solver_rel3" localSheetId="9" hidden="1">1</definedName>
    <definedName name="solver_rel3" localSheetId="8" hidden="1">1</definedName>
    <definedName name="solver_rel4" localSheetId="9" hidden="1">1</definedName>
    <definedName name="solver_rel4" localSheetId="8" hidden="1">1</definedName>
    <definedName name="solver_rhs1" localSheetId="9" hidden="1">'LinProg-Better'!$I$6</definedName>
    <definedName name="solver_rhs1" localSheetId="8" hidden="1">'LinProg-Video'!$G$6</definedName>
    <definedName name="solver_rhs2" localSheetId="9" hidden="1">'LinProg-Better'!$I$7</definedName>
    <definedName name="solver_rhs2" localSheetId="8" hidden="1">'LinProg-Video'!$G$7</definedName>
    <definedName name="solver_rhs3" localSheetId="9" hidden="1">'LinProg-Better'!$I$8</definedName>
    <definedName name="solver_rhs3" localSheetId="8" hidden="1">'LinProg-Video'!$G$8</definedName>
    <definedName name="solver_rhs4" localSheetId="9" hidden="1">'LinProg-Better'!$I$9</definedName>
    <definedName name="solver_rhs4" localSheetId="8" hidden="1">'LinProg-Video'!$G$9</definedName>
    <definedName name="solver_rlx" localSheetId="9" hidden="1">2</definedName>
    <definedName name="solver_rlx" localSheetId="8" hidden="1">2</definedName>
    <definedName name="solver_rsd" localSheetId="9" hidden="1">0</definedName>
    <definedName name="solver_rsd" localSheetId="8" hidden="1">0</definedName>
    <definedName name="solver_scl" localSheetId="9" hidden="1">1</definedName>
    <definedName name="solver_scl" localSheetId="8" hidden="1">1</definedName>
    <definedName name="solver_sho" localSheetId="9" hidden="1">2</definedName>
    <definedName name="solver_sho" localSheetId="8" hidden="1">2</definedName>
    <definedName name="solver_ssz" localSheetId="9" hidden="1">100</definedName>
    <definedName name="solver_ssz" localSheetId="8" hidden="1">100</definedName>
    <definedName name="solver_tim" localSheetId="9" hidden="1">2147483647</definedName>
    <definedName name="solver_tim" localSheetId="8" hidden="1">2147483647</definedName>
    <definedName name="solver_tol" localSheetId="9" hidden="1">0.01</definedName>
    <definedName name="solver_tol" localSheetId="8" hidden="1">0.01</definedName>
    <definedName name="solver_typ" localSheetId="9" hidden="1">1</definedName>
    <definedName name="solver_typ" localSheetId="8" hidden="1">1</definedName>
    <definedName name="solver_val" localSheetId="9" hidden="1">0</definedName>
    <definedName name="solver_val" localSheetId="8" hidden="1">0</definedName>
    <definedName name="solver_ver" localSheetId="9" hidden="1">3</definedName>
    <definedName name="solver_ver" localSheetId="8" hidden="1">3</definedName>
  </definedNames>
  <calcPr calcId="152511"/>
</workbook>
</file>

<file path=xl/calcChain.xml><?xml version="1.0" encoding="utf-8"?>
<calcChain xmlns="http://schemas.openxmlformats.org/spreadsheetml/2006/main">
  <c r="G9" i="42" l="1"/>
  <c r="G8" i="42"/>
  <c r="G7" i="42"/>
  <c r="G6" i="42"/>
  <c r="G3" i="42"/>
  <c r="H9" i="41"/>
  <c r="H8" i="41"/>
  <c r="H7" i="41"/>
  <c r="H6" i="41"/>
  <c r="H3" i="41"/>
  <c r="E22" i="40"/>
  <c r="I9" i="39"/>
  <c r="I8" i="39"/>
  <c r="D8" i="39"/>
  <c r="I7" i="39"/>
  <c r="I11" i="39" s="1"/>
  <c r="I13" i="39" s="1"/>
  <c r="D7" i="39"/>
  <c r="D10" i="39" s="1"/>
  <c r="D12" i="39" s="1"/>
  <c r="D16" i="38"/>
  <c r="E9" i="38"/>
  <c r="D9" i="38"/>
  <c r="G9" i="38" s="1"/>
  <c r="G5" i="38"/>
  <c r="G4" i="38"/>
  <c r="G3" i="38"/>
  <c r="E5" i="35" l="1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27" i="33"/>
</calcChain>
</file>

<file path=xl/sharedStrings.xml><?xml version="1.0" encoding="utf-8"?>
<sst xmlns="http://schemas.openxmlformats.org/spreadsheetml/2006/main" count="259" uniqueCount="97">
  <si>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</si>
  <si>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</si>
  <si>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</si>
  <si>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</si>
  <si>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</si>
  <si>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</si>
  <si>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</si>
  <si>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</si>
  <si>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</si>
  <si>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</si>
  <si>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</si>
  <si>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</si>
  <si>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</si>
  <si>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</si>
  <si>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</si>
  <si>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</si>
  <si>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t Stat</t>
  </si>
  <si>
    <t>P-value</t>
  </si>
  <si>
    <t>Lower 95%</t>
  </si>
  <si>
    <t>Upper 95%</t>
  </si>
  <si>
    <t>Length</t>
  </si>
  <si>
    <t>Equipment</t>
  </si>
  <si>
    <t>Length (ft)</t>
  </si>
  <si>
    <t>Trucks</t>
  </si>
  <si>
    <t>Hours</t>
  </si>
  <si>
    <t xml:space="preserve">Length </t>
  </si>
  <si>
    <t>Equip.</t>
  </si>
  <si>
    <t>Significance F</t>
  </si>
  <si>
    <t>Coefficients</t>
  </si>
  <si>
    <t>Lower 95.0%</t>
  </si>
  <si>
    <t>Upper 95.0%</t>
  </si>
  <si>
    <t>Body Type</t>
  </si>
  <si>
    <t>WI</t>
  </si>
  <si>
    <t>NW</t>
  </si>
  <si>
    <t>RESIDUAL OUTPUT</t>
  </si>
  <si>
    <t>Observation</t>
  </si>
  <si>
    <t>Predicted Hours</t>
  </si>
  <si>
    <t>Residuals</t>
  </si>
  <si>
    <t>Res^2</t>
  </si>
  <si>
    <t>VIF</t>
  </si>
  <si>
    <t>s</t>
  </si>
  <si>
    <t>Stay</t>
  </si>
  <si>
    <t>Go Up</t>
  </si>
  <si>
    <t>EV</t>
  </si>
  <si>
    <t>Internal</t>
  </si>
  <si>
    <t>Domestic</t>
  </si>
  <si>
    <t>Global</t>
  </si>
  <si>
    <t>Pr</t>
  </si>
  <si>
    <t>p</t>
  </si>
  <si>
    <t>u(p)</t>
  </si>
  <si>
    <t>E[u(p)]</t>
  </si>
  <si>
    <t>CE</t>
  </si>
  <si>
    <t>Microsoft Excel 15.0 Sensitivity Report</t>
  </si>
  <si>
    <t>Worksheet: [Book6]Sheet1</t>
  </si>
  <si>
    <t>Report Created: 2/17/2015 11:15:06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</si>
  <si>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</si>
  <si>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</si>
  <si>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</si>
  <si>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</si>
  <si>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</si>
  <si>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</si>
  <si>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</si>
  <si>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</si>
  <si>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</si>
  <si>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</si>
  <si>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</si>
  <si>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</si>
  <si>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$C$12</t>
  </si>
  <si>
    <t>Current choice: T</t>
  </si>
  <si>
    <t>$D$12</t>
  </si>
  <si>
    <t>Current choice: R</t>
  </si>
  <si>
    <t>$E$12</t>
  </si>
  <si>
    <t>Current choice: s</t>
  </si>
  <si>
    <t>Constraints</t>
  </si>
  <si>
    <t>Shadow</t>
  </si>
  <si>
    <t>Constraint</t>
  </si>
  <si>
    <t>Price</t>
  </si>
  <si>
    <t>R.H. Side</t>
  </si>
  <si>
    <t>$G$6</t>
  </si>
  <si>
    <t>Labor</t>
  </si>
  <si>
    <t>$G$7</t>
  </si>
  <si>
    <t>Rocks</t>
  </si>
  <si>
    <t>$G$8</t>
  </si>
  <si>
    <t>Logs</t>
  </si>
  <si>
    <t>$G$9</t>
  </si>
  <si>
    <t>Slate</t>
  </si>
  <si>
    <t>T</t>
  </si>
  <si>
    <t>R</t>
  </si>
  <si>
    <t>Current</t>
  </si>
  <si>
    <t>Objective:</t>
  </si>
  <si>
    <t>Constraints:</t>
  </si>
  <si>
    <t>≤</t>
  </si>
  <si>
    <t>* Note: the next sheet shows the setup that</t>
  </si>
  <si>
    <t>Current choice:</t>
  </si>
  <si>
    <t xml:space="preserve">    I have switched to (I.e., CV before RHS.)</t>
  </si>
  <si>
    <t xml:space="preserve">    Both work equally well.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</si>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</sst>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4" fillId="0" borderId="0" xfId="2" applyFont="1"/>
    <xf numFmtId="0" fontId="6" fillId="0" borderId="0" xfId="0" applyFont="1"/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M20" sqref="M20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16" t="s">
        <v>1</v>
      </c>
      <c r="B3" s="16"/>
    </row>
    <row r="4" spans="1:9" x14ac:dyDescent="0.25">
      <c r="A4" s="13" t="s">
        <v>2</v>
      </c>
      <c r="B4" s="13">
        <v>0.67556844334685107</v>
      </c>
    </row>
    <row r="5" spans="1:9" x14ac:dyDescent="0.25">
      <c r="A5" s="13" t="s">
        <v>3</v>
      </c>
      <c r="B5" s="13">
        <v>0.45639272164608752</v>
      </c>
    </row>
    <row r="6" spans="1:9" x14ac:dyDescent="0.25">
      <c r="A6" s="13" t="s">
        <v>4</v>
      </c>
      <c r="B6" s="13">
        <v>0.4054295393004082</v>
      </c>
    </row>
    <row r="7" spans="1:9" x14ac:dyDescent="0.25">
      <c r="A7" s="13" t="s">
        <v>5</v>
      </c>
      <c r="B7" s="13">
        <v>33.968469786070827</v>
      </c>
    </row>
    <row r="8" spans="1:9" ht="15.75" thickBot="1" x14ac:dyDescent="0.3">
      <c r="A8" s="14" t="s">
        <v>6</v>
      </c>
      <c r="B8" s="14">
        <v>36</v>
      </c>
    </row>
    <row r="10" spans="1:9" ht="15.75" thickBot="1" x14ac:dyDescent="0.3">
      <c r="A10" t="s">
        <v>7</v>
      </c>
    </row>
    <row r="11" spans="1:9" x14ac:dyDescent="0.25">
      <c r="A11" s="15"/>
      <c r="B11" s="15" t="s">
        <v>12</v>
      </c>
      <c r="C11" s="15" t="s">
        <v>13</v>
      </c>
      <c r="D11" s="15" t="s">
        <v>14</v>
      </c>
      <c r="E11" s="15" t="s">
        <v>15</v>
      </c>
      <c r="F11" s="15" t="s">
        <v>27</v>
      </c>
    </row>
    <row r="12" spans="1:9" x14ac:dyDescent="0.25">
      <c r="A12" s="13" t="s">
        <v>8</v>
      </c>
      <c r="B12" s="13">
        <v>3</v>
      </c>
      <c r="C12" s="13">
        <v>30999.550154791592</v>
      </c>
      <c r="D12" s="13">
        <v>10333.183384930531</v>
      </c>
      <c r="E12" s="13">
        <v>8.9553418887857372</v>
      </c>
      <c r="F12" s="13">
        <v>1.8759770150288612E-4</v>
      </c>
    </row>
    <row r="13" spans="1:9" x14ac:dyDescent="0.25">
      <c r="A13" s="13" t="s">
        <v>9</v>
      </c>
      <c r="B13" s="13">
        <v>32</v>
      </c>
      <c r="C13" s="13">
        <v>36923.422067430613</v>
      </c>
      <c r="D13" s="13">
        <v>1153.8569396072066</v>
      </c>
      <c r="E13" s="13"/>
      <c r="F13" s="13"/>
    </row>
    <row r="14" spans="1:9" ht="15.75" thickBot="1" x14ac:dyDescent="0.3">
      <c r="A14" s="14" t="s">
        <v>10</v>
      </c>
      <c r="B14" s="14">
        <v>35</v>
      </c>
      <c r="C14" s="14">
        <v>67922.972222222204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28</v>
      </c>
      <c r="C16" s="15" t="s">
        <v>5</v>
      </c>
      <c r="D16" s="15" t="s">
        <v>16</v>
      </c>
      <c r="E16" s="15" t="s">
        <v>17</v>
      </c>
      <c r="F16" s="15" t="s">
        <v>18</v>
      </c>
      <c r="G16" s="15" t="s">
        <v>19</v>
      </c>
      <c r="H16" s="15" t="s">
        <v>29</v>
      </c>
      <c r="I16" s="15" t="s">
        <v>30</v>
      </c>
    </row>
    <row r="17" spans="1:9" x14ac:dyDescent="0.25">
      <c r="A17" s="13" t="s">
        <v>11</v>
      </c>
      <c r="B17" s="13">
        <v>-57.502206135837383</v>
      </c>
      <c r="C17" s="13">
        <v>54.800965844965255</v>
      </c>
      <c r="D17" s="13">
        <v>-1.0492918372737092</v>
      </c>
      <c r="E17" s="13">
        <v>0.30190430446148214</v>
      </c>
      <c r="F17" s="13">
        <v>-169.12812071926527</v>
      </c>
      <c r="G17" s="13">
        <v>54.123708447590502</v>
      </c>
      <c r="H17" s="13">
        <v>-169.12812071926527</v>
      </c>
      <c r="I17" s="13">
        <v>54.123708447590502</v>
      </c>
    </row>
    <row r="18" spans="1:9" x14ac:dyDescent="0.25">
      <c r="A18" s="13" t="s">
        <v>22</v>
      </c>
      <c r="B18" s="13">
        <v>6.6670432082958184</v>
      </c>
      <c r="C18" s="13">
        <v>2.0652194120958116</v>
      </c>
      <c r="D18" s="13">
        <v>3.2282493420541774</v>
      </c>
      <c r="E18" s="13">
        <v>2.8753007302532935E-3</v>
      </c>
      <c r="F18" s="13">
        <v>2.4603289262367927</v>
      </c>
      <c r="G18" s="13">
        <v>10.873757490354844</v>
      </c>
      <c r="H18" s="13">
        <v>2.4603289262367927</v>
      </c>
      <c r="I18" s="13">
        <v>10.873757490354844</v>
      </c>
    </row>
    <row r="19" spans="1:9" x14ac:dyDescent="0.25">
      <c r="A19" s="13" t="s">
        <v>21</v>
      </c>
      <c r="B19" s="13">
        <v>1.4328929179627541E-2</v>
      </c>
      <c r="C19" s="13">
        <v>5.381825546818049E-3</v>
      </c>
      <c r="D19" s="13">
        <v>2.6624663053412014</v>
      </c>
      <c r="E19" s="13">
        <v>1.203603312651841E-2</v>
      </c>
      <c r="F19" s="13">
        <v>3.366509274628466E-3</v>
      </c>
      <c r="G19" s="13">
        <v>2.5291349084626616E-2</v>
      </c>
      <c r="H19" s="13">
        <v>3.366509274628466E-3</v>
      </c>
      <c r="I19" s="13">
        <v>2.5291349084626616E-2</v>
      </c>
    </row>
    <row r="20" spans="1:9" ht="15.75" thickBot="1" x14ac:dyDescent="0.3">
      <c r="A20" s="14" t="s">
        <v>23</v>
      </c>
      <c r="B20" s="14">
        <v>2.7394896959702186</v>
      </c>
      <c r="C20" s="14">
        <v>3.1906610637742965</v>
      </c>
      <c r="D20" s="14">
        <v>0.85859627243817049</v>
      </c>
      <c r="E20" s="14">
        <v>0.39694923397922577</v>
      </c>
      <c r="F20" s="14">
        <v>-3.7596742125115221</v>
      </c>
      <c r="G20" s="14">
        <v>9.2386536044519598</v>
      </c>
      <c r="H20" s="14">
        <v>-3.7596742125115221</v>
      </c>
      <c r="I20" s="14">
        <v>9.2386536044519598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D3" sqref="D3"/>
    </sheetView>
  </sheetViews>
  <sheetFormatPr defaultRowHeight="15" x14ac:dyDescent="0.25"/>
  <cols>
    <col min="2" max="2" width="15.7109375" customWidth="1"/>
    <col min="3" max="5" width="9.140625" style="1"/>
    <col min="6" max="6" width="4.140625" style="1" customWidth="1"/>
    <col min="7" max="7" width="9.140625" style="1"/>
    <col min="8" max="8" width="4.140625" customWidth="1"/>
  </cols>
  <sheetData>
    <row r="2" spans="2:9" x14ac:dyDescent="0.25">
      <c r="C2" s="1" t="s">
        <v>86</v>
      </c>
      <c r="D2" s="1" t="s">
        <v>87</v>
      </c>
      <c r="E2" s="1" t="s">
        <v>40</v>
      </c>
      <c r="G2" s="1" t="s">
        <v>88</v>
      </c>
    </row>
    <row r="3" spans="2:9" x14ac:dyDescent="0.25">
      <c r="B3" t="s">
        <v>89</v>
      </c>
      <c r="C3" s="1">
        <v>1500</v>
      </c>
      <c r="D3" s="1">
        <v>2000</v>
      </c>
      <c r="E3" s="1">
        <v>1750</v>
      </c>
      <c r="F3" s="29" t="s">
        <v>96</v>
      </c>
      <c r="G3" s="1">
        <f>SUMPRODUCT(C3:E3,$C$12:$E$12)</f>
        <v>95333.333333333328</v>
      </c>
    </row>
    <row r="4" spans="2:9" x14ac:dyDescent="0.25">
      <c r="F4" s="29"/>
    </row>
    <row r="5" spans="2:9" x14ac:dyDescent="0.25">
      <c r="B5" t="s">
        <v>90</v>
      </c>
      <c r="F5" s="29"/>
    </row>
    <row r="6" spans="2:9" x14ac:dyDescent="0.25">
      <c r="C6" s="1">
        <v>4000</v>
      </c>
      <c r="D6" s="1">
        <v>5000</v>
      </c>
      <c r="E6" s="1">
        <v>4500</v>
      </c>
      <c r="F6" s="29" t="s">
        <v>96</v>
      </c>
      <c r="G6" s="1">
        <f t="shared" ref="G6:G9" si="0">SUMPRODUCT(C6:E6,$C$12:$E$12)</f>
        <v>240000</v>
      </c>
      <c r="H6" s="26" t="s">
        <v>91</v>
      </c>
      <c r="I6">
        <v>240000</v>
      </c>
    </row>
    <row r="7" spans="2:9" x14ac:dyDescent="0.25">
      <c r="C7" s="1">
        <v>4</v>
      </c>
      <c r="D7" s="1">
        <v>10</v>
      </c>
      <c r="E7" s="1">
        <v>3</v>
      </c>
      <c r="F7" s="29" t="s">
        <v>96</v>
      </c>
      <c r="G7" s="1">
        <f t="shared" si="0"/>
        <v>400</v>
      </c>
      <c r="H7" s="26" t="s">
        <v>91</v>
      </c>
      <c r="I7">
        <v>400</v>
      </c>
    </row>
    <row r="8" spans="2:9" x14ac:dyDescent="0.25">
      <c r="C8" s="1">
        <v>1000</v>
      </c>
      <c r="D8" s="1">
        <v>500</v>
      </c>
      <c r="E8" s="1">
        <v>400</v>
      </c>
      <c r="F8" s="29" t="s">
        <v>96</v>
      </c>
      <c r="G8" s="1">
        <f t="shared" si="0"/>
        <v>23333.333333333332</v>
      </c>
      <c r="H8" s="26" t="s">
        <v>91</v>
      </c>
      <c r="I8">
        <v>45000</v>
      </c>
    </row>
    <row r="9" spans="2:9" x14ac:dyDescent="0.25">
      <c r="C9" s="1">
        <v>0</v>
      </c>
      <c r="D9" s="1">
        <v>1</v>
      </c>
      <c r="E9" s="1">
        <v>8</v>
      </c>
      <c r="F9" s="29" t="s">
        <v>96</v>
      </c>
      <c r="G9" s="1">
        <f t="shared" si="0"/>
        <v>142.66666666666666</v>
      </c>
      <c r="H9" s="26" t="s">
        <v>91</v>
      </c>
      <c r="I9">
        <v>200</v>
      </c>
    </row>
    <row r="12" spans="2:9" x14ac:dyDescent="0.25">
      <c r="B12" t="s">
        <v>93</v>
      </c>
      <c r="C12" s="1">
        <v>0</v>
      </c>
      <c r="D12" s="1">
        <v>36</v>
      </c>
      <c r="E12" s="1">
        <v>13.333333333333332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D62" sqref="D26:D62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16" t="s">
        <v>1</v>
      </c>
      <c r="B3" s="16"/>
    </row>
    <row r="4" spans="1:9" x14ac:dyDescent="0.25">
      <c r="A4" s="13" t="s">
        <v>2</v>
      </c>
      <c r="B4" s="13">
        <v>0.67556844334685107</v>
      </c>
    </row>
    <row r="5" spans="1:9" x14ac:dyDescent="0.25">
      <c r="A5" s="13" t="s">
        <v>3</v>
      </c>
      <c r="B5" s="13">
        <v>0.45639272164608752</v>
      </c>
    </row>
    <row r="6" spans="1:9" x14ac:dyDescent="0.25">
      <c r="A6" s="13" t="s">
        <v>4</v>
      </c>
      <c r="B6" s="13">
        <v>0.4054295393004082</v>
      </c>
    </row>
    <row r="7" spans="1:9" x14ac:dyDescent="0.25">
      <c r="A7" s="13" t="s">
        <v>5</v>
      </c>
      <c r="B7" s="13">
        <v>33.968469786070827</v>
      </c>
    </row>
    <row r="8" spans="1:9" ht="15.75" thickBot="1" x14ac:dyDescent="0.3">
      <c r="A8" s="14" t="s">
        <v>6</v>
      </c>
      <c r="B8" s="14">
        <v>36</v>
      </c>
    </row>
    <row r="10" spans="1:9" ht="15.75" thickBot="1" x14ac:dyDescent="0.3">
      <c r="A10" t="s">
        <v>7</v>
      </c>
    </row>
    <row r="11" spans="1:9" x14ac:dyDescent="0.25">
      <c r="A11" s="15"/>
      <c r="B11" s="15" t="s">
        <v>12</v>
      </c>
      <c r="C11" s="15" t="s">
        <v>13</v>
      </c>
      <c r="D11" s="15" t="s">
        <v>14</v>
      </c>
      <c r="E11" s="15" t="s">
        <v>15</v>
      </c>
      <c r="F11" s="15" t="s">
        <v>27</v>
      </c>
    </row>
    <row r="12" spans="1:9" x14ac:dyDescent="0.25">
      <c r="A12" s="13" t="s">
        <v>8</v>
      </c>
      <c r="B12" s="13">
        <v>3</v>
      </c>
      <c r="C12" s="13">
        <v>30999.550154791592</v>
      </c>
      <c r="D12" s="13">
        <v>10333.183384930531</v>
      </c>
      <c r="E12" s="13">
        <v>8.9553418887857372</v>
      </c>
      <c r="F12" s="13">
        <v>1.8759770150288612E-4</v>
      </c>
    </row>
    <row r="13" spans="1:9" x14ac:dyDescent="0.25">
      <c r="A13" s="13" t="s">
        <v>9</v>
      </c>
      <c r="B13" s="13">
        <v>32</v>
      </c>
      <c r="C13" s="13">
        <v>36923.422067430613</v>
      </c>
      <c r="D13" s="13">
        <v>1153.8569396072066</v>
      </c>
      <c r="E13" s="13"/>
      <c r="F13" s="13"/>
    </row>
    <row r="14" spans="1:9" ht="15.75" thickBot="1" x14ac:dyDescent="0.3">
      <c r="A14" s="14" t="s">
        <v>10</v>
      </c>
      <c r="B14" s="14">
        <v>35</v>
      </c>
      <c r="C14" s="14">
        <v>67922.972222222204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28</v>
      </c>
      <c r="C16" s="15" t="s">
        <v>5</v>
      </c>
      <c r="D16" s="15" t="s">
        <v>16</v>
      </c>
      <c r="E16" s="15" t="s">
        <v>17</v>
      </c>
      <c r="F16" s="15" t="s">
        <v>18</v>
      </c>
      <c r="G16" s="15" t="s">
        <v>19</v>
      </c>
      <c r="H16" s="15" t="s">
        <v>29</v>
      </c>
      <c r="I16" s="15" t="s">
        <v>30</v>
      </c>
    </row>
    <row r="17" spans="1:9" x14ac:dyDescent="0.25">
      <c r="A17" s="13" t="s">
        <v>11</v>
      </c>
      <c r="B17" s="13">
        <v>-57.502206135837383</v>
      </c>
      <c r="C17" s="13">
        <v>54.800965844965255</v>
      </c>
      <c r="D17" s="13">
        <v>-1.0492918372737092</v>
      </c>
      <c r="E17" s="13">
        <v>0.30190430446148214</v>
      </c>
      <c r="F17" s="13">
        <v>-169.12812071926527</v>
      </c>
      <c r="G17" s="13">
        <v>54.123708447590502</v>
      </c>
      <c r="H17" s="13">
        <v>-169.12812071926527</v>
      </c>
      <c r="I17" s="13">
        <v>54.123708447590502</v>
      </c>
    </row>
    <row r="18" spans="1:9" x14ac:dyDescent="0.25">
      <c r="A18" s="13" t="s">
        <v>22</v>
      </c>
      <c r="B18" s="13">
        <v>6.6670432082958184</v>
      </c>
      <c r="C18" s="13">
        <v>2.0652194120958116</v>
      </c>
      <c r="D18" s="13">
        <v>3.2282493420541774</v>
      </c>
      <c r="E18" s="13">
        <v>2.8753007302532935E-3</v>
      </c>
      <c r="F18" s="13">
        <v>2.4603289262367927</v>
      </c>
      <c r="G18" s="13">
        <v>10.873757490354844</v>
      </c>
      <c r="H18" s="13">
        <v>2.4603289262367927</v>
      </c>
      <c r="I18" s="13">
        <v>10.873757490354844</v>
      </c>
    </row>
    <row r="19" spans="1:9" x14ac:dyDescent="0.25">
      <c r="A19" s="13" t="s">
        <v>21</v>
      </c>
      <c r="B19" s="13">
        <v>1.4328929179627541E-2</v>
      </c>
      <c r="C19" s="13">
        <v>5.381825546818049E-3</v>
      </c>
      <c r="D19" s="13">
        <v>2.6624663053412014</v>
      </c>
      <c r="E19" s="13">
        <v>1.203603312651841E-2</v>
      </c>
      <c r="F19" s="13">
        <v>3.366509274628466E-3</v>
      </c>
      <c r="G19" s="13">
        <v>2.5291349084626616E-2</v>
      </c>
      <c r="H19" s="13">
        <v>3.366509274628466E-3</v>
      </c>
      <c r="I19" s="13">
        <v>2.5291349084626616E-2</v>
      </c>
    </row>
    <row r="20" spans="1:9" ht="15.75" thickBot="1" x14ac:dyDescent="0.3">
      <c r="A20" s="14" t="s">
        <v>23</v>
      </c>
      <c r="B20" s="14">
        <v>2.7394896959702186</v>
      </c>
      <c r="C20" s="14">
        <v>3.1906610637742965</v>
      </c>
      <c r="D20" s="14">
        <v>0.85859627243817049</v>
      </c>
      <c r="E20" s="14">
        <v>0.39694923397922577</v>
      </c>
      <c r="F20" s="14">
        <v>-3.7596742125115221</v>
      </c>
      <c r="G20" s="14">
        <v>9.2386536044519598</v>
      </c>
      <c r="H20" s="14">
        <v>-3.7596742125115221</v>
      </c>
      <c r="I20" s="14">
        <v>9.2386536044519598</v>
      </c>
    </row>
    <row r="24" spans="1:9" x14ac:dyDescent="0.25">
      <c r="A24" t="s">
        <v>34</v>
      </c>
    </row>
    <row r="25" spans="1:9" ht="15.75" thickBot="1" x14ac:dyDescent="0.3"/>
    <row r="26" spans="1:9" x14ac:dyDescent="0.25">
      <c r="A26" s="15" t="s">
        <v>35</v>
      </c>
      <c r="B26" s="15" t="s">
        <v>36</v>
      </c>
      <c r="C26" s="15" t="s">
        <v>37</v>
      </c>
      <c r="D26" s="17" t="s">
        <v>38</v>
      </c>
    </row>
    <row r="27" spans="1:9" x14ac:dyDescent="0.25">
      <c r="A27" s="13">
        <v>1</v>
      </c>
      <c r="B27" s="13">
        <v>201.35315266778267</v>
      </c>
      <c r="C27" s="13">
        <v>10.646847332217334</v>
      </c>
      <c r="D27">
        <f>C27^2</f>
        <v>113.35535811554335</v>
      </c>
    </row>
    <row r="28" spans="1:9" x14ac:dyDescent="0.25">
      <c r="A28" s="13">
        <v>2</v>
      </c>
      <c r="B28" s="13">
        <v>124.34826983088672</v>
      </c>
      <c r="C28" s="13">
        <v>-1.3482698308867214</v>
      </c>
      <c r="D28">
        <f t="shared" ref="D28:D62" si="0">C28^2</f>
        <v>1.8178315368793083</v>
      </c>
    </row>
    <row r="29" spans="1:9" x14ac:dyDescent="0.25">
      <c r="A29" s="13">
        <v>3</v>
      </c>
      <c r="B29" s="13">
        <v>220.79769917609119</v>
      </c>
      <c r="C29" s="13">
        <v>16.202300823908814</v>
      </c>
      <c r="D29">
        <f t="shared" si="0"/>
        <v>262.51455198843627</v>
      </c>
    </row>
    <row r="30" spans="1:9" x14ac:dyDescent="0.25">
      <c r="A30" s="13">
        <v>4</v>
      </c>
      <c r="B30" s="13">
        <v>221.05029145600179</v>
      </c>
      <c r="C30" s="13">
        <v>-2.0502914560017871</v>
      </c>
      <c r="D30">
        <f t="shared" si="0"/>
        <v>4.2036950545539282</v>
      </c>
    </row>
    <row r="31" spans="1:9" x14ac:dyDescent="0.25">
      <c r="A31" s="13">
        <v>5</v>
      </c>
      <c r="B31" s="13">
        <v>196.74271989892287</v>
      </c>
      <c r="C31" s="13">
        <v>5.2572801010771286</v>
      </c>
      <c r="D31">
        <f t="shared" si="0"/>
        <v>27.638994061181545</v>
      </c>
    </row>
    <row r="32" spans="1:9" x14ac:dyDescent="0.25">
      <c r="A32" s="13">
        <v>6</v>
      </c>
      <c r="B32" s="13">
        <v>223.65572183371353</v>
      </c>
      <c r="C32" s="13">
        <v>-26.655721833713528</v>
      </c>
      <c r="D32">
        <f t="shared" si="0"/>
        <v>710.52750647631206</v>
      </c>
    </row>
    <row r="33" spans="1:4" x14ac:dyDescent="0.25">
      <c r="A33" s="13">
        <v>7</v>
      </c>
      <c r="B33" s="13">
        <v>185.2124421503265</v>
      </c>
      <c r="C33" s="13">
        <v>2.7875578496735045</v>
      </c>
      <c r="D33">
        <f t="shared" si="0"/>
        <v>7.7704787652763727</v>
      </c>
    </row>
    <row r="34" spans="1:4" x14ac:dyDescent="0.25">
      <c r="A34" s="13">
        <v>8</v>
      </c>
      <c r="B34" s="13">
        <v>190.58065175891807</v>
      </c>
      <c r="C34" s="13">
        <v>-85.580651758918066</v>
      </c>
      <c r="D34">
        <f t="shared" si="0"/>
        <v>7324.0479554812055</v>
      </c>
    </row>
    <row r="35" spans="1:4" x14ac:dyDescent="0.25">
      <c r="A35" s="13">
        <v>9</v>
      </c>
      <c r="B35" s="13">
        <v>146.96259301178912</v>
      </c>
      <c r="C35" s="13">
        <v>-18.962593011789124</v>
      </c>
      <c r="D35">
        <f t="shared" si="0"/>
        <v>359.57993373075374</v>
      </c>
    </row>
    <row r="36" spans="1:4" x14ac:dyDescent="0.25">
      <c r="A36" s="13">
        <v>10</v>
      </c>
      <c r="B36" s="13">
        <v>183.23072929408801</v>
      </c>
      <c r="C36" s="13">
        <v>10.769270705911993</v>
      </c>
      <c r="D36">
        <f t="shared" si="0"/>
        <v>115.97719153721418</v>
      </c>
    </row>
    <row r="37" spans="1:4" x14ac:dyDescent="0.25">
      <c r="A37" s="13">
        <v>11</v>
      </c>
      <c r="B37" s="13">
        <v>196.05963115085851</v>
      </c>
      <c r="C37" s="13">
        <v>20.940368849141493</v>
      </c>
      <c r="D37">
        <f t="shared" si="0"/>
        <v>438.4990475380954</v>
      </c>
    </row>
    <row r="38" spans="1:4" x14ac:dyDescent="0.25">
      <c r="A38" s="13">
        <v>12</v>
      </c>
      <c r="B38" s="13">
        <v>156.30996418099417</v>
      </c>
      <c r="C38" s="13">
        <v>-73.309964180994172</v>
      </c>
      <c r="D38">
        <f t="shared" si="0"/>
        <v>5374.350848218648</v>
      </c>
    </row>
    <row r="39" spans="1:4" x14ac:dyDescent="0.25">
      <c r="A39" s="13">
        <v>13</v>
      </c>
      <c r="B39" s="13">
        <v>160.17059277995557</v>
      </c>
      <c r="C39" s="13">
        <v>-37.17059277995557</v>
      </c>
      <c r="D39">
        <f t="shared" si="0"/>
        <v>1381.6529676132852</v>
      </c>
    </row>
    <row r="40" spans="1:4" x14ac:dyDescent="0.25">
      <c r="A40" s="13">
        <v>14</v>
      </c>
      <c r="B40" s="13">
        <v>197.49252406882127</v>
      </c>
      <c r="C40" s="13">
        <v>1.5074759311787318</v>
      </c>
      <c r="D40">
        <f t="shared" si="0"/>
        <v>2.2724836830831845</v>
      </c>
    </row>
    <row r="41" spans="1:4" x14ac:dyDescent="0.25">
      <c r="A41" s="13">
        <v>15</v>
      </c>
      <c r="B41" s="13">
        <v>232.75050072300797</v>
      </c>
      <c r="C41" s="13">
        <v>-41.750500723007974</v>
      </c>
      <c r="D41">
        <f t="shared" si="0"/>
        <v>1743.1043106218895</v>
      </c>
    </row>
    <row r="42" spans="1:4" x14ac:dyDescent="0.25">
      <c r="A42" s="13">
        <v>16</v>
      </c>
      <c r="B42" s="13">
        <v>202.16232806427217</v>
      </c>
      <c r="C42" s="13">
        <v>-4.1623280642721738</v>
      </c>
      <c r="D42">
        <f t="shared" si="0"/>
        <v>17.324974914627742</v>
      </c>
    </row>
    <row r="43" spans="1:4" x14ac:dyDescent="0.25">
      <c r="A43" s="13">
        <v>17</v>
      </c>
      <c r="B43" s="13">
        <v>199.67543064821257</v>
      </c>
      <c r="C43" s="13">
        <v>11.324569351787432</v>
      </c>
      <c r="D43">
        <f t="shared" si="0"/>
        <v>128.2458710034432</v>
      </c>
    </row>
    <row r="44" spans="1:4" x14ac:dyDescent="0.25">
      <c r="A44" s="13">
        <v>18</v>
      </c>
      <c r="B44" s="13">
        <v>223.78201797366879</v>
      </c>
      <c r="C44" s="13">
        <v>-55.782017973668786</v>
      </c>
      <c r="D44">
        <f t="shared" si="0"/>
        <v>3111.6335292147073</v>
      </c>
    </row>
    <row r="45" spans="1:4" x14ac:dyDescent="0.25">
      <c r="A45" s="13">
        <v>19</v>
      </c>
      <c r="B45" s="13">
        <v>136.18253841615143</v>
      </c>
      <c r="C45" s="13">
        <v>9.8174615838485693</v>
      </c>
      <c r="D45">
        <f t="shared" si="0"/>
        <v>96.38255195034246</v>
      </c>
    </row>
    <row r="46" spans="1:4" x14ac:dyDescent="0.25">
      <c r="A46" s="13">
        <v>20</v>
      </c>
      <c r="B46" s="13">
        <v>233.82003157771126</v>
      </c>
      <c r="C46" s="13">
        <v>33.179968422288738</v>
      </c>
      <c r="D46">
        <f t="shared" si="0"/>
        <v>1100.9103045040779</v>
      </c>
    </row>
    <row r="47" spans="1:4" x14ac:dyDescent="0.25">
      <c r="A47" s="13">
        <v>21</v>
      </c>
      <c r="B47" s="13">
        <v>152.25611452871328</v>
      </c>
      <c r="C47" s="13">
        <v>50.743885471286717</v>
      </c>
      <c r="D47">
        <f t="shared" si="0"/>
        <v>2574.9419127230631</v>
      </c>
    </row>
    <row r="48" spans="1:4" x14ac:dyDescent="0.25">
      <c r="A48" s="13">
        <v>22</v>
      </c>
      <c r="B48" s="13">
        <v>197.98994545033921</v>
      </c>
      <c r="C48" s="13">
        <v>-27.989945450339206</v>
      </c>
      <c r="D48">
        <f t="shared" si="0"/>
        <v>783.43704631296441</v>
      </c>
    </row>
    <row r="49" spans="1:4" x14ac:dyDescent="0.25">
      <c r="A49" s="13">
        <v>23</v>
      </c>
      <c r="B49" s="13">
        <v>155.24819650459409</v>
      </c>
      <c r="C49" s="13">
        <v>-26.248196504594091</v>
      </c>
      <c r="D49">
        <f t="shared" si="0"/>
        <v>688.96781974378541</v>
      </c>
    </row>
    <row r="50" spans="1:4" x14ac:dyDescent="0.25">
      <c r="A50" s="13">
        <v>24</v>
      </c>
      <c r="B50" s="13">
        <v>223.28459659215085</v>
      </c>
      <c r="C50" s="13">
        <v>4.715403407849152</v>
      </c>
      <c r="D50">
        <f t="shared" si="0"/>
        <v>22.235029298755396</v>
      </c>
    </row>
    <row r="51" spans="1:4" x14ac:dyDescent="0.25">
      <c r="A51" s="13">
        <v>25</v>
      </c>
      <c r="B51" s="13">
        <v>207.64907063451585</v>
      </c>
      <c r="C51" s="13">
        <v>48.350929365484149</v>
      </c>
      <c r="D51">
        <f t="shared" si="0"/>
        <v>2337.8123705060375</v>
      </c>
    </row>
    <row r="52" spans="1:4" x14ac:dyDescent="0.25">
      <c r="A52" s="13">
        <v>26</v>
      </c>
      <c r="B52" s="13">
        <v>137.49689837246208</v>
      </c>
      <c r="C52" s="13">
        <v>10.503101627537916</v>
      </c>
      <c r="D52">
        <f t="shared" si="0"/>
        <v>110.31514379838961</v>
      </c>
    </row>
    <row r="53" spans="1:4" x14ac:dyDescent="0.25">
      <c r="A53" s="13">
        <v>27</v>
      </c>
      <c r="B53" s="13">
        <v>193.69126669645098</v>
      </c>
      <c r="C53" s="13">
        <v>40.308733303549019</v>
      </c>
      <c r="D53">
        <f t="shared" si="0"/>
        <v>1624.7939805366418</v>
      </c>
    </row>
    <row r="54" spans="1:4" x14ac:dyDescent="0.25">
      <c r="A54" s="13">
        <v>28</v>
      </c>
      <c r="B54" s="13">
        <v>193.18629162815989</v>
      </c>
      <c r="C54" s="13">
        <v>35.813708371840107</v>
      </c>
      <c r="D54">
        <f t="shared" si="0"/>
        <v>1282.6217073432101</v>
      </c>
    </row>
    <row r="55" spans="1:4" x14ac:dyDescent="0.25">
      <c r="A55" s="13">
        <v>29</v>
      </c>
      <c r="B55" s="13">
        <v>211.50193605517401</v>
      </c>
      <c r="C55" s="13">
        <v>29.498063944825986</v>
      </c>
      <c r="D55">
        <f t="shared" si="0"/>
        <v>870.13577649304284</v>
      </c>
    </row>
    <row r="56" spans="1:4" x14ac:dyDescent="0.25">
      <c r="A56" s="13">
        <v>30</v>
      </c>
      <c r="B56" s="13">
        <v>205.59246019507984</v>
      </c>
      <c r="C56" s="13">
        <v>-0.5924601950798376</v>
      </c>
      <c r="D56">
        <f t="shared" si="0"/>
        <v>0.35100908275403925</v>
      </c>
    </row>
    <row r="57" spans="1:4" x14ac:dyDescent="0.25">
      <c r="A57" s="13">
        <v>31</v>
      </c>
      <c r="B57" s="13">
        <v>153.31788220511339</v>
      </c>
      <c r="C57" s="13">
        <v>-0.31788220511339205</v>
      </c>
      <c r="D57">
        <f t="shared" si="0"/>
        <v>0.10104909632775265</v>
      </c>
    </row>
    <row r="58" spans="1:4" x14ac:dyDescent="0.25">
      <c r="A58" s="13">
        <v>32</v>
      </c>
      <c r="B58" s="13">
        <v>171.32177261715591</v>
      </c>
      <c r="C58" s="13">
        <v>36.678227382844085</v>
      </c>
      <c r="D58">
        <f t="shared" si="0"/>
        <v>1345.2923639476137</v>
      </c>
    </row>
    <row r="59" spans="1:4" x14ac:dyDescent="0.25">
      <c r="A59" s="13">
        <v>33</v>
      </c>
      <c r="B59" s="13">
        <v>160.48234679492717</v>
      </c>
      <c r="C59" s="13">
        <v>-0.48234679492716737</v>
      </c>
      <c r="D59">
        <f t="shared" si="0"/>
        <v>0.23265843057651084</v>
      </c>
    </row>
    <row r="60" spans="1:4" x14ac:dyDescent="0.25">
      <c r="A60" s="13">
        <v>34</v>
      </c>
      <c r="B60" s="13">
        <v>179.67430102332509</v>
      </c>
      <c r="C60" s="13">
        <v>-4.6743010233250857</v>
      </c>
      <c r="D60">
        <f t="shared" si="0"/>
        <v>21.849090056657943</v>
      </c>
    </row>
    <row r="61" spans="1:4" x14ac:dyDescent="0.25">
      <c r="A61" s="13">
        <v>35</v>
      </c>
      <c r="B61" s="13">
        <v>158.30720339383907</v>
      </c>
      <c r="C61" s="13">
        <v>49.692796606160925</v>
      </c>
      <c r="D61">
        <f t="shared" si="0"/>
        <v>2469.3740345412789</v>
      </c>
    </row>
    <row r="62" spans="1:4" ht="15.75" thickBot="1" x14ac:dyDescent="0.3">
      <c r="A62" s="14">
        <v>36</v>
      </c>
      <c r="B62" s="14">
        <v>163.65988664582423</v>
      </c>
      <c r="C62" s="14">
        <v>-21.65988664582423</v>
      </c>
      <c r="D62">
        <f t="shared" si="0"/>
        <v>469.15068950995482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16" t="s">
        <v>1</v>
      </c>
      <c r="B3" s="16"/>
    </row>
    <row r="4" spans="1:9" x14ac:dyDescent="0.25">
      <c r="A4" s="13" t="s">
        <v>2</v>
      </c>
      <c r="B4" s="13">
        <v>9.6498924765596766E-2</v>
      </c>
    </row>
    <row r="5" spans="1:9" x14ac:dyDescent="0.25">
      <c r="A5" s="13" t="s">
        <v>3</v>
      </c>
      <c r="B5" s="13">
        <v>9.3120424809163046E-3</v>
      </c>
    </row>
    <row r="6" spans="1:9" x14ac:dyDescent="0.25">
      <c r="A6" s="13" t="s">
        <v>4</v>
      </c>
      <c r="B6" s="13">
        <v>-8.3564953536497788E-2</v>
      </c>
    </row>
    <row r="7" spans="1:9" x14ac:dyDescent="0.25">
      <c r="A7" s="13" t="s">
        <v>5</v>
      </c>
      <c r="B7" s="13">
        <v>1648.8108842415452</v>
      </c>
    </row>
    <row r="8" spans="1:9" ht="15.75" thickBot="1" x14ac:dyDescent="0.3">
      <c r="A8" s="14" t="s">
        <v>6</v>
      </c>
      <c r="B8" s="14">
        <v>36</v>
      </c>
    </row>
    <row r="10" spans="1:9" ht="15.75" thickBot="1" x14ac:dyDescent="0.3">
      <c r="A10" t="s">
        <v>7</v>
      </c>
    </row>
    <row r="11" spans="1:9" x14ac:dyDescent="0.25">
      <c r="A11" s="15"/>
      <c r="B11" s="15" t="s">
        <v>12</v>
      </c>
      <c r="C11" s="15" t="s">
        <v>13</v>
      </c>
      <c r="D11" s="15" t="s">
        <v>14</v>
      </c>
      <c r="E11" s="15" t="s">
        <v>15</v>
      </c>
      <c r="F11" s="15" t="s">
        <v>27</v>
      </c>
    </row>
    <row r="12" spans="1:9" x14ac:dyDescent="0.25">
      <c r="A12" s="13" t="s">
        <v>8</v>
      </c>
      <c r="B12" s="13">
        <v>3</v>
      </c>
      <c r="C12" s="13">
        <v>817710.80101789534</v>
      </c>
      <c r="D12" s="13">
        <v>272570.26700596511</v>
      </c>
      <c r="E12" s="13">
        <v>0.1002620980460041</v>
      </c>
      <c r="F12" s="13">
        <v>0.95927525671035996</v>
      </c>
    </row>
    <row r="13" spans="1:9" x14ac:dyDescent="0.25">
      <c r="A13" s="13" t="s">
        <v>9</v>
      </c>
      <c r="B13" s="13">
        <v>32</v>
      </c>
      <c r="C13" s="13">
        <v>86994474.623788357</v>
      </c>
      <c r="D13" s="13">
        <v>2718577.3319933861</v>
      </c>
      <c r="E13" s="13"/>
      <c r="F13" s="13"/>
    </row>
    <row r="14" spans="1:9" ht="15.75" thickBot="1" x14ac:dyDescent="0.3">
      <c r="A14" s="14" t="s">
        <v>10</v>
      </c>
      <c r="B14" s="14">
        <v>35</v>
      </c>
      <c r="C14" s="14">
        <v>87812185.424806252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28</v>
      </c>
      <c r="C16" s="15" t="s">
        <v>5</v>
      </c>
      <c r="D16" s="15" t="s">
        <v>16</v>
      </c>
      <c r="E16" s="15" t="s">
        <v>17</v>
      </c>
      <c r="F16" s="15" t="s">
        <v>18</v>
      </c>
      <c r="G16" s="15" t="s">
        <v>19</v>
      </c>
      <c r="H16" s="15" t="s">
        <v>29</v>
      </c>
      <c r="I16" s="15" t="s">
        <v>30</v>
      </c>
    </row>
    <row r="17" spans="1:9" x14ac:dyDescent="0.25">
      <c r="A17" s="13" t="s">
        <v>11</v>
      </c>
      <c r="B17" s="13">
        <v>1504.6825519037807</v>
      </c>
      <c r="C17" s="13">
        <v>2660.0088117357473</v>
      </c>
      <c r="D17" s="13">
        <v>0.5656682584152507</v>
      </c>
      <c r="E17" s="13">
        <v>0.5755646648004169</v>
      </c>
      <c r="F17" s="13">
        <v>-3913.5780906184459</v>
      </c>
      <c r="G17" s="13">
        <v>6922.9431944260068</v>
      </c>
      <c r="H17" s="13">
        <v>-3913.5780906184459</v>
      </c>
      <c r="I17" s="13">
        <v>6922.9431944260068</v>
      </c>
    </row>
    <row r="18" spans="1:9" x14ac:dyDescent="0.25">
      <c r="A18" s="13" t="s">
        <v>22</v>
      </c>
      <c r="B18" s="13">
        <v>34.730369553780342</v>
      </c>
      <c r="C18" s="13">
        <v>100.2446170362029</v>
      </c>
      <c r="D18" s="13">
        <v>0.3464562046382762</v>
      </c>
      <c r="E18" s="13">
        <v>0.731267742697151</v>
      </c>
      <c r="F18" s="13">
        <v>-169.46123338964983</v>
      </c>
      <c r="G18" s="13">
        <v>238.92197249721053</v>
      </c>
      <c r="H18" s="13">
        <v>-169.46123338964983</v>
      </c>
      <c r="I18" s="13">
        <v>238.92197249721053</v>
      </c>
    </row>
    <row r="19" spans="1:9" x14ac:dyDescent="0.25">
      <c r="A19" s="13" t="s">
        <v>21</v>
      </c>
      <c r="B19" s="13">
        <v>-7.1055823245774113E-2</v>
      </c>
      <c r="C19" s="13">
        <v>0.26123085892793252</v>
      </c>
      <c r="D19" s="13">
        <v>-0.27200394140792056</v>
      </c>
      <c r="E19" s="13">
        <v>0.78736633251943033</v>
      </c>
      <c r="F19" s="13">
        <v>-0.60316567013680167</v>
      </c>
      <c r="G19" s="13">
        <v>0.4610540236452535</v>
      </c>
      <c r="H19" s="13">
        <v>-0.60316567013680167</v>
      </c>
      <c r="I19" s="13">
        <v>0.4610540236452535</v>
      </c>
    </row>
    <row r="20" spans="1:9" ht="15.75" thickBot="1" x14ac:dyDescent="0.3">
      <c r="A20" s="14" t="s">
        <v>23</v>
      </c>
      <c r="B20" s="14">
        <v>-69.048777617928124</v>
      </c>
      <c r="C20" s="14">
        <v>154.8729372564795</v>
      </c>
      <c r="D20" s="14">
        <v>-0.44584146747071068</v>
      </c>
      <c r="E20" s="14">
        <v>0.65871383558272267</v>
      </c>
      <c r="F20" s="14">
        <v>-384.51462751525537</v>
      </c>
      <c r="G20" s="14">
        <v>246.41707227939912</v>
      </c>
      <c r="H20" s="14">
        <v>-384.51462751525537</v>
      </c>
      <c r="I20" s="14">
        <v>246.41707227939912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24" sqref="J24"/>
    </sheetView>
  </sheetViews>
  <sheetFormatPr defaultRowHeight="15" x14ac:dyDescent="0.25"/>
  <cols>
    <col min="1" max="1" width="17.5703125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16" t="s">
        <v>1</v>
      </c>
      <c r="B3" s="16"/>
    </row>
    <row r="4" spans="1:9" x14ac:dyDescent="0.25">
      <c r="A4" s="13" t="s">
        <v>2</v>
      </c>
      <c r="B4" s="13">
        <v>0.15962874487083892</v>
      </c>
    </row>
    <row r="5" spans="1:9" x14ac:dyDescent="0.25">
      <c r="A5" s="13" t="s">
        <v>3</v>
      </c>
      <c r="B5" s="13">
        <v>2.5481336189039378E-2</v>
      </c>
      <c r="D5" t="s">
        <v>39</v>
      </c>
      <c r="E5">
        <f>1/(1-B5)</f>
        <v>1.0261476122882982</v>
      </c>
    </row>
    <row r="6" spans="1:9" x14ac:dyDescent="0.25">
      <c r="A6" s="13" t="s">
        <v>4</v>
      </c>
      <c r="B6" s="13">
        <v>-3.3580401011624905E-2</v>
      </c>
    </row>
    <row r="7" spans="1:9" x14ac:dyDescent="0.25">
      <c r="A7" s="13" t="s">
        <v>5</v>
      </c>
      <c r="B7" s="13">
        <v>1.853268485298269</v>
      </c>
    </row>
    <row r="8" spans="1:9" ht="15.75" thickBot="1" x14ac:dyDescent="0.3">
      <c r="A8" s="14" t="s">
        <v>6</v>
      </c>
      <c r="B8" s="14">
        <v>36</v>
      </c>
    </row>
    <row r="10" spans="1:9" ht="15.75" thickBot="1" x14ac:dyDescent="0.3">
      <c r="A10" t="s">
        <v>7</v>
      </c>
    </row>
    <row r="11" spans="1:9" x14ac:dyDescent="0.25">
      <c r="A11" s="15"/>
      <c r="B11" s="15" t="s">
        <v>12</v>
      </c>
      <c r="C11" s="15" t="s">
        <v>13</v>
      </c>
      <c r="D11" s="15" t="s">
        <v>14</v>
      </c>
      <c r="E11" s="15" t="s">
        <v>15</v>
      </c>
      <c r="F11" s="15" t="s">
        <v>27</v>
      </c>
    </row>
    <row r="12" spans="1:9" x14ac:dyDescent="0.25">
      <c r="A12" s="13" t="s">
        <v>8</v>
      </c>
      <c r="B12" s="13">
        <v>2</v>
      </c>
      <c r="C12" s="13">
        <v>2.9636209617641072</v>
      </c>
      <c r="D12" s="13">
        <v>1.4818104808820536</v>
      </c>
      <c r="E12" s="13">
        <v>0.43143560275691967</v>
      </c>
      <c r="F12" s="13">
        <v>0.65318718790530184</v>
      </c>
    </row>
    <row r="13" spans="1:9" x14ac:dyDescent="0.25">
      <c r="A13" s="13" t="s">
        <v>9</v>
      </c>
      <c r="B13" s="13">
        <v>33</v>
      </c>
      <c r="C13" s="13">
        <v>113.34193459379142</v>
      </c>
      <c r="D13" s="13">
        <v>3.4346040785997403</v>
      </c>
      <c r="E13" s="13"/>
      <c r="F13" s="13"/>
    </row>
    <row r="14" spans="1:9" ht="15.75" thickBot="1" x14ac:dyDescent="0.3">
      <c r="A14" s="14" t="s">
        <v>10</v>
      </c>
      <c r="B14" s="14">
        <v>35</v>
      </c>
      <c r="C14" s="14">
        <v>116.30555555555553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28</v>
      </c>
      <c r="C16" s="15" t="s">
        <v>5</v>
      </c>
      <c r="D16" s="15" t="s">
        <v>16</v>
      </c>
      <c r="E16" s="15" t="s">
        <v>17</v>
      </c>
      <c r="F16" s="15" t="s">
        <v>18</v>
      </c>
      <c r="G16" s="15" t="s">
        <v>19</v>
      </c>
      <c r="H16" s="15" t="s">
        <v>29</v>
      </c>
      <c r="I16" s="15" t="s">
        <v>30</v>
      </c>
    </row>
    <row r="17" spans="1:9" x14ac:dyDescent="0.25">
      <c r="A17" s="13" t="s">
        <v>11</v>
      </c>
      <c r="B17" s="13">
        <v>10.852919554154706</v>
      </c>
      <c r="C17" s="13">
        <v>2.3173222931991275</v>
      </c>
      <c r="D17" s="13">
        <v>4.6833880578484193</v>
      </c>
      <c r="E17" s="13">
        <v>4.6747991898985106E-5</v>
      </c>
      <c r="F17" s="13">
        <v>6.1382918995206976</v>
      </c>
      <c r="G17" s="13">
        <v>15.567547208788714</v>
      </c>
      <c r="H17" s="13">
        <v>6.1382918995206976</v>
      </c>
      <c r="I17" s="13">
        <v>15.567547208788714</v>
      </c>
    </row>
    <row r="18" spans="1:9" x14ac:dyDescent="0.25">
      <c r="A18" s="13" t="s">
        <v>22</v>
      </c>
      <c r="B18" s="13">
        <v>7.9718728400104716E-2</v>
      </c>
      <c r="C18" s="13">
        <v>0.1118174199947982</v>
      </c>
      <c r="D18" s="13">
        <v>0.71293657467515581</v>
      </c>
      <c r="E18" s="13">
        <v>0.48089633709931212</v>
      </c>
      <c r="F18" s="13">
        <v>-0.14777552310062989</v>
      </c>
      <c r="G18" s="13">
        <v>0.30721297990083929</v>
      </c>
      <c r="H18" s="13">
        <v>-0.14777552310062989</v>
      </c>
      <c r="I18" s="13">
        <v>0.30721297990083929</v>
      </c>
    </row>
    <row r="19" spans="1:9" ht="15.75" thickBot="1" x14ac:dyDescent="0.3">
      <c r="A19" s="14" t="s">
        <v>21</v>
      </c>
      <c r="B19" s="14">
        <v>-2.3063701113898406E-4</v>
      </c>
      <c r="C19" s="14">
        <v>2.9086646255506541E-4</v>
      </c>
      <c r="D19" s="14">
        <v>-0.79293091789611525</v>
      </c>
      <c r="E19" s="14">
        <v>0.43348221587910785</v>
      </c>
      <c r="F19" s="14">
        <v>-8.2240927872224013E-4</v>
      </c>
      <c r="G19" s="14">
        <v>3.6113525644427202E-4</v>
      </c>
      <c r="H19" s="14">
        <v>-8.2240927872224013E-4</v>
      </c>
      <c r="I19" s="14">
        <v>3.6113525644427202E-4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G24" sqref="G24"/>
    </sheetView>
  </sheetViews>
  <sheetFormatPr defaultRowHeight="15" x14ac:dyDescent="0.25"/>
  <cols>
    <col min="1" max="1" width="11" style="6" customWidth="1"/>
    <col min="3" max="4" width="11" style="6" customWidth="1"/>
    <col min="5" max="6" width="9.140625" style="1"/>
    <col min="22" max="22" width="9.140625" style="1"/>
  </cols>
  <sheetData>
    <row r="1" spans="1:22" ht="15.75" thickBot="1" x14ac:dyDescent="0.3"/>
    <row r="2" spans="1:22" ht="15.75" thickBot="1" x14ac:dyDescent="0.3">
      <c r="A2" s="6" t="s">
        <v>21</v>
      </c>
      <c r="C2" s="6" t="s">
        <v>22</v>
      </c>
      <c r="D2" s="6" t="s">
        <v>23</v>
      </c>
      <c r="E2" s="1" t="s">
        <v>24</v>
      </c>
      <c r="F2" s="1" t="s">
        <v>38</v>
      </c>
      <c r="G2" s="3" t="s">
        <v>25</v>
      </c>
      <c r="H2" s="4" t="s">
        <v>26</v>
      </c>
      <c r="I2" s="4" t="s">
        <v>23</v>
      </c>
      <c r="J2" s="5" t="s">
        <v>24</v>
      </c>
      <c r="K2" s="3" t="s">
        <v>20</v>
      </c>
      <c r="L2" s="4" t="s">
        <v>26</v>
      </c>
      <c r="M2" s="4" t="s">
        <v>23</v>
      </c>
      <c r="N2" s="5" t="s">
        <v>24</v>
      </c>
      <c r="O2" s="3" t="s">
        <v>20</v>
      </c>
      <c r="P2" s="4" t="s">
        <v>26</v>
      </c>
      <c r="Q2" s="4" t="s">
        <v>23</v>
      </c>
      <c r="R2" s="5" t="s">
        <v>24</v>
      </c>
      <c r="V2" s="1" t="s">
        <v>31</v>
      </c>
    </row>
    <row r="3" spans="1:22" ht="15.75" thickTop="1" x14ac:dyDescent="0.25">
      <c r="A3" s="6">
        <v>6000</v>
      </c>
      <c r="C3" s="6">
        <v>21</v>
      </c>
      <c r="D3" s="6">
        <v>12</v>
      </c>
      <c r="E3" s="1">
        <v>212</v>
      </c>
      <c r="F3" s="1">
        <v>113.35535811554335</v>
      </c>
      <c r="G3" s="7">
        <v>21</v>
      </c>
      <c r="H3" s="8">
        <v>6000</v>
      </c>
      <c r="I3" s="8">
        <v>12</v>
      </c>
      <c r="J3" s="9">
        <v>212</v>
      </c>
      <c r="K3" s="7">
        <v>15</v>
      </c>
      <c r="L3" s="8">
        <v>6300</v>
      </c>
      <c r="M3" s="8">
        <v>10</v>
      </c>
      <c r="N3" s="9">
        <v>123</v>
      </c>
      <c r="O3" s="7">
        <v>23</v>
      </c>
      <c r="P3" s="8">
        <v>5700</v>
      </c>
      <c r="Q3" s="8">
        <v>11</v>
      </c>
      <c r="R3" s="9">
        <v>256</v>
      </c>
      <c r="V3" s="1" t="s">
        <v>33</v>
      </c>
    </row>
    <row r="4" spans="1:22" x14ac:dyDescent="0.25">
      <c r="A4" s="6">
        <v>3800</v>
      </c>
      <c r="C4" s="6">
        <v>15</v>
      </c>
      <c r="D4" s="6">
        <v>10</v>
      </c>
      <c r="E4" s="1">
        <v>123</v>
      </c>
      <c r="F4" s="1">
        <v>1.8178315368793083</v>
      </c>
      <c r="G4" s="7">
        <v>15</v>
      </c>
      <c r="H4" s="8">
        <v>3800</v>
      </c>
      <c r="I4" s="8">
        <v>10</v>
      </c>
      <c r="J4" s="9">
        <v>123</v>
      </c>
      <c r="K4" s="7">
        <v>23</v>
      </c>
      <c r="L4" s="8">
        <v>4800</v>
      </c>
      <c r="M4" s="8">
        <v>12</v>
      </c>
      <c r="N4" s="9">
        <v>199</v>
      </c>
      <c r="O4" s="7">
        <v>15</v>
      </c>
      <c r="P4" s="8">
        <v>5100</v>
      </c>
      <c r="Q4" s="8">
        <v>8</v>
      </c>
      <c r="R4" s="9">
        <v>148</v>
      </c>
      <c r="V4" s="1" t="s">
        <v>33</v>
      </c>
    </row>
    <row r="5" spans="1:22" x14ac:dyDescent="0.25">
      <c r="A5" s="6">
        <v>7000</v>
      </c>
      <c r="C5" s="6">
        <v>23</v>
      </c>
      <c r="D5" s="6">
        <v>9</v>
      </c>
      <c r="E5" s="1">
        <v>237</v>
      </c>
      <c r="F5" s="1">
        <v>262.51455198843627</v>
      </c>
      <c r="G5" s="7">
        <v>23</v>
      </c>
      <c r="H5" s="8">
        <v>7000</v>
      </c>
      <c r="I5" s="8">
        <v>9</v>
      </c>
      <c r="J5" s="9">
        <v>237</v>
      </c>
      <c r="K5" s="7">
        <v>21</v>
      </c>
      <c r="L5" s="8">
        <v>8000</v>
      </c>
      <c r="M5" s="8">
        <v>13</v>
      </c>
      <c r="N5" s="9">
        <v>191</v>
      </c>
      <c r="O5" s="7">
        <v>22</v>
      </c>
      <c r="P5" s="8">
        <v>5000</v>
      </c>
      <c r="Q5" s="8">
        <v>12</v>
      </c>
      <c r="R5" s="9">
        <v>234</v>
      </c>
      <c r="V5" s="1" t="s">
        <v>32</v>
      </c>
    </row>
    <row r="6" spans="1:22" x14ac:dyDescent="0.25">
      <c r="A6" s="6">
        <v>7400</v>
      </c>
      <c r="C6" s="6">
        <v>23</v>
      </c>
      <c r="D6" s="6">
        <v>7</v>
      </c>
      <c r="E6" s="1">
        <v>219</v>
      </c>
      <c r="F6" s="1">
        <v>4.2036950545539282</v>
      </c>
      <c r="G6" s="7">
        <v>23</v>
      </c>
      <c r="H6" s="8">
        <v>7400</v>
      </c>
      <c r="I6" s="8">
        <v>7</v>
      </c>
      <c r="J6" s="9">
        <v>219</v>
      </c>
      <c r="K6" s="7">
        <v>22</v>
      </c>
      <c r="L6" s="8">
        <v>5400</v>
      </c>
      <c r="M6" s="8">
        <v>13</v>
      </c>
      <c r="N6" s="9">
        <v>198</v>
      </c>
      <c r="O6" s="7">
        <v>17</v>
      </c>
      <c r="P6" s="8">
        <v>7100</v>
      </c>
      <c r="Q6" s="8">
        <v>13</v>
      </c>
      <c r="R6" s="9">
        <v>229</v>
      </c>
      <c r="V6" s="1" t="s">
        <v>33</v>
      </c>
    </row>
    <row r="7" spans="1:22" x14ac:dyDescent="0.25">
      <c r="A7" s="6">
        <v>6800</v>
      </c>
      <c r="C7" s="6">
        <v>19</v>
      </c>
      <c r="D7" s="6">
        <v>11</v>
      </c>
      <c r="E7" s="1">
        <v>202</v>
      </c>
      <c r="F7" s="1">
        <v>27.638994061181545</v>
      </c>
      <c r="G7" s="7">
        <v>19</v>
      </c>
      <c r="H7" s="8">
        <v>6800</v>
      </c>
      <c r="I7" s="8">
        <v>11</v>
      </c>
      <c r="J7" s="9">
        <v>202</v>
      </c>
      <c r="K7" s="7">
        <v>22</v>
      </c>
      <c r="L7" s="8">
        <v>5800</v>
      </c>
      <c r="M7" s="8">
        <v>10</v>
      </c>
      <c r="N7" s="9">
        <v>211</v>
      </c>
      <c r="O7" s="7">
        <v>20</v>
      </c>
      <c r="P7" s="8">
        <v>6600</v>
      </c>
      <c r="Q7" s="8">
        <v>15</v>
      </c>
      <c r="R7" s="9">
        <v>241</v>
      </c>
      <c r="V7" s="1" t="s">
        <v>33</v>
      </c>
    </row>
    <row r="8" spans="1:22" x14ac:dyDescent="0.25">
      <c r="A8" s="6">
        <v>6900</v>
      </c>
      <c r="C8" s="6">
        <v>22</v>
      </c>
      <c r="D8" s="6">
        <v>13</v>
      </c>
      <c r="E8" s="1">
        <v>197</v>
      </c>
      <c r="F8" s="1">
        <v>710.52750647631206</v>
      </c>
      <c r="G8" s="7">
        <v>22</v>
      </c>
      <c r="H8" s="8">
        <v>6900</v>
      </c>
      <c r="I8" s="8">
        <v>13</v>
      </c>
      <c r="J8" s="9">
        <v>197</v>
      </c>
      <c r="K8" s="7">
        <v>22</v>
      </c>
      <c r="L8" s="8">
        <v>7100</v>
      </c>
      <c r="M8" s="8">
        <v>12</v>
      </c>
      <c r="N8" s="9">
        <v>168</v>
      </c>
      <c r="O8" s="7">
        <v>24</v>
      </c>
      <c r="P8" s="8">
        <v>4900</v>
      </c>
      <c r="Q8" s="8">
        <v>12</v>
      </c>
      <c r="R8" s="9">
        <v>205</v>
      </c>
      <c r="V8" s="1" t="s">
        <v>33</v>
      </c>
    </row>
    <row r="9" spans="1:22" x14ac:dyDescent="0.25">
      <c r="A9" s="6">
        <v>4300</v>
      </c>
      <c r="C9" s="6">
        <v>21</v>
      </c>
      <c r="D9" s="6">
        <v>15</v>
      </c>
      <c r="E9" s="1">
        <v>188</v>
      </c>
      <c r="F9" s="1">
        <v>7.7704787652763727</v>
      </c>
      <c r="G9" s="7">
        <v>21</v>
      </c>
      <c r="H9" s="8">
        <v>4300</v>
      </c>
      <c r="I9" s="8">
        <v>15</v>
      </c>
      <c r="J9" s="9">
        <v>188</v>
      </c>
      <c r="K9" s="7">
        <v>14</v>
      </c>
      <c r="L9" s="8">
        <v>4900</v>
      </c>
      <c r="M9" s="8">
        <v>11</v>
      </c>
      <c r="N9" s="9">
        <v>146</v>
      </c>
      <c r="O9" s="7">
        <v>17</v>
      </c>
      <c r="P9" s="8">
        <v>4700</v>
      </c>
      <c r="Q9" s="8">
        <v>11</v>
      </c>
      <c r="R9" s="9">
        <v>153</v>
      </c>
      <c r="V9" s="1" t="s">
        <v>32</v>
      </c>
    </row>
    <row r="10" spans="1:22" x14ac:dyDescent="0.25">
      <c r="A10" s="6">
        <v>4700</v>
      </c>
      <c r="C10" s="6">
        <v>23</v>
      </c>
      <c r="D10" s="6">
        <v>10</v>
      </c>
      <c r="E10" s="1">
        <v>105</v>
      </c>
      <c r="F10" s="1">
        <v>7324.0479554812055</v>
      </c>
      <c r="G10" s="7">
        <v>23</v>
      </c>
      <c r="H10" s="8">
        <v>4700</v>
      </c>
      <c r="I10" s="8">
        <v>10</v>
      </c>
      <c r="J10" s="9">
        <v>105</v>
      </c>
      <c r="K10" s="7">
        <v>23</v>
      </c>
      <c r="L10" s="8">
        <v>8100</v>
      </c>
      <c r="M10" s="8">
        <v>8</v>
      </c>
      <c r="N10" s="9">
        <v>267</v>
      </c>
      <c r="O10" s="7">
        <v>18</v>
      </c>
      <c r="P10" s="8">
        <v>5300</v>
      </c>
      <c r="Q10" s="8">
        <v>12</v>
      </c>
      <c r="R10" s="9">
        <v>208</v>
      </c>
      <c r="V10" s="1" t="s">
        <v>32</v>
      </c>
    </row>
    <row r="11" spans="1:22" x14ac:dyDescent="0.25">
      <c r="A11" s="6">
        <v>3600</v>
      </c>
      <c r="C11" s="6">
        <v>18</v>
      </c>
      <c r="D11" s="6">
        <v>12</v>
      </c>
      <c r="E11" s="1">
        <v>128</v>
      </c>
      <c r="F11" s="1">
        <v>359.57993373075374</v>
      </c>
      <c r="G11" s="7">
        <v>18</v>
      </c>
      <c r="H11" s="8">
        <v>3600</v>
      </c>
      <c r="I11" s="8">
        <v>12</v>
      </c>
      <c r="J11" s="9">
        <v>128</v>
      </c>
      <c r="K11" s="7">
        <v>16</v>
      </c>
      <c r="L11" s="8">
        <v>4900</v>
      </c>
      <c r="M11" s="8">
        <v>12</v>
      </c>
      <c r="N11" s="9">
        <v>203</v>
      </c>
      <c r="O11" s="7">
        <v>17</v>
      </c>
      <c r="P11" s="8">
        <v>5200</v>
      </c>
      <c r="Q11" s="8">
        <v>11</v>
      </c>
      <c r="R11" s="9">
        <v>160</v>
      </c>
      <c r="V11" s="1" t="s">
        <v>32</v>
      </c>
    </row>
    <row r="12" spans="1:22" x14ac:dyDescent="0.25">
      <c r="A12" s="6">
        <v>5500</v>
      </c>
      <c r="C12" s="6">
        <v>21</v>
      </c>
      <c r="D12" s="6">
        <v>8</v>
      </c>
      <c r="E12" s="1">
        <v>194</v>
      </c>
      <c r="F12" s="1">
        <v>115.97719153721418</v>
      </c>
      <c r="G12" s="7">
        <v>21</v>
      </c>
      <c r="H12" s="8">
        <v>5500</v>
      </c>
      <c r="I12" s="8">
        <v>8</v>
      </c>
      <c r="J12" s="9">
        <v>194</v>
      </c>
      <c r="K12" s="7">
        <v>22</v>
      </c>
      <c r="L12" s="8">
        <v>5300</v>
      </c>
      <c r="M12" s="8">
        <v>12</v>
      </c>
      <c r="N12" s="9">
        <v>170</v>
      </c>
      <c r="O12" s="7">
        <v>19</v>
      </c>
      <c r="P12" s="8">
        <v>5800</v>
      </c>
      <c r="Q12" s="8">
        <v>10</v>
      </c>
      <c r="R12" s="9">
        <v>175</v>
      </c>
      <c r="V12" s="1" t="s">
        <v>32</v>
      </c>
    </row>
    <row r="13" spans="1:22" x14ac:dyDescent="0.25">
      <c r="A13" s="6">
        <v>4700</v>
      </c>
      <c r="C13" s="6">
        <v>23</v>
      </c>
      <c r="D13" s="6">
        <v>12</v>
      </c>
      <c r="E13" s="1">
        <v>217</v>
      </c>
      <c r="F13" s="1">
        <v>438.4990475380954</v>
      </c>
      <c r="G13" s="7">
        <v>23</v>
      </c>
      <c r="H13" s="8">
        <v>4700</v>
      </c>
      <c r="I13" s="8">
        <v>12</v>
      </c>
      <c r="J13" s="9">
        <v>217</v>
      </c>
      <c r="K13" s="7">
        <v>16</v>
      </c>
      <c r="L13" s="8">
        <v>5300</v>
      </c>
      <c r="M13" s="8">
        <v>11</v>
      </c>
      <c r="N13" s="9">
        <v>129</v>
      </c>
      <c r="O13" s="7">
        <v>19</v>
      </c>
      <c r="P13" s="8">
        <v>4500</v>
      </c>
      <c r="Q13" s="8">
        <v>9</v>
      </c>
      <c r="R13" s="9">
        <v>208</v>
      </c>
      <c r="V13" s="1" t="s">
        <v>33</v>
      </c>
    </row>
    <row r="14" spans="1:22" ht="15.75" thickBot="1" x14ac:dyDescent="0.3">
      <c r="A14" s="6">
        <v>5100</v>
      </c>
      <c r="C14" s="6">
        <v>17</v>
      </c>
      <c r="D14" s="6">
        <v>10</v>
      </c>
      <c r="E14" s="1">
        <v>83</v>
      </c>
      <c r="F14" s="1">
        <v>5374.350848218648</v>
      </c>
      <c r="G14" s="10">
        <v>17</v>
      </c>
      <c r="H14" s="11">
        <v>5100</v>
      </c>
      <c r="I14" s="11">
        <v>10</v>
      </c>
      <c r="J14" s="12">
        <v>83</v>
      </c>
      <c r="K14" s="10">
        <v>23</v>
      </c>
      <c r="L14" s="11">
        <v>6600</v>
      </c>
      <c r="M14" s="11">
        <v>12</v>
      </c>
      <c r="N14" s="12">
        <v>228</v>
      </c>
      <c r="O14" s="10">
        <v>19</v>
      </c>
      <c r="P14" s="11">
        <v>4300</v>
      </c>
      <c r="Q14" s="11">
        <v>12</v>
      </c>
      <c r="R14" s="12">
        <v>142</v>
      </c>
      <c r="V14" s="1" t="s">
        <v>33</v>
      </c>
    </row>
    <row r="15" spans="1:22" x14ac:dyDescent="0.25">
      <c r="A15" s="6">
        <v>6300</v>
      </c>
      <c r="C15" s="6">
        <v>15</v>
      </c>
      <c r="D15" s="6">
        <v>10</v>
      </c>
      <c r="E15" s="1">
        <v>123</v>
      </c>
      <c r="F15" s="2">
        <v>1381.6529676132852</v>
      </c>
      <c r="V15" s="1" t="s">
        <v>32</v>
      </c>
    </row>
    <row r="16" spans="1:22" x14ac:dyDescent="0.25">
      <c r="A16" s="6">
        <v>4800</v>
      </c>
      <c r="C16" s="6">
        <v>23</v>
      </c>
      <c r="D16" s="6">
        <v>12</v>
      </c>
      <c r="E16" s="1">
        <v>199</v>
      </c>
      <c r="F16" s="1">
        <v>2.2724836830831845</v>
      </c>
      <c r="V16" s="1" t="s">
        <v>33</v>
      </c>
    </row>
    <row r="17" spans="1:22" x14ac:dyDescent="0.25">
      <c r="A17" s="6">
        <v>8000</v>
      </c>
      <c r="C17" s="6">
        <v>21</v>
      </c>
      <c r="D17" s="6">
        <v>13</v>
      </c>
      <c r="E17" s="1">
        <v>191</v>
      </c>
      <c r="F17" s="1">
        <v>1743.1043106218895</v>
      </c>
      <c r="V17" s="1" t="s">
        <v>33</v>
      </c>
    </row>
    <row r="18" spans="1:22" x14ac:dyDescent="0.25">
      <c r="A18" s="6">
        <v>5400</v>
      </c>
      <c r="C18" s="6">
        <v>22</v>
      </c>
      <c r="D18" s="6">
        <v>13</v>
      </c>
      <c r="E18" s="1">
        <v>198</v>
      </c>
      <c r="F18" s="1">
        <v>17.324974914627742</v>
      </c>
      <c r="V18" s="1" t="s">
        <v>32</v>
      </c>
    </row>
    <row r="19" spans="1:22" x14ac:dyDescent="0.25">
      <c r="A19" s="6">
        <v>5800</v>
      </c>
      <c r="C19" s="6">
        <v>22</v>
      </c>
      <c r="D19" s="6">
        <v>10</v>
      </c>
      <c r="E19" s="1">
        <v>211</v>
      </c>
      <c r="F19" s="1">
        <v>128.2458710034432</v>
      </c>
      <c r="V19" s="1" t="s">
        <v>33</v>
      </c>
    </row>
    <row r="20" spans="1:22" x14ac:dyDescent="0.25">
      <c r="A20" s="6">
        <v>7100</v>
      </c>
      <c r="C20" s="6">
        <v>22</v>
      </c>
      <c r="D20" s="6">
        <v>12</v>
      </c>
      <c r="E20" s="1">
        <v>168</v>
      </c>
      <c r="F20" s="1">
        <v>3111.6335292147073</v>
      </c>
      <c r="V20" s="1" t="s">
        <v>32</v>
      </c>
    </row>
    <row r="21" spans="1:22" x14ac:dyDescent="0.25">
      <c r="A21" s="6">
        <v>4900</v>
      </c>
      <c r="C21" s="6">
        <v>14</v>
      </c>
      <c r="D21" s="6">
        <v>11</v>
      </c>
      <c r="E21" s="1">
        <v>146</v>
      </c>
      <c r="F21" s="1">
        <v>96.38255195034246</v>
      </c>
      <c r="V21" s="1" t="s">
        <v>33</v>
      </c>
    </row>
    <row r="22" spans="1:22" x14ac:dyDescent="0.25">
      <c r="A22" s="6">
        <v>8100</v>
      </c>
      <c r="C22" s="6">
        <v>23</v>
      </c>
      <c r="D22" s="6">
        <v>8</v>
      </c>
      <c r="E22" s="1">
        <v>267</v>
      </c>
      <c r="F22" s="1">
        <v>1100.9103045040779</v>
      </c>
      <c r="V22" s="1" t="s">
        <v>33</v>
      </c>
    </row>
    <row r="23" spans="1:22" x14ac:dyDescent="0.25">
      <c r="A23" s="6">
        <v>4900</v>
      </c>
      <c r="C23" s="6">
        <v>16</v>
      </c>
      <c r="D23" s="6">
        <v>12</v>
      </c>
      <c r="E23" s="1">
        <v>203</v>
      </c>
      <c r="F23" s="1">
        <v>2574.9419127230631</v>
      </c>
      <c r="V23" s="1" t="s">
        <v>33</v>
      </c>
    </row>
    <row r="24" spans="1:22" x14ac:dyDescent="0.25">
      <c r="A24" s="6">
        <v>5300</v>
      </c>
      <c r="C24" s="6">
        <v>22</v>
      </c>
      <c r="D24" s="6">
        <v>12</v>
      </c>
      <c r="E24" s="1">
        <v>170</v>
      </c>
      <c r="F24" s="1">
        <v>783.43704631296441</v>
      </c>
      <c r="V24" s="1" t="s">
        <v>32</v>
      </c>
    </row>
    <row r="25" spans="1:22" x14ac:dyDescent="0.25">
      <c r="A25" s="6">
        <v>5300</v>
      </c>
      <c r="C25" s="6">
        <v>16</v>
      </c>
      <c r="D25" s="6">
        <v>11</v>
      </c>
      <c r="E25" s="1">
        <v>129</v>
      </c>
      <c r="F25" s="1">
        <v>688.96781974378541</v>
      </c>
      <c r="V25" s="1" t="s">
        <v>32</v>
      </c>
    </row>
    <row r="26" spans="1:22" x14ac:dyDescent="0.25">
      <c r="A26" s="6">
        <v>6600</v>
      </c>
      <c r="C26" s="6">
        <v>23</v>
      </c>
      <c r="D26" s="6">
        <v>12</v>
      </c>
      <c r="E26" s="1">
        <v>228</v>
      </c>
      <c r="F26" s="1">
        <v>22.235029298755396</v>
      </c>
      <c r="V26" s="1" t="s">
        <v>32</v>
      </c>
    </row>
    <row r="27" spans="1:22" x14ac:dyDescent="0.25">
      <c r="A27" s="6">
        <v>5700</v>
      </c>
      <c r="C27" s="6">
        <v>23</v>
      </c>
      <c r="D27" s="6">
        <v>11</v>
      </c>
      <c r="E27" s="1">
        <v>256</v>
      </c>
      <c r="F27" s="1">
        <v>2337.8123705060375</v>
      </c>
      <c r="V27" s="1" t="s">
        <v>32</v>
      </c>
    </row>
    <row r="28" spans="1:22" x14ac:dyDescent="0.25">
      <c r="A28" s="6">
        <v>5100</v>
      </c>
      <c r="C28" s="6">
        <v>15</v>
      </c>
      <c r="D28" s="6">
        <v>8</v>
      </c>
      <c r="E28" s="1">
        <v>148</v>
      </c>
      <c r="F28" s="1">
        <v>110.31514379838961</v>
      </c>
      <c r="V28" s="1" t="s">
        <v>33</v>
      </c>
    </row>
    <row r="29" spans="1:22" x14ac:dyDescent="0.25">
      <c r="A29" s="6">
        <v>5000</v>
      </c>
      <c r="C29" s="6">
        <v>22</v>
      </c>
      <c r="D29" s="6">
        <v>12</v>
      </c>
      <c r="E29" s="1">
        <v>234</v>
      </c>
      <c r="F29" s="1">
        <v>1624.7939805366418</v>
      </c>
      <c r="V29" s="1" t="s">
        <v>32</v>
      </c>
    </row>
    <row r="30" spans="1:22" x14ac:dyDescent="0.25">
      <c r="A30" s="6">
        <v>7100</v>
      </c>
      <c r="C30" s="6">
        <v>17</v>
      </c>
      <c r="D30" s="6">
        <v>13</v>
      </c>
      <c r="E30" s="1">
        <v>229</v>
      </c>
      <c r="F30" s="1">
        <v>1282.6217073432101</v>
      </c>
      <c r="V30" s="1" t="s">
        <v>32</v>
      </c>
    </row>
    <row r="31" spans="1:22" x14ac:dyDescent="0.25">
      <c r="A31" s="6">
        <v>6600</v>
      </c>
      <c r="C31" s="6">
        <v>20</v>
      </c>
      <c r="D31" s="6">
        <v>15</v>
      </c>
      <c r="E31" s="1">
        <v>241</v>
      </c>
      <c r="F31" s="1">
        <v>870.13577649304284</v>
      </c>
      <c r="V31" s="1" t="s">
        <v>32</v>
      </c>
    </row>
    <row r="32" spans="1:22" x14ac:dyDescent="0.25">
      <c r="A32" s="6">
        <v>4900</v>
      </c>
      <c r="C32" s="6">
        <v>24</v>
      </c>
      <c r="D32" s="6">
        <v>12</v>
      </c>
      <c r="E32" s="1">
        <v>205</v>
      </c>
      <c r="F32" s="1">
        <v>0.35100908275403925</v>
      </c>
      <c r="V32" s="1" t="s">
        <v>32</v>
      </c>
    </row>
    <row r="33" spans="1:22" x14ac:dyDescent="0.25">
      <c r="A33" s="6">
        <v>4700</v>
      </c>
      <c r="C33" s="6">
        <v>17</v>
      </c>
      <c r="D33" s="6">
        <v>11</v>
      </c>
      <c r="E33" s="1">
        <v>153</v>
      </c>
      <c r="F33" s="1">
        <v>0.10104909632775265</v>
      </c>
      <c r="V33" s="1" t="s">
        <v>32</v>
      </c>
    </row>
    <row r="34" spans="1:22" x14ac:dyDescent="0.25">
      <c r="A34" s="6">
        <v>5300</v>
      </c>
      <c r="C34" s="6">
        <v>18</v>
      </c>
      <c r="D34" s="6">
        <v>12</v>
      </c>
      <c r="E34" s="1">
        <v>208</v>
      </c>
      <c r="F34" s="1">
        <v>1345.2923639476137</v>
      </c>
      <c r="V34" s="1" t="s">
        <v>32</v>
      </c>
    </row>
    <row r="35" spans="1:22" x14ac:dyDescent="0.25">
      <c r="A35" s="6">
        <v>5200</v>
      </c>
      <c r="C35" s="6">
        <v>17</v>
      </c>
      <c r="D35" s="6">
        <v>11</v>
      </c>
      <c r="E35" s="1">
        <v>160</v>
      </c>
      <c r="F35" s="1">
        <v>0.23265843057651084</v>
      </c>
      <c r="V35" s="1" t="s">
        <v>33</v>
      </c>
    </row>
    <row r="36" spans="1:22" x14ac:dyDescent="0.25">
      <c r="A36" s="6">
        <v>5800</v>
      </c>
      <c r="C36" s="6">
        <v>19</v>
      </c>
      <c r="D36" s="6">
        <v>10</v>
      </c>
      <c r="E36" s="1">
        <v>175</v>
      </c>
      <c r="F36" s="1">
        <v>21.849090056657943</v>
      </c>
      <c r="V36" s="1" t="s">
        <v>32</v>
      </c>
    </row>
    <row r="37" spans="1:22" x14ac:dyDescent="0.25">
      <c r="A37" s="6">
        <v>4500</v>
      </c>
      <c r="C37" s="6">
        <v>19</v>
      </c>
      <c r="D37" s="6">
        <v>9</v>
      </c>
      <c r="E37" s="1">
        <v>208</v>
      </c>
      <c r="F37" s="1">
        <v>2469.3740345412789</v>
      </c>
      <c r="V37" s="1" t="s">
        <v>32</v>
      </c>
    </row>
    <row r="38" spans="1:22" x14ac:dyDescent="0.25">
      <c r="A38" s="6">
        <v>4300</v>
      </c>
      <c r="C38" s="6">
        <v>19</v>
      </c>
      <c r="D38" s="6">
        <v>12</v>
      </c>
      <c r="E38" s="1">
        <v>142</v>
      </c>
      <c r="F38" s="1">
        <v>469.15068950995482</v>
      </c>
      <c r="V38" s="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3"/>
  <sheetViews>
    <sheetView workbookViewId="0">
      <selection activeCell="D3" sqref="D3"/>
    </sheetView>
  </sheetViews>
  <sheetFormatPr defaultRowHeight="15" x14ac:dyDescent="0.25"/>
  <sheetData>
    <row r="2" spans="3:7" x14ac:dyDescent="0.25">
      <c r="D2" t="s">
        <v>41</v>
      </c>
      <c r="E2" t="s">
        <v>42</v>
      </c>
      <c r="G2" t="s">
        <v>43</v>
      </c>
    </row>
    <row r="3" spans="3:7" x14ac:dyDescent="0.25">
      <c r="C3" t="s">
        <v>44</v>
      </c>
      <c r="D3">
        <v>300</v>
      </c>
      <c r="E3">
        <v>280</v>
      </c>
      <c r="G3">
        <f>D3*$D$7+E3*$E$7</f>
        <v>288</v>
      </c>
    </row>
    <row r="4" spans="3:7" x14ac:dyDescent="0.25">
      <c r="C4" t="s">
        <v>45</v>
      </c>
      <c r="D4">
        <v>340</v>
      </c>
      <c r="E4">
        <v>265</v>
      </c>
      <c r="G4">
        <f t="shared" ref="G4:G5" si="0">D4*$D$7+E4*$E$7</f>
        <v>295</v>
      </c>
    </row>
    <row r="5" spans="3:7" x14ac:dyDescent="0.25">
      <c r="C5" t="s">
        <v>46</v>
      </c>
      <c r="D5">
        <v>380</v>
      </c>
      <c r="E5">
        <v>210</v>
      </c>
      <c r="G5">
        <f t="shared" si="0"/>
        <v>278</v>
      </c>
    </row>
    <row r="7" spans="3:7" x14ac:dyDescent="0.25">
      <c r="C7" t="s">
        <v>47</v>
      </c>
      <c r="D7">
        <v>0.4</v>
      </c>
      <c r="E7">
        <v>0.6</v>
      </c>
    </row>
    <row r="9" spans="3:7" x14ac:dyDescent="0.25">
      <c r="D9">
        <f>MAX(D3:D5)</f>
        <v>380</v>
      </c>
      <c r="E9">
        <f>MAX(E3:E5)</f>
        <v>280</v>
      </c>
      <c r="G9">
        <f t="shared" ref="G9" si="1">D9*$D$7+E9*$E$7</f>
        <v>320</v>
      </c>
    </row>
    <row r="16" spans="3:7" x14ac:dyDescent="0.25">
      <c r="D16">
        <f>2*(1/2)^6</f>
        <v>3.125E-2</v>
      </c>
    </row>
    <row r="23" spans="3:3" x14ac:dyDescent="0.25">
      <c r="C23">
        <v>0.48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workbookViewId="0">
      <selection activeCell="D3" sqref="D3"/>
    </sheetView>
  </sheetViews>
  <sheetFormatPr defaultRowHeight="15" x14ac:dyDescent="0.25"/>
  <cols>
    <col min="1" max="16384" width="9.140625" style="18"/>
  </cols>
  <sheetData>
    <row r="4" spans="2:9" x14ac:dyDescent="0.25">
      <c r="B4" s="18">
        <v>3</v>
      </c>
      <c r="C4" s="18">
        <v>-2E-3</v>
      </c>
    </row>
    <row r="6" spans="2:9" x14ac:dyDescent="0.25">
      <c r="C6" s="18" t="s">
        <v>48</v>
      </c>
      <c r="D6" s="18" t="s">
        <v>49</v>
      </c>
      <c r="H6" s="18" t="s">
        <v>48</v>
      </c>
      <c r="I6" s="18" t="s">
        <v>49</v>
      </c>
    </row>
    <row r="7" spans="2:9" x14ac:dyDescent="0.25">
      <c r="B7" s="18">
        <v>0.47</v>
      </c>
      <c r="C7" s="18">
        <v>240</v>
      </c>
      <c r="D7" s="18">
        <f>$B$4*(1-EXP($C$4*C7))</f>
        <v>1.1436498245815776</v>
      </c>
      <c r="G7" s="18">
        <v>0.39</v>
      </c>
      <c r="H7" s="18">
        <v>235</v>
      </c>
      <c r="I7" s="18">
        <f>$B$4*(1-EXP($C$4*H7))</f>
        <v>1.1249931951518977</v>
      </c>
    </row>
    <row r="8" spans="2:9" x14ac:dyDescent="0.25">
      <c r="B8" s="18">
        <v>0.53</v>
      </c>
      <c r="C8" s="18">
        <v>0</v>
      </c>
      <c r="D8" s="18">
        <f>$B$4*(1-EXP($C$4*C8))</f>
        <v>0</v>
      </c>
      <c r="G8" s="18">
        <v>0.2</v>
      </c>
      <c r="H8" s="18">
        <v>100</v>
      </c>
      <c r="I8" s="18">
        <f>$B$4*(1-EXP($C$4*H8))</f>
        <v>0.54380774076605454</v>
      </c>
    </row>
    <row r="9" spans="2:9" x14ac:dyDescent="0.25">
      <c r="G9" s="18">
        <v>0.41</v>
      </c>
      <c r="H9" s="18">
        <v>0</v>
      </c>
      <c r="I9" s="18">
        <f>$B$4*(1-EXP($C$4*H9))</f>
        <v>0</v>
      </c>
    </row>
    <row r="10" spans="2:9" x14ac:dyDescent="0.25">
      <c r="C10" s="18" t="s">
        <v>50</v>
      </c>
      <c r="D10" s="18">
        <f>SUMPRODUCT(B7:B8,D7:D8)</f>
        <v>0.53751541755334142</v>
      </c>
    </row>
    <row r="11" spans="2:9" x14ac:dyDescent="0.25">
      <c r="H11" s="18" t="s">
        <v>50</v>
      </c>
      <c r="I11" s="18">
        <f>SUMPRODUCT(G7:G9,I7:I9)</f>
        <v>0.54750889426245097</v>
      </c>
    </row>
    <row r="12" spans="2:9" x14ac:dyDescent="0.25">
      <c r="C12" s="18" t="s">
        <v>51</v>
      </c>
      <c r="D12" s="18">
        <f>LN(1-D10/B4)/C4</f>
        <v>98.720727779484804</v>
      </c>
    </row>
    <row r="13" spans="2:9" x14ac:dyDescent="0.25">
      <c r="H13" s="18" t="s">
        <v>51</v>
      </c>
      <c r="I13" s="18">
        <f>LN(1-I11/B4)/C4</f>
        <v>100.75400141394309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D3" sqref="D3"/>
    </sheetView>
  </sheetViews>
  <sheetFormatPr defaultRowHeight="15" x14ac:dyDescent="0.25"/>
  <cols>
    <col min="1" max="1" width="2.28515625" customWidth="1"/>
    <col min="2" max="2" width="6.28515625" bestFit="1" customWidth="1"/>
    <col min="3" max="3" width="16.140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9" t="s">
        <v>52</v>
      </c>
    </row>
    <row r="2" spans="1:8" x14ac:dyDescent="0.25">
      <c r="A2" s="19" t="s">
        <v>53</v>
      </c>
    </row>
    <row r="3" spans="1:8" x14ac:dyDescent="0.25">
      <c r="A3" s="19" t="s">
        <v>54</v>
      </c>
    </row>
    <row r="6" spans="1:8" ht="15.75" thickBot="1" x14ac:dyDescent="0.3">
      <c r="A6" t="s">
        <v>55</v>
      </c>
    </row>
    <row r="7" spans="1:8" x14ac:dyDescent="0.25">
      <c r="B7" s="20"/>
      <c r="C7" s="20"/>
      <c r="D7" s="20" t="s">
        <v>56</v>
      </c>
      <c r="E7" s="20" t="s">
        <v>57</v>
      </c>
      <c r="F7" s="20" t="s">
        <v>58</v>
      </c>
      <c r="G7" s="20" t="s">
        <v>59</v>
      </c>
      <c r="H7" s="20" t="s">
        <v>59</v>
      </c>
    </row>
    <row r="8" spans="1:8" ht="15.75" thickBot="1" x14ac:dyDescent="0.3">
      <c r="B8" s="21" t="s">
        <v>60</v>
      </c>
      <c r="C8" s="21" t="s">
        <v>61</v>
      </c>
      <c r="D8" s="21" t="s">
        <v>62</v>
      </c>
      <c r="E8" s="21" t="s">
        <v>63</v>
      </c>
      <c r="F8" s="21" t="s">
        <v>64</v>
      </c>
      <c r="G8" s="21" t="s">
        <v>65</v>
      </c>
      <c r="H8" s="21" t="s">
        <v>66</v>
      </c>
    </row>
    <row r="9" spans="1:8" x14ac:dyDescent="0.25">
      <c r="B9" s="22" t="s">
        <v>67</v>
      </c>
      <c r="C9" s="22" t="s">
        <v>68</v>
      </c>
      <c r="D9" s="22">
        <v>0</v>
      </c>
      <c r="E9" s="22">
        <v>-66.666666666666629</v>
      </c>
      <c r="F9" s="22">
        <v>1500</v>
      </c>
      <c r="G9" s="22">
        <v>66.666666666666629</v>
      </c>
      <c r="H9" s="22">
        <v>1E+30</v>
      </c>
    </row>
    <row r="10" spans="1:8" x14ac:dyDescent="0.25">
      <c r="B10" s="22" t="s">
        <v>69</v>
      </c>
      <c r="C10" s="22" t="s">
        <v>70</v>
      </c>
      <c r="D10" s="22">
        <v>36</v>
      </c>
      <c r="E10" s="22">
        <v>0</v>
      </c>
      <c r="F10" s="22">
        <v>2000</v>
      </c>
      <c r="G10" s="22">
        <v>3833.333333333333</v>
      </c>
      <c r="H10" s="22">
        <v>55.555555555555614</v>
      </c>
    </row>
    <row r="11" spans="1:8" ht="15.75" thickBot="1" x14ac:dyDescent="0.3">
      <c r="B11" s="23" t="s">
        <v>71</v>
      </c>
      <c r="C11" s="23" t="s">
        <v>72</v>
      </c>
      <c r="D11" s="23">
        <v>13.333333333333332</v>
      </c>
      <c r="E11" s="23">
        <v>0</v>
      </c>
      <c r="F11" s="23">
        <v>1750</v>
      </c>
      <c r="G11" s="23">
        <v>50.000000000000057</v>
      </c>
      <c r="H11" s="23">
        <v>99.999999999999943</v>
      </c>
    </row>
    <row r="13" spans="1:8" ht="15.75" thickBot="1" x14ac:dyDescent="0.3">
      <c r="A13" t="s">
        <v>73</v>
      </c>
    </row>
    <row r="14" spans="1:8" x14ac:dyDescent="0.25">
      <c r="B14" s="20"/>
      <c r="C14" s="20"/>
      <c r="D14" s="20" t="s">
        <v>56</v>
      </c>
      <c r="E14" s="20" t="s">
        <v>74</v>
      </c>
      <c r="F14" s="20" t="s">
        <v>75</v>
      </c>
      <c r="G14" s="20" t="s">
        <v>59</v>
      </c>
      <c r="H14" s="20" t="s">
        <v>59</v>
      </c>
    </row>
    <row r="15" spans="1:8" ht="15.75" thickBot="1" x14ac:dyDescent="0.3">
      <c r="B15" s="21" t="s">
        <v>60</v>
      </c>
      <c r="C15" s="21" t="s">
        <v>61</v>
      </c>
      <c r="D15" s="21" t="s">
        <v>62</v>
      </c>
      <c r="E15" s="21" t="s">
        <v>76</v>
      </c>
      <c r="F15" s="21" t="s">
        <v>77</v>
      </c>
      <c r="G15" s="21" t="s">
        <v>65</v>
      </c>
      <c r="H15" s="21" t="s">
        <v>66</v>
      </c>
    </row>
    <row r="16" spans="1:8" x14ac:dyDescent="0.25">
      <c r="B16" s="22" t="s">
        <v>78</v>
      </c>
      <c r="C16" s="24" t="s">
        <v>79</v>
      </c>
      <c r="D16" s="22">
        <v>240000</v>
      </c>
      <c r="E16" s="22">
        <v>0.3833333333333333</v>
      </c>
      <c r="F16" s="22">
        <v>240000</v>
      </c>
      <c r="G16" s="22">
        <v>22337.662337662339</v>
      </c>
      <c r="H16" s="22">
        <v>40000</v>
      </c>
    </row>
    <row r="17" spans="2:8" x14ac:dyDescent="0.25">
      <c r="B17" s="22" t="s">
        <v>80</v>
      </c>
      <c r="C17" s="24" t="s">
        <v>81</v>
      </c>
      <c r="D17" s="22">
        <v>400</v>
      </c>
      <c r="E17" s="22">
        <v>8.3333333333333428</v>
      </c>
      <c r="F17" s="22">
        <v>400</v>
      </c>
      <c r="G17" s="22">
        <v>80</v>
      </c>
      <c r="H17" s="22">
        <v>48.450704225352126</v>
      </c>
    </row>
    <row r="18" spans="2:8" x14ac:dyDescent="0.25">
      <c r="B18" s="22" t="s">
        <v>82</v>
      </c>
      <c r="C18" s="24" t="s">
        <v>83</v>
      </c>
      <c r="D18" s="22">
        <v>23333.333333333332</v>
      </c>
      <c r="E18" s="22">
        <v>0</v>
      </c>
      <c r="F18" s="22">
        <v>45000</v>
      </c>
      <c r="G18" s="22">
        <v>1E+30</v>
      </c>
      <c r="H18" s="22">
        <v>21666.666666666668</v>
      </c>
    </row>
    <row r="19" spans="2:8" ht="15.75" thickBot="1" x14ac:dyDescent="0.3">
      <c r="B19" s="23" t="s">
        <v>84</v>
      </c>
      <c r="C19" s="25" t="s">
        <v>85</v>
      </c>
      <c r="D19" s="23">
        <v>142.66666666666666</v>
      </c>
      <c r="E19" s="23">
        <v>0</v>
      </c>
      <c r="F19" s="23">
        <v>200</v>
      </c>
      <c r="G19" s="23">
        <v>1E+30</v>
      </c>
      <c r="H19" s="23">
        <v>57.333333333333343</v>
      </c>
    </row>
    <row r="22" spans="2:8" x14ac:dyDescent="0.25">
      <c r="E22">
        <f>E17*50</f>
        <v>416.66666666666714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workbookViewId="0">
      <selection activeCell="D3" sqref="D3"/>
    </sheetView>
  </sheetViews>
  <sheetFormatPr defaultRowHeight="15" x14ac:dyDescent="0.25"/>
  <cols>
    <col min="2" max="2" width="15.7109375" customWidth="1"/>
    <col min="3" max="5" width="9.140625" style="1"/>
    <col min="6" max="6" width="4.42578125" customWidth="1"/>
    <col min="8" max="8" width="9.140625" style="1"/>
  </cols>
  <sheetData>
    <row r="2" spans="2:10" x14ac:dyDescent="0.25">
      <c r="C2" s="1" t="s">
        <v>86</v>
      </c>
      <c r="D2" s="1" t="s">
        <v>87</v>
      </c>
      <c r="E2" s="1" t="s">
        <v>40</v>
      </c>
      <c r="H2" s="1" t="s">
        <v>88</v>
      </c>
    </row>
    <row r="3" spans="2:10" x14ac:dyDescent="0.25">
      <c r="B3" t="s">
        <v>89</v>
      </c>
      <c r="C3" s="1">
        <v>1500</v>
      </c>
      <c r="D3" s="1">
        <v>2000</v>
      </c>
      <c r="E3" s="1">
        <v>1750</v>
      </c>
      <c r="H3" s="1">
        <f>SUMPRODUCT(C3:E3,$C$12:$E$12)</f>
        <v>95333.333333333328</v>
      </c>
    </row>
    <row r="5" spans="2:10" x14ac:dyDescent="0.25">
      <c r="B5" t="s">
        <v>90</v>
      </c>
    </row>
    <row r="6" spans="2:10" x14ac:dyDescent="0.25">
      <c r="C6" s="1">
        <v>4000</v>
      </c>
      <c r="D6" s="1">
        <v>5000</v>
      </c>
      <c r="E6" s="1">
        <v>4500</v>
      </c>
      <c r="F6" s="26" t="s">
        <v>91</v>
      </c>
      <c r="G6">
        <v>240000</v>
      </c>
      <c r="H6" s="1">
        <f>SUMPRODUCT(C6:E6,$C$12:$E$12)</f>
        <v>240000</v>
      </c>
    </row>
    <row r="7" spans="2:10" x14ac:dyDescent="0.25">
      <c r="C7" s="1">
        <v>4</v>
      </c>
      <c r="D7" s="1">
        <v>10</v>
      </c>
      <c r="E7" s="1">
        <v>3</v>
      </c>
      <c r="F7" s="26" t="s">
        <v>91</v>
      </c>
      <c r="G7">
        <v>400</v>
      </c>
      <c r="H7" s="1">
        <f>SUMPRODUCT(C7:E7,$C$12:$E$12)</f>
        <v>400</v>
      </c>
    </row>
    <row r="8" spans="2:10" x14ac:dyDescent="0.25">
      <c r="C8" s="1">
        <v>1000</v>
      </c>
      <c r="D8" s="1">
        <v>500</v>
      </c>
      <c r="E8" s="1">
        <v>400</v>
      </c>
      <c r="F8" s="26" t="s">
        <v>91</v>
      </c>
      <c r="G8">
        <v>45000</v>
      </c>
      <c r="H8" s="1">
        <f>SUMPRODUCT(C8:E8,$C$12:$E$12)</f>
        <v>23333.333333333332</v>
      </c>
    </row>
    <row r="9" spans="2:10" x14ac:dyDescent="0.25">
      <c r="C9" s="1">
        <v>0</v>
      </c>
      <c r="D9" s="1">
        <v>1</v>
      </c>
      <c r="E9" s="1">
        <v>8</v>
      </c>
      <c r="F9" s="26" t="s">
        <v>91</v>
      </c>
      <c r="G9">
        <v>200</v>
      </c>
      <c r="H9" s="1">
        <f>SUMPRODUCT(C9:E9,$C$12:$E$12)</f>
        <v>142.66666666666666</v>
      </c>
    </row>
    <row r="11" spans="2:10" x14ac:dyDescent="0.25">
      <c r="G11" s="27" t="s">
        <v>92</v>
      </c>
      <c r="H11" s="28"/>
      <c r="I11" s="27"/>
      <c r="J11" s="27"/>
    </row>
    <row r="12" spans="2:10" x14ac:dyDescent="0.25">
      <c r="B12" t="s">
        <v>93</v>
      </c>
      <c r="C12" s="1">
        <v>0</v>
      </c>
      <c r="D12" s="1">
        <v>36</v>
      </c>
      <c r="E12" s="1">
        <v>13.333333333333332</v>
      </c>
      <c r="G12" s="27" t="s">
        <v>94</v>
      </c>
    </row>
    <row r="13" spans="2:10" x14ac:dyDescent="0.25">
      <c r="G13" s="27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 Output</vt:lpstr>
      <vt:lpstr>B-P Output</vt:lpstr>
      <vt:lpstr>B-P Test</vt:lpstr>
      <vt:lpstr>VIF-Trucks</vt:lpstr>
      <vt:lpstr>Regression Data</vt:lpstr>
      <vt:lpstr>DecisionMaking</vt:lpstr>
      <vt:lpstr>Cert Equiv</vt:lpstr>
      <vt:lpstr>Sensitivity Report 1</vt:lpstr>
      <vt:lpstr>LinProg-Video</vt:lpstr>
      <vt:lpstr>LinProg-Better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cwright</dc:creator>
  <cp:lastModifiedBy>Christopher Wright</cp:lastModifiedBy>
  <dcterms:created xsi:type="dcterms:W3CDTF">2011-04-18T18:36:34Z</dcterms:created>
  <dcterms:modified xsi:type="dcterms:W3CDTF">2017-07-21T20:20:22Z</dcterms:modified>
</cp:coreProperties>
</file>