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right\Documents\"/>
    </mc:Choice>
  </mc:AlternateContent>
  <bookViews>
    <workbookView xWindow="0" yWindow="0" windowWidth="15360" windowHeight="7500" activeTab="16"/>
  </bookViews>
  <sheets>
    <sheet name="Sensitivity Report 1" sheetId="7" r:id="rId1"/>
    <sheet name="Ex-Small" sheetId="6" r:id="rId2"/>
    <sheet name="Sensitivity Report 2" sheetId="9" r:id="rId3"/>
    <sheet name="Sensitivity Report 5" sheetId="13" r:id="rId4"/>
    <sheet name="EX-Large" sheetId="8" r:id="rId5"/>
    <sheet name="Sensitivity Report 3" sheetId="11" r:id="rId6"/>
    <sheet name="Sensitivity Report 6" sheetId="14" r:id="rId7"/>
    <sheet name="IC" sheetId="10" r:id="rId8"/>
    <sheet name="Sensitivity Report 7" sheetId="15" r:id="rId9"/>
    <sheet name="Ex-Transportation" sheetId="1" r:id="rId10"/>
    <sheet name="Sensitivity Report 8" sheetId="16" r:id="rId11"/>
    <sheet name="IC-Airline" sheetId="5" r:id="rId12"/>
    <sheet name="IC-Investment-WithoutIssue" sheetId="18" r:id="rId13"/>
    <sheet name="IC-Investment" sheetId="2" r:id="rId14"/>
    <sheet name="Sensitivity Report 9" sheetId="17" r:id="rId15"/>
    <sheet name="ReqTellers" sheetId="4" r:id="rId16"/>
    <sheet name="IC-Scheduling" sheetId="3" r:id="rId17"/>
  </sheets>
  <definedNames>
    <definedName name="solver_adj" localSheetId="4" hidden="1">'EX-Large'!$C$10:$E$10</definedName>
    <definedName name="solver_adj" localSheetId="1" hidden="1">'Ex-Small'!$C$14:$D$14</definedName>
    <definedName name="solver_adj" localSheetId="9" hidden="1">'Ex-Transportation'!$C$10:$G$12</definedName>
    <definedName name="solver_adj" localSheetId="7" hidden="1">IC!$C$11:$E$11</definedName>
    <definedName name="solver_adj" localSheetId="11" hidden="1">'IC-Airline'!$D$16:$AG$16</definedName>
    <definedName name="solver_adj" localSheetId="13" hidden="1">'IC-Investment'!$E$4:$E$7</definedName>
    <definedName name="solver_adj" localSheetId="12" hidden="1">'IC-Investment-WithoutIssue'!$G$15:$J$15</definedName>
    <definedName name="solver_adj" localSheetId="16" hidden="1">'IC-Scheduling'!$E$13:$J$13</definedName>
    <definedName name="solver_cvg" localSheetId="4" hidden="1">0.0001</definedName>
    <definedName name="solver_cvg" localSheetId="1" hidden="1">0.0001</definedName>
    <definedName name="solver_cvg" localSheetId="9" hidden="1">0.0001</definedName>
    <definedName name="solver_cvg" localSheetId="7" hidden="1">0.0001</definedName>
    <definedName name="solver_cvg" localSheetId="11" hidden="1">0.0001</definedName>
    <definedName name="solver_cvg" localSheetId="13" hidden="1">0.0001</definedName>
    <definedName name="solver_cvg" localSheetId="12" hidden="1">0.0001</definedName>
    <definedName name="solver_cvg" localSheetId="16" hidden="1">0.0001</definedName>
    <definedName name="solver_drv" localSheetId="4" hidden="1">1</definedName>
    <definedName name="solver_drv" localSheetId="1" hidden="1">1</definedName>
    <definedName name="solver_drv" localSheetId="9" hidden="1">2</definedName>
    <definedName name="solver_drv" localSheetId="7" hidden="1">1</definedName>
    <definedName name="solver_drv" localSheetId="11" hidden="1">1</definedName>
    <definedName name="solver_drv" localSheetId="13" hidden="1">1</definedName>
    <definedName name="solver_drv" localSheetId="12" hidden="1">1</definedName>
    <definedName name="solver_drv" localSheetId="16" hidden="1">2</definedName>
    <definedName name="solver_eng" localSheetId="4" hidden="1">2</definedName>
    <definedName name="solver_eng" localSheetId="1" hidden="1">2</definedName>
    <definedName name="solver_eng" localSheetId="9" hidden="1">2</definedName>
    <definedName name="solver_eng" localSheetId="7" hidden="1">2</definedName>
    <definedName name="solver_eng" localSheetId="11" hidden="1">2</definedName>
    <definedName name="solver_eng" localSheetId="13" hidden="1">2</definedName>
    <definedName name="solver_eng" localSheetId="12" hidden="1">2</definedName>
    <definedName name="solver_eng" localSheetId="16" hidden="1">2</definedName>
    <definedName name="solver_est" localSheetId="4" hidden="1">1</definedName>
    <definedName name="solver_est" localSheetId="1" hidden="1">1</definedName>
    <definedName name="solver_est" localSheetId="9" hidden="1">1</definedName>
    <definedName name="solver_est" localSheetId="7" hidden="1">1</definedName>
    <definedName name="solver_est" localSheetId="11" hidden="1">1</definedName>
    <definedName name="solver_est" localSheetId="13" hidden="1">1</definedName>
    <definedName name="solver_est" localSheetId="12" hidden="1">1</definedName>
    <definedName name="solver_est" localSheetId="16" hidden="1">1</definedName>
    <definedName name="solver_itr" localSheetId="4" hidden="1">2147483647</definedName>
    <definedName name="solver_itr" localSheetId="1" hidden="1">2147483647</definedName>
    <definedName name="solver_itr" localSheetId="9" hidden="1">2147483647</definedName>
    <definedName name="solver_itr" localSheetId="7" hidden="1">2147483647</definedName>
    <definedName name="solver_itr" localSheetId="11" hidden="1">2147483647</definedName>
    <definedName name="solver_itr" localSheetId="13" hidden="1">2147483647</definedName>
    <definedName name="solver_itr" localSheetId="12" hidden="1">2147483647</definedName>
    <definedName name="solver_itr" localSheetId="16" hidden="1">2147483647</definedName>
    <definedName name="solver_lhs1" localSheetId="4" hidden="1">'EX-Large'!$G$6:$G$8</definedName>
    <definedName name="solver_lhs1" localSheetId="1" hidden="1">'Ex-Small'!$F$10</definedName>
    <definedName name="solver_lhs1" localSheetId="9" hidden="1">'Ex-Transportation'!$C$13:$G$13</definedName>
    <definedName name="solver_lhs1" localSheetId="7" hidden="1">IC!$G$6</definedName>
    <definedName name="solver_lhs1" localSheetId="11" hidden="1">'IC-Airline'!$AI$7:$AI$12</definedName>
    <definedName name="solver_lhs1" localSheetId="13" hidden="1">'IC-Investment'!$G$7</definedName>
    <definedName name="solver_lhs1" localSheetId="12" hidden="1">'IC-Investment-WithoutIssue'!$L$12:$L$13</definedName>
    <definedName name="solver_lhs1" localSheetId="16" hidden="1">'IC-Scheduling'!$E$20</definedName>
    <definedName name="solver_lhs2" localSheetId="1" hidden="1">'Ex-Small'!$F$9</definedName>
    <definedName name="solver_lhs2" localSheetId="9" hidden="1">'Ex-Transportation'!$H$10:$H$12</definedName>
    <definedName name="solver_lhs2" localSheetId="7" hidden="1">IC!$G$7</definedName>
    <definedName name="solver_lhs2" localSheetId="11" hidden="1">'IC-Airline'!$D$16:$AG$16</definedName>
    <definedName name="solver_lhs2" localSheetId="13" hidden="1">'IC-Investment'!$G$4</definedName>
    <definedName name="solver_lhs2" localSheetId="12" hidden="1">'IC-Investment-WithoutIssue'!$L$7:$L$11</definedName>
    <definedName name="solver_lhs2" localSheetId="16" hidden="1">'IC-Scheduling'!$M$3:$M$10</definedName>
    <definedName name="solver_lhs3" localSheetId="1" hidden="1">'Ex-Small'!$F$9</definedName>
    <definedName name="solver_lhs3" localSheetId="9" hidden="1">'Ex-Transportation'!#REF!</definedName>
    <definedName name="solver_lhs3" localSheetId="7" hidden="1">IC!$G$8</definedName>
    <definedName name="solver_lhs3" localSheetId="11" hidden="1">'IC-Airline'!#REF!</definedName>
    <definedName name="solver_lhs3" localSheetId="13" hidden="1">'IC-Investment'!$E$4:$E$7</definedName>
    <definedName name="solver_lhs4" localSheetId="1" hidden="1">'Ex-Small'!$F$9</definedName>
    <definedName name="solver_lhs4" localSheetId="13" hidden="1">'IC-Investment'!$E$8</definedName>
    <definedName name="solver_lhs5" localSheetId="13" hidden="1">'IC-Investment'!$E$8</definedName>
    <definedName name="solver_lhs6" localSheetId="13" hidden="1">'IC-Investment'!$E$8</definedName>
    <definedName name="solver_mip" localSheetId="4" hidden="1">2147483647</definedName>
    <definedName name="solver_mip" localSheetId="1" hidden="1">2147483647</definedName>
    <definedName name="solver_mip" localSheetId="9" hidden="1">2147483647</definedName>
    <definedName name="solver_mip" localSheetId="7" hidden="1">2147483647</definedName>
    <definedName name="solver_mip" localSheetId="11" hidden="1">2147483647</definedName>
    <definedName name="solver_mip" localSheetId="13" hidden="1">2147483647</definedName>
    <definedName name="solver_mip" localSheetId="12" hidden="1">2147483647</definedName>
    <definedName name="solver_mip" localSheetId="16" hidden="1">2147483647</definedName>
    <definedName name="solver_mni" localSheetId="4" hidden="1">30</definedName>
    <definedName name="solver_mni" localSheetId="1" hidden="1">30</definedName>
    <definedName name="solver_mni" localSheetId="9" hidden="1">30</definedName>
    <definedName name="solver_mni" localSheetId="7" hidden="1">30</definedName>
    <definedName name="solver_mni" localSheetId="11" hidden="1">30</definedName>
    <definedName name="solver_mni" localSheetId="13" hidden="1">30</definedName>
    <definedName name="solver_mni" localSheetId="12" hidden="1">30</definedName>
    <definedName name="solver_mni" localSheetId="16" hidden="1">30</definedName>
    <definedName name="solver_mrt" localSheetId="4" hidden="1">0.075</definedName>
    <definedName name="solver_mrt" localSheetId="1" hidden="1">0.075</definedName>
    <definedName name="solver_mrt" localSheetId="9" hidden="1">0.075</definedName>
    <definedName name="solver_mrt" localSheetId="7" hidden="1">0.075</definedName>
    <definedName name="solver_mrt" localSheetId="11" hidden="1">0.075</definedName>
    <definedName name="solver_mrt" localSheetId="13" hidden="1">0.075</definedName>
    <definedName name="solver_mrt" localSheetId="12" hidden="1">0.075</definedName>
    <definedName name="solver_mrt" localSheetId="16" hidden="1">0.075</definedName>
    <definedName name="solver_msl" localSheetId="4" hidden="1">2</definedName>
    <definedName name="solver_msl" localSheetId="1" hidden="1">2</definedName>
    <definedName name="solver_msl" localSheetId="9" hidden="1">2</definedName>
    <definedName name="solver_msl" localSheetId="7" hidden="1">2</definedName>
    <definedName name="solver_msl" localSheetId="11" hidden="1">2</definedName>
    <definedName name="solver_msl" localSheetId="13" hidden="1">2</definedName>
    <definedName name="solver_msl" localSheetId="12" hidden="1">2</definedName>
    <definedName name="solver_msl" localSheetId="16" hidden="1">2</definedName>
    <definedName name="solver_neg" localSheetId="4" hidden="1">1</definedName>
    <definedName name="solver_neg" localSheetId="1" hidden="1">1</definedName>
    <definedName name="solver_neg" localSheetId="9" hidden="1">1</definedName>
    <definedName name="solver_neg" localSheetId="7" hidden="1">1</definedName>
    <definedName name="solver_neg" localSheetId="11" hidden="1">1</definedName>
    <definedName name="solver_neg" localSheetId="13" hidden="1">1</definedName>
    <definedName name="solver_neg" localSheetId="12" hidden="1">1</definedName>
    <definedName name="solver_neg" localSheetId="16" hidden="1">1</definedName>
    <definedName name="solver_nod" localSheetId="4" hidden="1">2147483647</definedName>
    <definedName name="solver_nod" localSheetId="1" hidden="1">2147483647</definedName>
    <definedName name="solver_nod" localSheetId="9" hidden="1">2147483647</definedName>
    <definedName name="solver_nod" localSheetId="7" hidden="1">2147483647</definedName>
    <definedName name="solver_nod" localSheetId="11" hidden="1">2147483647</definedName>
    <definedName name="solver_nod" localSheetId="13" hidden="1">2147483647</definedName>
    <definedName name="solver_nod" localSheetId="12" hidden="1">2147483647</definedName>
    <definedName name="solver_nod" localSheetId="16" hidden="1">2147483647</definedName>
    <definedName name="solver_num" localSheetId="4" hidden="1">1</definedName>
    <definedName name="solver_num" localSheetId="1" hidden="1">2</definedName>
    <definedName name="solver_num" localSheetId="9" hidden="1">2</definedName>
    <definedName name="solver_num" localSheetId="7" hidden="1">3</definedName>
    <definedName name="solver_num" localSheetId="11" hidden="1">2</definedName>
    <definedName name="solver_num" localSheetId="13" hidden="1">4</definedName>
    <definedName name="solver_num" localSheetId="12" hidden="1">2</definedName>
    <definedName name="solver_num" localSheetId="16" hidden="1">2</definedName>
    <definedName name="solver_nwt" localSheetId="4" hidden="1">1</definedName>
    <definedName name="solver_nwt" localSheetId="1" hidden="1">1</definedName>
    <definedName name="solver_nwt" localSheetId="9" hidden="1">1</definedName>
    <definedName name="solver_nwt" localSheetId="7" hidden="1">1</definedName>
    <definedName name="solver_nwt" localSheetId="11" hidden="1">1</definedName>
    <definedName name="solver_nwt" localSheetId="13" hidden="1">1</definedName>
    <definedName name="solver_nwt" localSheetId="12" hidden="1">1</definedName>
    <definedName name="solver_nwt" localSheetId="16" hidden="1">1</definedName>
    <definedName name="solver_opt" localSheetId="4" hidden="1">'EX-Large'!$G$3</definedName>
    <definedName name="solver_opt" localSheetId="1" hidden="1">'Ex-Small'!$F$6</definedName>
    <definedName name="solver_opt" localSheetId="9" hidden="1">'Ex-Transportation'!$C$19</definedName>
    <definedName name="solver_opt" localSheetId="7" hidden="1">IC!$G$3</definedName>
    <definedName name="solver_opt" localSheetId="11" hidden="1">'IC-Airline'!$D$18</definedName>
    <definedName name="solver_opt" localSheetId="13" hidden="1">'IC-Investment'!$E$10</definedName>
    <definedName name="solver_opt" localSheetId="12" hidden="1">'IC-Investment-WithoutIssue'!$L$4</definedName>
    <definedName name="solver_opt" localSheetId="16" hidden="1">'IC-Scheduling'!$E$16</definedName>
    <definedName name="solver_pre" localSheetId="4" hidden="1">0.000001</definedName>
    <definedName name="solver_pre" localSheetId="1" hidden="1">0.000001</definedName>
    <definedName name="solver_pre" localSheetId="9" hidden="1">0.000001</definedName>
    <definedName name="solver_pre" localSheetId="7" hidden="1">0.000001</definedName>
    <definedName name="solver_pre" localSheetId="11" hidden="1">0.000001</definedName>
    <definedName name="solver_pre" localSheetId="13" hidden="1">0.000001</definedName>
    <definedName name="solver_pre" localSheetId="12" hidden="1">0.000001</definedName>
    <definedName name="solver_pre" localSheetId="16" hidden="1">0.000001</definedName>
    <definedName name="solver_rbv" localSheetId="4" hidden="1">1</definedName>
    <definedName name="solver_rbv" localSheetId="1" hidden="1">1</definedName>
    <definedName name="solver_rbv" localSheetId="9" hidden="1">2</definedName>
    <definedName name="solver_rbv" localSheetId="7" hidden="1">1</definedName>
    <definedName name="solver_rbv" localSheetId="11" hidden="1">1</definedName>
    <definedName name="solver_rbv" localSheetId="13" hidden="1">1</definedName>
    <definedName name="solver_rbv" localSheetId="12" hidden="1">1</definedName>
    <definedName name="solver_rbv" localSheetId="16" hidden="1">2</definedName>
    <definedName name="solver_rel1" localSheetId="4" hidden="1">1</definedName>
    <definedName name="solver_rel1" localSheetId="1" hidden="1">1</definedName>
    <definedName name="solver_rel1" localSheetId="9" hidden="1">3</definedName>
    <definedName name="solver_rel1" localSheetId="7" hidden="1">1</definedName>
    <definedName name="solver_rel1" localSheetId="11" hidden="1">1</definedName>
    <definedName name="solver_rel1" localSheetId="13" hidden="1">3</definedName>
    <definedName name="solver_rel1" localSheetId="12" hidden="1">3</definedName>
    <definedName name="solver_rel1" localSheetId="16" hidden="1">1</definedName>
    <definedName name="solver_rel2" localSheetId="1" hidden="1">1</definedName>
    <definedName name="solver_rel2" localSheetId="9" hidden="1">1</definedName>
    <definedName name="solver_rel2" localSheetId="7" hidden="1">1</definedName>
    <definedName name="solver_rel2" localSheetId="11" hidden="1">1</definedName>
    <definedName name="solver_rel2" localSheetId="13" hidden="1">3</definedName>
    <definedName name="solver_rel2" localSheetId="12" hidden="1">1</definedName>
    <definedName name="solver_rel2" localSheetId="16" hidden="1">3</definedName>
    <definedName name="solver_rel3" localSheetId="1" hidden="1">1</definedName>
    <definedName name="solver_rel3" localSheetId="9" hidden="1">1</definedName>
    <definedName name="solver_rel3" localSheetId="7" hidden="1">1</definedName>
    <definedName name="solver_rel3" localSheetId="11" hidden="1">1</definedName>
    <definedName name="solver_rel3" localSheetId="13" hidden="1">1</definedName>
    <definedName name="solver_rel4" localSheetId="1" hidden="1">1</definedName>
    <definedName name="solver_rel4" localSheetId="13" hidden="1">1</definedName>
    <definedName name="solver_rel5" localSheetId="13" hidden="1">1</definedName>
    <definedName name="solver_rel6" localSheetId="13" hidden="1">1</definedName>
    <definedName name="solver_rhs1" localSheetId="4" hidden="1">'EX-Large'!$I$6:$I$8</definedName>
    <definedName name="solver_rhs1" localSheetId="1" hidden="1">'Ex-Small'!$H$10</definedName>
    <definedName name="solver_rhs1" localSheetId="9" hidden="1">'Ex-Transportation'!$C$15:$G$15</definedName>
    <definedName name="solver_rhs1" localSheetId="7" hidden="1">IC!$I$6</definedName>
    <definedName name="solver_rhs1" localSheetId="11" hidden="1">'IC-Airline'!$AK$7:$AK$12</definedName>
    <definedName name="solver_rhs1" localSheetId="13" hidden="1">'IC-Investment'!$I$7</definedName>
    <definedName name="solver_rhs1" localSheetId="12" hidden="1">'IC-Investment-WithoutIssue'!$N$12:$N$13</definedName>
    <definedName name="solver_rhs1" localSheetId="16" hidden="1">'IC-Scheduling'!$G$20</definedName>
    <definedName name="solver_rhs2" localSheetId="1" hidden="1">'Ex-Small'!$H$9</definedName>
    <definedName name="solver_rhs2" localSheetId="9" hidden="1">'Ex-Transportation'!$J$10:$J$12</definedName>
    <definedName name="solver_rhs2" localSheetId="7" hidden="1">IC!$I$7</definedName>
    <definedName name="solver_rhs2" localSheetId="11" hidden="1">'IC-Airline'!$D$14:$AG$14</definedName>
    <definedName name="solver_rhs2" localSheetId="13" hidden="1">'IC-Investment'!$I$4</definedName>
    <definedName name="solver_rhs2" localSheetId="12" hidden="1">'IC-Investment-WithoutIssue'!$N$7:$N$11</definedName>
    <definedName name="solver_rhs2" localSheetId="16" hidden="1">'IC-Scheduling'!$C$3:$C$10</definedName>
    <definedName name="solver_rhs3" localSheetId="1" hidden="1">'Ex-Small'!$H$9</definedName>
    <definedName name="solver_rhs3" localSheetId="9" hidden="1">'Ex-Transportation'!#REF!</definedName>
    <definedName name="solver_rhs3" localSheetId="7" hidden="1">IC!$I$8</definedName>
    <definedName name="solver_rhs3" localSheetId="11" hidden="1">'IC-Airline'!$AK$7:$AK$12</definedName>
    <definedName name="solver_rhs3" localSheetId="13" hidden="1">'IC-Investment'!$D$4:$D$7</definedName>
    <definedName name="solver_rhs4" localSheetId="1" hidden="1">'Ex-Small'!$H$9</definedName>
    <definedName name="solver_rhs4" localSheetId="13" hidden="1">'IC-Investment'!$E$9</definedName>
    <definedName name="solver_rhs5" localSheetId="13" hidden="1">'IC-Investment'!$E$9</definedName>
    <definedName name="solver_rhs6" localSheetId="13" hidden="1">'IC-Investment'!$E$9</definedName>
    <definedName name="solver_rlx" localSheetId="4" hidden="1">2</definedName>
    <definedName name="solver_rlx" localSheetId="1" hidden="1">2</definedName>
    <definedName name="solver_rlx" localSheetId="9" hidden="1">2</definedName>
    <definedName name="solver_rlx" localSheetId="7" hidden="1">2</definedName>
    <definedName name="solver_rlx" localSheetId="11" hidden="1">2</definedName>
    <definedName name="solver_rlx" localSheetId="13" hidden="1">2</definedName>
    <definedName name="solver_rlx" localSheetId="12" hidden="1">2</definedName>
    <definedName name="solver_rlx" localSheetId="16" hidden="1">2</definedName>
    <definedName name="solver_rsd" localSheetId="4" hidden="1">0</definedName>
    <definedName name="solver_rsd" localSheetId="1" hidden="1">0</definedName>
    <definedName name="solver_rsd" localSheetId="9" hidden="1">0</definedName>
    <definedName name="solver_rsd" localSheetId="7" hidden="1">0</definedName>
    <definedName name="solver_rsd" localSheetId="11" hidden="1">0</definedName>
    <definedName name="solver_rsd" localSheetId="13" hidden="1">0</definedName>
    <definedName name="solver_rsd" localSheetId="12" hidden="1">0</definedName>
    <definedName name="solver_rsd" localSheetId="16" hidden="1">0</definedName>
    <definedName name="solver_scl" localSheetId="4" hidden="1">1</definedName>
    <definedName name="solver_scl" localSheetId="1" hidden="1">1</definedName>
    <definedName name="solver_scl" localSheetId="9" hidden="1">2</definedName>
    <definedName name="solver_scl" localSheetId="7" hidden="1">1</definedName>
    <definedName name="solver_scl" localSheetId="11" hidden="1">1</definedName>
    <definedName name="solver_scl" localSheetId="13" hidden="1">1</definedName>
    <definedName name="solver_scl" localSheetId="12" hidden="1">1</definedName>
    <definedName name="solver_scl" localSheetId="16" hidden="1">2</definedName>
    <definedName name="solver_sho" localSheetId="4" hidden="1">2</definedName>
    <definedName name="solver_sho" localSheetId="1" hidden="1">2</definedName>
    <definedName name="solver_sho" localSheetId="9" hidden="1">2</definedName>
    <definedName name="solver_sho" localSheetId="7" hidden="1">2</definedName>
    <definedName name="solver_sho" localSheetId="11" hidden="1">2</definedName>
    <definedName name="solver_sho" localSheetId="13" hidden="1">2</definedName>
    <definedName name="solver_sho" localSheetId="12" hidden="1">2</definedName>
    <definedName name="solver_sho" localSheetId="16" hidden="1">2</definedName>
    <definedName name="solver_ssz" localSheetId="4" hidden="1">100</definedName>
    <definedName name="solver_ssz" localSheetId="1" hidden="1">100</definedName>
    <definedName name="solver_ssz" localSheetId="9" hidden="1">100</definedName>
    <definedName name="solver_ssz" localSheetId="7" hidden="1">100</definedName>
    <definedName name="solver_ssz" localSheetId="11" hidden="1">100</definedName>
    <definedName name="solver_ssz" localSheetId="13" hidden="1">100</definedName>
    <definedName name="solver_ssz" localSheetId="12" hidden="1">100</definedName>
    <definedName name="solver_ssz" localSheetId="16" hidden="1">100</definedName>
    <definedName name="solver_tim" localSheetId="4" hidden="1">2147483647</definedName>
    <definedName name="solver_tim" localSheetId="1" hidden="1">2147483647</definedName>
    <definedName name="solver_tim" localSheetId="9" hidden="1">2147483647</definedName>
    <definedName name="solver_tim" localSheetId="7" hidden="1">2147483647</definedName>
    <definedName name="solver_tim" localSheetId="11" hidden="1">2147483647</definedName>
    <definedName name="solver_tim" localSheetId="13" hidden="1">2147483647</definedName>
    <definedName name="solver_tim" localSheetId="12" hidden="1">2147483647</definedName>
    <definedName name="solver_tim" localSheetId="16" hidden="1">2147483647</definedName>
    <definedName name="solver_tol" localSheetId="4" hidden="1">0.01</definedName>
    <definedName name="solver_tol" localSheetId="1" hidden="1">0.01</definedName>
    <definedName name="solver_tol" localSheetId="9" hidden="1">0.01</definedName>
    <definedName name="solver_tol" localSheetId="7" hidden="1">0.01</definedName>
    <definedName name="solver_tol" localSheetId="11" hidden="1">0.01</definedName>
    <definedName name="solver_tol" localSheetId="13" hidden="1">0.01</definedName>
    <definedName name="solver_tol" localSheetId="12" hidden="1">0.01</definedName>
    <definedName name="solver_tol" localSheetId="16" hidden="1">0.01</definedName>
    <definedName name="solver_typ" localSheetId="4" hidden="1">1</definedName>
    <definedName name="solver_typ" localSheetId="1" hidden="1">1</definedName>
    <definedName name="solver_typ" localSheetId="9" hidden="1">2</definedName>
    <definedName name="solver_typ" localSheetId="7" hidden="1">1</definedName>
    <definedName name="solver_typ" localSheetId="11" hidden="1">1</definedName>
    <definedName name="solver_typ" localSheetId="13" hidden="1">1</definedName>
    <definedName name="solver_typ" localSheetId="12" hidden="1">1</definedName>
    <definedName name="solver_typ" localSheetId="16" hidden="1">2</definedName>
    <definedName name="solver_val" localSheetId="4" hidden="1">0</definedName>
    <definedName name="solver_val" localSheetId="1" hidden="1">0</definedName>
    <definedName name="solver_val" localSheetId="9" hidden="1">0</definedName>
    <definedName name="solver_val" localSheetId="7" hidden="1">0</definedName>
    <definedName name="solver_val" localSheetId="11" hidden="1">0</definedName>
    <definedName name="solver_val" localSheetId="13" hidden="1">0</definedName>
    <definedName name="solver_val" localSheetId="12" hidden="1">0</definedName>
    <definedName name="solver_val" localSheetId="16" hidden="1">0</definedName>
    <definedName name="solver_ver" localSheetId="4" hidden="1">3</definedName>
    <definedName name="solver_ver" localSheetId="1" hidden="1">3</definedName>
    <definedName name="solver_ver" localSheetId="9" hidden="1">3</definedName>
    <definedName name="solver_ver" localSheetId="7" hidden="1">3</definedName>
    <definedName name="solver_ver" localSheetId="11" hidden="1">3</definedName>
    <definedName name="solver_ver" localSheetId="13" hidden="1">3</definedName>
    <definedName name="solver_ver" localSheetId="12" hidden="1">3</definedName>
    <definedName name="solver_ver" localSheetId="16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G4" i="2"/>
  <c r="I6" i="8"/>
  <c r="L13" i="18"/>
  <c r="L12" i="18"/>
  <c r="N11" i="18"/>
  <c r="L11" i="18"/>
  <c r="N10" i="18"/>
  <c r="L10" i="18"/>
  <c r="N9" i="18"/>
  <c r="L9" i="18"/>
  <c r="N8" i="18"/>
  <c r="L8" i="18"/>
  <c r="L7" i="18"/>
  <c r="G4" i="18" a="1"/>
  <c r="I4" i="18" s="1"/>
  <c r="J4" i="18" l="1"/>
  <c r="G4" i="18"/>
  <c r="L4" i="18" s="1"/>
  <c r="H4" i="18"/>
  <c r="N3" i="3" l="1"/>
  <c r="N4" i="3"/>
  <c r="N5" i="3"/>
  <c r="N6" i="3"/>
  <c r="N7" i="3"/>
  <c r="N8" i="3"/>
  <c r="N9" i="3"/>
  <c r="N10" i="3"/>
  <c r="N2" i="3"/>
  <c r="M4" i="3"/>
  <c r="M5" i="3"/>
  <c r="M6" i="3"/>
  <c r="M7" i="3"/>
  <c r="M8" i="3"/>
  <c r="M9" i="3"/>
  <c r="M10" i="3"/>
  <c r="M3" i="3"/>
  <c r="E16" i="3"/>
  <c r="E19" i="3"/>
  <c r="E20" i="3" s="1"/>
  <c r="C11" i="3"/>
  <c r="E8" i="2"/>
  <c r="E10" i="2"/>
  <c r="AI8" i="5"/>
  <c r="AI9" i="5"/>
  <c r="AI10" i="5"/>
  <c r="AI11" i="5"/>
  <c r="AI12" i="5"/>
  <c r="AI7" i="5"/>
  <c r="D18" i="5"/>
  <c r="D17" i="1"/>
  <c r="E17" i="1"/>
  <c r="F17" i="1"/>
  <c r="G17" i="1"/>
  <c r="C17" i="1"/>
  <c r="D13" i="1"/>
  <c r="E13" i="1"/>
  <c r="F13" i="1"/>
  <c r="G13" i="1"/>
  <c r="C13" i="1"/>
  <c r="H11" i="1"/>
  <c r="H12" i="1"/>
  <c r="H10" i="1"/>
  <c r="B11" i="1"/>
  <c r="B12" i="1"/>
  <c r="B10" i="1"/>
  <c r="D9" i="1"/>
  <c r="E9" i="1"/>
  <c r="F9" i="1"/>
  <c r="G9" i="1"/>
  <c r="C9" i="1"/>
  <c r="C8" i="1"/>
  <c r="G6" i="10"/>
  <c r="G7" i="10"/>
  <c r="G8" i="10"/>
  <c r="G3" i="10"/>
  <c r="I7" i="2" l="1"/>
  <c r="I4" i="2"/>
  <c r="E11" i="2"/>
  <c r="C19" i="1"/>
  <c r="I7" i="8" l="1"/>
  <c r="I8" i="8"/>
  <c r="G6" i="8"/>
  <c r="G7" i="8"/>
  <c r="G8" i="8"/>
  <c r="G3" i="8"/>
  <c r="C16" i="7" l="1"/>
  <c r="C15" i="7"/>
  <c r="F6" i="6"/>
  <c r="F10" i="6"/>
  <c r="F11" i="6"/>
  <c r="F12" i="6"/>
  <c r="F9" i="6"/>
  <c r="H10" i="6"/>
  <c r="H9" i="6"/>
</calcChain>
</file>

<file path=xl/sharedStrings.xml><?xml version="1.0" encoding="utf-8"?>
<sst xmlns="http://schemas.openxmlformats.org/spreadsheetml/2006/main" count="741" uniqueCount="330">
  <si>
    <t>Location</t>
  </si>
  <si>
    <t>East</t>
  </si>
  <si>
    <t>West</t>
  </si>
  <si>
    <t>North</t>
  </si>
  <si>
    <t>South</t>
  </si>
  <si>
    <t>Middle</t>
  </si>
  <si>
    <t>Biggrow</t>
  </si>
  <si>
    <t>Cashcow</t>
  </si>
  <si>
    <t>Dairygood</t>
  </si>
  <si>
    <t>Investment</t>
  </si>
  <si>
    <t>Trade Credit</t>
  </si>
  <si>
    <t>Corporate Bonds</t>
  </si>
  <si>
    <t>Gold Stocks</t>
  </si>
  <si>
    <t>Construction Loans</t>
  </si>
  <si>
    <t>Return</t>
  </si>
  <si>
    <t>Maximum Investment ($M)</t>
  </si>
  <si>
    <r>
      <t xml:space="preserve">9 a.m. </t>
    </r>
    <r>
      <rPr>
        <sz val="14"/>
        <color theme="1"/>
        <rFont val="Calibri"/>
        <family val="2"/>
      </rPr>
      <t>– 10 a.m.</t>
    </r>
  </si>
  <si>
    <r>
      <t xml:space="preserve">10 a.m. </t>
    </r>
    <r>
      <rPr>
        <sz val="14"/>
        <color theme="1"/>
        <rFont val="Calibri"/>
        <family val="2"/>
      </rPr>
      <t>– 11 a.m.</t>
    </r>
  </si>
  <si>
    <r>
      <t xml:space="preserve">11 a.m. </t>
    </r>
    <r>
      <rPr>
        <sz val="14"/>
        <color theme="1"/>
        <rFont val="Calibri"/>
        <family val="2"/>
      </rPr>
      <t>– Noon</t>
    </r>
  </si>
  <si>
    <r>
      <t xml:space="preserve">Noon </t>
    </r>
    <r>
      <rPr>
        <sz val="14"/>
        <color theme="1"/>
        <rFont val="Calibri"/>
        <family val="2"/>
      </rPr>
      <t>– 1 p.m.</t>
    </r>
  </si>
  <si>
    <r>
      <t xml:space="preserve">1 p.m. </t>
    </r>
    <r>
      <rPr>
        <sz val="14"/>
        <color theme="1"/>
        <rFont val="Calibri"/>
        <family val="2"/>
      </rPr>
      <t>– 2 p.m.</t>
    </r>
  </si>
  <si>
    <r>
      <t xml:space="preserve">2 p.m. </t>
    </r>
    <r>
      <rPr>
        <sz val="14"/>
        <color theme="1"/>
        <rFont val="Calibri"/>
        <family val="2"/>
      </rPr>
      <t>– 3 p.m.</t>
    </r>
  </si>
  <si>
    <r>
      <t xml:space="preserve">3 p.m. </t>
    </r>
    <r>
      <rPr>
        <sz val="14"/>
        <color theme="1"/>
        <rFont val="Calibri"/>
        <family val="2"/>
      </rPr>
      <t>– 4 p.m.</t>
    </r>
  </si>
  <si>
    <r>
      <t xml:space="preserve">4 p.m. </t>
    </r>
    <r>
      <rPr>
        <sz val="14"/>
        <color theme="1"/>
        <rFont val="Calibri"/>
        <family val="2"/>
      </rPr>
      <t>– 5 p.m.</t>
    </r>
  </si>
  <si>
    <t>Time Slot</t>
  </si>
  <si>
    <t>Requires # Tellers</t>
  </si>
  <si>
    <t>E[Dj]</t>
  </si>
  <si>
    <t>BUF-BOS  12:40am</t>
  </si>
  <si>
    <t>GRB-BUF  9:05am</t>
  </si>
  <si>
    <t>IND-BUF  08:15am</t>
  </si>
  <si>
    <t>BUF-GRB  01:00pm</t>
  </si>
  <si>
    <t>BUF-IND  12:30pm</t>
  </si>
  <si>
    <t>BOS-BUF 09:00am</t>
  </si>
  <si>
    <t>Flight Leg</t>
  </si>
  <si>
    <t>Ci</t>
  </si>
  <si>
    <t>Fare</t>
  </si>
  <si>
    <t>BOS</t>
  </si>
  <si>
    <t>GRB</t>
  </si>
  <si>
    <t>IND</t>
  </si>
  <si>
    <t>BUF</t>
  </si>
  <si>
    <t>Destin.</t>
  </si>
  <si>
    <t>Origin</t>
  </si>
  <si>
    <t>10c</t>
  </si>
  <si>
    <t>10b</t>
  </si>
  <si>
    <t>10a</t>
  </si>
  <si>
    <t>9c</t>
  </si>
  <si>
    <t>9b</t>
  </si>
  <si>
    <t>9a</t>
  </si>
  <si>
    <t>8c</t>
  </si>
  <si>
    <t>8b</t>
  </si>
  <si>
    <t>8a</t>
  </si>
  <si>
    <t>7c</t>
  </si>
  <si>
    <t>7b</t>
  </si>
  <si>
    <t>7a</t>
  </si>
  <si>
    <t>6c</t>
  </si>
  <si>
    <t>6b</t>
  </si>
  <si>
    <t>6a</t>
  </si>
  <si>
    <t>5c</t>
  </si>
  <si>
    <t>5b</t>
  </si>
  <si>
    <t>5a</t>
  </si>
  <si>
    <t>4c</t>
  </si>
  <si>
    <t>4b</t>
  </si>
  <si>
    <t>4a</t>
  </si>
  <si>
    <t>3c</t>
  </si>
  <si>
    <t>3b</t>
  </si>
  <si>
    <t>3a</t>
  </si>
  <si>
    <t>2c</t>
  </si>
  <si>
    <t>2b</t>
  </si>
  <si>
    <t>2a</t>
  </si>
  <si>
    <t>1c</t>
  </si>
  <si>
    <t>1b</t>
  </si>
  <si>
    <t>1a</t>
  </si>
  <si>
    <t>Intinerary (ODF)</t>
  </si>
  <si>
    <t>Objective:</t>
  </si>
  <si>
    <t>S.T.:</t>
  </si>
  <si>
    <t>Mechanical</t>
  </si>
  <si>
    <t>Electrical</t>
  </si>
  <si>
    <t>Non-neg C</t>
  </si>
  <si>
    <t>Non-neg H</t>
  </si>
  <si>
    <t>Choice</t>
  </si>
  <si>
    <t>C</t>
  </si>
  <si>
    <t>H</t>
  </si>
  <si>
    <t>Mechanics</t>
  </si>
  <si>
    <t>Electricians</t>
  </si>
  <si>
    <t>Hours/wk</t>
  </si>
  <si>
    <t>≤</t>
  </si>
  <si>
    <t>≥</t>
  </si>
  <si>
    <t>Current</t>
  </si>
  <si>
    <t>=</t>
  </si>
  <si>
    <t>Microsoft Excel 16.0 Sensitivity Report</t>
  </si>
  <si>
    <t>Worksheet: [MGT611AC-FA17-Class3-Part2-LinearProgramming-Applications (1).xlsx]Sheet1</t>
  </si>
  <si>
    <t>Report Created: 9/9/2017 12:06:32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</si>
  <si>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</si>
  <si>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</si>
  <si>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</si>
  <si>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</si>
  <si>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</si>
  <si>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</si>
  <si>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</si>
  <si>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</si>
  <si>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</si>
  <si>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</si>
  <si>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</si>
  <si>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</si>
  <si>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</si>
  <si>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</si>
  <si>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</si>
  <si>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</si>
  <si>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</si>
  <si>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$C$14</t>
  </si>
  <si>
    <t>Choice C</t>
  </si>
  <si>
    <t>$D$14</t>
  </si>
  <si>
    <t>Choice H</t>
  </si>
  <si>
    <t>$F$10</t>
  </si>
  <si>
    <t>$F$9</t>
  </si>
  <si>
    <t>A</t>
  </si>
  <si>
    <t>S.t.</t>
  </si>
  <si>
    <t>Paint</t>
  </si>
  <si>
    <t>Painters</t>
  </si>
  <si>
    <t>Hr/wk</t>
  </si>
  <si>
    <t>Worksheet: [MGT611AC-FA17-Class3-Part2-LinearProgramming-Applications-FromClass.xlsx]Sheet2</t>
  </si>
  <si>
    <t>Report Created: 9/9/2017 1:15:09 PM</t>
  </si>
  <si>
    <t>$C$10</t>
  </si>
  <si>
    <t>$D$10</t>
  </si>
  <si>
    <t>$E$10</t>
  </si>
  <si>
    <t>Choice A</t>
  </si>
  <si>
    <t>$G$6</t>
  </si>
  <si>
    <t>Mechanical Current</t>
  </si>
  <si>
    <t>$G$7</t>
  </si>
  <si>
    <t>Electrical Current</t>
  </si>
  <si>
    <t>$G$8</t>
  </si>
  <si>
    <t>Paint Current</t>
  </si>
  <si>
    <t>M</t>
  </si>
  <si>
    <t>R</t>
  </si>
  <si>
    <t>L</t>
  </si>
  <si>
    <t>ST</t>
  </si>
  <si>
    <t>Labor</t>
  </si>
  <si>
    <t>Space</t>
  </si>
  <si>
    <t>Max L Demand</t>
  </si>
  <si>
    <t>Choices</t>
  </si>
  <si>
    <t>Worksheet: [MGT611AC-FA17-Class3-Part2-LinearProgramming-Applications-FromClass.xlsx]Sheet4</t>
  </si>
  <si>
    <t>Report Created: 9/9/2017 1:31:32 PM</t>
  </si>
  <si>
    <t>$C$11</t>
  </si>
  <si>
    <t>Choices M</t>
  </si>
  <si>
    <t>$D$11</t>
  </si>
  <si>
    <t>Choices R</t>
  </si>
  <si>
    <t>$E$11</t>
  </si>
  <si>
    <t>Choices L</t>
  </si>
  <si>
    <t>Labor Current</t>
  </si>
  <si>
    <t>Space Current</t>
  </si>
  <si>
    <t>Max L Demand Current</t>
  </si>
  <si>
    <t>]</t>
  </si>
  <si>
    <t>Report Created: 9/9/2017 1:48:08 PM</t>
  </si>
  <si>
    <t>Report Created: 9/9/2017 1:51:47 PM</t>
  </si>
  <si>
    <t>Quantity</t>
  </si>
  <si>
    <t>Capacity</t>
  </si>
  <si>
    <t>Total</t>
  </si>
  <si>
    <t>Total Cost</t>
  </si>
  <si>
    <t>Worksheet: [MGT611AC-FA17-Class3-Part2-LinearProgramming-Applications-FromClass.xlsx]Ex-Transportation</t>
  </si>
  <si>
    <t>Report Created: 9/9/2017 2:21:56 PM</t>
  </si>
  <si>
    <t>Biggrow East</t>
  </si>
  <si>
    <t>Biggrow West</t>
  </si>
  <si>
    <t>Biggrow North</t>
  </si>
  <si>
    <t>Biggrow South</t>
  </si>
  <si>
    <t>$G$10</t>
  </si>
  <si>
    <t>Biggrow Middle</t>
  </si>
  <si>
    <t>Cashcow East</t>
  </si>
  <si>
    <t>Cashcow West</t>
  </si>
  <si>
    <t>Cashcow North</t>
  </si>
  <si>
    <t>$F$11</t>
  </si>
  <si>
    <t>Cashcow South</t>
  </si>
  <si>
    <t>$G$11</t>
  </si>
  <si>
    <t>Cashcow Middle</t>
  </si>
  <si>
    <t>$C$12</t>
  </si>
  <si>
    <t>Dairygood East</t>
  </si>
  <si>
    <t>$D$12</t>
  </si>
  <si>
    <t>Dairygood West</t>
  </si>
  <si>
    <t>$E$12</t>
  </si>
  <si>
    <t>Dairygood North</t>
  </si>
  <si>
    <t>$F$12</t>
  </si>
  <si>
    <t>Dairygood South</t>
  </si>
  <si>
    <t>$G$12</t>
  </si>
  <si>
    <t>Dairygood Middle</t>
  </si>
  <si>
    <t>$C$13</t>
  </si>
  <si>
    <t>Total Received East</t>
  </si>
  <si>
    <t>$D$13</t>
  </si>
  <si>
    <t>Total Received West</t>
  </si>
  <si>
    <t>$E$13</t>
  </si>
  <si>
    <t>Total Received North</t>
  </si>
  <si>
    <t>$F$13</t>
  </si>
  <si>
    <t>Total Received South</t>
  </si>
  <si>
    <t>$G$13</t>
  </si>
  <si>
    <t>Total Received Middle</t>
  </si>
  <si>
    <t>$H$10</t>
  </si>
  <si>
    <t>Biggrow Total</t>
  </si>
  <si>
    <t>$H$11</t>
  </si>
  <si>
    <t>Cashcow Total</t>
  </si>
  <si>
    <t>$H$12</t>
  </si>
  <si>
    <t>Dairygood Total</t>
  </si>
  <si>
    <t>Seats</t>
  </si>
  <si>
    <t>Total Revenue</t>
  </si>
  <si>
    <t>Used</t>
  </si>
  <si>
    <t>Worksheet: [MGT611AC-FA17-Class3-Part2-LinearProgramming-Applications-FromClass.xlsx]IC-Airline</t>
  </si>
  <si>
    <t>Report Created: 9/9/2017 2:45:19 PM</t>
  </si>
  <si>
    <t>$D$16</t>
  </si>
  <si>
    <t>Itineraries ≥</t>
  </si>
  <si>
    <t>$E$16</t>
  </si>
  <si>
    <t>$F$16</t>
  </si>
  <si>
    <t>$G$16</t>
  </si>
  <si>
    <t>$H$16</t>
  </si>
  <si>
    <t>$I$16</t>
  </si>
  <si>
    <t>$J$16</t>
  </si>
  <si>
    <t>$K$16</t>
  </si>
  <si>
    <t>$L$16</t>
  </si>
  <si>
    <t>$M$16</t>
  </si>
  <si>
    <t>$N$16</t>
  </si>
  <si>
    <t>$O$16</t>
  </si>
  <si>
    <t>$P$16</t>
  </si>
  <si>
    <t>$Q$16</t>
  </si>
  <si>
    <t>$R$16</t>
  </si>
  <si>
    <t>$S$16</t>
  </si>
  <si>
    <t>$T$16</t>
  </si>
  <si>
    <t>$U$16</t>
  </si>
  <si>
    <t>$V$16</t>
  </si>
  <si>
    <t>$W$16</t>
  </si>
  <si>
    <t>$X$16</t>
  </si>
  <si>
    <t>$Y$16</t>
  </si>
  <si>
    <t>$Z$16</t>
  </si>
  <si>
    <t>$AA$16</t>
  </si>
  <si>
    <t>$AB$16</t>
  </si>
  <si>
    <t>$AC$16</t>
  </si>
  <si>
    <t>$AD$16</t>
  </si>
  <si>
    <t>$AE$16</t>
  </si>
  <si>
    <t>$AF$16</t>
  </si>
  <si>
    <t>$AG$16</t>
  </si>
  <si>
    <t>$AI$7</t>
  </si>
  <si>
    <t>BOS-BUF 09:00am Used</t>
  </si>
  <si>
    <t>$AI$8</t>
  </si>
  <si>
    <t>BUF-IND  12:30pm Used</t>
  </si>
  <si>
    <t>$AI$9</t>
  </si>
  <si>
    <t>BUF-GRB  01:00pm Used</t>
  </si>
  <si>
    <t>$AI$10</t>
  </si>
  <si>
    <t>IND-BUF  08:15am Used</t>
  </si>
  <si>
    <t>$AI$11</t>
  </si>
  <si>
    <t>GRB-BUF  9:05am Used</t>
  </si>
  <si>
    <t>$AI$12</t>
  </si>
  <si>
    <t>BUF-BOS  12:40am Used</t>
  </si>
  <si>
    <t>Amount Invested</t>
  </si>
  <si>
    <t>Corp #1</t>
  </si>
  <si>
    <t>Corp #2</t>
  </si>
  <si>
    <t>Expected Return</t>
  </si>
  <si>
    <t>Total Invested</t>
  </si>
  <si>
    <t>F</t>
  </si>
  <si>
    <t>P9</t>
  </si>
  <si>
    <t>P10</t>
  </si>
  <si>
    <t>P11</t>
  </si>
  <si>
    <t>P12</t>
  </si>
  <si>
    <t>P13</t>
  </si>
  <si>
    <t>Number hired</t>
  </si>
  <si>
    <t>Part time hours</t>
  </si>
  <si>
    <t>Hours</t>
  </si>
  <si>
    <t>Proportion PT</t>
  </si>
  <si>
    <t>Tellers</t>
  </si>
  <si>
    <t>Worksheet: [MGT611AC-FA17-Class3-Part2-LinearProgramming-Applications-FromClass.xlsx]IC-Scheduling</t>
  </si>
  <si>
    <t>Report Created: 9/9/2017 3:50:25 PM</t>
  </si>
  <si>
    <t>Number hired F</t>
  </si>
  <si>
    <t>Number hired P9</t>
  </si>
  <si>
    <t>Number hired P10</t>
  </si>
  <si>
    <t>$H$13</t>
  </si>
  <si>
    <t>Number hired P11</t>
  </si>
  <si>
    <t>$I$13</t>
  </si>
  <si>
    <t>Number hired P12</t>
  </si>
  <si>
    <t>$J$13</t>
  </si>
  <si>
    <t>Number hired P13</t>
  </si>
  <si>
    <t>$E$20</t>
  </si>
  <si>
    <t>Proportion PT F</t>
  </si>
  <si>
    <t>$L$3</t>
  </si>
  <si>
    <t>9 a.m. – 10 a.m. Tellers</t>
  </si>
  <si>
    <t>$L$4</t>
  </si>
  <si>
    <t>10 a.m. – 11 a.m. Tellers</t>
  </si>
  <si>
    <t>$L$5</t>
  </si>
  <si>
    <t>11 a.m. – Noon Tellers</t>
  </si>
  <si>
    <t>$L$6</t>
  </si>
  <si>
    <t>Noon – 1 p.m. Tellers</t>
  </si>
  <si>
    <t>$L$7</t>
  </si>
  <si>
    <t>1 p.m. – 2 p.m. Tellers</t>
  </si>
  <si>
    <t>$L$8</t>
  </si>
  <si>
    <t>2 p.m. – 3 p.m. Tellers</t>
  </si>
  <si>
    <t>$L$9</t>
  </si>
  <si>
    <t>3 p.m. – 4 p.m. Tellers</t>
  </si>
  <si>
    <t>$L$10</t>
  </si>
  <si>
    <t>4 p.m. – 5 p.m. Tellers</t>
  </si>
  <si>
    <t>$E$13:$J$13</t>
  </si>
  <si>
    <t>$L$3:$L$10 &gt;= $C$3:$C$10</t>
  </si>
  <si>
    <t>Time</t>
  </si>
  <si>
    <t>TC</t>
  </si>
  <si>
    <t>CB</t>
  </si>
  <si>
    <t>GS</t>
  </si>
  <si>
    <t>CL</t>
  </si>
  <si>
    <t>ST:</t>
  </si>
  <si>
    <t>Amount to invest</t>
  </si>
  <si>
    <t>Max TC Inv</t>
  </si>
  <si>
    <t>Max CB Inv</t>
  </si>
  <si>
    <t>Max GS Inv</t>
  </si>
  <si>
    <t>Max CL Inv</t>
  </si>
  <si>
    <t>Board Req. 1</t>
  </si>
  <si>
    <t>Board Req. 2</t>
  </si>
  <si>
    <t>Amount invested:</t>
  </si>
  <si>
    <t>RHS of mechanical changed to 191 (allowable decrease was 8)</t>
  </si>
  <si>
    <t>Shadow price changes from 10 to 16.25</t>
  </si>
  <si>
    <t>Coefficient dropped to 70 to show a case w/ reduced cost</t>
  </si>
  <si>
    <t>R has 0 in the optimal decision and would have to increase by 10 to be not 0.</t>
  </si>
  <si>
    <t>Location Cost:</t>
  </si>
  <si>
    <t>Total Cost:</t>
  </si>
  <si>
    <t>Demand:</t>
  </si>
  <si>
    <t>Total Received:</t>
  </si>
  <si>
    <t>Shadow prices are used as bid prices to determine</t>
  </si>
  <si>
    <t>which ODF's are open (f &gt;= sum(BP for legs used))</t>
  </si>
  <si>
    <t>Itineraries sold</t>
  </si>
  <si>
    <t>% Return</t>
  </si>
  <si>
    <t>Available funds</t>
  </si>
  <si>
    <t>Even when limited from ever choosing (0,0,0,0),</t>
  </si>
  <si>
    <t>Solver still evaluated it at that point, resulting in a</t>
  </si>
  <si>
    <t>#DIV/0! Error.  To fix, I moved the total invested</t>
  </si>
  <si>
    <t>from the denominator on the left to the numerator</t>
  </si>
  <si>
    <t>on the right (I basically multiplied both sides by</t>
  </si>
  <si>
    <t>the total amount invested.)  Viola!  No more error.</t>
  </si>
  <si>
    <t>An old version from another class</t>
  </si>
  <si>
    <t>I set it up in the traditional way,</t>
  </si>
  <si>
    <t>so it did not have the #DIV/0!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</si>
</sst>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indexed="18"/>
      <name val="Calibri"/>
      <family val="2"/>
      <scheme val="minor"/>
    </font>
    <font>
      <b/>
      <sz val="14"/>
      <color indexed="18"/>
      <name val="Calibri"/>
      <family val="2"/>
      <scheme val="minor"/>
    </font>
    <font>
      <sz val="11"/>
      <color theme="1"/>
      <name val="Calibri"/>
      <family val="2"/>
    </font>
    <font>
      <b/>
      <sz val="14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45">
    <xf numFmtId="0" fontId="0" fillId="0" borderId="0" xfId="0"/>
    <xf numFmtId="0" fontId="3" fillId="0" borderId="0" xfId="1" applyFill="1"/>
    <xf numFmtId="0" fontId="3" fillId="0" borderId="0" xfId="1" applyFill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1" xfId="1" applyFill="1" applyBorder="1" applyAlignment="1">
      <alignment horizontal="center"/>
    </xf>
    <xf numFmtId="0" fontId="3" fillId="0" borderId="2" xfId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3" fillId="0" borderId="4" xfId="1" applyFill="1" applyBorder="1"/>
    <xf numFmtId="0" fontId="3" fillId="0" borderId="5" xfId="1" applyFill="1" applyBorder="1" applyAlignment="1">
      <alignment horizontal="center"/>
    </xf>
    <xf numFmtId="0" fontId="3" fillId="0" borderId="6" xfId="1" applyFill="1" applyBorder="1" applyAlignment="1">
      <alignment horizontal="center"/>
    </xf>
    <xf numFmtId="0" fontId="3" fillId="0" borderId="7" xfId="1" applyFill="1" applyBorder="1" applyAlignment="1">
      <alignment horizontal="center"/>
    </xf>
    <xf numFmtId="0" fontId="3" fillId="0" borderId="8" xfId="1" applyFill="1" applyBorder="1"/>
    <xf numFmtId="0" fontId="3" fillId="0" borderId="9" xfId="1" applyFill="1" applyBorder="1" applyAlignment="1">
      <alignment horizontal="center"/>
    </xf>
    <xf numFmtId="0" fontId="3" fillId="0" borderId="10" xfId="1" applyFill="1" applyBorder="1" applyAlignment="1">
      <alignment horizontal="center"/>
    </xf>
    <xf numFmtId="0" fontId="3" fillId="0" borderId="11" xfId="1" applyFill="1" applyBorder="1" applyAlignment="1">
      <alignment horizontal="center"/>
    </xf>
    <xf numFmtId="0" fontId="3" fillId="0" borderId="12" xfId="1" applyFill="1" applyBorder="1"/>
    <xf numFmtId="0" fontId="3" fillId="0" borderId="13" xfId="1" applyFill="1" applyBorder="1" applyAlignment="1">
      <alignment horizontal="center"/>
    </xf>
    <xf numFmtId="0" fontId="3" fillId="0" borderId="14" xfId="1" applyFill="1" applyBorder="1" applyAlignment="1">
      <alignment horizontal="center"/>
    </xf>
    <xf numFmtId="0" fontId="3" fillId="0" borderId="15" xfId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/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2" borderId="16" xfId="0" applyFont="1" applyFill="1" applyBorder="1" applyAlignment="1">
      <alignment vertical="center"/>
    </xf>
    <xf numFmtId="9" fontId="4" fillId="2" borderId="17" xfId="0" applyNumberFormat="1" applyFont="1" applyFill="1" applyBorder="1" applyAlignment="1">
      <alignment horizontal="center" vertical="center"/>
    </xf>
    <xf numFmtId="164" fontId="4" fillId="2" borderId="18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vertical="center"/>
    </xf>
    <xf numFmtId="9" fontId="4" fillId="2" borderId="20" xfId="0" applyNumberFormat="1" applyFont="1" applyFill="1" applyBorder="1" applyAlignment="1">
      <alignment horizontal="center" vertical="center"/>
    </xf>
    <xf numFmtId="164" fontId="4" fillId="2" borderId="21" xfId="0" applyNumberFormat="1" applyFont="1" applyFill="1" applyBorder="1" applyAlignment="1">
      <alignment horizontal="center" vertical="center"/>
    </xf>
    <xf numFmtId="0" fontId="0" fillId="0" borderId="0" xfId="0" quotePrefix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quotePrefix="1" applyBorder="1"/>
    <xf numFmtId="0" fontId="0" fillId="0" borderId="30" xfId="0" quotePrefix="1" applyBorder="1"/>
    <xf numFmtId="0" fontId="0" fillId="0" borderId="31" xfId="0" quotePrefix="1" applyBorder="1"/>
    <xf numFmtId="0" fontId="2" fillId="0" borderId="0" xfId="2"/>
    <xf numFmtId="0" fontId="2" fillId="0" borderId="0" xfId="2" applyAlignment="1">
      <alignment horizontal="center"/>
    </xf>
    <xf numFmtId="0" fontId="2" fillId="2" borderId="0" xfId="2" applyFill="1"/>
    <xf numFmtId="0" fontId="2" fillId="2" borderId="0" xfId="2" applyFill="1" applyAlignment="1">
      <alignment horizontal="center"/>
    </xf>
    <xf numFmtId="0" fontId="2" fillId="2" borderId="58" xfId="2" applyFill="1" applyBorder="1" applyAlignment="1">
      <alignment horizontal="center"/>
    </xf>
    <xf numFmtId="0" fontId="2" fillId="2" borderId="56" xfId="2" applyFill="1" applyBorder="1" applyAlignment="1">
      <alignment horizontal="center"/>
    </xf>
    <xf numFmtId="0" fontId="2" fillId="2" borderId="13" xfId="2" applyFill="1" applyBorder="1" applyAlignment="1">
      <alignment horizontal="center"/>
    </xf>
    <xf numFmtId="0" fontId="2" fillId="2" borderId="57" xfId="2" applyFill="1" applyBorder="1" applyAlignment="1">
      <alignment horizontal="center"/>
    </xf>
    <xf numFmtId="0" fontId="2" fillId="2" borderId="26" xfId="2" applyFill="1" applyBorder="1" applyAlignment="1">
      <alignment horizontal="center"/>
    </xf>
    <xf numFmtId="0" fontId="2" fillId="2" borderId="55" xfId="2" applyFill="1" applyBorder="1" applyAlignment="1">
      <alignment horizontal="center"/>
    </xf>
    <xf numFmtId="0" fontId="2" fillId="2" borderId="0" xfId="2" applyFill="1" applyBorder="1" applyAlignment="1">
      <alignment horizontal="center"/>
    </xf>
    <xf numFmtId="0" fontId="2" fillId="2" borderId="46" xfId="2" applyFill="1" applyBorder="1" applyAlignment="1">
      <alignment horizontal="center"/>
    </xf>
    <xf numFmtId="0" fontId="2" fillId="2" borderId="45" xfId="2" applyFill="1" applyBorder="1" applyAlignment="1">
      <alignment horizontal="center"/>
    </xf>
    <xf numFmtId="0" fontId="2" fillId="2" borderId="44" xfId="2" applyFill="1" applyBorder="1" applyAlignment="1">
      <alignment horizontal="center"/>
    </xf>
    <xf numFmtId="0" fontId="2" fillId="2" borderId="16" xfId="2" applyFill="1" applyBorder="1" applyAlignment="1">
      <alignment horizontal="center"/>
    </xf>
    <xf numFmtId="0" fontId="2" fillId="2" borderId="54" xfId="2" applyFill="1" applyBorder="1" applyAlignment="1">
      <alignment horizontal="center"/>
    </xf>
    <xf numFmtId="0" fontId="2" fillId="2" borderId="19" xfId="2" applyFill="1" applyBorder="1" applyAlignment="1">
      <alignment horizontal="center"/>
    </xf>
    <xf numFmtId="0" fontId="2" fillId="2" borderId="39" xfId="2" applyFill="1" applyBorder="1" applyAlignment="1">
      <alignment horizontal="center"/>
    </xf>
    <xf numFmtId="0" fontId="2" fillId="2" borderId="41" xfId="2" applyFill="1" applyBorder="1" applyAlignment="1">
      <alignment horizontal="center"/>
    </xf>
    <xf numFmtId="0" fontId="2" fillId="2" borderId="38" xfId="2" applyFill="1" applyBorder="1" applyAlignment="1">
      <alignment horizontal="center"/>
    </xf>
    <xf numFmtId="0" fontId="2" fillId="2" borderId="37" xfId="2" applyFill="1" applyBorder="1" applyAlignment="1">
      <alignment horizontal="center"/>
    </xf>
    <xf numFmtId="0" fontId="2" fillId="2" borderId="53" xfId="2" applyFill="1" applyBorder="1" applyAlignment="1">
      <alignment horizontal="center" wrapText="1"/>
    </xf>
    <xf numFmtId="0" fontId="2" fillId="2" borderId="52" xfId="2" applyFill="1" applyBorder="1" applyAlignment="1">
      <alignment horizontal="center" vertical="center"/>
    </xf>
    <xf numFmtId="0" fontId="2" fillId="2" borderId="49" xfId="2" applyFill="1" applyBorder="1" applyAlignment="1">
      <alignment horizontal="center" vertical="center"/>
    </xf>
    <xf numFmtId="0" fontId="2" fillId="2" borderId="51" xfId="2" applyFill="1" applyBorder="1" applyAlignment="1">
      <alignment horizontal="center" vertical="center"/>
    </xf>
    <xf numFmtId="0" fontId="2" fillId="2" borderId="50" xfId="2" applyFill="1" applyBorder="1" applyAlignment="1">
      <alignment horizontal="center" vertical="center"/>
    </xf>
    <xf numFmtId="0" fontId="2" fillId="2" borderId="48" xfId="2" applyFill="1" applyBorder="1" applyAlignment="1">
      <alignment horizontal="center" vertical="center"/>
    </xf>
    <xf numFmtId="0" fontId="2" fillId="2" borderId="43" xfId="2" applyFill="1" applyBorder="1" applyAlignment="1">
      <alignment horizontal="center" vertical="center"/>
    </xf>
    <xf numFmtId="0" fontId="2" fillId="2" borderId="18" xfId="2" applyFill="1" applyBorder="1" applyAlignment="1">
      <alignment horizontal="center" wrapText="1"/>
    </xf>
    <xf numFmtId="0" fontId="2" fillId="2" borderId="47" xfId="2" applyFill="1" applyBorder="1" applyAlignment="1">
      <alignment horizontal="center" vertical="center"/>
    </xf>
    <xf numFmtId="0" fontId="2" fillId="2" borderId="0" xfId="2" applyFill="1" applyBorder="1" applyAlignment="1">
      <alignment horizontal="center" vertical="center"/>
    </xf>
    <xf numFmtId="0" fontId="2" fillId="2" borderId="46" xfId="2" applyFill="1" applyBorder="1" applyAlignment="1">
      <alignment horizontal="center" vertical="center"/>
    </xf>
    <xf numFmtId="0" fontId="2" fillId="2" borderId="45" xfId="2" applyFill="1" applyBorder="1" applyAlignment="1">
      <alignment horizontal="center" vertical="center"/>
    </xf>
    <xf numFmtId="0" fontId="2" fillId="2" borderId="44" xfId="2" applyFill="1" applyBorder="1" applyAlignment="1">
      <alignment horizontal="center" vertical="center"/>
    </xf>
    <xf numFmtId="0" fontId="2" fillId="2" borderId="21" xfId="2" applyFill="1" applyBorder="1" applyAlignment="1">
      <alignment horizontal="center" wrapText="1"/>
    </xf>
    <xf numFmtId="0" fontId="2" fillId="2" borderId="42" xfId="2" applyFill="1" applyBorder="1" applyAlignment="1">
      <alignment horizontal="center" vertical="center"/>
    </xf>
    <xf numFmtId="0" fontId="2" fillId="2" borderId="39" xfId="2" applyFill="1" applyBorder="1" applyAlignment="1">
      <alignment horizontal="center" vertical="center"/>
    </xf>
    <xf numFmtId="0" fontId="2" fillId="2" borderId="41" xfId="2" applyFill="1" applyBorder="1" applyAlignment="1">
      <alignment horizontal="center" vertical="center"/>
    </xf>
    <xf numFmtId="0" fontId="2" fillId="2" borderId="40" xfId="2" applyFill="1" applyBorder="1" applyAlignment="1">
      <alignment horizontal="center" vertical="center"/>
    </xf>
    <xf numFmtId="0" fontId="2" fillId="2" borderId="38" xfId="2" applyFill="1" applyBorder="1" applyAlignment="1">
      <alignment horizontal="center" vertical="center"/>
    </xf>
    <xf numFmtId="0" fontId="2" fillId="2" borderId="37" xfId="2" applyFill="1" applyBorder="1" applyAlignment="1">
      <alignment horizontal="center" vertical="center"/>
    </xf>
    <xf numFmtId="0" fontId="2" fillId="2" borderId="36" xfId="2" applyFill="1" applyBorder="1" applyAlignment="1">
      <alignment horizontal="center"/>
    </xf>
    <xf numFmtId="0" fontId="2" fillId="2" borderId="34" xfId="2" applyFill="1" applyBorder="1" applyAlignment="1">
      <alignment horizontal="center"/>
    </xf>
    <xf numFmtId="0" fontId="2" fillId="2" borderId="33" xfId="2" applyFill="1" applyBorder="1" applyAlignment="1">
      <alignment horizontal="center"/>
    </xf>
    <xf numFmtId="0" fontId="2" fillId="2" borderId="35" xfId="2" applyFill="1" applyBorder="1" applyAlignment="1">
      <alignment horizontal="center"/>
    </xf>
    <xf numFmtId="0" fontId="2" fillId="2" borderId="32" xfId="2" applyFill="1" applyBorder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6" fillId="0" borderId="0" xfId="0" applyFont="1"/>
    <xf numFmtId="0" fontId="0" fillId="0" borderId="64" xfId="0" applyFill="1" applyBorder="1" applyAlignment="1"/>
    <xf numFmtId="0" fontId="0" fillId="0" borderId="65" xfId="0" applyFill="1" applyBorder="1" applyAlignment="1"/>
    <xf numFmtId="0" fontId="7" fillId="0" borderId="62" xfId="0" applyFont="1" applyFill="1" applyBorder="1" applyAlignment="1">
      <alignment horizontal="center"/>
    </xf>
    <xf numFmtId="0" fontId="7" fillId="0" borderId="63" xfId="0" applyFont="1" applyFill="1" applyBorder="1" applyAlignment="1">
      <alignment horizontal="center"/>
    </xf>
    <xf numFmtId="0" fontId="3" fillId="0" borderId="0" xfId="1" applyFill="1" applyAlignment="1">
      <alignment horizontal="center"/>
    </xf>
    <xf numFmtId="0" fontId="2" fillId="2" borderId="61" xfId="2" applyFill="1" applyBorder="1" applyAlignment="1">
      <alignment horizontal="center"/>
    </xf>
    <xf numFmtId="0" fontId="2" fillId="2" borderId="60" xfId="2" applyFill="1" applyBorder="1" applyAlignment="1">
      <alignment horizontal="center"/>
    </xf>
    <xf numFmtId="0" fontId="2" fillId="2" borderId="59" xfId="2" applyFill="1" applyBorder="1" applyAlignment="1">
      <alignment horizontal="center"/>
    </xf>
    <xf numFmtId="0" fontId="2" fillId="2" borderId="52" xfId="2" applyFill="1" applyBorder="1" applyAlignment="1">
      <alignment horizontal="center" vertical="center" textRotation="90"/>
    </xf>
    <xf numFmtId="0" fontId="2" fillId="2" borderId="47" xfId="2" applyFill="1" applyBorder="1" applyAlignment="1">
      <alignment horizontal="center" vertical="center" textRotation="90"/>
    </xf>
    <xf numFmtId="0" fontId="2" fillId="2" borderId="42" xfId="2" applyFill="1" applyBorder="1" applyAlignment="1">
      <alignment horizontal="center" vertical="center" textRotation="90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ill="1" applyBorder="1" applyAlignment="1"/>
    <xf numFmtId="0" fontId="8" fillId="0" borderId="62" xfId="0" applyFont="1" applyFill="1" applyBorder="1" applyAlignment="1">
      <alignment horizontal="center"/>
    </xf>
    <xf numFmtId="0" fontId="8" fillId="0" borderId="63" xfId="0" applyFont="1" applyFill="1" applyBorder="1" applyAlignment="1">
      <alignment horizontal="center"/>
    </xf>
    <xf numFmtId="0" fontId="0" fillId="2" borderId="0" xfId="1" applyFont="1" applyFill="1"/>
    <xf numFmtId="0" fontId="3" fillId="3" borderId="5" xfId="1" applyFill="1" applyBorder="1" applyAlignment="1">
      <alignment horizontal="center"/>
    </xf>
    <xf numFmtId="0" fontId="3" fillId="3" borderId="6" xfId="1" applyFill="1" applyBorder="1" applyAlignment="1">
      <alignment horizontal="center"/>
    </xf>
    <xf numFmtId="0" fontId="3" fillId="3" borderId="7" xfId="1" applyFill="1" applyBorder="1" applyAlignment="1">
      <alignment horizontal="center"/>
    </xf>
    <xf numFmtId="0" fontId="3" fillId="3" borderId="9" xfId="1" applyFill="1" applyBorder="1" applyAlignment="1">
      <alignment horizontal="center"/>
    </xf>
    <xf numFmtId="0" fontId="3" fillId="3" borderId="10" xfId="1" applyFill="1" applyBorder="1" applyAlignment="1">
      <alignment horizontal="center"/>
    </xf>
    <xf numFmtId="0" fontId="3" fillId="3" borderId="11" xfId="1" applyFill="1" applyBorder="1" applyAlignment="1">
      <alignment horizontal="center"/>
    </xf>
    <xf numFmtId="0" fontId="3" fillId="3" borderId="13" xfId="1" applyFill="1" applyBorder="1" applyAlignment="1">
      <alignment horizontal="center"/>
    </xf>
    <xf numFmtId="0" fontId="3" fillId="3" borderId="14" xfId="1" applyFill="1" applyBorder="1" applyAlignment="1">
      <alignment horizontal="center"/>
    </xf>
    <xf numFmtId="0" fontId="3" fillId="3" borderId="15" xfId="1" applyFill="1" applyBorder="1" applyAlignment="1">
      <alignment horizontal="center"/>
    </xf>
    <xf numFmtId="0" fontId="0" fillId="0" borderId="0" xfId="1" applyFont="1"/>
    <xf numFmtId="0" fontId="0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2" fillId="3" borderId="0" xfId="2" applyFill="1" applyAlignment="1">
      <alignment horizontal="center"/>
    </xf>
    <xf numFmtId="0" fontId="9" fillId="2" borderId="0" xfId="2" applyFont="1" applyFill="1" applyAlignment="1">
      <alignment vertical="center"/>
    </xf>
    <xf numFmtId="0" fontId="9" fillId="0" borderId="0" xfId="2" applyFont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8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64" xfId="0" applyFont="1" applyFill="1" applyBorder="1" applyAlignment="1">
      <alignment horizontal="left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9" fontId="1" fillId="2" borderId="17" xfId="0" applyNumberFormat="1" applyFont="1" applyFill="1" applyBorder="1" applyAlignment="1">
      <alignment horizontal="center" vertical="center"/>
    </xf>
    <xf numFmtId="164" fontId="1" fillId="2" borderId="18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vertical="center"/>
    </xf>
    <xf numFmtId="9" fontId="1" fillId="2" borderId="20" xfId="0" applyNumberFormat="1" applyFont="1" applyFill="1" applyBorder="1" applyAlignment="1">
      <alignment horizontal="center" vertical="center"/>
    </xf>
    <xf numFmtId="164" fontId="1" fillId="2" borderId="21" xfId="0" applyNumberFormat="1" applyFont="1" applyFill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0" fontId="6" fillId="0" borderId="64" xfId="0" applyFont="1" applyFill="1" applyBorder="1" applyAlignment="1"/>
    <xf numFmtId="0" fontId="11" fillId="0" borderId="0" xfId="0" applyFont="1"/>
    <xf numFmtId="0" fontId="6" fillId="4" borderId="0" xfId="1" applyFont="1" applyFill="1" applyAlignment="1">
      <alignment horizontal="center"/>
    </xf>
    <xf numFmtId="0" fontId="6" fillId="0" borderId="65" xfId="0" applyFont="1" applyFill="1" applyBorder="1" applyAlignment="1"/>
    <xf numFmtId="0" fontId="6" fillId="4" borderId="0" xfId="0" applyFont="1" applyFill="1" applyAlignment="1">
      <alignment horizontal="center"/>
    </xf>
    <xf numFmtId="9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Required</a:t>
            </a:r>
            <a:r>
              <a:rPr lang="en-US" sz="2400" b="1" baseline="0"/>
              <a:t> # Tellers</a:t>
            </a:r>
            <a:endParaRPr lang="en-US" sz="24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'IC-Scheduling'!$B$3:$B$10</c:f>
              <c:strCache>
                <c:ptCount val="8"/>
                <c:pt idx="0">
                  <c:v>9 a.m. – 10 a.m.</c:v>
                </c:pt>
                <c:pt idx="1">
                  <c:v>10 a.m. – 11 a.m.</c:v>
                </c:pt>
                <c:pt idx="2">
                  <c:v>11 a.m. – Noon</c:v>
                </c:pt>
                <c:pt idx="3">
                  <c:v>Noon – 1 p.m.</c:v>
                </c:pt>
                <c:pt idx="4">
                  <c:v>1 p.m. – 2 p.m.</c:v>
                </c:pt>
                <c:pt idx="5">
                  <c:v>2 p.m. – 3 p.m.</c:v>
                </c:pt>
                <c:pt idx="6">
                  <c:v>3 p.m. – 4 p.m.</c:v>
                </c:pt>
                <c:pt idx="7">
                  <c:v>4 p.m. – 5 p.m.</c:v>
                </c:pt>
              </c:strCache>
            </c:strRef>
          </c:cat>
          <c:val>
            <c:numRef>
              <c:f>'IC-Scheduling'!$C$3:$C$10</c:f>
              <c:numCache>
                <c:formatCode>General</c:formatCode>
                <c:ptCount val="8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17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E-467A-990E-B7F0964F4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639792"/>
        <c:axId val="258650672"/>
      </c:barChart>
      <c:catAx>
        <c:axId val="25863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650672"/>
        <c:crosses val="autoZero"/>
        <c:auto val="1"/>
        <c:lblAlgn val="ctr"/>
        <c:lblOffset val="100"/>
        <c:noMultiLvlLbl val="0"/>
      </c:catAx>
      <c:valAx>
        <c:axId val="25865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63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018896630243687E-2"/>
          <c:y val="0.130140350877193"/>
          <c:w val="0.91050765487327523"/>
          <c:h val="0.708198646221853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'IC-Scheduling'!$M$2</c:f>
              <c:strCache>
                <c:ptCount val="1"/>
                <c:pt idx="0">
                  <c:v>Tellers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'IC-Scheduling'!$L$3:$L$10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</c:numCache>
            </c:numRef>
          </c:cat>
          <c:val>
            <c:numRef>
              <c:f>'IC-Scheduling'!$M$3:$M$10</c:f>
              <c:numCache>
                <c:formatCode>General</c:formatCode>
                <c:ptCount val="8"/>
                <c:pt idx="0">
                  <c:v>12</c:v>
                </c:pt>
                <c:pt idx="1">
                  <c:v>12</c:v>
                </c:pt>
                <c:pt idx="2">
                  <c:v>14</c:v>
                </c:pt>
                <c:pt idx="3">
                  <c:v>19</c:v>
                </c:pt>
                <c:pt idx="4">
                  <c:v>22</c:v>
                </c:pt>
                <c:pt idx="5">
                  <c:v>22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BA-4F33-AD88-0431055035DC}"/>
            </c:ext>
          </c:extLst>
        </c:ser>
        <c:ser>
          <c:idx val="2"/>
          <c:order val="2"/>
          <c:tx>
            <c:strRef>
              <c:f>'IC-Scheduling'!$N$2</c:f>
              <c:strCache>
                <c:ptCount val="1"/>
                <c:pt idx="0">
                  <c:v>Requires # Tellers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'IC-Scheduling'!$L$3:$L$10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</c:numCache>
            </c:numRef>
          </c:cat>
          <c:val>
            <c:numRef>
              <c:f>'IC-Scheduling'!$N$3:$N$10</c:f>
              <c:numCache>
                <c:formatCode>General</c:formatCode>
                <c:ptCount val="8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17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BA-4F33-AD88-043105503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509672"/>
        <c:axId val="4535168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'IC-Scheduling'!$L$2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'IC-Scheduling'!$L$3:$L$10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9</c:v>
                      </c:pt>
                      <c:pt idx="1">
                        <c:v>10</c:v>
                      </c:pt>
                      <c:pt idx="2">
                        <c:v>11</c:v>
                      </c:pt>
                      <c:pt idx="3">
                        <c:v>12</c:v>
                      </c:pt>
                      <c:pt idx="4">
                        <c:v>13</c:v>
                      </c:pt>
                      <c:pt idx="5">
                        <c:v>14</c:v>
                      </c:pt>
                      <c:pt idx="6">
                        <c:v>15</c:v>
                      </c:pt>
                      <c:pt idx="7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'IC-Scheduling'!$L$3:$L$10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9</c:v>
                      </c:pt>
                      <c:pt idx="1">
                        <c:v>10</c:v>
                      </c:pt>
                      <c:pt idx="2">
                        <c:v>11</c:v>
                      </c:pt>
                      <c:pt idx="3">
                        <c:v>12</c:v>
                      </c:pt>
                      <c:pt idx="4">
                        <c:v>13</c:v>
                      </c:pt>
                      <c:pt idx="5">
                        <c:v>14</c:v>
                      </c:pt>
                      <c:pt idx="6">
                        <c:v>15</c:v>
                      </c:pt>
                      <c:pt idx="7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FBA-4F33-AD88-0431055035DC}"/>
                  </c:ext>
                </c:extLst>
              </c15:ser>
            </c15:filteredBarSeries>
          </c:ext>
        </c:extLst>
      </c:barChart>
      <c:catAx>
        <c:axId val="453509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16888"/>
        <c:crosses val="autoZero"/>
        <c:auto val="1"/>
        <c:lblAlgn val="ctr"/>
        <c:lblOffset val="100"/>
        <c:noMultiLvlLbl val="0"/>
      </c:catAx>
      <c:valAx>
        <c:axId val="45351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09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0</xdr:row>
      <xdr:rowOff>0</xdr:rowOff>
    </xdr:from>
    <xdr:to>
      <xdr:col>7</xdr:col>
      <xdr:colOff>485775</xdr:colOff>
      <xdr:row>15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workbookViewId="0"/>
  </sheetViews>
  <sheetFormatPr defaultRowHeight="18.75" x14ac:dyDescent="0.3"/>
  <cols>
    <col min="1" max="1" width="2.19921875" customWidth="1"/>
    <col min="2" max="2" width="6.09765625" bestFit="1" customWidth="1"/>
    <col min="3" max="3" width="7.59765625" bestFit="1" customWidth="1"/>
    <col min="4" max="4" width="5.3984375" customWidth="1"/>
    <col min="5" max="5" width="7.796875" bestFit="1" customWidth="1"/>
    <col min="6" max="6" width="9.59765625" bestFit="1" customWidth="1"/>
    <col min="7" max="7" width="11.8984375" bestFit="1" customWidth="1"/>
    <col min="8" max="8" width="8.8984375" bestFit="1" customWidth="1"/>
  </cols>
  <sheetData>
    <row r="1" spans="1:8" x14ac:dyDescent="0.3">
      <c r="A1" s="88" t="s">
        <v>89</v>
      </c>
    </row>
    <row r="2" spans="1:8" x14ac:dyDescent="0.3">
      <c r="A2" s="88" t="s">
        <v>90</v>
      </c>
    </row>
    <row r="3" spans="1:8" x14ac:dyDescent="0.3">
      <c r="A3" s="88" t="s">
        <v>91</v>
      </c>
    </row>
    <row r="6" spans="1:8" ht="19.5" thickBot="1" x14ac:dyDescent="0.35">
      <c r="A6" t="s">
        <v>92</v>
      </c>
    </row>
    <row r="7" spans="1:8" x14ac:dyDescent="0.3">
      <c r="B7" s="91"/>
      <c r="C7" s="91"/>
      <c r="D7" s="91" t="s">
        <v>95</v>
      </c>
      <c r="E7" s="91" t="s">
        <v>97</v>
      </c>
      <c r="F7" s="91" t="s">
        <v>99</v>
      </c>
      <c r="G7" s="91" t="s">
        <v>101</v>
      </c>
      <c r="H7" s="91" t="s">
        <v>101</v>
      </c>
    </row>
    <row r="8" spans="1:8" ht="19.5" thickBot="1" x14ac:dyDescent="0.35">
      <c r="B8" s="92" t="s">
        <v>93</v>
      </c>
      <c r="C8" s="92" t="s">
        <v>94</v>
      </c>
      <c r="D8" s="92" t="s">
        <v>96</v>
      </c>
      <c r="E8" s="92" t="s">
        <v>98</v>
      </c>
      <c r="F8" s="92" t="s">
        <v>100</v>
      </c>
      <c r="G8" s="92" t="s">
        <v>102</v>
      </c>
      <c r="H8" s="92" t="s">
        <v>103</v>
      </c>
    </row>
    <row r="9" spans="1:8" x14ac:dyDescent="0.3">
      <c r="B9" s="89" t="s">
        <v>109</v>
      </c>
      <c r="C9" s="89" t="s">
        <v>110</v>
      </c>
      <c r="D9" s="89">
        <v>60</v>
      </c>
      <c r="E9" s="89">
        <v>0</v>
      </c>
      <c r="F9" s="89">
        <v>40</v>
      </c>
      <c r="G9" s="89">
        <v>6.666666666666667</v>
      </c>
      <c r="H9" s="89">
        <v>5</v>
      </c>
    </row>
    <row r="10" spans="1:8" ht="19.5" thickBot="1" x14ac:dyDescent="0.35">
      <c r="B10" s="90" t="s">
        <v>111</v>
      </c>
      <c r="C10" s="90" t="s">
        <v>112</v>
      </c>
      <c r="D10" s="90">
        <v>20</v>
      </c>
      <c r="E10" s="90">
        <v>0</v>
      </c>
      <c r="F10" s="90">
        <v>70</v>
      </c>
      <c r="G10" s="90">
        <v>10</v>
      </c>
      <c r="H10" s="90">
        <v>10</v>
      </c>
    </row>
    <row r="12" spans="1:8" ht="19.5" thickBot="1" x14ac:dyDescent="0.35">
      <c r="A12" t="s">
        <v>104</v>
      </c>
    </row>
    <row r="13" spans="1:8" x14ac:dyDescent="0.3">
      <c r="B13" s="91"/>
      <c r="C13" s="91"/>
      <c r="D13" s="91" t="s">
        <v>95</v>
      </c>
      <c r="E13" s="91" t="s">
        <v>105</v>
      </c>
      <c r="F13" s="91" t="s">
        <v>107</v>
      </c>
      <c r="G13" s="91" t="s">
        <v>101</v>
      </c>
      <c r="H13" s="91" t="s">
        <v>101</v>
      </c>
    </row>
    <row r="14" spans="1:8" ht="19.5" thickBot="1" x14ac:dyDescent="0.35">
      <c r="B14" s="92" t="s">
        <v>93</v>
      </c>
      <c r="C14" s="92" t="s">
        <v>94</v>
      </c>
      <c r="D14" s="92" t="s">
        <v>96</v>
      </c>
      <c r="E14" s="92" t="s">
        <v>106</v>
      </c>
      <c r="F14" s="92" t="s">
        <v>108</v>
      </c>
      <c r="G14" s="92" t="s">
        <v>102</v>
      </c>
      <c r="H14" s="92" t="s">
        <v>103</v>
      </c>
    </row>
    <row r="15" spans="1:8" x14ac:dyDescent="0.3">
      <c r="B15" s="89" t="s">
        <v>113</v>
      </c>
      <c r="C15" s="89" t="e">
        <f xml:space="preserve"> Current</f>
        <v>#NAME?</v>
      </c>
      <c r="D15" s="89">
        <v>360</v>
      </c>
      <c r="E15" s="89">
        <v>5</v>
      </c>
      <c r="F15" s="89">
        <v>360</v>
      </c>
      <c r="G15" s="89">
        <v>40</v>
      </c>
      <c r="H15" s="89">
        <v>60</v>
      </c>
    </row>
    <row r="16" spans="1:8" ht="19.5" thickBot="1" x14ac:dyDescent="0.35">
      <c r="B16" s="90" t="s">
        <v>114</v>
      </c>
      <c r="C16" s="90" t="e">
        <f xml:space="preserve"> Current</f>
        <v>#NAME?</v>
      </c>
      <c r="D16" s="90">
        <v>200</v>
      </c>
      <c r="E16" s="90">
        <v>10</v>
      </c>
      <c r="F16" s="90">
        <v>200</v>
      </c>
      <c r="G16" s="90">
        <v>40</v>
      </c>
      <c r="H16" s="9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4"/>
  <sheetViews>
    <sheetView topLeftCell="A4" workbookViewId="0">
      <selection activeCell="F6" sqref="F6"/>
    </sheetView>
  </sheetViews>
  <sheetFormatPr defaultRowHeight="18.75" x14ac:dyDescent="0.3"/>
  <cols>
    <col min="2" max="2" width="11.8984375" customWidth="1"/>
    <col min="3" max="4" width="8.796875" style="20"/>
    <col min="5" max="5" width="4.8984375" customWidth="1"/>
    <col min="6" max="6" width="10.3984375" customWidth="1"/>
    <col min="7" max="7" width="3.8984375" customWidth="1"/>
    <col min="8" max="8" width="10.296875" customWidth="1"/>
  </cols>
  <sheetData>
    <row r="5" spans="2:9" x14ac:dyDescent="0.3">
      <c r="C5" s="20" t="s">
        <v>80</v>
      </c>
      <c r="D5" s="20" t="s">
        <v>81</v>
      </c>
      <c r="F5" t="s">
        <v>87</v>
      </c>
      <c r="H5" t="s">
        <v>82</v>
      </c>
      <c r="I5">
        <v>5</v>
      </c>
    </row>
    <row r="6" spans="2:9" x14ac:dyDescent="0.3">
      <c r="B6" t="s">
        <v>73</v>
      </c>
      <c r="C6" s="20">
        <v>40</v>
      </c>
      <c r="D6" s="20">
        <v>70</v>
      </c>
      <c r="F6" s="20">
        <f t="shared" ref="F6" si="0">SUMPRODUCT(C6:D6,$C$14:$D$14)</f>
        <v>3800</v>
      </c>
      <c r="H6" t="s">
        <v>83</v>
      </c>
      <c r="I6">
        <v>9</v>
      </c>
    </row>
    <row r="7" spans="2:9" x14ac:dyDescent="0.3">
      <c r="H7" t="s">
        <v>84</v>
      </c>
      <c r="I7">
        <v>40</v>
      </c>
    </row>
    <row r="8" spans="2:9" x14ac:dyDescent="0.3">
      <c r="B8" t="s">
        <v>74</v>
      </c>
    </row>
    <row r="9" spans="2:9" x14ac:dyDescent="0.3">
      <c r="B9" t="s">
        <v>75</v>
      </c>
      <c r="C9" s="20">
        <v>2</v>
      </c>
      <c r="D9" s="20">
        <v>4</v>
      </c>
      <c r="E9" s="87" t="s">
        <v>88</v>
      </c>
      <c r="F9" s="20">
        <f>SUMPRODUCT(C9:D9,$C$14:$D$14)</f>
        <v>200</v>
      </c>
      <c r="G9" s="86" t="s">
        <v>85</v>
      </c>
      <c r="H9">
        <f>I5*I7</f>
        <v>200</v>
      </c>
    </row>
    <row r="10" spans="2:9" x14ac:dyDescent="0.3">
      <c r="B10" t="s">
        <v>76</v>
      </c>
      <c r="C10" s="20">
        <v>4</v>
      </c>
      <c r="D10" s="20">
        <v>6</v>
      </c>
      <c r="E10" s="87" t="s">
        <v>88</v>
      </c>
      <c r="F10" s="20">
        <f t="shared" ref="F10:F12" si="1">SUMPRODUCT(C10:D10,$C$14:$D$14)</f>
        <v>360</v>
      </c>
      <c r="G10" s="86" t="s">
        <v>85</v>
      </c>
      <c r="H10">
        <f>I6*I7</f>
        <v>360</v>
      </c>
    </row>
    <row r="11" spans="2:9" x14ac:dyDescent="0.3">
      <c r="B11" t="s">
        <v>77</v>
      </c>
      <c r="C11" s="20">
        <v>1</v>
      </c>
      <c r="D11" s="20">
        <v>0</v>
      </c>
      <c r="E11" s="87" t="s">
        <v>88</v>
      </c>
      <c r="F11" s="20">
        <f t="shared" si="1"/>
        <v>60</v>
      </c>
      <c r="G11" s="86" t="s">
        <v>86</v>
      </c>
      <c r="H11">
        <v>0</v>
      </c>
    </row>
    <row r="12" spans="2:9" x14ac:dyDescent="0.3">
      <c r="B12" t="s">
        <v>78</v>
      </c>
      <c r="C12" s="20">
        <v>0</v>
      </c>
      <c r="D12" s="20">
        <v>1</v>
      </c>
      <c r="E12" s="87" t="s">
        <v>88</v>
      </c>
      <c r="F12" s="20">
        <f t="shared" si="1"/>
        <v>20</v>
      </c>
      <c r="G12" s="86" t="s">
        <v>86</v>
      </c>
      <c r="H12">
        <v>0</v>
      </c>
    </row>
    <row r="14" spans="2:9" x14ac:dyDescent="0.3">
      <c r="B14" t="s">
        <v>79</v>
      </c>
      <c r="C14" s="85">
        <v>60</v>
      </c>
      <c r="D14" s="8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opLeftCell="A4" workbookViewId="0">
      <selection activeCell="H9" sqref="H9"/>
    </sheetView>
  </sheetViews>
  <sheetFormatPr defaultRowHeight="18.75" x14ac:dyDescent="0.3"/>
  <cols>
    <col min="1" max="1" width="2.19921875" customWidth="1"/>
    <col min="2" max="2" width="6.09765625" bestFit="1" customWidth="1"/>
    <col min="3" max="3" width="16" bestFit="1" customWidth="1"/>
    <col min="4" max="4" width="5.3984375" customWidth="1"/>
    <col min="5" max="5" width="7.796875" bestFit="1" customWidth="1"/>
    <col min="6" max="6" width="9.59765625" bestFit="1" customWidth="1"/>
    <col min="7" max="7" width="11.8984375" bestFit="1" customWidth="1"/>
    <col min="8" max="8" width="8.8984375" bestFit="1" customWidth="1"/>
  </cols>
  <sheetData>
    <row r="1" spans="1:8" x14ac:dyDescent="0.3">
      <c r="A1" s="88" t="s">
        <v>89</v>
      </c>
    </row>
    <row r="2" spans="1:8" x14ac:dyDescent="0.3">
      <c r="A2" s="88" t="s">
        <v>120</v>
      </c>
    </row>
    <row r="3" spans="1:8" x14ac:dyDescent="0.3">
      <c r="A3" s="88" t="s">
        <v>121</v>
      </c>
    </row>
    <row r="6" spans="1:8" ht="19.5" thickBot="1" x14ac:dyDescent="0.35">
      <c r="A6" t="s">
        <v>92</v>
      </c>
    </row>
    <row r="7" spans="1:8" x14ac:dyDescent="0.3">
      <c r="B7" s="103"/>
      <c r="C7" s="103"/>
      <c r="D7" s="103" t="s">
        <v>95</v>
      </c>
      <c r="E7" s="103" t="s">
        <v>97</v>
      </c>
      <c r="F7" s="103" t="s">
        <v>99</v>
      </c>
      <c r="G7" s="103" t="s">
        <v>101</v>
      </c>
      <c r="H7" s="103" t="s">
        <v>101</v>
      </c>
    </row>
    <row r="8" spans="1:8" ht="19.5" thickBot="1" x14ac:dyDescent="0.35">
      <c r="B8" s="104" t="s">
        <v>93</v>
      </c>
      <c r="C8" s="104" t="s">
        <v>94</v>
      </c>
      <c r="D8" s="104" t="s">
        <v>96</v>
      </c>
      <c r="E8" s="104" t="s">
        <v>98</v>
      </c>
      <c r="F8" s="104" t="s">
        <v>100</v>
      </c>
      <c r="G8" s="104" t="s">
        <v>102</v>
      </c>
      <c r="H8" s="104" t="s">
        <v>103</v>
      </c>
    </row>
    <row r="9" spans="1:8" x14ac:dyDescent="0.3">
      <c r="B9" s="89" t="s">
        <v>122</v>
      </c>
      <c r="C9" s="89" t="s">
        <v>110</v>
      </c>
      <c r="D9" s="89">
        <v>60</v>
      </c>
      <c r="E9" s="89">
        <v>0</v>
      </c>
      <c r="F9" s="89">
        <v>40</v>
      </c>
      <c r="G9" s="89">
        <v>6.666666666666667</v>
      </c>
      <c r="H9" s="89">
        <v>0</v>
      </c>
    </row>
    <row r="10" spans="1:8" x14ac:dyDescent="0.3">
      <c r="B10" s="89" t="s">
        <v>123</v>
      </c>
      <c r="C10" s="89" t="s">
        <v>112</v>
      </c>
      <c r="D10" s="89">
        <v>20</v>
      </c>
      <c r="E10" s="89">
        <v>0</v>
      </c>
      <c r="F10" s="89">
        <v>70</v>
      </c>
      <c r="G10" s="89">
        <v>10</v>
      </c>
      <c r="H10" s="89">
        <v>0</v>
      </c>
    </row>
    <row r="11" spans="1:8" ht="19.5" thickBot="1" x14ac:dyDescent="0.35">
      <c r="B11" s="90" t="s">
        <v>124</v>
      </c>
      <c r="C11" s="90" t="s">
        <v>125</v>
      </c>
      <c r="D11" s="90">
        <v>0</v>
      </c>
      <c r="E11" s="90">
        <v>0</v>
      </c>
      <c r="F11" s="90">
        <v>55</v>
      </c>
      <c r="G11" s="90">
        <v>0</v>
      </c>
      <c r="H11" s="90">
        <v>1E+30</v>
      </c>
    </row>
    <row r="13" spans="1:8" ht="19.5" thickBot="1" x14ac:dyDescent="0.35">
      <c r="A13" t="s">
        <v>104</v>
      </c>
    </row>
    <row r="14" spans="1:8" x14ac:dyDescent="0.3">
      <c r="B14" s="103"/>
      <c r="C14" s="103"/>
      <c r="D14" s="103" t="s">
        <v>95</v>
      </c>
      <c r="E14" s="103" t="s">
        <v>105</v>
      </c>
      <c r="F14" s="103" t="s">
        <v>107</v>
      </c>
      <c r="G14" s="103" t="s">
        <v>101</v>
      </c>
      <c r="H14" s="103" t="s">
        <v>101</v>
      </c>
    </row>
    <row r="15" spans="1:8" ht="19.5" thickBot="1" x14ac:dyDescent="0.35">
      <c r="B15" s="104" t="s">
        <v>93</v>
      </c>
      <c r="C15" s="104" t="s">
        <v>94</v>
      </c>
      <c r="D15" s="104" t="s">
        <v>96</v>
      </c>
      <c r="E15" s="104" t="s">
        <v>106</v>
      </c>
      <c r="F15" s="104" t="s">
        <v>108</v>
      </c>
      <c r="G15" s="104" t="s">
        <v>102</v>
      </c>
      <c r="H15" s="104" t="s">
        <v>103</v>
      </c>
    </row>
    <row r="16" spans="1:8" x14ac:dyDescent="0.3">
      <c r="B16" s="89" t="s">
        <v>126</v>
      </c>
      <c r="C16" s="89" t="s">
        <v>127</v>
      </c>
      <c r="D16" s="89">
        <v>200</v>
      </c>
      <c r="E16" s="89">
        <v>10</v>
      </c>
      <c r="F16" s="89">
        <v>200</v>
      </c>
      <c r="G16" s="89">
        <v>40</v>
      </c>
      <c r="H16" s="89">
        <v>8</v>
      </c>
    </row>
    <row r="17" spans="2:8" x14ac:dyDescent="0.3">
      <c r="B17" s="89" t="s">
        <v>128</v>
      </c>
      <c r="C17" s="89" t="s">
        <v>129</v>
      </c>
      <c r="D17" s="89">
        <v>360</v>
      </c>
      <c r="E17" s="89">
        <v>5</v>
      </c>
      <c r="F17" s="89">
        <v>360</v>
      </c>
      <c r="G17" s="89">
        <v>10</v>
      </c>
      <c r="H17" s="89">
        <v>60</v>
      </c>
    </row>
    <row r="18" spans="2:8" ht="19.5" thickBot="1" x14ac:dyDescent="0.35">
      <c r="B18" s="90" t="s">
        <v>130</v>
      </c>
      <c r="C18" s="90" t="s">
        <v>131</v>
      </c>
      <c r="D18" s="90">
        <v>220</v>
      </c>
      <c r="E18" s="90">
        <v>0</v>
      </c>
      <c r="F18" s="90">
        <v>240</v>
      </c>
      <c r="G18" s="90">
        <v>1E+30</v>
      </c>
      <c r="H18" s="9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opLeftCell="A7" workbookViewId="0">
      <selection activeCell="H22" sqref="H22"/>
    </sheetView>
  </sheetViews>
  <sheetFormatPr defaultRowHeight="18.75" x14ac:dyDescent="0.3"/>
  <cols>
    <col min="1" max="1" width="2.19921875" customWidth="1"/>
    <col min="2" max="2" width="6.09765625" bestFit="1" customWidth="1"/>
    <col min="3" max="3" width="16" bestFit="1" customWidth="1"/>
    <col min="4" max="4" width="6.8984375" bestFit="1" customWidth="1"/>
    <col min="5" max="5" width="7.796875" bestFit="1" customWidth="1"/>
    <col min="6" max="6" width="9.59765625" bestFit="1" customWidth="1"/>
    <col min="7" max="8" width="8.8984375" bestFit="1" customWidth="1"/>
  </cols>
  <sheetData>
    <row r="1" spans="1:8" x14ac:dyDescent="0.3">
      <c r="A1" s="88" t="s">
        <v>89</v>
      </c>
    </row>
    <row r="2" spans="1:8" x14ac:dyDescent="0.3">
      <c r="A2" s="88" t="s">
        <v>120</v>
      </c>
    </row>
    <row r="3" spans="1:8" x14ac:dyDescent="0.3">
      <c r="A3" s="88" t="s">
        <v>152</v>
      </c>
    </row>
    <row r="6" spans="1:8" ht="19.5" thickBot="1" x14ac:dyDescent="0.35">
      <c r="A6" t="s">
        <v>92</v>
      </c>
    </row>
    <row r="7" spans="1:8" x14ac:dyDescent="0.3">
      <c r="B7" s="103"/>
      <c r="C7" s="103"/>
      <c r="D7" s="103" t="s">
        <v>95</v>
      </c>
      <c r="E7" s="103" t="s">
        <v>97</v>
      </c>
      <c r="F7" s="103" t="s">
        <v>99</v>
      </c>
      <c r="G7" s="103" t="s">
        <v>101</v>
      </c>
      <c r="H7" s="103" t="s">
        <v>101</v>
      </c>
    </row>
    <row r="8" spans="1:8" ht="19.5" thickBot="1" x14ac:dyDescent="0.35">
      <c r="B8" s="104" t="s">
        <v>93</v>
      </c>
      <c r="C8" s="104" t="s">
        <v>94</v>
      </c>
      <c r="D8" s="104" t="s">
        <v>96</v>
      </c>
      <c r="E8" s="104" t="s">
        <v>98</v>
      </c>
      <c r="F8" s="104" t="s">
        <v>100</v>
      </c>
      <c r="G8" s="104" t="s">
        <v>102</v>
      </c>
      <c r="H8" s="104" t="s">
        <v>103</v>
      </c>
    </row>
    <row r="9" spans="1:8" x14ac:dyDescent="0.3">
      <c r="B9" s="89" t="s">
        <v>122</v>
      </c>
      <c r="C9" s="89" t="s">
        <v>110</v>
      </c>
      <c r="D9" s="89">
        <v>72.25</v>
      </c>
      <c r="E9" s="89">
        <v>0</v>
      </c>
      <c r="F9" s="89">
        <v>40</v>
      </c>
      <c r="G9" s="89">
        <v>65</v>
      </c>
      <c r="H9" s="89">
        <v>3</v>
      </c>
    </row>
    <row r="10" spans="1:8" x14ac:dyDescent="0.3">
      <c r="B10" s="89" t="s">
        <v>123</v>
      </c>
      <c r="C10" s="89" t="s">
        <v>112</v>
      </c>
      <c r="D10" s="89">
        <v>11.625</v>
      </c>
      <c r="E10" s="89">
        <v>0</v>
      </c>
      <c r="F10" s="89">
        <v>70</v>
      </c>
      <c r="G10" s="89">
        <v>10</v>
      </c>
      <c r="H10" s="89">
        <v>30</v>
      </c>
    </row>
    <row r="11" spans="1:8" ht="19.5" thickBot="1" x14ac:dyDescent="0.35">
      <c r="B11" s="90" t="s">
        <v>124</v>
      </c>
      <c r="C11" s="90" t="s">
        <v>125</v>
      </c>
      <c r="D11" s="90">
        <v>0</v>
      </c>
      <c r="E11" s="90">
        <v>-3.75</v>
      </c>
      <c r="F11" s="90">
        <v>55</v>
      </c>
      <c r="G11" s="90">
        <v>3.75</v>
      </c>
      <c r="H11" s="90">
        <v>1E+30</v>
      </c>
    </row>
    <row r="13" spans="1:8" ht="19.5" thickBot="1" x14ac:dyDescent="0.35">
      <c r="A13" t="s">
        <v>104</v>
      </c>
    </row>
    <row r="14" spans="1:8" x14ac:dyDescent="0.3">
      <c r="B14" s="103"/>
      <c r="C14" s="103"/>
      <c r="D14" s="103" t="s">
        <v>95</v>
      </c>
      <c r="E14" s="103" t="s">
        <v>105</v>
      </c>
      <c r="F14" s="103" t="s">
        <v>107</v>
      </c>
      <c r="G14" s="103" t="s">
        <v>101</v>
      </c>
      <c r="H14" s="103" t="s">
        <v>101</v>
      </c>
    </row>
    <row r="15" spans="1:8" ht="19.5" thickBot="1" x14ac:dyDescent="0.35">
      <c r="B15" s="104" t="s">
        <v>93</v>
      </c>
      <c r="C15" s="104" t="s">
        <v>94</v>
      </c>
      <c r="D15" s="104" t="s">
        <v>96</v>
      </c>
      <c r="E15" s="104" t="s">
        <v>106</v>
      </c>
      <c r="F15" s="104" t="s">
        <v>108</v>
      </c>
      <c r="G15" s="104" t="s">
        <v>102</v>
      </c>
      <c r="H15" s="104" t="s">
        <v>103</v>
      </c>
    </row>
    <row r="16" spans="1:8" x14ac:dyDescent="0.3">
      <c r="B16" s="89" t="s">
        <v>126</v>
      </c>
      <c r="C16" s="89" t="s">
        <v>127</v>
      </c>
      <c r="D16" s="89">
        <v>191</v>
      </c>
      <c r="E16" s="139">
        <v>16.25</v>
      </c>
      <c r="F16" s="139">
        <v>191</v>
      </c>
      <c r="G16" s="89">
        <v>1</v>
      </c>
      <c r="H16" s="89">
        <v>31</v>
      </c>
    </row>
    <row r="17" spans="2:8" x14ac:dyDescent="0.3">
      <c r="B17" s="89" t="s">
        <v>128</v>
      </c>
      <c r="C17" s="89" t="s">
        <v>129</v>
      </c>
      <c r="D17" s="89">
        <v>358.75</v>
      </c>
      <c r="E17" s="89">
        <v>0</v>
      </c>
      <c r="F17" s="89">
        <v>360</v>
      </c>
      <c r="G17" s="89">
        <v>1E+30</v>
      </c>
      <c r="H17" s="89">
        <v>1.25</v>
      </c>
    </row>
    <row r="18" spans="2:8" ht="19.5" thickBot="1" x14ac:dyDescent="0.35">
      <c r="B18" s="90" t="s">
        <v>130</v>
      </c>
      <c r="C18" s="90" t="s">
        <v>131</v>
      </c>
      <c r="D18" s="90">
        <v>240</v>
      </c>
      <c r="E18" s="90">
        <v>2.5</v>
      </c>
      <c r="F18" s="90">
        <v>240</v>
      </c>
      <c r="G18" s="90">
        <v>2.5</v>
      </c>
      <c r="H18" s="90">
        <v>144.5</v>
      </c>
    </row>
    <row r="20" spans="2:8" x14ac:dyDescent="0.3">
      <c r="E20" s="140" t="s">
        <v>308</v>
      </c>
    </row>
    <row r="21" spans="2:8" x14ac:dyDescent="0.3">
      <c r="E21" s="140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opLeftCell="B1" workbookViewId="0">
      <selection activeCell="G16" sqref="G16"/>
    </sheetView>
  </sheetViews>
  <sheetFormatPr defaultRowHeight="18.75" x14ac:dyDescent="0.3"/>
  <cols>
    <col min="2" max="2" width="12.296875" customWidth="1"/>
    <col min="3" max="5" width="7.796875" style="20" customWidth="1"/>
    <col min="6" max="6" width="4.5" customWidth="1"/>
    <col min="7" max="7" width="10.59765625" style="20" customWidth="1"/>
    <col min="8" max="8" width="4.296875" style="20" customWidth="1"/>
    <col min="9" max="9" width="9.59765625" customWidth="1"/>
    <col min="10" max="11" width="4.8984375" customWidth="1"/>
  </cols>
  <sheetData>
    <row r="2" spans="2:12" x14ac:dyDescent="0.3">
      <c r="C2" s="20" t="s">
        <v>80</v>
      </c>
      <c r="D2" s="20" t="s">
        <v>81</v>
      </c>
      <c r="E2" s="20" t="s">
        <v>115</v>
      </c>
      <c r="G2" s="20" t="s">
        <v>87</v>
      </c>
      <c r="I2" s="100" t="s">
        <v>82</v>
      </c>
      <c r="J2">
        <v>5</v>
      </c>
      <c r="L2" t="s">
        <v>119</v>
      </c>
    </row>
    <row r="3" spans="2:12" x14ac:dyDescent="0.3">
      <c r="B3" t="s">
        <v>99</v>
      </c>
      <c r="C3" s="20">
        <v>40</v>
      </c>
      <c r="D3" s="20">
        <v>70</v>
      </c>
      <c r="E3" s="20">
        <v>55</v>
      </c>
      <c r="G3" s="20">
        <f>SUMPRODUCT(C3:E3,$C$10:$E$10)</f>
        <v>3800</v>
      </c>
      <c r="I3" t="s">
        <v>83</v>
      </c>
      <c r="J3">
        <v>9</v>
      </c>
      <c r="L3" s="20">
        <v>40</v>
      </c>
    </row>
    <row r="4" spans="2:12" x14ac:dyDescent="0.3">
      <c r="I4" t="s">
        <v>118</v>
      </c>
      <c r="J4">
        <v>6</v>
      </c>
    </row>
    <row r="5" spans="2:12" x14ac:dyDescent="0.3">
      <c r="B5" t="s">
        <v>116</v>
      </c>
    </row>
    <row r="6" spans="2:12" x14ac:dyDescent="0.3">
      <c r="B6" t="s">
        <v>75</v>
      </c>
      <c r="C6" s="20">
        <v>2</v>
      </c>
      <c r="D6" s="20">
        <v>4</v>
      </c>
      <c r="E6" s="20">
        <v>3</v>
      </c>
      <c r="G6" s="20">
        <f t="shared" ref="G4:G8" si="0">SUMPRODUCT(C6:E6,$C$10:$E$10)</f>
        <v>200</v>
      </c>
      <c r="H6" s="86" t="s">
        <v>85</v>
      </c>
      <c r="I6" s="20">
        <f t="shared" ref="I6:I8" si="1">J2*$L$3</f>
        <v>200</v>
      </c>
    </row>
    <row r="7" spans="2:12" x14ac:dyDescent="0.3">
      <c r="B7" t="s">
        <v>76</v>
      </c>
      <c r="C7" s="20">
        <v>4</v>
      </c>
      <c r="D7" s="20">
        <v>6</v>
      </c>
      <c r="E7" s="20">
        <v>5</v>
      </c>
      <c r="G7" s="20">
        <f t="shared" si="0"/>
        <v>360</v>
      </c>
      <c r="H7" s="86" t="s">
        <v>85</v>
      </c>
      <c r="I7" s="20">
        <f t="shared" si="1"/>
        <v>360</v>
      </c>
    </row>
    <row r="8" spans="2:12" x14ac:dyDescent="0.3">
      <c r="B8" t="s">
        <v>117</v>
      </c>
      <c r="C8" s="20">
        <v>3</v>
      </c>
      <c r="D8" s="20">
        <v>2</v>
      </c>
      <c r="E8" s="20">
        <v>4</v>
      </c>
      <c r="G8" s="20">
        <f t="shared" si="0"/>
        <v>220</v>
      </c>
      <c r="H8" s="86" t="s">
        <v>85</v>
      </c>
      <c r="I8" s="20">
        <f t="shared" si="1"/>
        <v>240</v>
      </c>
    </row>
    <row r="10" spans="2:12" x14ac:dyDescent="0.3">
      <c r="B10" t="s">
        <v>79</v>
      </c>
      <c r="C10" s="85">
        <v>60</v>
      </c>
      <c r="D10" s="85">
        <v>20</v>
      </c>
      <c r="E10" s="85">
        <v>0</v>
      </c>
    </row>
    <row r="18" spans="4:4" x14ac:dyDescent="0.3">
      <c r="D18" s="20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opLeftCell="A4" workbookViewId="0"/>
  </sheetViews>
  <sheetFormatPr defaultRowHeight="18.75" x14ac:dyDescent="0.3"/>
  <cols>
    <col min="1" max="1" width="2.19921875" customWidth="1"/>
    <col min="2" max="2" width="6.09765625" bestFit="1" customWidth="1"/>
    <col min="3" max="3" width="18.796875" bestFit="1" customWidth="1"/>
    <col min="4" max="4" width="5.8984375" bestFit="1" customWidth="1"/>
    <col min="5" max="5" width="11.69921875" bestFit="1" customWidth="1"/>
    <col min="6" max="6" width="9.59765625" bestFit="1" customWidth="1"/>
    <col min="7" max="7" width="11.69921875" bestFit="1" customWidth="1"/>
    <col min="8" max="8" width="11.8984375" bestFit="1" customWidth="1"/>
  </cols>
  <sheetData>
    <row r="1" spans="1:8" x14ac:dyDescent="0.3">
      <c r="A1" s="88" t="s">
        <v>89</v>
      </c>
    </row>
    <row r="2" spans="1:8" x14ac:dyDescent="0.3">
      <c r="A2" s="88" t="s">
        <v>140</v>
      </c>
    </row>
    <row r="3" spans="1:8" x14ac:dyDescent="0.3">
      <c r="A3" s="88" t="s">
        <v>141</v>
      </c>
    </row>
    <row r="6" spans="1:8" ht="19.5" thickBot="1" x14ac:dyDescent="0.35">
      <c r="A6" t="s">
        <v>92</v>
      </c>
    </row>
    <row r="7" spans="1:8" x14ac:dyDescent="0.3">
      <c r="B7" s="103"/>
      <c r="C7" s="103"/>
      <c r="D7" s="103" t="s">
        <v>95</v>
      </c>
      <c r="E7" s="103" t="s">
        <v>97</v>
      </c>
      <c r="F7" s="103" t="s">
        <v>99</v>
      </c>
      <c r="G7" s="103" t="s">
        <v>101</v>
      </c>
      <c r="H7" s="103" t="s">
        <v>101</v>
      </c>
    </row>
    <row r="8" spans="1:8" ht="19.5" thickBot="1" x14ac:dyDescent="0.35">
      <c r="B8" s="104" t="s">
        <v>93</v>
      </c>
      <c r="C8" s="104" t="s">
        <v>94</v>
      </c>
      <c r="D8" s="104" t="s">
        <v>96</v>
      </c>
      <c r="E8" s="104" t="s">
        <v>98</v>
      </c>
      <c r="F8" s="104" t="s">
        <v>100</v>
      </c>
      <c r="G8" s="104" t="s">
        <v>102</v>
      </c>
      <c r="H8" s="104" t="s">
        <v>103</v>
      </c>
    </row>
    <row r="9" spans="1:8" x14ac:dyDescent="0.3">
      <c r="B9" s="89" t="s">
        <v>142</v>
      </c>
      <c r="C9" s="89" t="s">
        <v>143</v>
      </c>
      <c r="D9" s="89">
        <v>0</v>
      </c>
      <c r="E9" s="89">
        <v>0</v>
      </c>
      <c r="F9" s="89">
        <v>60</v>
      </c>
      <c r="G9" s="89">
        <v>2.7755575615628917E-15</v>
      </c>
      <c r="H9" s="89">
        <v>13.333333333333334</v>
      </c>
    </row>
    <row r="10" spans="1:8" x14ac:dyDescent="0.3">
      <c r="B10" s="89" t="s">
        <v>144</v>
      </c>
      <c r="C10" s="89" t="s">
        <v>145</v>
      </c>
      <c r="D10" s="89">
        <v>60</v>
      </c>
      <c r="E10" s="89">
        <v>0</v>
      </c>
      <c r="F10" s="89">
        <v>80</v>
      </c>
      <c r="G10" s="89">
        <v>16</v>
      </c>
      <c r="H10" s="89">
        <v>3.7007434154171895E-15</v>
      </c>
    </row>
    <row r="11" spans="1:8" ht="19.5" thickBot="1" x14ac:dyDescent="0.35">
      <c r="B11" s="90" t="s">
        <v>146</v>
      </c>
      <c r="C11" s="90" t="s">
        <v>147</v>
      </c>
      <c r="D11" s="90">
        <v>80</v>
      </c>
      <c r="E11" s="90">
        <v>0</v>
      </c>
      <c r="F11" s="90">
        <v>120</v>
      </c>
      <c r="G11" s="90">
        <v>1E+30</v>
      </c>
      <c r="H11" s="90">
        <v>80</v>
      </c>
    </row>
    <row r="13" spans="1:8" ht="19.5" thickBot="1" x14ac:dyDescent="0.35">
      <c r="A13" t="s">
        <v>104</v>
      </c>
    </row>
    <row r="14" spans="1:8" x14ac:dyDescent="0.3">
      <c r="B14" s="103"/>
      <c r="C14" s="103"/>
      <c r="D14" s="103" t="s">
        <v>95</v>
      </c>
      <c r="E14" s="103" t="s">
        <v>105</v>
      </c>
      <c r="F14" s="103" t="s">
        <v>107</v>
      </c>
      <c r="G14" s="103" t="s">
        <v>101</v>
      </c>
      <c r="H14" s="103" t="s">
        <v>101</v>
      </c>
    </row>
    <row r="15" spans="1:8" ht="19.5" thickBot="1" x14ac:dyDescent="0.35">
      <c r="B15" s="104" t="s">
        <v>93</v>
      </c>
      <c r="C15" s="104" t="s">
        <v>94</v>
      </c>
      <c r="D15" s="104" t="s">
        <v>96</v>
      </c>
      <c r="E15" s="104" t="s">
        <v>106</v>
      </c>
      <c r="F15" s="104" t="s">
        <v>108</v>
      </c>
      <c r="G15" s="104" t="s">
        <v>102</v>
      </c>
      <c r="H15" s="104" t="s">
        <v>103</v>
      </c>
    </row>
    <row r="16" spans="1:8" x14ac:dyDescent="0.3">
      <c r="B16" s="89" t="s">
        <v>126</v>
      </c>
      <c r="C16" s="89" t="s">
        <v>148</v>
      </c>
      <c r="D16" s="89">
        <v>400</v>
      </c>
      <c r="E16" s="89">
        <v>20</v>
      </c>
      <c r="F16" s="89">
        <v>400</v>
      </c>
      <c r="G16" s="89">
        <v>120.00000000000001</v>
      </c>
      <c r="H16" s="89">
        <v>0</v>
      </c>
    </row>
    <row r="17" spans="2:8" x14ac:dyDescent="0.3">
      <c r="B17" s="89" t="s">
        <v>128</v>
      </c>
      <c r="C17" s="89" t="s">
        <v>149</v>
      </c>
      <c r="D17" s="89">
        <v>22000</v>
      </c>
      <c r="E17" s="89">
        <v>1.1102230246251565E-16</v>
      </c>
      <c r="F17" s="89">
        <v>22000</v>
      </c>
      <c r="G17" s="89">
        <v>0</v>
      </c>
      <c r="H17" s="89">
        <v>2000.0000000000005</v>
      </c>
    </row>
    <row r="18" spans="2:8" ht="19.5" thickBot="1" x14ac:dyDescent="0.35">
      <c r="B18" s="90" t="s">
        <v>130</v>
      </c>
      <c r="C18" s="90" t="s">
        <v>150</v>
      </c>
      <c r="D18" s="90">
        <v>80</v>
      </c>
      <c r="E18" s="90">
        <v>80</v>
      </c>
      <c r="F18" s="90">
        <v>80</v>
      </c>
      <c r="G18" s="90">
        <v>12</v>
      </c>
      <c r="H18" s="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opLeftCell="A4" workbookViewId="0">
      <selection activeCell="J17" sqref="J17"/>
    </sheetView>
  </sheetViews>
  <sheetFormatPr defaultRowHeight="18.75" x14ac:dyDescent="0.3"/>
  <cols>
    <col min="1" max="1" width="2.19921875" customWidth="1"/>
    <col min="2" max="2" width="6.09765625" bestFit="1" customWidth="1"/>
    <col min="3" max="3" width="18.796875" bestFit="1" customWidth="1"/>
    <col min="4" max="4" width="5.8984375" bestFit="1" customWidth="1"/>
    <col min="5" max="5" width="7.796875" bestFit="1" customWidth="1"/>
    <col min="6" max="6" width="9.59765625" bestFit="1" customWidth="1"/>
    <col min="7" max="8" width="8.8984375" bestFit="1" customWidth="1"/>
  </cols>
  <sheetData>
    <row r="1" spans="1:8" x14ac:dyDescent="0.3">
      <c r="A1" s="88" t="s">
        <v>89</v>
      </c>
    </row>
    <row r="2" spans="1:8" x14ac:dyDescent="0.3">
      <c r="A2" s="88" t="s">
        <v>140</v>
      </c>
    </row>
    <row r="3" spans="1:8" x14ac:dyDescent="0.3">
      <c r="A3" s="88" t="s">
        <v>153</v>
      </c>
    </row>
    <row r="6" spans="1:8" ht="19.5" thickBot="1" x14ac:dyDescent="0.35">
      <c r="A6" t="s">
        <v>92</v>
      </c>
    </row>
    <row r="7" spans="1:8" x14ac:dyDescent="0.3">
      <c r="B7" s="103"/>
      <c r="C7" s="103"/>
      <c r="D7" s="103" t="s">
        <v>95</v>
      </c>
      <c r="E7" s="103" t="s">
        <v>97</v>
      </c>
      <c r="F7" s="103" t="s">
        <v>99</v>
      </c>
      <c r="G7" s="103" t="s">
        <v>101</v>
      </c>
      <c r="H7" s="103" t="s">
        <v>101</v>
      </c>
    </row>
    <row r="8" spans="1:8" ht="19.5" thickBot="1" x14ac:dyDescent="0.35">
      <c r="B8" s="104" t="s">
        <v>93</v>
      </c>
      <c r="C8" s="104" t="s">
        <v>94</v>
      </c>
      <c r="D8" s="104" t="s">
        <v>96</v>
      </c>
      <c r="E8" s="104" t="s">
        <v>98</v>
      </c>
      <c r="F8" s="104" t="s">
        <v>100</v>
      </c>
      <c r="G8" s="104" t="s">
        <v>102</v>
      </c>
      <c r="H8" s="104" t="s">
        <v>103</v>
      </c>
    </row>
    <row r="9" spans="1:8" x14ac:dyDescent="0.3">
      <c r="B9" s="89" t="s">
        <v>142</v>
      </c>
      <c r="C9" s="89" t="s">
        <v>143</v>
      </c>
      <c r="D9" s="89">
        <v>80</v>
      </c>
      <c r="E9" s="89">
        <v>0</v>
      </c>
      <c r="F9" s="89">
        <v>60</v>
      </c>
      <c r="G9" s="89">
        <v>119.99999999999982</v>
      </c>
      <c r="H9" s="89">
        <v>7.4999999999999964</v>
      </c>
    </row>
    <row r="10" spans="1:8" x14ac:dyDescent="0.3">
      <c r="B10" s="89" t="s">
        <v>144</v>
      </c>
      <c r="C10" s="89" t="s">
        <v>145</v>
      </c>
      <c r="D10" s="89">
        <v>0</v>
      </c>
      <c r="E10" s="139">
        <v>-9.9999999999999964</v>
      </c>
      <c r="F10" s="139">
        <v>70</v>
      </c>
      <c r="G10" s="89">
        <v>9.9999999999999964</v>
      </c>
      <c r="H10" s="89">
        <v>1E+30</v>
      </c>
    </row>
    <row r="11" spans="1:8" ht="19.5" thickBot="1" x14ac:dyDescent="0.35">
      <c r="B11" s="90" t="s">
        <v>146</v>
      </c>
      <c r="C11" s="90" t="s">
        <v>147</v>
      </c>
      <c r="D11" s="90">
        <v>80</v>
      </c>
      <c r="E11" s="90">
        <v>0</v>
      </c>
      <c r="F11" s="90">
        <v>120</v>
      </c>
      <c r="G11" s="90">
        <v>1E+30</v>
      </c>
      <c r="H11" s="90">
        <v>80.000000000000014</v>
      </c>
    </row>
    <row r="12" spans="1:8" x14ac:dyDescent="0.3">
      <c r="E12" s="140" t="s">
        <v>310</v>
      </c>
    </row>
    <row r="13" spans="1:8" ht="19.5" thickBot="1" x14ac:dyDescent="0.35">
      <c r="A13" t="s">
        <v>104</v>
      </c>
      <c r="E13" s="140" t="s">
        <v>311</v>
      </c>
    </row>
    <row r="14" spans="1:8" x14ac:dyDescent="0.3">
      <c r="B14" s="103"/>
      <c r="C14" s="103"/>
      <c r="D14" s="103" t="s">
        <v>95</v>
      </c>
      <c r="E14" s="103" t="s">
        <v>105</v>
      </c>
      <c r="F14" s="103" t="s">
        <v>107</v>
      </c>
      <c r="G14" s="103" t="s">
        <v>101</v>
      </c>
      <c r="H14" s="103" t="s">
        <v>101</v>
      </c>
    </row>
    <row r="15" spans="1:8" ht="19.5" thickBot="1" x14ac:dyDescent="0.35">
      <c r="B15" s="104" t="s">
        <v>93</v>
      </c>
      <c r="C15" s="104" t="s">
        <v>94</v>
      </c>
      <c r="D15" s="104" t="s">
        <v>96</v>
      </c>
      <c r="E15" s="104" t="s">
        <v>106</v>
      </c>
      <c r="F15" s="104" t="s">
        <v>108</v>
      </c>
      <c r="G15" s="104" t="s">
        <v>102</v>
      </c>
      <c r="H15" s="104" t="s">
        <v>103</v>
      </c>
    </row>
    <row r="16" spans="1:8" x14ac:dyDescent="0.3">
      <c r="B16" s="89" t="s">
        <v>126</v>
      </c>
      <c r="C16" s="89" t="s">
        <v>148</v>
      </c>
      <c r="D16" s="89">
        <v>400</v>
      </c>
      <c r="E16" s="89">
        <v>20.000000000000004</v>
      </c>
      <c r="F16" s="89">
        <v>400</v>
      </c>
      <c r="G16" s="89">
        <v>120.00000000000001</v>
      </c>
      <c r="H16" s="89">
        <v>239.99999999999997</v>
      </c>
    </row>
    <row r="17" spans="2:8" x14ac:dyDescent="0.3">
      <c r="B17" s="89" t="s">
        <v>128</v>
      </c>
      <c r="C17" s="89" t="s">
        <v>149</v>
      </c>
      <c r="D17" s="89">
        <v>20000</v>
      </c>
      <c r="E17" s="89">
        <v>0</v>
      </c>
      <c r="F17" s="89">
        <v>22000</v>
      </c>
      <c r="G17" s="89">
        <v>1E+30</v>
      </c>
      <c r="H17" s="89">
        <v>2000.0000000000005</v>
      </c>
    </row>
    <row r="18" spans="2:8" ht="19.5" thickBot="1" x14ac:dyDescent="0.35">
      <c r="B18" s="90" t="s">
        <v>130</v>
      </c>
      <c r="C18" s="90" t="s">
        <v>150</v>
      </c>
      <c r="D18" s="90">
        <v>80</v>
      </c>
      <c r="E18" s="90">
        <v>80.000000000000014</v>
      </c>
      <c r="F18" s="90">
        <v>80</v>
      </c>
      <c r="G18" s="90">
        <v>12</v>
      </c>
      <c r="H18" s="9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D16" sqref="D16"/>
    </sheetView>
  </sheetViews>
  <sheetFormatPr defaultRowHeight="18.75" x14ac:dyDescent="0.3"/>
  <cols>
    <col min="2" max="2" width="13.5" customWidth="1"/>
    <col min="3" max="5" width="8.796875" style="20"/>
    <col min="6" max="6" width="4.69921875" customWidth="1"/>
    <col min="7" max="7" width="8.796875" style="20"/>
    <col min="8" max="8" width="4.09765625" style="20" customWidth="1"/>
    <col min="9" max="9" width="8.796875" style="20"/>
  </cols>
  <sheetData>
    <row r="2" spans="2:9" x14ac:dyDescent="0.3">
      <c r="C2" s="20" t="s">
        <v>132</v>
      </c>
      <c r="D2" s="20" t="s">
        <v>133</v>
      </c>
      <c r="E2" s="20" t="s">
        <v>134</v>
      </c>
      <c r="G2" s="20" t="s">
        <v>87</v>
      </c>
    </row>
    <row r="3" spans="2:9" x14ac:dyDescent="0.3">
      <c r="B3" t="s">
        <v>99</v>
      </c>
      <c r="C3" s="20">
        <v>60</v>
      </c>
      <c r="D3" s="20">
        <v>80</v>
      </c>
      <c r="E3" s="20">
        <v>120</v>
      </c>
      <c r="G3" s="20">
        <f>SUMPRODUCT(C3:E3,$C$11:$E$11)</f>
        <v>14400</v>
      </c>
    </row>
    <row r="5" spans="2:9" x14ac:dyDescent="0.3">
      <c r="B5" t="s">
        <v>135</v>
      </c>
    </row>
    <row r="6" spans="2:9" x14ac:dyDescent="0.3">
      <c r="B6" t="s">
        <v>136</v>
      </c>
      <c r="C6" s="20">
        <v>3</v>
      </c>
      <c r="D6" s="20">
        <v>4</v>
      </c>
      <c r="E6" s="20">
        <v>2</v>
      </c>
      <c r="G6" s="20">
        <f t="shared" ref="G4:G8" si="0">SUMPRODUCT(C6:E6,$C$11:$E$11)</f>
        <v>400</v>
      </c>
      <c r="H6" s="86" t="s">
        <v>85</v>
      </c>
      <c r="I6" s="20">
        <v>400</v>
      </c>
    </row>
    <row r="7" spans="2:9" x14ac:dyDescent="0.3">
      <c r="B7" t="s">
        <v>137</v>
      </c>
      <c r="C7" s="20">
        <v>50</v>
      </c>
      <c r="D7" s="20">
        <v>100</v>
      </c>
      <c r="E7" s="20">
        <v>200</v>
      </c>
      <c r="G7" s="20">
        <f t="shared" si="0"/>
        <v>22000</v>
      </c>
      <c r="H7" s="86" t="s">
        <v>85</v>
      </c>
      <c r="I7" s="20">
        <v>22000</v>
      </c>
    </row>
    <row r="8" spans="2:9" x14ac:dyDescent="0.3">
      <c r="B8" t="s">
        <v>138</v>
      </c>
      <c r="C8" s="20">
        <v>0</v>
      </c>
      <c r="D8" s="20">
        <v>0</v>
      </c>
      <c r="E8" s="20">
        <v>1</v>
      </c>
      <c r="G8" s="20">
        <f t="shared" si="0"/>
        <v>80</v>
      </c>
      <c r="H8" s="86" t="s">
        <v>85</v>
      </c>
      <c r="I8" s="20">
        <v>80</v>
      </c>
    </row>
    <row r="11" spans="2:9" x14ac:dyDescent="0.3">
      <c r="B11" t="s">
        <v>139</v>
      </c>
      <c r="C11" s="85">
        <v>0</v>
      </c>
      <c r="D11" s="85">
        <v>60</v>
      </c>
      <c r="E11" s="85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workbookViewId="0"/>
  </sheetViews>
  <sheetFormatPr defaultRowHeight="18.75" x14ac:dyDescent="0.3"/>
  <cols>
    <col min="1" max="1" width="2.19921875" customWidth="1"/>
    <col min="2" max="2" width="6.09765625" bestFit="1" customWidth="1"/>
    <col min="3" max="3" width="17.796875" bestFit="1" customWidth="1"/>
    <col min="4" max="4" width="5.3984375" customWidth="1"/>
    <col min="5" max="5" width="7.796875" bestFit="1" customWidth="1"/>
    <col min="6" max="6" width="9.59765625" bestFit="1" customWidth="1"/>
    <col min="7" max="8" width="8.8984375" bestFit="1" customWidth="1"/>
  </cols>
  <sheetData>
    <row r="1" spans="1:8" x14ac:dyDescent="0.3">
      <c r="A1" s="88" t="s">
        <v>89</v>
      </c>
    </row>
    <row r="2" spans="1:8" x14ac:dyDescent="0.3">
      <c r="A2" s="88" t="s">
        <v>158</v>
      </c>
    </row>
    <row r="3" spans="1:8" x14ac:dyDescent="0.3">
      <c r="A3" s="88" t="s">
        <v>159</v>
      </c>
    </row>
    <row r="6" spans="1:8" ht="19.5" thickBot="1" x14ac:dyDescent="0.35">
      <c r="A6" t="s">
        <v>92</v>
      </c>
    </row>
    <row r="7" spans="1:8" x14ac:dyDescent="0.3">
      <c r="B7" s="103"/>
      <c r="C7" s="103"/>
      <c r="D7" s="103" t="s">
        <v>95</v>
      </c>
      <c r="E7" s="103" t="s">
        <v>97</v>
      </c>
      <c r="F7" s="103" t="s">
        <v>99</v>
      </c>
      <c r="G7" s="103" t="s">
        <v>101</v>
      </c>
      <c r="H7" s="103" t="s">
        <v>101</v>
      </c>
    </row>
    <row r="8" spans="1:8" ht="19.5" thickBot="1" x14ac:dyDescent="0.35">
      <c r="B8" s="104" t="s">
        <v>93</v>
      </c>
      <c r="C8" s="104" t="s">
        <v>94</v>
      </c>
      <c r="D8" s="104" t="s">
        <v>96</v>
      </c>
      <c r="E8" s="104" t="s">
        <v>98</v>
      </c>
      <c r="F8" s="104" t="s">
        <v>100</v>
      </c>
      <c r="G8" s="104" t="s">
        <v>102</v>
      </c>
      <c r="H8" s="104" t="s">
        <v>103</v>
      </c>
    </row>
    <row r="9" spans="1:8" x14ac:dyDescent="0.3">
      <c r="B9" s="89" t="s">
        <v>122</v>
      </c>
      <c r="C9" s="89" t="s">
        <v>160</v>
      </c>
      <c r="D9" s="89">
        <v>150</v>
      </c>
      <c r="E9" s="89">
        <v>0</v>
      </c>
      <c r="F9" s="89">
        <v>0.26</v>
      </c>
      <c r="G9" s="89">
        <v>1.999999999999913E-2</v>
      </c>
      <c r="H9" s="89">
        <v>4.0000000000001146E-2</v>
      </c>
    </row>
    <row r="10" spans="1:8" x14ac:dyDescent="0.3">
      <c r="B10" s="89" t="s">
        <v>123</v>
      </c>
      <c r="C10" s="89" t="s">
        <v>161</v>
      </c>
      <c r="D10" s="89">
        <v>0</v>
      </c>
      <c r="E10" s="89">
        <v>0.26999999999999957</v>
      </c>
      <c r="F10" s="89">
        <v>0.48</v>
      </c>
      <c r="G10" s="89">
        <v>1E+30</v>
      </c>
      <c r="H10" s="89">
        <v>0.26999999999999957</v>
      </c>
    </row>
    <row r="11" spans="1:8" x14ac:dyDescent="0.3">
      <c r="B11" s="89" t="s">
        <v>124</v>
      </c>
      <c r="C11" s="89" t="s">
        <v>162</v>
      </c>
      <c r="D11" s="89">
        <v>650</v>
      </c>
      <c r="E11" s="89">
        <v>0</v>
      </c>
      <c r="F11" s="89">
        <v>0.21999999999999997</v>
      </c>
      <c r="G11" s="89">
        <v>4.0000000000001146E-2</v>
      </c>
      <c r="H11" s="89">
        <v>0.2399999999999991</v>
      </c>
    </row>
    <row r="12" spans="1:8" x14ac:dyDescent="0.3">
      <c r="B12" s="89" t="s">
        <v>113</v>
      </c>
      <c r="C12" s="89" t="s">
        <v>163</v>
      </c>
      <c r="D12" s="89">
        <v>0</v>
      </c>
      <c r="E12" s="89">
        <v>0.13000000000000012</v>
      </c>
      <c r="F12" s="89">
        <v>0.40999999999999992</v>
      </c>
      <c r="G12" s="89">
        <v>1E+30</v>
      </c>
      <c r="H12" s="89">
        <v>0.13000000000000012</v>
      </c>
    </row>
    <row r="13" spans="1:8" x14ac:dyDescent="0.3">
      <c r="B13" s="89" t="s">
        <v>164</v>
      </c>
      <c r="C13" s="89" t="s">
        <v>165</v>
      </c>
      <c r="D13" s="89">
        <v>0</v>
      </c>
      <c r="E13" s="89">
        <v>6.9999999999999618E-2</v>
      </c>
      <c r="F13" s="89">
        <v>0.32000000000000006</v>
      </c>
      <c r="G13" s="89">
        <v>1E+30</v>
      </c>
      <c r="H13" s="89">
        <v>6.9999999999999618E-2</v>
      </c>
    </row>
    <row r="14" spans="1:8" x14ac:dyDescent="0.3">
      <c r="B14" s="89" t="s">
        <v>142</v>
      </c>
      <c r="C14" s="89" t="s">
        <v>166</v>
      </c>
      <c r="D14" s="89">
        <v>350</v>
      </c>
      <c r="E14" s="89">
        <v>0</v>
      </c>
      <c r="F14" s="89">
        <v>0.24</v>
      </c>
      <c r="G14" s="89">
        <v>4.0000000000001146E-2</v>
      </c>
      <c r="H14" s="89">
        <v>1.999999999999913E-2</v>
      </c>
    </row>
    <row r="15" spans="1:8" x14ac:dyDescent="0.3">
      <c r="B15" s="89" t="s">
        <v>144</v>
      </c>
      <c r="C15" s="89" t="s">
        <v>167</v>
      </c>
      <c r="D15" s="89">
        <v>0</v>
      </c>
      <c r="E15" s="89">
        <v>0.19999999999999951</v>
      </c>
      <c r="F15" s="89">
        <v>0.3899999999999999</v>
      </c>
      <c r="G15" s="89">
        <v>1E+30</v>
      </c>
      <c r="H15" s="89">
        <v>0.19999999999999951</v>
      </c>
    </row>
    <row r="16" spans="1:8" x14ac:dyDescent="0.3">
      <c r="B16" s="89" t="s">
        <v>146</v>
      </c>
      <c r="C16" s="89" t="s">
        <v>168</v>
      </c>
      <c r="D16" s="89">
        <v>0</v>
      </c>
      <c r="E16" s="89">
        <v>0.15000000000000013</v>
      </c>
      <c r="F16" s="89">
        <v>0.35000000000000009</v>
      </c>
      <c r="G16" s="89">
        <v>1E+30</v>
      </c>
      <c r="H16" s="89">
        <v>0.15000000000000013</v>
      </c>
    </row>
    <row r="17" spans="1:8" x14ac:dyDescent="0.3">
      <c r="B17" s="89" t="s">
        <v>169</v>
      </c>
      <c r="C17" s="89" t="s">
        <v>170</v>
      </c>
      <c r="D17" s="89">
        <v>525</v>
      </c>
      <c r="E17" s="89">
        <v>0</v>
      </c>
      <c r="F17" s="89">
        <v>0.25999999999999979</v>
      </c>
      <c r="G17" s="89">
        <v>5.0000000000001599E-2</v>
      </c>
      <c r="H17" s="89">
        <v>0.29999999999999893</v>
      </c>
    </row>
    <row r="18" spans="1:8" x14ac:dyDescent="0.3">
      <c r="B18" s="89" t="s">
        <v>171</v>
      </c>
      <c r="C18" s="89" t="s">
        <v>172</v>
      </c>
      <c r="D18" s="89">
        <v>325</v>
      </c>
      <c r="E18" s="89">
        <v>0</v>
      </c>
      <c r="F18" s="89">
        <v>0.23000000000000043</v>
      </c>
      <c r="G18" s="89">
        <v>1.999999999999913E-2</v>
      </c>
      <c r="H18" s="89">
        <v>4.0000000000001146E-2</v>
      </c>
    </row>
    <row r="19" spans="1:8" x14ac:dyDescent="0.3">
      <c r="B19" s="89" t="s">
        <v>173</v>
      </c>
      <c r="C19" s="89" t="s">
        <v>174</v>
      </c>
      <c r="D19" s="89">
        <v>0</v>
      </c>
      <c r="E19" s="89">
        <v>0.14000000000000079</v>
      </c>
      <c r="F19" s="89">
        <v>0.41999999999999993</v>
      </c>
      <c r="G19" s="89">
        <v>1E+30</v>
      </c>
      <c r="H19" s="89">
        <v>0.14000000000000079</v>
      </c>
    </row>
    <row r="20" spans="1:8" x14ac:dyDescent="0.3">
      <c r="B20" s="89" t="s">
        <v>175</v>
      </c>
      <c r="C20" s="89" t="s">
        <v>176</v>
      </c>
      <c r="D20" s="89">
        <v>600</v>
      </c>
      <c r="E20" s="89">
        <v>0</v>
      </c>
      <c r="F20" s="89">
        <v>0.22999999999999954</v>
      </c>
      <c r="G20" s="89">
        <v>0.19999999999999951</v>
      </c>
      <c r="H20" s="89">
        <v>0.22999999999999954</v>
      </c>
    </row>
    <row r="21" spans="1:8" x14ac:dyDescent="0.3">
      <c r="B21" s="89" t="s">
        <v>177</v>
      </c>
      <c r="C21" s="89" t="s">
        <v>178</v>
      </c>
      <c r="D21" s="89">
        <v>0</v>
      </c>
      <c r="E21" s="89">
        <v>4.0000000000001146E-2</v>
      </c>
      <c r="F21" s="89">
        <v>0.28000000000000025</v>
      </c>
      <c r="G21" s="89">
        <v>1E+30</v>
      </c>
      <c r="H21" s="89">
        <v>4.0000000000001146E-2</v>
      </c>
    </row>
    <row r="22" spans="1:8" x14ac:dyDescent="0.3">
      <c r="B22" s="89" t="s">
        <v>179</v>
      </c>
      <c r="C22" s="89" t="s">
        <v>180</v>
      </c>
      <c r="D22" s="89">
        <v>0</v>
      </c>
      <c r="E22" s="89">
        <v>5.0000000000001599E-2</v>
      </c>
      <c r="F22" s="89">
        <v>0.35000000000000053</v>
      </c>
      <c r="G22" s="89">
        <v>1E+30</v>
      </c>
      <c r="H22" s="89">
        <v>5.0000000000001599E-2</v>
      </c>
    </row>
    <row r="23" spans="1:8" ht="19.5" thickBot="1" x14ac:dyDescent="0.35">
      <c r="B23" s="90" t="s">
        <v>181</v>
      </c>
      <c r="C23" s="90" t="s">
        <v>182</v>
      </c>
      <c r="D23" s="90">
        <v>225</v>
      </c>
      <c r="E23" s="90">
        <v>0</v>
      </c>
      <c r="F23" s="90">
        <v>0.26999999999999957</v>
      </c>
      <c r="G23" s="90">
        <v>4.0000000000001146E-2</v>
      </c>
      <c r="H23" s="90">
        <v>1.999999999999913E-2</v>
      </c>
    </row>
    <row r="25" spans="1:8" ht="19.5" thickBot="1" x14ac:dyDescent="0.35">
      <c r="A25" t="s">
        <v>104</v>
      </c>
    </row>
    <row r="26" spans="1:8" x14ac:dyDescent="0.3">
      <c r="B26" s="103"/>
      <c r="C26" s="103"/>
      <c r="D26" s="103" t="s">
        <v>95</v>
      </c>
      <c r="E26" s="103" t="s">
        <v>105</v>
      </c>
      <c r="F26" s="103" t="s">
        <v>107</v>
      </c>
      <c r="G26" s="103" t="s">
        <v>101</v>
      </c>
      <c r="H26" s="103" t="s">
        <v>101</v>
      </c>
    </row>
    <row r="27" spans="1:8" ht="19.5" thickBot="1" x14ac:dyDescent="0.35">
      <c r="B27" s="104" t="s">
        <v>93</v>
      </c>
      <c r="C27" s="104" t="s">
        <v>94</v>
      </c>
      <c r="D27" s="104" t="s">
        <v>96</v>
      </c>
      <c r="E27" s="104" t="s">
        <v>106</v>
      </c>
      <c r="F27" s="104" t="s">
        <v>108</v>
      </c>
      <c r="G27" s="104" t="s">
        <v>102</v>
      </c>
      <c r="H27" s="104" t="s">
        <v>103</v>
      </c>
    </row>
    <row r="28" spans="1:8" x14ac:dyDescent="0.3">
      <c r="B28" s="89" t="s">
        <v>183</v>
      </c>
      <c r="C28" s="89" t="s">
        <v>184</v>
      </c>
      <c r="D28" s="89">
        <v>500</v>
      </c>
      <c r="E28" s="89">
        <v>0.27999999999999914</v>
      </c>
      <c r="F28" s="89">
        <v>500</v>
      </c>
      <c r="G28" s="89">
        <v>175</v>
      </c>
      <c r="H28" s="89">
        <v>225</v>
      </c>
    </row>
    <row r="29" spans="1:8" x14ac:dyDescent="0.3">
      <c r="B29" s="89" t="s">
        <v>185</v>
      </c>
      <c r="C29" s="89" t="s">
        <v>186</v>
      </c>
      <c r="D29" s="89">
        <v>600</v>
      </c>
      <c r="E29" s="89">
        <v>0.22999999999999954</v>
      </c>
      <c r="F29" s="89">
        <v>600</v>
      </c>
      <c r="G29" s="89">
        <v>175</v>
      </c>
      <c r="H29" s="89">
        <v>600</v>
      </c>
    </row>
    <row r="30" spans="1:8" x14ac:dyDescent="0.3">
      <c r="B30" s="89" t="s">
        <v>187</v>
      </c>
      <c r="C30" s="89" t="s">
        <v>188</v>
      </c>
      <c r="D30" s="89">
        <v>650</v>
      </c>
      <c r="E30" s="89">
        <v>0.2399999999999991</v>
      </c>
      <c r="F30" s="89">
        <v>650</v>
      </c>
      <c r="G30" s="89">
        <v>150</v>
      </c>
      <c r="H30" s="89">
        <v>225</v>
      </c>
    </row>
    <row r="31" spans="1:8" x14ac:dyDescent="0.3">
      <c r="B31" s="89" t="s">
        <v>189</v>
      </c>
      <c r="C31" s="89" t="s">
        <v>190</v>
      </c>
      <c r="D31" s="89">
        <v>525</v>
      </c>
      <c r="E31" s="89">
        <v>0.29999999999999893</v>
      </c>
      <c r="F31" s="89">
        <v>525</v>
      </c>
      <c r="G31" s="89">
        <v>175</v>
      </c>
      <c r="H31" s="89">
        <v>225</v>
      </c>
    </row>
    <row r="32" spans="1:8" x14ac:dyDescent="0.3">
      <c r="B32" s="89" t="s">
        <v>191</v>
      </c>
      <c r="C32" s="89" t="s">
        <v>192</v>
      </c>
      <c r="D32" s="89">
        <v>550</v>
      </c>
      <c r="E32" s="89">
        <v>0.26999999999999957</v>
      </c>
      <c r="F32" s="89">
        <v>550</v>
      </c>
      <c r="G32" s="89">
        <v>175</v>
      </c>
      <c r="H32" s="89">
        <v>225</v>
      </c>
    </row>
    <row r="33" spans="2:8" x14ac:dyDescent="0.3">
      <c r="B33" s="89" t="s">
        <v>193</v>
      </c>
      <c r="C33" s="89" t="s">
        <v>194</v>
      </c>
      <c r="D33" s="89">
        <v>800</v>
      </c>
      <c r="E33" s="89">
        <v>-1.999999999999913E-2</v>
      </c>
      <c r="F33" s="89">
        <v>800</v>
      </c>
      <c r="G33" s="89">
        <v>225</v>
      </c>
      <c r="H33" s="89">
        <v>150</v>
      </c>
    </row>
    <row r="34" spans="2:8" x14ac:dyDescent="0.3">
      <c r="B34" s="89" t="s">
        <v>195</v>
      </c>
      <c r="C34" s="89" t="s">
        <v>196</v>
      </c>
      <c r="D34" s="89">
        <v>1200</v>
      </c>
      <c r="E34" s="89">
        <v>-3.9999999999999147E-2</v>
      </c>
      <c r="F34" s="89">
        <v>1200</v>
      </c>
      <c r="G34" s="89">
        <v>225</v>
      </c>
      <c r="H34" s="89">
        <v>175</v>
      </c>
    </row>
    <row r="35" spans="2:8" ht="19.5" thickBot="1" x14ac:dyDescent="0.35">
      <c r="B35" s="90" t="s">
        <v>197</v>
      </c>
      <c r="C35" s="90" t="s">
        <v>198</v>
      </c>
      <c r="D35" s="90">
        <v>825</v>
      </c>
      <c r="E35" s="90">
        <v>0</v>
      </c>
      <c r="F35" s="90">
        <v>1000</v>
      </c>
      <c r="G35" s="90">
        <v>1E+30</v>
      </c>
      <c r="H35" s="90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opLeftCell="A4" workbookViewId="0">
      <selection activeCell="E19" sqref="E19"/>
    </sheetView>
  </sheetViews>
  <sheetFormatPr defaultRowHeight="18.75" x14ac:dyDescent="0.3"/>
  <cols>
    <col min="1" max="1" width="8.796875" style="4"/>
    <col min="2" max="2" width="14" style="4" customWidth="1"/>
    <col min="3" max="7" width="8.796875" style="3"/>
    <col min="8" max="8" width="7.5" style="3" customWidth="1"/>
    <col min="9" max="9" width="5.69921875" style="4" customWidth="1"/>
    <col min="10" max="16384" width="8.796875" style="4"/>
  </cols>
  <sheetData>
    <row r="2" spans="1:10" ht="19.5" thickBot="1" x14ac:dyDescent="0.35">
      <c r="A2" s="1"/>
      <c r="B2" s="1"/>
      <c r="C2" s="93" t="s">
        <v>0</v>
      </c>
      <c r="D2" s="93"/>
      <c r="E2" s="93"/>
      <c r="F2" s="93"/>
      <c r="G2" s="93"/>
      <c r="H2" s="2"/>
    </row>
    <row r="3" spans="1:10" ht="19.5" thickBot="1" x14ac:dyDescent="0.35">
      <c r="A3" s="1"/>
      <c r="B3" s="105" t="s">
        <v>98</v>
      </c>
      <c r="C3" s="5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2"/>
    </row>
    <row r="4" spans="1:10" x14ac:dyDescent="0.3">
      <c r="A4" s="1"/>
      <c r="B4" s="8" t="s">
        <v>6</v>
      </c>
      <c r="C4" s="9">
        <v>0.26</v>
      </c>
      <c r="D4" s="10">
        <v>0.48</v>
      </c>
      <c r="E4" s="10">
        <v>0.22</v>
      </c>
      <c r="F4" s="10">
        <v>0.41</v>
      </c>
      <c r="G4" s="11">
        <v>0.32</v>
      </c>
      <c r="H4" s="2"/>
    </row>
    <row r="5" spans="1:10" x14ac:dyDescent="0.3">
      <c r="A5" s="1"/>
      <c r="B5" s="12" t="s">
        <v>7</v>
      </c>
      <c r="C5" s="13">
        <v>0.24</v>
      </c>
      <c r="D5" s="14">
        <v>0.39</v>
      </c>
      <c r="E5" s="14">
        <v>0.35</v>
      </c>
      <c r="F5" s="14">
        <v>0.26</v>
      </c>
      <c r="G5" s="15">
        <v>0.23</v>
      </c>
      <c r="H5" s="2"/>
    </row>
    <row r="6" spans="1:10" ht="19.5" thickBot="1" x14ac:dyDescent="0.35">
      <c r="A6" s="1"/>
      <c r="B6" s="16" t="s">
        <v>8</v>
      </c>
      <c r="C6" s="17">
        <v>0.42</v>
      </c>
      <c r="D6" s="18">
        <v>0.23</v>
      </c>
      <c r="E6" s="18">
        <v>0.28000000000000003</v>
      </c>
      <c r="F6" s="18">
        <v>0.35</v>
      </c>
      <c r="G6" s="19">
        <v>0.27</v>
      </c>
      <c r="H6" s="2"/>
    </row>
    <row r="8" spans="1:10" ht="19.5" thickBot="1" x14ac:dyDescent="0.35">
      <c r="B8" s="1"/>
      <c r="C8" s="93" t="str">
        <f>C2</f>
        <v>Location</v>
      </c>
      <c r="D8" s="93"/>
      <c r="E8" s="93"/>
      <c r="F8" s="93"/>
      <c r="G8" s="93"/>
    </row>
    <row r="9" spans="1:10" ht="19.5" thickBot="1" x14ac:dyDescent="0.35">
      <c r="B9" s="105" t="s">
        <v>154</v>
      </c>
      <c r="C9" s="5" t="str">
        <f>C3</f>
        <v>East</v>
      </c>
      <c r="D9" s="5" t="str">
        <f t="shared" ref="D9:G9" si="0">D3</f>
        <v>West</v>
      </c>
      <c r="E9" s="5" t="str">
        <f t="shared" si="0"/>
        <v>North</v>
      </c>
      <c r="F9" s="5" t="str">
        <f t="shared" si="0"/>
        <v>South</v>
      </c>
      <c r="G9" s="5" t="str">
        <f t="shared" si="0"/>
        <v>Middle</v>
      </c>
      <c r="H9" s="116" t="s">
        <v>156</v>
      </c>
      <c r="J9" s="115" t="s">
        <v>155</v>
      </c>
    </row>
    <row r="10" spans="1:10" x14ac:dyDescent="0.3">
      <c r="B10" s="8" t="str">
        <f>B4</f>
        <v>Biggrow</v>
      </c>
      <c r="C10" s="106">
        <v>150</v>
      </c>
      <c r="D10" s="107">
        <v>0</v>
      </c>
      <c r="E10" s="107">
        <v>650</v>
      </c>
      <c r="F10" s="107">
        <v>0</v>
      </c>
      <c r="G10" s="108">
        <v>0</v>
      </c>
      <c r="H10" s="3">
        <f>SUM(C10:G10)</f>
        <v>800</v>
      </c>
      <c r="I10" s="117" t="s">
        <v>85</v>
      </c>
      <c r="J10" s="4">
        <v>800</v>
      </c>
    </row>
    <row r="11" spans="1:10" x14ac:dyDescent="0.3">
      <c r="B11" s="12" t="str">
        <f t="shared" ref="B11:B12" si="1">B5</f>
        <v>Cashcow</v>
      </c>
      <c r="C11" s="109">
        <v>350</v>
      </c>
      <c r="D11" s="110">
        <v>0</v>
      </c>
      <c r="E11" s="110">
        <v>0</v>
      </c>
      <c r="F11" s="110">
        <v>525</v>
      </c>
      <c r="G11" s="111">
        <v>325</v>
      </c>
      <c r="H11" s="3">
        <f t="shared" ref="H11:H12" si="2">SUM(C11:G11)</f>
        <v>1200</v>
      </c>
      <c r="I11" s="117" t="s">
        <v>85</v>
      </c>
      <c r="J11" s="4">
        <v>1200</v>
      </c>
    </row>
    <row r="12" spans="1:10" ht="19.5" thickBot="1" x14ac:dyDescent="0.35">
      <c r="B12" s="12" t="str">
        <f t="shared" si="1"/>
        <v>Dairygood</v>
      </c>
      <c r="C12" s="112">
        <v>0</v>
      </c>
      <c r="D12" s="113">
        <v>600</v>
      </c>
      <c r="E12" s="113">
        <v>0</v>
      </c>
      <c r="F12" s="113">
        <v>0</v>
      </c>
      <c r="G12" s="114">
        <v>225</v>
      </c>
      <c r="H12" s="3">
        <f t="shared" si="2"/>
        <v>825</v>
      </c>
      <c r="I12" s="117" t="s">
        <v>85</v>
      </c>
      <c r="J12" s="4">
        <v>1000</v>
      </c>
    </row>
    <row r="13" spans="1:10" x14ac:dyDescent="0.3">
      <c r="B13" s="115" t="s">
        <v>315</v>
      </c>
      <c r="C13" s="3">
        <f>SUM(C10:C12)</f>
        <v>500</v>
      </c>
      <c r="D13" s="3">
        <f t="shared" ref="D13:G13" si="3">SUM(D10:D12)</f>
        <v>600</v>
      </c>
      <c r="E13" s="3">
        <f t="shared" si="3"/>
        <v>650</v>
      </c>
      <c r="F13" s="3">
        <f t="shared" si="3"/>
        <v>525</v>
      </c>
      <c r="G13" s="3">
        <f t="shared" si="3"/>
        <v>550</v>
      </c>
    </row>
    <row r="14" spans="1:10" x14ac:dyDescent="0.3">
      <c r="C14" s="117" t="s">
        <v>86</v>
      </c>
      <c r="D14" s="117" t="s">
        <v>86</v>
      </c>
      <c r="E14" s="117" t="s">
        <v>86</v>
      </c>
      <c r="F14" s="117" t="s">
        <v>86</v>
      </c>
      <c r="G14" s="117" t="s">
        <v>86</v>
      </c>
    </row>
    <row r="15" spans="1:10" x14ac:dyDescent="0.3">
      <c r="B15" s="115" t="s">
        <v>314</v>
      </c>
      <c r="C15" s="3">
        <v>500</v>
      </c>
      <c r="D15" s="3">
        <v>600</v>
      </c>
      <c r="E15" s="3">
        <v>650</v>
      </c>
      <c r="F15" s="3">
        <v>525</v>
      </c>
      <c r="G15" s="3">
        <v>550</v>
      </c>
    </row>
    <row r="17" spans="2:7" x14ac:dyDescent="0.3">
      <c r="B17" s="115" t="s">
        <v>312</v>
      </c>
      <c r="C17" s="3">
        <f>SUMPRODUCT(C4:C6,C10:C12)</f>
        <v>123</v>
      </c>
      <c r="D17" s="3">
        <f t="shared" ref="D17:G17" si="4">SUMPRODUCT(D4:D6,D10:D12)</f>
        <v>138</v>
      </c>
      <c r="E17" s="3">
        <f t="shared" si="4"/>
        <v>143</v>
      </c>
      <c r="F17" s="3">
        <f t="shared" si="4"/>
        <v>136.5</v>
      </c>
      <c r="G17" s="3">
        <f t="shared" si="4"/>
        <v>135.5</v>
      </c>
    </row>
    <row r="19" spans="2:7" x14ac:dyDescent="0.3">
      <c r="B19" s="115" t="s">
        <v>313</v>
      </c>
      <c r="C19" s="141">
        <f>SUM(C17:G17)</f>
        <v>676</v>
      </c>
    </row>
  </sheetData>
  <mergeCells count="2">
    <mergeCell ref="C2:G2"/>
    <mergeCell ref="C8:G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opLeftCell="A37" workbookViewId="0">
      <selection activeCell="E52" sqref="E52"/>
    </sheetView>
  </sheetViews>
  <sheetFormatPr defaultRowHeight="18.75" x14ac:dyDescent="0.3"/>
  <cols>
    <col min="1" max="1" width="2.19921875" customWidth="1"/>
    <col min="2" max="2" width="7.19921875" bestFit="1" customWidth="1"/>
    <col min="3" max="3" width="20.09765625" bestFit="1" customWidth="1"/>
    <col min="4" max="4" width="5.3984375" customWidth="1"/>
    <col min="5" max="5" width="7.796875" bestFit="1" customWidth="1"/>
    <col min="6" max="6" width="9.59765625" bestFit="1" customWidth="1"/>
    <col min="7" max="8" width="8.8984375" bestFit="1" customWidth="1"/>
  </cols>
  <sheetData>
    <row r="1" spans="1:8" x14ac:dyDescent="0.3">
      <c r="A1" s="88" t="s">
        <v>89</v>
      </c>
    </row>
    <row r="2" spans="1:8" x14ac:dyDescent="0.3">
      <c r="A2" s="88" t="s">
        <v>202</v>
      </c>
    </row>
    <row r="3" spans="1:8" x14ac:dyDescent="0.3">
      <c r="A3" s="88" t="s">
        <v>203</v>
      </c>
    </row>
    <row r="6" spans="1:8" ht="19.5" thickBot="1" x14ac:dyDescent="0.35">
      <c r="A6" t="s">
        <v>92</v>
      </c>
    </row>
    <row r="7" spans="1:8" x14ac:dyDescent="0.3">
      <c r="B7" s="103"/>
      <c r="C7" s="103"/>
      <c r="D7" s="103" t="s">
        <v>95</v>
      </c>
      <c r="E7" s="103" t="s">
        <v>97</v>
      </c>
      <c r="F7" s="103" t="s">
        <v>99</v>
      </c>
      <c r="G7" s="103" t="s">
        <v>101</v>
      </c>
      <c r="H7" s="103" t="s">
        <v>101</v>
      </c>
    </row>
    <row r="8" spans="1:8" ht="19.5" thickBot="1" x14ac:dyDescent="0.35">
      <c r="B8" s="104" t="s">
        <v>93</v>
      </c>
      <c r="C8" s="104" t="s">
        <v>94</v>
      </c>
      <c r="D8" s="104" t="s">
        <v>96</v>
      </c>
      <c r="E8" s="104" t="s">
        <v>98</v>
      </c>
      <c r="F8" s="104" t="s">
        <v>100</v>
      </c>
      <c r="G8" s="104" t="s">
        <v>102</v>
      </c>
      <c r="H8" s="104" t="s">
        <v>103</v>
      </c>
    </row>
    <row r="9" spans="1:8" x14ac:dyDescent="0.3">
      <c r="B9" s="89" t="s">
        <v>204</v>
      </c>
      <c r="C9" s="89" t="s">
        <v>205</v>
      </c>
      <c r="D9" s="89">
        <v>22</v>
      </c>
      <c r="E9" s="89">
        <v>0</v>
      </c>
      <c r="F9" s="89">
        <v>200</v>
      </c>
      <c r="G9" s="89">
        <v>0</v>
      </c>
      <c r="H9" s="89">
        <v>50</v>
      </c>
    </row>
    <row r="10" spans="1:8" x14ac:dyDescent="0.3">
      <c r="B10" s="89" t="s">
        <v>206</v>
      </c>
      <c r="C10" s="89" t="s">
        <v>205</v>
      </c>
      <c r="D10" s="89">
        <v>20</v>
      </c>
      <c r="E10" s="89">
        <v>50</v>
      </c>
      <c r="F10" s="89">
        <v>250</v>
      </c>
      <c r="G10" s="89">
        <v>1E+30</v>
      </c>
      <c r="H10" s="89">
        <v>50</v>
      </c>
    </row>
    <row r="11" spans="1:8" x14ac:dyDescent="0.3">
      <c r="B11" s="89" t="s">
        <v>207</v>
      </c>
      <c r="C11" s="89" t="s">
        <v>205</v>
      </c>
      <c r="D11" s="89">
        <v>10</v>
      </c>
      <c r="E11" s="89">
        <v>100</v>
      </c>
      <c r="F11" s="89">
        <v>300</v>
      </c>
      <c r="G11" s="89">
        <v>1E+30</v>
      </c>
      <c r="H11" s="89">
        <v>100</v>
      </c>
    </row>
    <row r="12" spans="1:8" x14ac:dyDescent="0.3">
      <c r="B12" s="89" t="s">
        <v>208</v>
      </c>
      <c r="C12" s="89" t="s">
        <v>205</v>
      </c>
      <c r="D12" s="89">
        <v>48</v>
      </c>
      <c r="E12" s="89">
        <v>50</v>
      </c>
      <c r="F12" s="89">
        <v>200</v>
      </c>
      <c r="G12" s="89">
        <v>1E+30</v>
      </c>
      <c r="H12" s="89">
        <v>50</v>
      </c>
    </row>
    <row r="13" spans="1:8" x14ac:dyDescent="0.3">
      <c r="B13" s="89" t="s">
        <v>209</v>
      </c>
      <c r="C13" s="89" t="s">
        <v>205</v>
      </c>
      <c r="D13" s="89">
        <v>17</v>
      </c>
      <c r="E13" s="89">
        <v>100</v>
      </c>
      <c r="F13" s="89">
        <v>250</v>
      </c>
      <c r="G13" s="89">
        <v>1E+30</v>
      </c>
      <c r="H13" s="89">
        <v>100</v>
      </c>
    </row>
    <row r="14" spans="1:8" x14ac:dyDescent="0.3">
      <c r="B14" s="89" t="s">
        <v>210</v>
      </c>
      <c r="C14" s="89" t="s">
        <v>205</v>
      </c>
      <c r="D14" s="89">
        <v>10</v>
      </c>
      <c r="E14" s="89">
        <v>150</v>
      </c>
      <c r="F14" s="89">
        <v>300</v>
      </c>
      <c r="G14" s="89">
        <v>1E+30</v>
      </c>
      <c r="H14" s="89">
        <v>150</v>
      </c>
    </row>
    <row r="15" spans="1:8" x14ac:dyDescent="0.3">
      <c r="B15" s="89" t="s">
        <v>211</v>
      </c>
      <c r="C15" s="89" t="s">
        <v>205</v>
      </c>
      <c r="D15" s="89">
        <v>41</v>
      </c>
      <c r="E15" s="89">
        <v>0</v>
      </c>
      <c r="F15" s="89">
        <v>200</v>
      </c>
      <c r="G15" s="89">
        <v>0</v>
      </c>
      <c r="H15" s="89">
        <v>50</v>
      </c>
    </row>
    <row r="16" spans="1:8" x14ac:dyDescent="0.3">
      <c r="B16" s="89" t="s">
        <v>212</v>
      </c>
      <c r="C16" s="89" t="s">
        <v>205</v>
      </c>
      <c r="D16" s="89">
        <v>22</v>
      </c>
      <c r="E16" s="89">
        <v>50</v>
      </c>
      <c r="F16" s="89">
        <v>250</v>
      </c>
      <c r="G16" s="89">
        <v>1E+30</v>
      </c>
      <c r="H16" s="89">
        <v>50</v>
      </c>
    </row>
    <row r="17" spans="2:8" x14ac:dyDescent="0.3">
      <c r="B17" s="89" t="s">
        <v>213</v>
      </c>
      <c r="C17" s="89" t="s">
        <v>205</v>
      </c>
      <c r="D17" s="89">
        <v>14</v>
      </c>
      <c r="E17" s="89">
        <v>100</v>
      </c>
      <c r="F17" s="89">
        <v>300</v>
      </c>
      <c r="G17" s="89">
        <v>1E+30</v>
      </c>
      <c r="H17" s="89">
        <v>100</v>
      </c>
    </row>
    <row r="18" spans="2:8" x14ac:dyDescent="0.3">
      <c r="B18" s="89" t="s">
        <v>214</v>
      </c>
      <c r="C18" s="89" t="s">
        <v>205</v>
      </c>
      <c r="D18" s="89">
        <v>44</v>
      </c>
      <c r="E18" s="89">
        <v>50</v>
      </c>
      <c r="F18" s="89">
        <v>200</v>
      </c>
      <c r="G18" s="89">
        <v>1E+30</v>
      </c>
      <c r="H18" s="89">
        <v>50</v>
      </c>
    </row>
    <row r="19" spans="2:8" x14ac:dyDescent="0.3">
      <c r="B19" s="89" t="s">
        <v>215</v>
      </c>
      <c r="C19" s="89" t="s">
        <v>205</v>
      </c>
      <c r="D19" s="89">
        <v>10</v>
      </c>
      <c r="E19" s="89">
        <v>100</v>
      </c>
      <c r="F19" s="89">
        <v>250</v>
      </c>
      <c r="G19" s="89">
        <v>1E+30</v>
      </c>
      <c r="H19" s="89">
        <v>100</v>
      </c>
    </row>
    <row r="20" spans="2:8" x14ac:dyDescent="0.3">
      <c r="B20" s="89" t="s">
        <v>216</v>
      </c>
      <c r="C20" s="89" t="s">
        <v>205</v>
      </c>
      <c r="D20" s="89">
        <v>6</v>
      </c>
      <c r="E20" s="89">
        <v>150</v>
      </c>
      <c r="F20" s="89">
        <v>300</v>
      </c>
      <c r="G20" s="89">
        <v>1E+30</v>
      </c>
      <c r="H20" s="89">
        <v>150</v>
      </c>
    </row>
    <row r="21" spans="2:8" x14ac:dyDescent="0.3">
      <c r="B21" s="89" t="s">
        <v>217</v>
      </c>
      <c r="C21" s="89" t="s">
        <v>205</v>
      </c>
      <c r="D21" s="89">
        <v>42</v>
      </c>
      <c r="E21" s="89">
        <v>0</v>
      </c>
      <c r="F21" s="89">
        <v>200</v>
      </c>
      <c r="G21" s="89">
        <v>0</v>
      </c>
      <c r="H21" s="89">
        <v>50</v>
      </c>
    </row>
    <row r="22" spans="2:8" x14ac:dyDescent="0.3">
      <c r="B22" s="89" t="s">
        <v>218</v>
      </c>
      <c r="C22" s="89" t="s">
        <v>205</v>
      </c>
      <c r="D22" s="89">
        <v>20</v>
      </c>
      <c r="E22" s="89">
        <v>50</v>
      </c>
      <c r="F22" s="89">
        <v>250</v>
      </c>
      <c r="G22" s="89">
        <v>1E+30</v>
      </c>
      <c r="H22" s="89">
        <v>50</v>
      </c>
    </row>
    <row r="23" spans="2:8" x14ac:dyDescent="0.3">
      <c r="B23" s="89" t="s">
        <v>219</v>
      </c>
      <c r="C23" s="89" t="s">
        <v>205</v>
      </c>
      <c r="D23" s="89">
        <v>14</v>
      </c>
      <c r="E23" s="89">
        <v>100</v>
      </c>
      <c r="F23" s="89">
        <v>300</v>
      </c>
      <c r="G23" s="89">
        <v>1E+30</v>
      </c>
      <c r="H23" s="89">
        <v>100</v>
      </c>
    </row>
    <row r="24" spans="2:8" x14ac:dyDescent="0.3">
      <c r="B24" s="89" t="s">
        <v>220</v>
      </c>
      <c r="C24" s="89" t="s">
        <v>205</v>
      </c>
      <c r="D24" s="89">
        <v>8</v>
      </c>
      <c r="E24" s="89">
        <v>0</v>
      </c>
      <c r="F24" s="89">
        <v>200</v>
      </c>
      <c r="G24" s="89">
        <v>0</v>
      </c>
      <c r="H24" s="89">
        <v>50</v>
      </c>
    </row>
    <row r="25" spans="2:8" x14ac:dyDescent="0.3">
      <c r="B25" s="89" t="s">
        <v>221</v>
      </c>
      <c r="C25" s="89" t="s">
        <v>205</v>
      </c>
      <c r="D25" s="89">
        <v>18</v>
      </c>
      <c r="E25" s="89">
        <v>50</v>
      </c>
      <c r="F25" s="89">
        <v>250</v>
      </c>
      <c r="G25" s="89">
        <v>1E+30</v>
      </c>
      <c r="H25" s="89">
        <v>50</v>
      </c>
    </row>
    <row r="26" spans="2:8" x14ac:dyDescent="0.3">
      <c r="B26" s="89" t="s">
        <v>222</v>
      </c>
      <c r="C26" s="89" t="s">
        <v>205</v>
      </c>
      <c r="D26" s="89">
        <v>10</v>
      </c>
      <c r="E26" s="89">
        <v>100</v>
      </c>
      <c r="F26" s="89">
        <v>300</v>
      </c>
      <c r="G26" s="89">
        <v>1E+30</v>
      </c>
      <c r="H26" s="89">
        <v>100</v>
      </c>
    </row>
    <row r="27" spans="2:8" x14ac:dyDescent="0.3">
      <c r="B27" s="89" t="s">
        <v>223</v>
      </c>
      <c r="C27" s="89" t="s">
        <v>205</v>
      </c>
      <c r="D27" s="89">
        <v>11</v>
      </c>
      <c r="E27" s="89">
        <v>0</v>
      </c>
      <c r="F27" s="89">
        <v>350</v>
      </c>
      <c r="G27" s="89">
        <v>50</v>
      </c>
      <c r="H27" s="89">
        <v>150</v>
      </c>
    </row>
    <row r="28" spans="2:8" x14ac:dyDescent="0.3">
      <c r="B28" s="89" t="s">
        <v>224</v>
      </c>
      <c r="C28" s="89" t="s">
        <v>205</v>
      </c>
      <c r="D28" s="89">
        <v>9</v>
      </c>
      <c r="E28" s="89">
        <v>50</v>
      </c>
      <c r="F28" s="89">
        <v>400</v>
      </c>
      <c r="G28" s="89">
        <v>1E+30</v>
      </c>
      <c r="H28" s="89">
        <v>50</v>
      </c>
    </row>
    <row r="29" spans="2:8" x14ac:dyDescent="0.3">
      <c r="B29" s="89" t="s">
        <v>225</v>
      </c>
      <c r="C29" s="89" t="s">
        <v>205</v>
      </c>
      <c r="D29" s="89">
        <v>5</v>
      </c>
      <c r="E29" s="89">
        <v>100</v>
      </c>
      <c r="F29" s="89">
        <v>450</v>
      </c>
      <c r="G29" s="89">
        <v>1E+30</v>
      </c>
      <c r="H29" s="89">
        <v>100</v>
      </c>
    </row>
    <row r="30" spans="2:8" x14ac:dyDescent="0.3">
      <c r="B30" s="89" t="s">
        <v>226</v>
      </c>
      <c r="C30" s="89" t="s">
        <v>205</v>
      </c>
      <c r="D30" s="89">
        <v>0</v>
      </c>
      <c r="E30" s="89">
        <v>-50</v>
      </c>
      <c r="F30" s="89">
        <v>350</v>
      </c>
      <c r="G30" s="89">
        <v>50</v>
      </c>
      <c r="H30" s="89">
        <v>1E+30</v>
      </c>
    </row>
    <row r="31" spans="2:8" x14ac:dyDescent="0.3">
      <c r="B31" s="89" t="s">
        <v>227</v>
      </c>
      <c r="C31" s="89" t="s">
        <v>205</v>
      </c>
      <c r="D31" s="89">
        <v>15</v>
      </c>
      <c r="E31" s="89">
        <v>0</v>
      </c>
      <c r="F31" s="89">
        <v>400</v>
      </c>
      <c r="G31" s="89">
        <v>1E+30</v>
      </c>
      <c r="H31" s="89">
        <v>0</v>
      </c>
    </row>
    <row r="32" spans="2:8" x14ac:dyDescent="0.3">
      <c r="B32" s="89" t="s">
        <v>228</v>
      </c>
      <c r="C32" s="89" t="s">
        <v>205</v>
      </c>
      <c r="D32" s="89">
        <v>8</v>
      </c>
      <c r="E32" s="89">
        <v>50</v>
      </c>
      <c r="F32" s="89">
        <v>450</v>
      </c>
      <c r="G32" s="89">
        <v>1E+30</v>
      </c>
      <c r="H32" s="89">
        <v>50</v>
      </c>
    </row>
    <row r="33" spans="1:8" x14ac:dyDescent="0.3">
      <c r="B33" s="89" t="s">
        <v>229</v>
      </c>
      <c r="C33" s="89" t="s">
        <v>205</v>
      </c>
      <c r="D33" s="89">
        <v>0</v>
      </c>
      <c r="E33" s="89">
        <v>-50</v>
      </c>
      <c r="F33" s="89">
        <v>350</v>
      </c>
      <c r="G33" s="89">
        <v>50</v>
      </c>
      <c r="H33" s="89">
        <v>1E+30</v>
      </c>
    </row>
    <row r="34" spans="1:8" x14ac:dyDescent="0.3">
      <c r="B34" s="89" t="s">
        <v>230</v>
      </c>
      <c r="C34" s="89" t="s">
        <v>205</v>
      </c>
      <c r="D34" s="89">
        <v>13</v>
      </c>
      <c r="E34" s="89">
        <v>0</v>
      </c>
      <c r="F34" s="89">
        <v>400</v>
      </c>
      <c r="G34" s="89">
        <v>1E+30</v>
      </c>
      <c r="H34" s="89">
        <v>0</v>
      </c>
    </row>
    <row r="35" spans="1:8" x14ac:dyDescent="0.3">
      <c r="B35" s="89" t="s">
        <v>231</v>
      </c>
      <c r="C35" s="89" t="s">
        <v>205</v>
      </c>
      <c r="D35" s="89">
        <v>11</v>
      </c>
      <c r="E35" s="89">
        <v>50</v>
      </c>
      <c r="F35" s="89">
        <v>450</v>
      </c>
      <c r="G35" s="89">
        <v>1E+30</v>
      </c>
      <c r="H35" s="89">
        <v>50</v>
      </c>
    </row>
    <row r="36" spans="1:8" x14ac:dyDescent="0.3">
      <c r="B36" s="89" t="s">
        <v>232</v>
      </c>
      <c r="C36" s="89" t="s">
        <v>205</v>
      </c>
      <c r="D36" s="89">
        <v>18</v>
      </c>
      <c r="E36" s="89">
        <v>0</v>
      </c>
      <c r="F36" s="89">
        <v>350</v>
      </c>
      <c r="G36" s="89">
        <v>50</v>
      </c>
      <c r="H36" s="89">
        <v>150</v>
      </c>
    </row>
    <row r="37" spans="1:8" x14ac:dyDescent="0.3">
      <c r="B37" s="89" t="s">
        <v>233</v>
      </c>
      <c r="C37" s="89" t="s">
        <v>205</v>
      </c>
      <c r="D37" s="89">
        <v>14</v>
      </c>
      <c r="E37" s="89">
        <v>50</v>
      </c>
      <c r="F37" s="89">
        <v>400</v>
      </c>
      <c r="G37" s="89">
        <v>1E+30</v>
      </c>
      <c r="H37" s="89">
        <v>50</v>
      </c>
    </row>
    <row r="38" spans="1:8" ht="19.5" thickBot="1" x14ac:dyDescent="0.35">
      <c r="B38" s="90" t="s">
        <v>234</v>
      </c>
      <c r="C38" s="90" t="s">
        <v>205</v>
      </c>
      <c r="D38" s="90">
        <v>8</v>
      </c>
      <c r="E38" s="90">
        <v>100</v>
      </c>
      <c r="F38" s="90">
        <v>450</v>
      </c>
      <c r="G38" s="90">
        <v>1E+30</v>
      </c>
      <c r="H38" s="90">
        <v>100</v>
      </c>
    </row>
    <row r="40" spans="1:8" ht="19.5" thickBot="1" x14ac:dyDescent="0.35">
      <c r="A40" t="s">
        <v>104</v>
      </c>
    </row>
    <row r="41" spans="1:8" x14ac:dyDescent="0.3">
      <c r="B41" s="103"/>
      <c r="C41" s="103"/>
      <c r="D41" s="103" t="s">
        <v>95</v>
      </c>
      <c r="E41" s="103" t="s">
        <v>105</v>
      </c>
      <c r="F41" s="103" t="s">
        <v>107</v>
      </c>
      <c r="G41" s="103" t="s">
        <v>101</v>
      </c>
      <c r="H41" s="103" t="s">
        <v>101</v>
      </c>
    </row>
    <row r="42" spans="1:8" ht="19.5" thickBot="1" x14ac:dyDescent="0.35">
      <c r="B42" s="104" t="s">
        <v>93</v>
      </c>
      <c r="C42" s="104" t="s">
        <v>94</v>
      </c>
      <c r="D42" s="104" t="s">
        <v>96</v>
      </c>
      <c r="E42" s="104" t="s">
        <v>106</v>
      </c>
      <c r="F42" s="104" t="s">
        <v>108</v>
      </c>
      <c r="G42" s="104" t="s">
        <v>102</v>
      </c>
      <c r="H42" s="104" t="s">
        <v>103</v>
      </c>
    </row>
    <row r="43" spans="1:8" x14ac:dyDescent="0.3">
      <c r="B43" s="89" t="s">
        <v>235</v>
      </c>
      <c r="C43" s="89" t="s">
        <v>236</v>
      </c>
      <c r="D43" s="89">
        <v>100</v>
      </c>
      <c r="E43" s="139">
        <v>200</v>
      </c>
      <c r="F43" s="89">
        <v>100</v>
      </c>
      <c r="G43" s="89">
        <v>28</v>
      </c>
      <c r="H43" s="89">
        <v>22</v>
      </c>
    </row>
    <row r="44" spans="1:8" x14ac:dyDescent="0.3">
      <c r="B44" s="89" t="s">
        <v>237</v>
      </c>
      <c r="C44" s="89" t="s">
        <v>238</v>
      </c>
      <c r="D44" s="89">
        <v>100</v>
      </c>
      <c r="E44" s="139">
        <v>150</v>
      </c>
      <c r="F44" s="89">
        <v>100</v>
      </c>
      <c r="G44" s="89">
        <v>17</v>
      </c>
      <c r="H44" s="89">
        <v>11</v>
      </c>
    </row>
    <row r="45" spans="1:8" x14ac:dyDescent="0.3">
      <c r="B45" s="89" t="s">
        <v>239</v>
      </c>
      <c r="C45" s="89" t="s">
        <v>240</v>
      </c>
      <c r="D45" s="89">
        <v>100</v>
      </c>
      <c r="E45" s="139">
        <v>200</v>
      </c>
      <c r="F45" s="89">
        <v>100</v>
      </c>
      <c r="G45" s="89">
        <v>13</v>
      </c>
      <c r="H45" s="89">
        <v>41</v>
      </c>
    </row>
    <row r="46" spans="1:8" x14ac:dyDescent="0.3">
      <c r="B46" s="89" t="s">
        <v>241</v>
      </c>
      <c r="C46" s="89" t="s">
        <v>242</v>
      </c>
      <c r="D46" s="89">
        <v>100</v>
      </c>
      <c r="E46" s="139">
        <v>150</v>
      </c>
      <c r="F46" s="89">
        <v>100</v>
      </c>
      <c r="G46" s="89">
        <v>8</v>
      </c>
      <c r="H46" s="89">
        <v>18</v>
      </c>
    </row>
    <row r="47" spans="1:8" x14ac:dyDescent="0.3">
      <c r="B47" s="89" t="s">
        <v>243</v>
      </c>
      <c r="C47" s="89" t="s">
        <v>244</v>
      </c>
      <c r="D47" s="89">
        <v>100</v>
      </c>
      <c r="E47" s="139">
        <v>200</v>
      </c>
      <c r="F47" s="89">
        <v>100</v>
      </c>
      <c r="G47" s="89">
        <v>4</v>
      </c>
      <c r="H47" s="89">
        <v>42</v>
      </c>
    </row>
    <row r="48" spans="1:8" ht="19.5" thickBot="1" x14ac:dyDescent="0.35">
      <c r="B48" s="90" t="s">
        <v>245</v>
      </c>
      <c r="C48" s="90" t="s">
        <v>246</v>
      </c>
      <c r="D48" s="90">
        <v>100</v>
      </c>
      <c r="E48" s="142">
        <v>200</v>
      </c>
      <c r="F48" s="90">
        <v>100</v>
      </c>
      <c r="G48" s="90">
        <v>34</v>
      </c>
      <c r="H48" s="90">
        <v>8</v>
      </c>
    </row>
    <row r="50" spans="5:5" x14ac:dyDescent="0.3">
      <c r="E50" s="140" t="s">
        <v>316</v>
      </c>
    </row>
    <row r="51" spans="5:5" x14ac:dyDescent="0.3">
      <c r="E51" s="140" t="s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8"/>
  <sheetViews>
    <sheetView topLeftCell="A4" workbookViewId="0">
      <selection activeCell="I18" sqref="I18"/>
    </sheetView>
  </sheetViews>
  <sheetFormatPr defaultRowHeight="15" x14ac:dyDescent="0.25"/>
  <cols>
    <col min="1" max="1" width="2.19921875" style="39" customWidth="1"/>
    <col min="2" max="2" width="2.296875" style="39" customWidth="1"/>
    <col min="3" max="3" width="11.19921875" style="40" customWidth="1"/>
    <col min="4" max="34" width="3" style="40" customWidth="1"/>
    <col min="35" max="35" width="6.296875" style="40" customWidth="1"/>
    <col min="36" max="36" width="1.59765625" style="39" customWidth="1"/>
    <col min="37" max="37" width="4.5" style="40" customWidth="1"/>
    <col min="38" max="38" width="4.8984375" style="39" customWidth="1"/>
    <col min="39" max="16384" width="8.796875" style="39"/>
  </cols>
  <sheetData>
    <row r="1" spans="2:37" ht="15.75" thickBot="1" x14ac:dyDescent="0.3"/>
    <row r="2" spans="2:37" x14ac:dyDescent="0.25">
      <c r="B2" s="41"/>
      <c r="C2" s="42"/>
      <c r="D2" s="94" t="s">
        <v>72</v>
      </c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6"/>
      <c r="AH2" s="49"/>
      <c r="AI2" s="49"/>
      <c r="AJ2" s="41"/>
      <c r="AK2" s="42"/>
    </row>
    <row r="3" spans="2:37" ht="15.75" thickBot="1" x14ac:dyDescent="0.3">
      <c r="B3" s="41"/>
      <c r="C3" s="42"/>
      <c r="D3" s="43" t="s">
        <v>71</v>
      </c>
      <c r="E3" s="44" t="s">
        <v>70</v>
      </c>
      <c r="F3" s="45" t="s">
        <v>69</v>
      </c>
      <c r="G3" s="44" t="s">
        <v>68</v>
      </c>
      <c r="H3" s="44" t="s">
        <v>67</v>
      </c>
      <c r="I3" s="45" t="s">
        <v>66</v>
      </c>
      <c r="J3" s="44" t="s">
        <v>65</v>
      </c>
      <c r="K3" s="44" t="s">
        <v>64</v>
      </c>
      <c r="L3" s="45" t="s">
        <v>63</v>
      </c>
      <c r="M3" s="44" t="s">
        <v>62</v>
      </c>
      <c r="N3" s="44" t="s">
        <v>61</v>
      </c>
      <c r="O3" s="45" t="s">
        <v>60</v>
      </c>
      <c r="P3" s="44" t="s">
        <v>59</v>
      </c>
      <c r="Q3" s="44" t="s">
        <v>58</v>
      </c>
      <c r="R3" s="45" t="s">
        <v>57</v>
      </c>
      <c r="S3" s="44" t="s">
        <v>56</v>
      </c>
      <c r="T3" s="44" t="s">
        <v>55</v>
      </c>
      <c r="U3" s="45" t="s">
        <v>54</v>
      </c>
      <c r="V3" s="44" t="s">
        <v>53</v>
      </c>
      <c r="W3" s="44" t="s">
        <v>52</v>
      </c>
      <c r="X3" s="45" t="s">
        <v>51</v>
      </c>
      <c r="Y3" s="44" t="s">
        <v>50</v>
      </c>
      <c r="Z3" s="44" t="s">
        <v>49</v>
      </c>
      <c r="AA3" s="45" t="s">
        <v>48</v>
      </c>
      <c r="AB3" s="44" t="s">
        <v>47</v>
      </c>
      <c r="AC3" s="44" t="s">
        <v>46</v>
      </c>
      <c r="AD3" s="45" t="s">
        <v>45</v>
      </c>
      <c r="AE3" s="46" t="s">
        <v>44</v>
      </c>
      <c r="AF3" s="44" t="s">
        <v>43</v>
      </c>
      <c r="AG3" s="47" t="s">
        <v>42</v>
      </c>
      <c r="AH3" s="49"/>
      <c r="AI3" s="49"/>
      <c r="AJ3" s="41"/>
      <c r="AK3" s="42"/>
    </row>
    <row r="4" spans="2:37" ht="15.75" thickBot="1" x14ac:dyDescent="0.3">
      <c r="B4" s="41"/>
      <c r="C4" s="48" t="s">
        <v>41</v>
      </c>
      <c r="D4" s="49" t="s">
        <v>36</v>
      </c>
      <c r="E4" s="49" t="s">
        <v>36</v>
      </c>
      <c r="F4" s="50" t="s">
        <v>36</v>
      </c>
      <c r="G4" s="49" t="s">
        <v>39</v>
      </c>
      <c r="H4" s="49" t="s">
        <v>39</v>
      </c>
      <c r="I4" s="50" t="s">
        <v>39</v>
      </c>
      <c r="J4" s="49" t="s">
        <v>39</v>
      </c>
      <c r="K4" s="49" t="s">
        <v>39</v>
      </c>
      <c r="L4" s="50" t="s">
        <v>39</v>
      </c>
      <c r="M4" s="49" t="s">
        <v>38</v>
      </c>
      <c r="N4" s="49" t="s">
        <v>38</v>
      </c>
      <c r="O4" s="50" t="s">
        <v>38</v>
      </c>
      <c r="P4" s="49" t="s">
        <v>37</v>
      </c>
      <c r="Q4" s="49" t="s">
        <v>37</v>
      </c>
      <c r="R4" s="50" t="s">
        <v>37</v>
      </c>
      <c r="S4" s="49" t="s">
        <v>39</v>
      </c>
      <c r="T4" s="49" t="s">
        <v>39</v>
      </c>
      <c r="U4" s="50" t="s">
        <v>39</v>
      </c>
      <c r="V4" s="49" t="s">
        <v>36</v>
      </c>
      <c r="W4" s="49" t="s">
        <v>36</v>
      </c>
      <c r="X4" s="50" t="s">
        <v>36</v>
      </c>
      <c r="Y4" s="49" t="s">
        <v>36</v>
      </c>
      <c r="Z4" s="49" t="s">
        <v>36</v>
      </c>
      <c r="AA4" s="50" t="s">
        <v>36</v>
      </c>
      <c r="AB4" s="49" t="s">
        <v>38</v>
      </c>
      <c r="AC4" s="49" t="s">
        <v>38</v>
      </c>
      <c r="AD4" s="50" t="s">
        <v>38</v>
      </c>
      <c r="AE4" s="51" t="s">
        <v>37</v>
      </c>
      <c r="AF4" s="49" t="s">
        <v>37</v>
      </c>
      <c r="AG4" s="52" t="s">
        <v>37</v>
      </c>
      <c r="AH4" s="49"/>
      <c r="AI4" s="49"/>
      <c r="AJ4" s="41"/>
      <c r="AK4" s="42"/>
    </row>
    <row r="5" spans="2:37" x14ac:dyDescent="0.25">
      <c r="B5" s="41"/>
      <c r="C5" s="53" t="s">
        <v>40</v>
      </c>
      <c r="D5" s="49" t="s">
        <v>39</v>
      </c>
      <c r="E5" s="49" t="s">
        <v>39</v>
      </c>
      <c r="F5" s="50" t="s">
        <v>39</v>
      </c>
      <c r="G5" s="49" t="s">
        <v>38</v>
      </c>
      <c r="H5" s="49" t="s">
        <v>38</v>
      </c>
      <c r="I5" s="50" t="s">
        <v>38</v>
      </c>
      <c r="J5" s="49" t="s">
        <v>37</v>
      </c>
      <c r="K5" s="49" t="s">
        <v>37</v>
      </c>
      <c r="L5" s="50" t="s">
        <v>37</v>
      </c>
      <c r="M5" s="49" t="s">
        <v>39</v>
      </c>
      <c r="N5" s="49" t="s">
        <v>39</v>
      </c>
      <c r="O5" s="50" t="s">
        <v>39</v>
      </c>
      <c r="P5" s="49" t="s">
        <v>39</v>
      </c>
      <c r="Q5" s="49" t="s">
        <v>39</v>
      </c>
      <c r="R5" s="50" t="s">
        <v>39</v>
      </c>
      <c r="S5" s="49" t="s">
        <v>36</v>
      </c>
      <c r="T5" s="49" t="s">
        <v>36</v>
      </c>
      <c r="U5" s="50" t="s">
        <v>36</v>
      </c>
      <c r="V5" s="49" t="s">
        <v>38</v>
      </c>
      <c r="W5" s="49" t="s">
        <v>38</v>
      </c>
      <c r="X5" s="50" t="s">
        <v>38</v>
      </c>
      <c r="Y5" s="49" t="s">
        <v>37</v>
      </c>
      <c r="Z5" s="49" t="s">
        <v>37</v>
      </c>
      <c r="AA5" s="50" t="s">
        <v>37</v>
      </c>
      <c r="AB5" s="49" t="s">
        <v>36</v>
      </c>
      <c r="AC5" s="49" t="s">
        <v>36</v>
      </c>
      <c r="AD5" s="50" t="s">
        <v>36</v>
      </c>
      <c r="AE5" s="51" t="s">
        <v>36</v>
      </c>
      <c r="AF5" s="49" t="s">
        <v>36</v>
      </c>
      <c r="AG5" s="52" t="s">
        <v>36</v>
      </c>
      <c r="AH5" s="49"/>
      <c r="AI5" s="39" t="s">
        <v>199</v>
      </c>
      <c r="AJ5" s="41"/>
      <c r="AK5" s="54"/>
    </row>
    <row r="6" spans="2:37" ht="15.75" thickBot="1" x14ac:dyDescent="0.3">
      <c r="B6" s="41"/>
      <c r="C6" s="55" t="s">
        <v>35</v>
      </c>
      <c r="D6" s="56">
        <v>200</v>
      </c>
      <c r="E6" s="56">
        <v>250</v>
      </c>
      <c r="F6" s="57">
        <v>300</v>
      </c>
      <c r="G6" s="56">
        <v>200</v>
      </c>
      <c r="H6" s="56">
        <v>250</v>
      </c>
      <c r="I6" s="57">
        <v>300</v>
      </c>
      <c r="J6" s="56">
        <v>200</v>
      </c>
      <c r="K6" s="56">
        <v>250</v>
      </c>
      <c r="L6" s="57">
        <v>300</v>
      </c>
      <c r="M6" s="56">
        <v>200</v>
      </c>
      <c r="N6" s="56">
        <v>250</v>
      </c>
      <c r="O6" s="57">
        <v>300</v>
      </c>
      <c r="P6" s="56">
        <v>200</v>
      </c>
      <c r="Q6" s="56">
        <v>250</v>
      </c>
      <c r="R6" s="57">
        <v>300</v>
      </c>
      <c r="S6" s="56">
        <v>200</v>
      </c>
      <c r="T6" s="56">
        <v>250</v>
      </c>
      <c r="U6" s="57">
        <v>300</v>
      </c>
      <c r="V6" s="56">
        <v>350</v>
      </c>
      <c r="W6" s="56">
        <v>400</v>
      </c>
      <c r="X6" s="57">
        <v>450</v>
      </c>
      <c r="Y6" s="56">
        <v>350</v>
      </c>
      <c r="Z6" s="56">
        <v>400</v>
      </c>
      <c r="AA6" s="57">
        <v>450</v>
      </c>
      <c r="AB6" s="56">
        <v>350</v>
      </c>
      <c r="AC6" s="56">
        <v>400</v>
      </c>
      <c r="AD6" s="57">
        <v>450</v>
      </c>
      <c r="AE6" s="56">
        <v>350</v>
      </c>
      <c r="AF6" s="56">
        <v>400</v>
      </c>
      <c r="AG6" s="58">
        <v>450</v>
      </c>
      <c r="AH6" s="49"/>
      <c r="AI6" s="39" t="s">
        <v>201</v>
      </c>
      <c r="AJ6" s="41"/>
      <c r="AK6" s="59" t="s">
        <v>34</v>
      </c>
    </row>
    <row r="7" spans="2:37" ht="30" customHeight="1" x14ac:dyDescent="0.25">
      <c r="B7" s="97" t="s">
        <v>33</v>
      </c>
      <c r="C7" s="60" t="s">
        <v>32</v>
      </c>
      <c r="D7" s="61">
        <v>1</v>
      </c>
      <c r="E7" s="62">
        <v>1</v>
      </c>
      <c r="F7" s="63">
        <v>1</v>
      </c>
      <c r="G7" s="62">
        <v>0</v>
      </c>
      <c r="H7" s="62">
        <v>0</v>
      </c>
      <c r="I7" s="63">
        <v>0</v>
      </c>
      <c r="J7" s="62">
        <v>0</v>
      </c>
      <c r="K7" s="62">
        <v>0</v>
      </c>
      <c r="L7" s="63">
        <v>0</v>
      </c>
      <c r="M7" s="62">
        <v>0</v>
      </c>
      <c r="N7" s="62">
        <v>0</v>
      </c>
      <c r="O7" s="63">
        <v>0</v>
      </c>
      <c r="P7" s="62">
        <v>0</v>
      </c>
      <c r="Q7" s="62">
        <v>0</v>
      </c>
      <c r="R7" s="63">
        <v>0</v>
      </c>
      <c r="S7" s="62">
        <v>0</v>
      </c>
      <c r="T7" s="62">
        <v>0</v>
      </c>
      <c r="U7" s="63">
        <v>0</v>
      </c>
      <c r="V7" s="62">
        <v>1</v>
      </c>
      <c r="W7" s="62">
        <v>1</v>
      </c>
      <c r="X7" s="63">
        <v>1</v>
      </c>
      <c r="Y7" s="62">
        <v>1</v>
      </c>
      <c r="Z7" s="62">
        <v>1</v>
      </c>
      <c r="AA7" s="63">
        <v>1</v>
      </c>
      <c r="AB7" s="62">
        <v>0</v>
      </c>
      <c r="AC7" s="62">
        <v>0</v>
      </c>
      <c r="AD7" s="63">
        <v>0</v>
      </c>
      <c r="AE7" s="64">
        <v>0</v>
      </c>
      <c r="AF7" s="62">
        <v>0</v>
      </c>
      <c r="AG7" s="65">
        <v>0</v>
      </c>
      <c r="AH7" s="69"/>
      <c r="AI7" s="69">
        <f>SUMPRODUCT($D$16:$AG$16,D7:AG7)</f>
        <v>100</v>
      </c>
      <c r="AJ7" s="119" t="s">
        <v>85</v>
      </c>
      <c r="AK7" s="66">
        <v>100</v>
      </c>
    </row>
    <row r="8" spans="2:37" ht="30" customHeight="1" x14ac:dyDescent="0.25">
      <c r="B8" s="98"/>
      <c r="C8" s="67" t="s">
        <v>31</v>
      </c>
      <c r="D8" s="68">
        <v>0</v>
      </c>
      <c r="E8" s="69">
        <v>0</v>
      </c>
      <c r="F8" s="70">
        <v>0</v>
      </c>
      <c r="G8" s="69">
        <v>1</v>
      </c>
      <c r="H8" s="69">
        <v>1</v>
      </c>
      <c r="I8" s="70">
        <v>1</v>
      </c>
      <c r="J8" s="69">
        <v>0</v>
      </c>
      <c r="K8" s="69">
        <v>0</v>
      </c>
      <c r="L8" s="70">
        <v>0</v>
      </c>
      <c r="M8" s="69">
        <v>0</v>
      </c>
      <c r="N8" s="69">
        <v>0</v>
      </c>
      <c r="O8" s="70">
        <v>0</v>
      </c>
      <c r="P8" s="69">
        <v>0</v>
      </c>
      <c r="Q8" s="69">
        <v>0</v>
      </c>
      <c r="R8" s="70">
        <v>0</v>
      </c>
      <c r="S8" s="69">
        <v>0</v>
      </c>
      <c r="T8" s="69">
        <v>0</v>
      </c>
      <c r="U8" s="70">
        <v>0</v>
      </c>
      <c r="V8" s="69">
        <v>1</v>
      </c>
      <c r="W8" s="69">
        <v>1</v>
      </c>
      <c r="X8" s="70">
        <v>1</v>
      </c>
      <c r="Y8" s="69">
        <v>0</v>
      </c>
      <c r="Z8" s="69">
        <v>0</v>
      </c>
      <c r="AA8" s="70">
        <v>0</v>
      </c>
      <c r="AB8" s="69">
        <v>0</v>
      </c>
      <c r="AC8" s="69">
        <v>0</v>
      </c>
      <c r="AD8" s="70">
        <v>0</v>
      </c>
      <c r="AE8" s="71">
        <v>0</v>
      </c>
      <c r="AF8" s="69">
        <v>0</v>
      </c>
      <c r="AG8" s="72">
        <v>0</v>
      </c>
      <c r="AH8" s="69"/>
      <c r="AI8" s="69">
        <f t="shared" ref="AI8:AI12" si="0">SUMPRODUCT($D$16:$AG$16,D8:AG8)</f>
        <v>100</v>
      </c>
      <c r="AJ8" s="119" t="s">
        <v>85</v>
      </c>
      <c r="AK8" s="66">
        <v>100</v>
      </c>
    </row>
    <row r="9" spans="2:37" ht="30" customHeight="1" x14ac:dyDescent="0.25">
      <c r="B9" s="98"/>
      <c r="C9" s="67" t="s">
        <v>30</v>
      </c>
      <c r="D9" s="68">
        <v>0</v>
      </c>
      <c r="E9" s="69">
        <v>0</v>
      </c>
      <c r="F9" s="70">
        <v>0</v>
      </c>
      <c r="G9" s="69">
        <v>0</v>
      </c>
      <c r="H9" s="69">
        <v>0</v>
      </c>
      <c r="I9" s="70">
        <v>0</v>
      </c>
      <c r="J9" s="69">
        <v>1</v>
      </c>
      <c r="K9" s="69">
        <v>1</v>
      </c>
      <c r="L9" s="70">
        <v>1</v>
      </c>
      <c r="M9" s="69">
        <v>0</v>
      </c>
      <c r="N9" s="69">
        <v>0</v>
      </c>
      <c r="O9" s="70">
        <v>0</v>
      </c>
      <c r="P9" s="69">
        <v>0</v>
      </c>
      <c r="Q9" s="69">
        <v>0</v>
      </c>
      <c r="R9" s="70">
        <v>0</v>
      </c>
      <c r="S9" s="69">
        <v>0</v>
      </c>
      <c r="T9" s="69">
        <v>0</v>
      </c>
      <c r="U9" s="70">
        <v>0</v>
      </c>
      <c r="V9" s="69">
        <v>0</v>
      </c>
      <c r="W9" s="69">
        <v>0</v>
      </c>
      <c r="X9" s="70">
        <v>0</v>
      </c>
      <c r="Y9" s="69">
        <v>1</v>
      </c>
      <c r="Z9" s="69">
        <v>1</v>
      </c>
      <c r="AA9" s="70">
        <v>1</v>
      </c>
      <c r="AB9" s="69">
        <v>0</v>
      </c>
      <c r="AC9" s="69">
        <v>0</v>
      </c>
      <c r="AD9" s="70">
        <v>0</v>
      </c>
      <c r="AE9" s="71">
        <v>0</v>
      </c>
      <c r="AF9" s="69">
        <v>0</v>
      </c>
      <c r="AG9" s="72">
        <v>0</v>
      </c>
      <c r="AH9" s="69"/>
      <c r="AI9" s="69">
        <f t="shared" si="0"/>
        <v>100</v>
      </c>
      <c r="AJ9" s="119" t="s">
        <v>85</v>
      </c>
      <c r="AK9" s="66">
        <v>100</v>
      </c>
    </row>
    <row r="10" spans="2:37" ht="30" customHeight="1" x14ac:dyDescent="0.25">
      <c r="B10" s="98"/>
      <c r="C10" s="67" t="s">
        <v>29</v>
      </c>
      <c r="D10" s="68">
        <v>0</v>
      </c>
      <c r="E10" s="69">
        <v>0</v>
      </c>
      <c r="F10" s="70">
        <v>0</v>
      </c>
      <c r="G10" s="69">
        <v>0</v>
      </c>
      <c r="H10" s="69">
        <v>0</v>
      </c>
      <c r="I10" s="70">
        <v>0</v>
      </c>
      <c r="J10" s="69">
        <v>0</v>
      </c>
      <c r="K10" s="69">
        <v>0</v>
      </c>
      <c r="L10" s="70">
        <v>0</v>
      </c>
      <c r="M10" s="69">
        <v>1</v>
      </c>
      <c r="N10" s="69">
        <v>1</v>
      </c>
      <c r="O10" s="70">
        <v>1</v>
      </c>
      <c r="P10" s="69">
        <v>0</v>
      </c>
      <c r="Q10" s="69">
        <v>0</v>
      </c>
      <c r="R10" s="70">
        <v>0</v>
      </c>
      <c r="S10" s="69">
        <v>0</v>
      </c>
      <c r="T10" s="69">
        <v>0</v>
      </c>
      <c r="U10" s="70">
        <v>0</v>
      </c>
      <c r="V10" s="69">
        <v>0</v>
      </c>
      <c r="W10" s="69">
        <v>0</v>
      </c>
      <c r="X10" s="70">
        <v>0</v>
      </c>
      <c r="Y10" s="69">
        <v>0</v>
      </c>
      <c r="Z10" s="69">
        <v>0</v>
      </c>
      <c r="AA10" s="70">
        <v>0</v>
      </c>
      <c r="AB10" s="69">
        <v>0</v>
      </c>
      <c r="AC10" s="69">
        <v>0</v>
      </c>
      <c r="AD10" s="70">
        <v>0</v>
      </c>
      <c r="AE10" s="71">
        <v>1</v>
      </c>
      <c r="AF10" s="69">
        <v>1</v>
      </c>
      <c r="AG10" s="72">
        <v>1</v>
      </c>
      <c r="AH10" s="69"/>
      <c r="AI10" s="69">
        <f t="shared" si="0"/>
        <v>100</v>
      </c>
      <c r="AJ10" s="119" t="s">
        <v>85</v>
      </c>
      <c r="AK10" s="66">
        <v>100</v>
      </c>
    </row>
    <row r="11" spans="2:37" ht="30" customHeight="1" x14ac:dyDescent="0.25">
      <c r="B11" s="98"/>
      <c r="C11" s="67" t="s">
        <v>28</v>
      </c>
      <c r="D11" s="68">
        <v>0</v>
      </c>
      <c r="E11" s="69">
        <v>0</v>
      </c>
      <c r="F11" s="70">
        <v>0</v>
      </c>
      <c r="G11" s="69">
        <v>0</v>
      </c>
      <c r="H11" s="69">
        <v>0</v>
      </c>
      <c r="I11" s="70">
        <v>0</v>
      </c>
      <c r="J11" s="69">
        <v>0</v>
      </c>
      <c r="K11" s="69">
        <v>0</v>
      </c>
      <c r="L11" s="70">
        <v>0</v>
      </c>
      <c r="M11" s="69">
        <v>0</v>
      </c>
      <c r="N11" s="69">
        <v>0</v>
      </c>
      <c r="O11" s="70">
        <v>0</v>
      </c>
      <c r="P11" s="69">
        <v>1</v>
      </c>
      <c r="Q11" s="69">
        <v>1</v>
      </c>
      <c r="R11" s="70">
        <v>1</v>
      </c>
      <c r="S11" s="69">
        <v>0</v>
      </c>
      <c r="T11" s="69">
        <v>0</v>
      </c>
      <c r="U11" s="70">
        <v>0</v>
      </c>
      <c r="V11" s="69">
        <v>0</v>
      </c>
      <c r="W11" s="69">
        <v>0</v>
      </c>
      <c r="X11" s="70">
        <v>0</v>
      </c>
      <c r="Y11" s="69">
        <v>0</v>
      </c>
      <c r="Z11" s="69">
        <v>0</v>
      </c>
      <c r="AA11" s="70">
        <v>0</v>
      </c>
      <c r="AB11" s="69">
        <v>1</v>
      </c>
      <c r="AC11" s="69">
        <v>1</v>
      </c>
      <c r="AD11" s="70">
        <v>1</v>
      </c>
      <c r="AE11" s="71">
        <v>0</v>
      </c>
      <c r="AF11" s="69">
        <v>0</v>
      </c>
      <c r="AG11" s="72">
        <v>0</v>
      </c>
      <c r="AH11" s="69"/>
      <c r="AI11" s="69">
        <f t="shared" si="0"/>
        <v>100</v>
      </c>
      <c r="AJ11" s="119" t="s">
        <v>85</v>
      </c>
      <c r="AK11" s="66">
        <v>100</v>
      </c>
    </row>
    <row r="12" spans="2:37" ht="30" customHeight="1" thickBot="1" x14ac:dyDescent="0.3">
      <c r="B12" s="99"/>
      <c r="C12" s="73" t="s">
        <v>27</v>
      </c>
      <c r="D12" s="74">
        <v>0</v>
      </c>
      <c r="E12" s="75">
        <v>0</v>
      </c>
      <c r="F12" s="76">
        <v>0</v>
      </c>
      <c r="G12" s="75">
        <v>0</v>
      </c>
      <c r="H12" s="75">
        <v>0</v>
      </c>
      <c r="I12" s="76">
        <v>0</v>
      </c>
      <c r="J12" s="75">
        <v>0</v>
      </c>
      <c r="K12" s="75">
        <v>0</v>
      </c>
      <c r="L12" s="76">
        <v>0</v>
      </c>
      <c r="M12" s="75">
        <v>0</v>
      </c>
      <c r="N12" s="75">
        <v>0</v>
      </c>
      <c r="O12" s="76">
        <v>0</v>
      </c>
      <c r="P12" s="75">
        <v>0</v>
      </c>
      <c r="Q12" s="75">
        <v>0</v>
      </c>
      <c r="R12" s="76">
        <v>0</v>
      </c>
      <c r="S12" s="75">
        <v>1</v>
      </c>
      <c r="T12" s="75">
        <v>1</v>
      </c>
      <c r="U12" s="76">
        <v>1</v>
      </c>
      <c r="V12" s="75">
        <v>0</v>
      </c>
      <c r="W12" s="75">
        <v>0</v>
      </c>
      <c r="X12" s="76">
        <v>0</v>
      </c>
      <c r="Y12" s="75">
        <v>0</v>
      </c>
      <c r="Z12" s="75">
        <v>0</v>
      </c>
      <c r="AA12" s="76">
        <v>0</v>
      </c>
      <c r="AB12" s="75">
        <v>1</v>
      </c>
      <c r="AC12" s="75">
        <v>1</v>
      </c>
      <c r="AD12" s="76">
        <v>1</v>
      </c>
      <c r="AE12" s="77">
        <v>1</v>
      </c>
      <c r="AF12" s="75">
        <v>1</v>
      </c>
      <c r="AG12" s="78">
        <v>1</v>
      </c>
      <c r="AH12" s="69"/>
      <c r="AI12" s="69">
        <f t="shared" si="0"/>
        <v>100</v>
      </c>
      <c r="AJ12" s="119" t="s">
        <v>85</v>
      </c>
      <c r="AK12" s="79">
        <v>100</v>
      </c>
    </row>
    <row r="13" spans="2:37" ht="15.75" thickBot="1" x14ac:dyDescent="0.3"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1"/>
      <c r="AK13" s="42"/>
    </row>
    <row r="14" spans="2:37" ht="15.75" thickBot="1" x14ac:dyDescent="0.3">
      <c r="B14" s="41"/>
      <c r="C14" s="80" t="s">
        <v>26</v>
      </c>
      <c r="D14" s="81">
        <v>50</v>
      </c>
      <c r="E14" s="82">
        <v>20</v>
      </c>
      <c r="F14" s="82">
        <v>10</v>
      </c>
      <c r="G14" s="81">
        <v>48</v>
      </c>
      <c r="H14" s="82">
        <v>17</v>
      </c>
      <c r="I14" s="83">
        <v>10</v>
      </c>
      <c r="J14" s="81">
        <v>54</v>
      </c>
      <c r="K14" s="82">
        <v>22</v>
      </c>
      <c r="L14" s="83">
        <v>14</v>
      </c>
      <c r="M14" s="82">
        <v>44</v>
      </c>
      <c r="N14" s="82">
        <v>10</v>
      </c>
      <c r="O14" s="83">
        <v>6</v>
      </c>
      <c r="P14" s="82">
        <v>46</v>
      </c>
      <c r="Q14" s="82">
        <v>20</v>
      </c>
      <c r="R14" s="83">
        <v>14</v>
      </c>
      <c r="S14" s="82">
        <v>42</v>
      </c>
      <c r="T14" s="82">
        <v>18</v>
      </c>
      <c r="U14" s="83">
        <v>10</v>
      </c>
      <c r="V14" s="82">
        <v>28</v>
      </c>
      <c r="W14" s="82">
        <v>9</v>
      </c>
      <c r="X14" s="83">
        <v>5</v>
      </c>
      <c r="Y14" s="82">
        <v>30</v>
      </c>
      <c r="Z14" s="82">
        <v>15</v>
      </c>
      <c r="AA14" s="82">
        <v>8</v>
      </c>
      <c r="AB14" s="81">
        <v>25</v>
      </c>
      <c r="AC14" s="82">
        <v>13</v>
      </c>
      <c r="AD14" s="82">
        <v>11</v>
      </c>
      <c r="AE14" s="81">
        <v>33</v>
      </c>
      <c r="AF14" s="82">
        <v>14</v>
      </c>
      <c r="AG14" s="84">
        <v>8</v>
      </c>
      <c r="AH14" s="49"/>
      <c r="AI14" s="49"/>
      <c r="AJ14" s="41"/>
      <c r="AK14" s="42"/>
    </row>
    <row r="15" spans="2:37" x14ac:dyDescent="0.25">
      <c r="D15" s="120" t="s">
        <v>86</v>
      </c>
      <c r="E15" s="120" t="s">
        <v>86</v>
      </c>
      <c r="F15" s="120" t="s">
        <v>86</v>
      </c>
      <c r="G15" s="120" t="s">
        <v>86</v>
      </c>
      <c r="H15" s="120" t="s">
        <v>86</v>
      </c>
      <c r="I15" s="120" t="s">
        <v>86</v>
      </c>
      <c r="J15" s="120" t="s">
        <v>86</v>
      </c>
      <c r="K15" s="120" t="s">
        <v>86</v>
      </c>
      <c r="L15" s="120" t="s">
        <v>86</v>
      </c>
      <c r="M15" s="120" t="s">
        <v>86</v>
      </c>
      <c r="N15" s="120" t="s">
        <v>86</v>
      </c>
      <c r="O15" s="120" t="s">
        <v>86</v>
      </c>
      <c r="P15" s="120" t="s">
        <v>86</v>
      </c>
      <c r="Q15" s="120" t="s">
        <v>86</v>
      </c>
      <c r="R15" s="120" t="s">
        <v>86</v>
      </c>
      <c r="S15" s="120" t="s">
        <v>86</v>
      </c>
      <c r="T15" s="120" t="s">
        <v>86</v>
      </c>
      <c r="U15" s="120" t="s">
        <v>86</v>
      </c>
      <c r="V15" s="120" t="s">
        <v>86</v>
      </c>
      <c r="W15" s="120" t="s">
        <v>86</v>
      </c>
      <c r="X15" s="120" t="s">
        <v>86</v>
      </c>
      <c r="Y15" s="120" t="s">
        <v>86</v>
      </c>
      <c r="Z15" s="120" t="s">
        <v>86</v>
      </c>
      <c r="AA15" s="120" t="s">
        <v>86</v>
      </c>
      <c r="AB15" s="120" t="s">
        <v>86</v>
      </c>
      <c r="AC15" s="120" t="s">
        <v>86</v>
      </c>
      <c r="AD15" s="120" t="s">
        <v>86</v>
      </c>
      <c r="AE15" s="120" t="s">
        <v>86</v>
      </c>
      <c r="AF15" s="120" t="s">
        <v>86</v>
      </c>
      <c r="AG15" s="120" t="s">
        <v>86</v>
      </c>
    </row>
    <row r="16" spans="2:37" x14ac:dyDescent="0.25">
      <c r="C16" s="40" t="s">
        <v>318</v>
      </c>
      <c r="D16" s="118">
        <v>22</v>
      </c>
      <c r="E16" s="118">
        <v>20</v>
      </c>
      <c r="F16" s="118">
        <v>10</v>
      </c>
      <c r="G16" s="118">
        <v>48</v>
      </c>
      <c r="H16" s="118">
        <v>17</v>
      </c>
      <c r="I16" s="118">
        <v>10</v>
      </c>
      <c r="J16" s="118">
        <v>41</v>
      </c>
      <c r="K16" s="118">
        <v>22</v>
      </c>
      <c r="L16" s="118">
        <v>14</v>
      </c>
      <c r="M16" s="118">
        <v>44</v>
      </c>
      <c r="N16" s="118">
        <v>10</v>
      </c>
      <c r="O16" s="118">
        <v>6</v>
      </c>
      <c r="P16" s="118">
        <v>42</v>
      </c>
      <c r="Q16" s="118">
        <v>20</v>
      </c>
      <c r="R16" s="118">
        <v>14</v>
      </c>
      <c r="S16" s="118">
        <v>8</v>
      </c>
      <c r="T16" s="118">
        <v>18</v>
      </c>
      <c r="U16" s="118">
        <v>10</v>
      </c>
      <c r="V16" s="118">
        <v>11</v>
      </c>
      <c r="W16" s="118">
        <v>9</v>
      </c>
      <c r="X16" s="118">
        <v>5</v>
      </c>
      <c r="Y16" s="118">
        <v>0</v>
      </c>
      <c r="Z16" s="118">
        <v>15</v>
      </c>
      <c r="AA16" s="118">
        <v>8</v>
      </c>
      <c r="AB16" s="118">
        <v>0</v>
      </c>
      <c r="AC16" s="118">
        <v>13</v>
      </c>
      <c r="AD16" s="118">
        <v>11</v>
      </c>
      <c r="AE16" s="118">
        <v>18</v>
      </c>
      <c r="AF16" s="118">
        <v>14</v>
      </c>
      <c r="AG16" s="118">
        <v>8</v>
      </c>
      <c r="AH16" s="118"/>
      <c r="AI16" s="118"/>
    </row>
    <row r="18" spans="3:6" ht="18.75" x14ac:dyDescent="0.3">
      <c r="C18" s="40" t="s">
        <v>200</v>
      </c>
      <c r="D18" s="121">
        <f>SUMPRODUCT(D16:AG16,D6:AG6)</f>
        <v>131900</v>
      </c>
      <c r="E18" s="122"/>
      <c r="F18" s="122"/>
    </row>
  </sheetData>
  <mergeCells count="3">
    <mergeCell ref="D2:AG2"/>
    <mergeCell ref="B7:B12"/>
    <mergeCell ref="D18:F1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opLeftCell="C1" workbookViewId="0">
      <selection activeCell="D14" sqref="D14"/>
    </sheetView>
  </sheetViews>
  <sheetFormatPr defaultRowHeight="18.75" x14ac:dyDescent="0.3"/>
  <cols>
    <col min="2" max="2" width="18.09765625" customWidth="1"/>
    <col min="3" max="3" width="8.796875" style="20"/>
    <col min="4" max="4" width="25.296875" customWidth="1"/>
    <col min="5" max="5" width="4.8984375" customWidth="1"/>
    <col min="6" max="6" width="16.19921875" customWidth="1"/>
    <col min="7" max="10" width="6.296875" style="20" customWidth="1"/>
    <col min="11" max="11" width="3.59765625" customWidth="1"/>
    <col min="12" max="12" width="6.5" style="20" customWidth="1"/>
    <col min="13" max="13" width="5.3984375" style="20" customWidth="1"/>
    <col min="14" max="14" width="5.69921875" customWidth="1"/>
  </cols>
  <sheetData>
    <row r="2" spans="2:14" ht="19.5" thickBot="1" x14ac:dyDescent="0.35"/>
    <row r="3" spans="2:14" ht="25.5" customHeight="1" thickBot="1" x14ac:dyDescent="0.35">
      <c r="B3" s="128" t="s">
        <v>9</v>
      </c>
      <c r="C3" s="129" t="s">
        <v>14</v>
      </c>
      <c r="D3" s="130" t="s">
        <v>15</v>
      </c>
      <c r="G3" s="20" t="s">
        <v>295</v>
      </c>
      <c r="H3" s="20" t="s">
        <v>296</v>
      </c>
      <c r="I3" s="20" t="s">
        <v>297</v>
      </c>
      <c r="J3" s="20" t="s">
        <v>298</v>
      </c>
      <c r="L3" s="20" t="s">
        <v>156</v>
      </c>
    </row>
    <row r="4" spans="2:14" ht="25.5" customHeight="1" thickTop="1" x14ac:dyDescent="0.3">
      <c r="B4" s="131" t="s">
        <v>10</v>
      </c>
      <c r="C4" s="132">
        <v>7.0000000000000007E-2</v>
      </c>
      <c r="D4" s="133">
        <v>1</v>
      </c>
      <c r="F4" t="s">
        <v>14</v>
      </c>
      <c r="G4" s="20">
        <f t="array" ref="G4:J4">TRANSPOSE(C4:C7)</f>
        <v>7.0000000000000007E-2</v>
      </c>
      <c r="H4" s="20">
        <v>0.11</v>
      </c>
      <c r="I4" s="20">
        <v>0.19</v>
      </c>
      <c r="J4" s="20">
        <v>0.15</v>
      </c>
      <c r="L4" s="20">
        <f>SUMPRODUCT(G4:J4,$G$15:$J$15)</f>
        <v>0.71200000000000008</v>
      </c>
    </row>
    <row r="5" spans="2:14" ht="25.5" customHeight="1" x14ac:dyDescent="0.3">
      <c r="B5" s="131" t="s">
        <v>11</v>
      </c>
      <c r="C5" s="132">
        <v>0.11</v>
      </c>
      <c r="D5" s="133">
        <v>2.5</v>
      </c>
    </row>
    <row r="6" spans="2:14" ht="25.5" customHeight="1" x14ac:dyDescent="0.3">
      <c r="B6" s="131" t="s">
        <v>12</v>
      </c>
      <c r="C6" s="132">
        <v>0.19</v>
      </c>
      <c r="D6" s="133">
        <v>1.5</v>
      </c>
      <c r="F6" t="s">
        <v>299</v>
      </c>
    </row>
    <row r="7" spans="2:14" ht="25.5" customHeight="1" thickBot="1" x14ac:dyDescent="0.35">
      <c r="B7" s="134" t="s">
        <v>13</v>
      </c>
      <c r="C7" s="135">
        <v>0.15</v>
      </c>
      <c r="D7" s="136">
        <v>1.8</v>
      </c>
      <c r="F7" t="s">
        <v>300</v>
      </c>
      <c r="G7" s="20">
        <v>1</v>
      </c>
      <c r="H7" s="20">
        <v>1</v>
      </c>
      <c r="I7" s="20">
        <v>1</v>
      </c>
      <c r="J7" s="20">
        <v>1</v>
      </c>
      <c r="L7" s="20">
        <f t="shared" ref="L7:L13" si="0">SUMPRODUCT(G7:J7,$G$15:$J$15)</f>
        <v>5.0000000000000009</v>
      </c>
      <c r="M7" s="86" t="s">
        <v>85</v>
      </c>
      <c r="N7">
        <v>5</v>
      </c>
    </row>
    <row r="8" spans="2:14" x14ac:dyDescent="0.3">
      <c r="F8" t="s">
        <v>301</v>
      </c>
      <c r="G8" s="20">
        <v>1</v>
      </c>
      <c r="L8" s="20">
        <f t="shared" si="0"/>
        <v>0.75000000000000033</v>
      </c>
      <c r="M8" s="86" t="s">
        <v>85</v>
      </c>
      <c r="N8" s="137">
        <f>D4</f>
        <v>1</v>
      </c>
    </row>
    <row r="9" spans="2:14" x14ac:dyDescent="0.3">
      <c r="F9" t="s">
        <v>302</v>
      </c>
      <c r="H9" s="20">
        <v>1</v>
      </c>
      <c r="L9" s="20">
        <f t="shared" si="0"/>
        <v>0.95000000000000029</v>
      </c>
      <c r="M9" s="86" t="s">
        <v>85</v>
      </c>
      <c r="N9" s="137">
        <f t="shared" ref="N9:N11" si="1">D5</f>
        <v>2.5</v>
      </c>
    </row>
    <row r="10" spans="2:14" x14ac:dyDescent="0.3">
      <c r="D10" s="140" t="s">
        <v>327</v>
      </c>
      <c r="F10" t="s">
        <v>303</v>
      </c>
      <c r="I10" s="20">
        <v>1</v>
      </c>
      <c r="L10" s="20">
        <f t="shared" si="0"/>
        <v>1.5</v>
      </c>
      <c r="M10" s="86" t="s">
        <v>85</v>
      </c>
      <c r="N10" s="137">
        <f t="shared" si="1"/>
        <v>1.5</v>
      </c>
    </row>
    <row r="11" spans="2:14" x14ac:dyDescent="0.3">
      <c r="D11" s="140" t="s">
        <v>328</v>
      </c>
      <c r="F11" t="s">
        <v>304</v>
      </c>
      <c r="J11" s="20">
        <v>1</v>
      </c>
      <c r="L11" s="20">
        <f t="shared" si="0"/>
        <v>1.8</v>
      </c>
      <c r="M11" s="86" t="s">
        <v>85</v>
      </c>
      <c r="N11" s="137">
        <f t="shared" si="1"/>
        <v>1.8</v>
      </c>
    </row>
    <row r="12" spans="2:14" x14ac:dyDescent="0.3">
      <c r="D12" s="140" t="s">
        <v>329</v>
      </c>
      <c r="F12" t="s">
        <v>305</v>
      </c>
      <c r="G12" s="20">
        <v>-0.55000000000000004</v>
      </c>
      <c r="H12" s="20">
        <v>-0.55000000000000004</v>
      </c>
      <c r="I12" s="20">
        <v>0.45</v>
      </c>
      <c r="J12" s="20">
        <v>0.45</v>
      </c>
      <c r="L12" s="20">
        <f t="shared" si="0"/>
        <v>0.54999999999999971</v>
      </c>
      <c r="M12" s="86" t="s">
        <v>86</v>
      </c>
      <c r="N12">
        <v>0</v>
      </c>
    </row>
    <row r="13" spans="2:14" x14ac:dyDescent="0.3">
      <c r="F13" t="s">
        <v>306</v>
      </c>
      <c r="G13" s="20">
        <v>0.85</v>
      </c>
      <c r="H13" s="20">
        <v>-0.15</v>
      </c>
      <c r="I13" s="20">
        <v>-0.15</v>
      </c>
      <c r="J13" s="20">
        <v>-0.15</v>
      </c>
      <c r="L13" s="138">
        <f t="shared" si="0"/>
        <v>2.2204460492503131E-16</v>
      </c>
      <c r="M13" s="86" t="s">
        <v>86</v>
      </c>
      <c r="N13">
        <v>0</v>
      </c>
    </row>
    <row r="15" spans="2:14" x14ac:dyDescent="0.3">
      <c r="F15" t="s">
        <v>307</v>
      </c>
      <c r="G15" s="85">
        <v>0.75000000000000033</v>
      </c>
      <c r="H15" s="85">
        <v>0.95000000000000029</v>
      </c>
      <c r="I15" s="85">
        <v>1.5</v>
      </c>
      <c r="J15" s="85">
        <v>1.8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opLeftCell="C1" workbookViewId="0">
      <selection activeCell="E12" sqref="E12"/>
    </sheetView>
  </sheetViews>
  <sheetFormatPr defaultRowHeight="18.75" x14ac:dyDescent="0.3"/>
  <cols>
    <col min="2" max="2" width="18.09765625" customWidth="1"/>
    <col min="3" max="3" width="8.796875" style="20"/>
    <col min="4" max="4" width="26.59765625" customWidth="1"/>
    <col min="5" max="5" width="14.796875" style="20" customWidth="1"/>
    <col min="6" max="6" width="3.69921875" customWidth="1"/>
    <col min="8" max="8" width="3.796875" customWidth="1"/>
    <col min="9" max="9" width="6.69921875" customWidth="1"/>
  </cols>
  <sheetData>
    <row r="2" spans="2:10" ht="19.5" thickBot="1" x14ac:dyDescent="0.35"/>
    <row r="3" spans="2:10" ht="25.5" customHeight="1" thickBot="1" x14ac:dyDescent="0.35">
      <c r="B3" s="22" t="s">
        <v>9</v>
      </c>
      <c r="C3" s="23" t="s">
        <v>14</v>
      </c>
      <c r="D3" s="24" t="s">
        <v>15</v>
      </c>
      <c r="E3" s="20" t="s">
        <v>247</v>
      </c>
      <c r="G3" s="20" t="s">
        <v>248</v>
      </c>
    </row>
    <row r="4" spans="2:10" ht="25.5" customHeight="1" thickTop="1" x14ac:dyDescent="0.3">
      <c r="B4" s="25" t="s">
        <v>10</v>
      </c>
      <c r="C4" s="26">
        <v>7.0000000000000007E-2</v>
      </c>
      <c r="D4" s="27">
        <v>1</v>
      </c>
      <c r="E4" s="85">
        <v>0.75</v>
      </c>
      <c r="G4" s="20">
        <f>SUM(E6:E7)</f>
        <v>3.3</v>
      </c>
      <c r="H4" s="101" t="s">
        <v>86</v>
      </c>
      <c r="I4">
        <f>J4*E8</f>
        <v>2.75</v>
      </c>
      <c r="J4" s="144">
        <v>0.55000000000000004</v>
      </c>
    </row>
    <row r="5" spans="2:10" ht="25.5" customHeight="1" x14ac:dyDescent="0.3">
      <c r="B5" s="25" t="s">
        <v>11</v>
      </c>
      <c r="C5" s="26">
        <v>0.11</v>
      </c>
      <c r="D5" s="27">
        <v>2.5</v>
      </c>
      <c r="E5" s="85">
        <v>0.94999999999999984</v>
      </c>
      <c r="G5" s="20"/>
    </row>
    <row r="6" spans="2:10" ht="25.5" customHeight="1" x14ac:dyDescent="0.3">
      <c r="B6" s="25" t="s">
        <v>12</v>
      </c>
      <c r="C6" s="26">
        <v>0.19</v>
      </c>
      <c r="D6" s="27">
        <v>1.5</v>
      </c>
      <c r="E6" s="85">
        <v>1.5</v>
      </c>
      <c r="G6" s="20" t="s">
        <v>249</v>
      </c>
    </row>
    <row r="7" spans="2:10" ht="25.5" customHeight="1" thickBot="1" x14ac:dyDescent="0.35">
      <c r="B7" s="28" t="s">
        <v>13</v>
      </c>
      <c r="C7" s="29">
        <v>0.15</v>
      </c>
      <c r="D7" s="30">
        <v>1.8</v>
      </c>
      <c r="E7" s="85">
        <v>1.8</v>
      </c>
      <c r="G7" s="20">
        <f>E4</f>
        <v>0.75</v>
      </c>
      <c r="H7" s="101" t="s">
        <v>86</v>
      </c>
      <c r="I7">
        <f>J7*E8</f>
        <v>0.75</v>
      </c>
      <c r="J7" s="144">
        <v>0.15</v>
      </c>
    </row>
    <row r="8" spans="2:10" x14ac:dyDescent="0.3">
      <c r="D8" t="s">
        <v>251</v>
      </c>
      <c r="E8" s="20">
        <f>SUM(E4:E7)</f>
        <v>5</v>
      </c>
    </row>
    <row r="9" spans="2:10" x14ac:dyDescent="0.3">
      <c r="D9" t="s">
        <v>320</v>
      </c>
      <c r="E9" s="20">
        <v>5</v>
      </c>
      <c r="G9" s="140" t="s">
        <v>321</v>
      </c>
    </row>
    <row r="10" spans="2:10" x14ac:dyDescent="0.3">
      <c r="D10" t="s">
        <v>250</v>
      </c>
      <c r="E10" s="143">
        <f>SUMPRODUCT(C4:C7,E4:E7)</f>
        <v>0.71199999999999997</v>
      </c>
      <c r="G10" s="140" t="s">
        <v>322</v>
      </c>
    </row>
    <row r="11" spans="2:10" x14ac:dyDescent="0.3">
      <c r="D11" t="s">
        <v>319</v>
      </c>
      <c r="E11" s="20">
        <f>E10/E8</f>
        <v>0.1424</v>
      </c>
      <c r="G11" s="140" t="s">
        <v>323</v>
      </c>
    </row>
    <row r="12" spans="2:10" x14ac:dyDescent="0.3">
      <c r="G12" s="140" t="s">
        <v>324</v>
      </c>
    </row>
    <row r="13" spans="2:10" x14ac:dyDescent="0.3">
      <c r="G13" s="140" t="s">
        <v>325</v>
      </c>
    </row>
    <row r="14" spans="2:10" x14ac:dyDescent="0.3">
      <c r="G14" s="140" t="s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/>
  </sheetViews>
  <sheetFormatPr defaultRowHeight="18.75" outlineLevelRow="1" x14ac:dyDescent="0.3"/>
  <cols>
    <col min="1" max="1" width="2.19921875" customWidth="1"/>
    <col min="2" max="2" width="6.09765625" bestFit="1" customWidth="1"/>
    <col min="3" max="3" width="19.796875" bestFit="1" customWidth="1"/>
    <col min="4" max="4" width="11.69921875" bestFit="1" customWidth="1"/>
    <col min="5" max="5" width="12.5" bestFit="1" customWidth="1"/>
    <col min="6" max="6" width="9.59765625" bestFit="1" customWidth="1"/>
    <col min="7" max="8" width="11.8984375" bestFit="1" customWidth="1"/>
  </cols>
  <sheetData>
    <row r="1" spans="1:8" x14ac:dyDescent="0.3">
      <c r="A1" s="88" t="s">
        <v>89</v>
      </c>
    </row>
    <row r="2" spans="1:8" x14ac:dyDescent="0.3">
      <c r="A2" s="88" t="s">
        <v>263</v>
      </c>
    </row>
    <row r="3" spans="1:8" x14ac:dyDescent="0.3">
      <c r="A3" s="88" t="s">
        <v>264</v>
      </c>
    </row>
    <row r="6" spans="1:8" ht="19.5" thickBot="1" x14ac:dyDescent="0.35">
      <c r="A6" t="s">
        <v>92</v>
      </c>
    </row>
    <row r="7" spans="1:8" x14ac:dyDescent="0.3">
      <c r="B7" s="103"/>
      <c r="C7" s="103"/>
      <c r="D7" s="103" t="s">
        <v>95</v>
      </c>
      <c r="E7" s="103" t="s">
        <v>97</v>
      </c>
      <c r="F7" s="103" t="s">
        <v>99</v>
      </c>
      <c r="G7" s="103" t="s">
        <v>101</v>
      </c>
      <c r="H7" s="103" t="s">
        <v>101</v>
      </c>
    </row>
    <row r="8" spans="1:8" ht="19.5" thickBot="1" x14ac:dyDescent="0.35">
      <c r="B8" s="104" t="s">
        <v>93</v>
      </c>
      <c r="C8" s="104" t="s">
        <v>94</v>
      </c>
      <c r="D8" s="104" t="s">
        <v>96</v>
      </c>
      <c r="E8" s="104" t="s">
        <v>98</v>
      </c>
      <c r="F8" s="104" t="s">
        <v>100</v>
      </c>
      <c r="G8" s="104" t="s">
        <v>102</v>
      </c>
      <c r="H8" s="104" t="s">
        <v>103</v>
      </c>
    </row>
    <row r="9" spans="1:8" x14ac:dyDescent="0.3">
      <c r="B9" s="126" t="s">
        <v>292</v>
      </c>
      <c r="C9" s="125"/>
      <c r="D9" s="125"/>
      <c r="E9" s="125"/>
      <c r="F9" s="125"/>
      <c r="G9" s="125"/>
      <c r="H9" s="125"/>
    </row>
    <row r="10" spans="1:8" hidden="1" outlineLevel="1" x14ac:dyDescent="0.3">
      <c r="B10" s="89" t="s">
        <v>187</v>
      </c>
      <c r="C10" s="89" t="s">
        <v>265</v>
      </c>
      <c r="D10" s="89">
        <v>10</v>
      </c>
      <c r="E10" s="89">
        <v>0</v>
      </c>
      <c r="F10" s="89">
        <v>100</v>
      </c>
      <c r="G10" s="89">
        <v>1E+30</v>
      </c>
      <c r="H10" s="89">
        <v>52</v>
      </c>
    </row>
    <row r="11" spans="1:8" hidden="1" outlineLevel="1" x14ac:dyDescent="0.3">
      <c r="B11" s="89" t="s">
        <v>189</v>
      </c>
      <c r="C11" s="89" t="s">
        <v>266</v>
      </c>
      <c r="D11" s="89">
        <v>2</v>
      </c>
      <c r="E11" s="89">
        <v>0</v>
      </c>
      <c r="F11" s="89">
        <v>32</v>
      </c>
      <c r="G11" s="89">
        <v>0</v>
      </c>
      <c r="H11" s="89">
        <v>0</v>
      </c>
    </row>
    <row r="12" spans="1:8" hidden="1" outlineLevel="1" x14ac:dyDescent="0.3">
      <c r="B12" s="89" t="s">
        <v>191</v>
      </c>
      <c r="C12" s="89" t="s">
        <v>267</v>
      </c>
      <c r="D12" s="89">
        <v>0</v>
      </c>
      <c r="E12" s="89">
        <v>0</v>
      </c>
      <c r="F12" s="89">
        <v>32</v>
      </c>
      <c r="G12" s="89">
        <v>1E+30</v>
      </c>
      <c r="H12" s="89">
        <v>0</v>
      </c>
    </row>
    <row r="13" spans="1:8" hidden="1" outlineLevel="1" x14ac:dyDescent="0.3">
      <c r="B13" s="89" t="s">
        <v>268</v>
      </c>
      <c r="C13" s="89" t="s">
        <v>269</v>
      </c>
      <c r="D13" s="89">
        <v>7</v>
      </c>
      <c r="E13" s="89">
        <v>0</v>
      </c>
      <c r="F13" s="89">
        <v>32</v>
      </c>
      <c r="G13" s="89">
        <v>0</v>
      </c>
      <c r="H13" s="89">
        <v>49.999999999999993</v>
      </c>
    </row>
    <row r="14" spans="1:8" hidden="1" outlineLevel="1" x14ac:dyDescent="0.3">
      <c r="B14" s="89" t="s">
        <v>270</v>
      </c>
      <c r="C14" s="89" t="s">
        <v>271</v>
      </c>
      <c r="D14" s="89">
        <v>5</v>
      </c>
      <c r="E14" s="89">
        <v>0</v>
      </c>
      <c r="F14" s="89">
        <v>32</v>
      </c>
      <c r="G14" s="89">
        <v>1.4210854715202004E-14</v>
      </c>
      <c r="H14" s="89">
        <v>66.666666666666657</v>
      </c>
    </row>
    <row r="15" spans="1:8" ht="19.5" hidden="1" outlineLevel="1" thickBot="1" x14ac:dyDescent="0.35">
      <c r="B15" s="90" t="s">
        <v>272</v>
      </c>
      <c r="C15" s="90" t="s">
        <v>273</v>
      </c>
      <c r="D15" s="90">
        <v>4.163336342344337E-17</v>
      </c>
      <c r="E15" s="90">
        <v>0</v>
      </c>
      <c r="F15" s="90">
        <v>32</v>
      </c>
      <c r="G15" s="90">
        <v>52</v>
      </c>
      <c r="H15" s="90">
        <v>1.4210854715202007E-14</v>
      </c>
    </row>
    <row r="16" spans="1:8" collapsed="1" x14ac:dyDescent="0.3">
      <c r="B16" s="102"/>
      <c r="C16" s="102"/>
      <c r="D16" s="102"/>
      <c r="E16" s="102"/>
      <c r="F16" s="102"/>
      <c r="G16" s="102"/>
      <c r="H16" s="102"/>
    </row>
    <row r="18" spans="1:8" ht="19.5" thickBot="1" x14ac:dyDescent="0.35">
      <c r="A18" t="s">
        <v>104</v>
      </c>
    </row>
    <row r="19" spans="1:8" x14ac:dyDescent="0.3">
      <c r="B19" s="103"/>
      <c r="C19" s="103"/>
      <c r="D19" s="103" t="s">
        <v>95</v>
      </c>
      <c r="E19" s="103" t="s">
        <v>105</v>
      </c>
      <c r="F19" s="103" t="s">
        <v>107</v>
      </c>
      <c r="G19" s="103" t="s">
        <v>101</v>
      </c>
      <c r="H19" s="103" t="s">
        <v>101</v>
      </c>
    </row>
    <row r="20" spans="1:8" ht="19.5" thickBot="1" x14ac:dyDescent="0.35">
      <c r="B20" s="104" t="s">
        <v>93</v>
      </c>
      <c r="C20" s="104" t="s">
        <v>94</v>
      </c>
      <c r="D20" s="104" t="s">
        <v>96</v>
      </c>
      <c r="E20" s="104" t="s">
        <v>106</v>
      </c>
      <c r="F20" s="104" t="s">
        <v>108</v>
      </c>
      <c r="G20" s="104" t="s">
        <v>102</v>
      </c>
      <c r="H20" s="104" t="s">
        <v>103</v>
      </c>
    </row>
    <row r="21" spans="1:8" x14ac:dyDescent="0.3">
      <c r="B21" s="89" t="s">
        <v>274</v>
      </c>
      <c r="C21" s="89" t="s">
        <v>275</v>
      </c>
      <c r="D21" s="89">
        <v>0.5</v>
      </c>
      <c r="E21" s="89">
        <v>-970.66666666666652</v>
      </c>
      <c r="F21" s="89">
        <v>0.5</v>
      </c>
      <c r="G21" s="89">
        <v>0.4285714285714286</v>
      </c>
      <c r="H21" s="89">
        <v>2.2303587548273236E-18</v>
      </c>
    </row>
    <row r="22" spans="1:8" x14ac:dyDescent="0.3">
      <c r="B22" s="127" t="s">
        <v>293</v>
      </c>
      <c r="C22" s="89"/>
      <c r="D22" s="89"/>
      <c r="E22" s="89"/>
      <c r="F22" s="89"/>
      <c r="G22" s="89"/>
      <c r="H22" s="89"/>
    </row>
    <row r="23" spans="1:8" hidden="1" outlineLevel="1" x14ac:dyDescent="0.3">
      <c r="B23" s="89" t="s">
        <v>276</v>
      </c>
      <c r="C23" s="89" t="s">
        <v>277</v>
      </c>
      <c r="D23" s="89">
        <v>12</v>
      </c>
      <c r="E23" s="89">
        <v>0</v>
      </c>
      <c r="F23" s="89">
        <v>10</v>
      </c>
      <c r="G23" s="89">
        <v>2</v>
      </c>
      <c r="H23" s="89">
        <v>1E+30</v>
      </c>
    </row>
    <row r="24" spans="1:8" hidden="1" outlineLevel="1" x14ac:dyDescent="0.3">
      <c r="B24" s="89" t="s">
        <v>278</v>
      </c>
      <c r="C24" s="89" t="s">
        <v>279</v>
      </c>
      <c r="D24" s="89">
        <v>12</v>
      </c>
      <c r="E24" s="89">
        <v>0</v>
      </c>
      <c r="F24" s="89">
        <v>12</v>
      </c>
      <c r="G24" s="89">
        <v>4</v>
      </c>
      <c r="H24" s="89">
        <v>2</v>
      </c>
    </row>
    <row r="25" spans="1:8" hidden="1" outlineLevel="1" x14ac:dyDescent="0.3">
      <c r="B25" s="89" t="s">
        <v>280</v>
      </c>
      <c r="C25" s="89" t="s">
        <v>281</v>
      </c>
      <c r="D25" s="89">
        <v>14</v>
      </c>
      <c r="E25" s="89">
        <v>66.666666666666657</v>
      </c>
      <c r="F25" s="89">
        <v>14</v>
      </c>
      <c r="G25" s="89">
        <v>6.2450045135165068E-17</v>
      </c>
      <c r="H25" s="89">
        <v>3</v>
      </c>
    </row>
    <row r="26" spans="1:8" hidden="1" outlineLevel="1" x14ac:dyDescent="0.3">
      <c r="B26" s="89" t="s">
        <v>282</v>
      </c>
      <c r="C26" s="89" t="s">
        <v>283</v>
      </c>
      <c r="D26" s="89">
        <v>19</v>
      </c>
      <c r="E26" s="89">
        <v>0</v>
      </c>
      <c r="F26" s="89">
        <v>16</v>
      </c>
      <c r="G26" s="89">
        <v>3</v>
      </c>
      <c r="H26" s="89">
        <v>1E+30</v>
      </c>
    </row>
    <row r="27" spans="1:8" hidden="1" outlineLevel="1" x14ac:dyDescent="0.3">
      <c r="B27" s="89" t="s">
        <v>284</v>
      </c>
      <c r="C27" s="89" t="s">
        <v>285</v>
      </c>
      <c r="D27" s="89">
        <v>22</v>
      </c>
      <c r="E27" s="89">
        <v>0</v>
      </c>
      <c r="F27" s="89">
        <v>18</v>
      </c>
      <c r="G27" s="89">
        <v>4</v>
      </c>
      <c r="H27" s="89">
        <v>1E+30</v>
      </c>
    </row>
    <row r="28" spans="1:8" hidden="1" outlineLevel="1" x14ac:dyDescent="0.3">
      <c r="B28" s="89" t="s">
        <v>286</v>
      </c>
      <c r="C28" s="89" t="s">
        <v>287</v>
      </c>
      <c r="D28" s="89">
        <v>22</v>
      </c>
      <c r="E28" s="89">
        <v>0</v>
      </c>
      <c r="F28" s="89">
        <v>17</v>
      </c>
      <c r="G28" s="89">
        <v>5</v>
      </c>
      <c r="H28" s="89">
        <v>1E+30</v>
      </c>
    </row>
    <row r="29" spans="1:8" hidden="1" outlineLevel="1" x14ac:dyDescent="0.3">
      <c r="B29" s="89" t="s">
        <v>288</v>
      </c>
      <c r="C29" s="89" t="s">
        <v>289</v>
      </c>
      <c r="D29" s="89">
        <v>15</v>
      </c>
      <c r="E29" s="89">
        <v>66.666666666666657</v>
      </c>
      <c r="F29" s="89">
        <v>15</v>
      </c>
      <c r="G29" s="89">
        <v>6.2450045135165068E-17</v>
      </c>
      <c r="H29" s="89">
        <v>3</v>
      </c>
    </row>
    <row r="30" spans="1:8" ht="19.5" hidden="1" outlineLevel="1" thickBot="1" x14ac:dyDescent="0.35">
      <c r="B30" s="90" t="s">
        <v>290</v>
      </c>
      <c r="C30" s="90" t="s">
        <v>291</v>
      </c>
      <c r="D30" s="90">
        <v>10</v>
      </c>
      <c r="E30" s="90">
        <v>1.4210854715202004E-14</v>
      </c>
      <c r="F30" s="90">
        <v>10</v>
      </c>
      <c r="G30" s="90">
        <v>3</v>
      </c>
      <c r="H30" s="90">
        <v>4.1633363423443383E-17</v>
      </c>
    </row>
    <row r="31" spans="1:8" collapsed="1" x14ac:dyDescent="0.3">
      <c r="B31" s="102"/>
      <c r="C31" s="102"/>
      <c r="D31" s="102"/>
      <c r="E31" s="102"/>
      <c r="F31" s="102"/>
      <c r="G31" s="102"/>
      <c r="H31" s="10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tabSelected="1" topLeftCell="B1" workbookViewId="0">
      <selection activeCell="L2" sqref="L2:N10"/>
    </sheetView>
  </sheetViews>
  <sheetFormatPr defaultRowHeight="18.75" x14ac:dyDescent="0.3"/>
  <cols>
    <col min="1" max="1" width="3" customWidth="1"/>
    <col min="2" max="2" width="14.69921875" customWidth="1"/>
    <col min="3" max="3" width="16.19921875" style="20" customWidth="1"/>
    <col min="4" max="4" width="3.8984375" customWidth="1"/>
    <col min="5" max="12" width="5.19921875" customWidth="1"/>
    <col min="13" max="13" width="6" customWidth="1"/>
    <col min="14" max="17" width="5.19921875" customWidth="1"/>
  </cols>
  <sheetData>
    <row r="1" spans="2:14" ht="19.5" thickBot="1" x14ac:dyDescent="0.35"/>
    <row r="2" spans="2:14" ht="19.5" thickBot="1" x14ac:dyDescent="0.35">
      <c r="B2" s="21" t="s">
        <v>24</v>
      </c>
      <c r="C2" s="35" t="s">
        <v>25</v>
      </c>
      <c r="E2" t="s">
        <v>252</v>
      </c>
      <c r="F2" t="s">
        <v>253</v>
      </c>
      <c r="G2" t="s">
        <v>254</v>
      </c>
      <c r="H2" t="s">
        <v>255</v>
      </c>
      <c r="I2" t="s">
        <v>256</v>
      </c>
      <c r="J2" t="s">
        <v>257</v>
      </c>
      <c r="L2" t="s">
        <v>294</v>
      </c>
      <c r="M2" t="s">
        <v>262</v>
      </c>
      <c r="N2" t="str">
        <f>C2</f>
        <v>Requires # Tellers</v>
      </c>
    </row>
    <row r="3" spans="2:14" ht="19.5" thickTop="1" x14ac:dyDescent="0.3">
      <c r="B3" s="36" t="s">
        <v>16</v>
      </c>
      <c r="C3" s="34">
        <v>10</v>
      </c>
      <c r="E3">
        <v>1</v>
      </c>
      <c r="F3">
        <v>1</v>
      </c>
      <c r="L3">
        <v>9</v>
      </c>
      <c r="M3">
        <f>SUMPRODUCT(E3:J3,$E$13:$J$13)</f>
        <v>12</v>
      </c>
      <c r="N3">
        <f t="shared" ref="N3:N10" si="0">C3</f>
        <v>10</v>
      </c>
    </row>
    <row r="4" spans="2:14" x14ac:dyDescent="0.3">
      <c r="B4" s="37" t="s">
        <v>17</v>
      </c>
      <c r="C4" s="32">
        <v>12</v>
      </c>
      <c r="E4">
        <v>1</v>
      </c>
      <c r="F4">
        <v>1</v>
      </c>
      <c r="G4">
        <v>1</v>
      </c>
      <c r="L4">
        <v>10</v>
      </c>
      <c r="M4">
        <f t="shared" ref="M4:M10" si="1">SUMPRODUCT(E4:J4,$E$13:$J$13)</f>
        <v>12</v>
      </c>
      <c r="N4">
        <f t="shared" si="0"/>
        <v>12</v>
      </c>
    </row>
    <row r="5" spans="2:14" x14ac:dyDescent="0.3">
      <c r="B5" s="37" t="s">
        <v>18</v>
      </c>
      <c r="C5" s="32">
        <v>14</v>
      </c>
      <c r="E5">
        <v>0.5</v>
      </c>
      <c r="F5">
        <v>1</v>
      </c>
      <c r="G5">
        <v>1</v>
      </c>
      <c r="H5">
        <v>1</v>
      </c>
      <c r="L5">
        <v>11</v>
      </c>
      <c r="M5">
        <f t="shared" si="1"/>
        <v>14</v>
      </c>
      <c r="N5">
        <f t="shared" si="0"/>
        <v>14</v>
      </c>
    </row>
    <row r="6" spans="2:14" x14ac:dyDescent="0.3">
      <c r="B6" s="37" t="s">
        <v>19</v>
      </c>
      <c r="C6" s="32">
        <v>16</v>
      </c>
      <c r="E6">
        <v>0.5</v>
      </c>
      <c r="F6">
        <v>1</v>
      </c>
      <c r="G6">
        <v>1</v>
      </c>
      <c r="H6">
        <v>1</v>
      </c>
      <c r="I6">
        <v>1</v>
      </c>
      <c r="L6">
        <v>12</v>
      </c>
      <c r="M6">
        <f t="shared" si="1"/>
        <v>19</v>
      </c>
      <c r="N6">
        <f t="shared" si="0"/>
        <v>16</v>
      </c>
    </row>
    <row r="7" spans="2:14" x14ac:dyDescent="0.3">
      <c r="B7" s="37" t="s">
        <v>20</v>
      </c>
      <c r="C7" s="32">
        <v>18</v>
      </c>
      <c r="E7">
        <v>1</v>
      </c>
      <c r="G7">
        <v>1</v>
      </c>
      <c r="H7">
        <v>1</v>
      </c>
      <c r="I7">
        <v>1</v>
      </c>
      <c r="J7">
        <v>1</v>
      </c>
      <c r="L7">
        <v>13</v>
      </c>
      <c r="M7">
        <f t="shared" si="1"/>
        <v>22</v>
      </c>
      <c r="N7">
        <f t="shared" si="0"/>
        <v>18</v>
      </c>
    </row>
    <row r="8" spans="2:14" x14ac:dyDescent="0.3">
      <c r="B8" s="37" t="s">
        <v>21</v>
      </c>
      <c r="C8" s="32">
        <v>17</v>
      </c>
      <c r="E8">
        <v>1</v>
      </c>
      <c r="H8">
        <v>1</v>
      </c>
      <c r="I8">
        <v>1</v>
      </c>
      <c r="J8">
        <v>1</v>
      </c>
      <c r="L8">
        <v>14</v>
      </c>
      <c r="M8">
        <f t="shared" si="1"/>
        <v>22</v>
      </c>
      <c r="N8">
        <f t="shared" si="0"/>
        <v>17</v>
      </c>
    </row>
    <row r="9" spans="2:14" x14ac:dyDescent="0.3">
      <c r="B9" s="37" t="s">
        <v>22</v>
      </c>
      <c r="C9" s="32">
        <v>15</v>
      </c>
      <c r="E9">
        <v>1</v>
      </c>
      <c r="I9">
        <v>1</v>
      </c>
      <c r="J9">
        <v>1</v>
      </c>
      <c r="L9">
        <v>15</v>
      </c>
      <c r="M9">
        <f t="shared" si="1"/>
        <v>15</v>
      </c>
      <c r="N9">
        <f t="shared" si="0"/>
        <v>15</v>
      </c>
    </row>
    <row r="10" spans="2:14" ht="19.5" thickBot="1" x14ac:dyDescent="0.35">
      <c r="B10" s="38" t="s">
        <v>23</v>
      </c>
      <c r="C10" s="33">
        <v>10</v>
      </c>
      <c r="E10">
        <v>1</v>
      </c>
      <c r="J10">
        <v>1</v>
      </c>
      <c r="L10">
        <v>16</v>
      </c>
      <c r="M10">
        <f t="shared" si="1"/>
        <v>10</v>
      </c>
      <c r="N10">
        <f t="shared" si="0"/>
        <v>10</v>
      </c>
    </row>
    <row r="11" spans="2:14" x14ac:dyDescent="0.3">
      <c r="B11" s="31"/>
      <c r="C11" s="20">
        <f>SUM(C3:C10)</f>
        <v>112</v>
      </c>
    </row>
    <row r="13" spans="2:14" x14ac:dyDescent="0.3">
      <c r="C13" s="20" t="s">
        <v>258</v>
      </c>
      <c r="E13" s="123">
        <v>10</v>
      </c>
      <c r="F13" s="123">
        <v>2</v>
      </c>
      <c r="G13" s="123">
        <v>0</v>
      </c>
      <c r="H13" s="123">
        <v>7</v>
      </c>
      <c r="I13" s="123">
        <v>5</v>
      </c>
      <c r="J13" s="123">
        <v>4.163336342344337E-17</v>
      </c>
      <c r="K13" s="123"/>
    </row>
    <row r="14" spans="2:14" x14ac:dyDescent="0.3">
      <c r="E14" s="124"/>
      <c r="F14" s="124"/>
      <c r="G14" s="124"/>
      <c r="H14" s="124"/>
      <c r="I14" s="124"/>
      <c r="J14" s="124"/>
      <c r="K14" s="124"/>
      <c r="L14" s="124"/>
    </row>
    <row r="15" spans="2:14" x14ac:dyDescent="0.3">
      <c r="C15" s="20" t="s">
        <v>98</v>
      </c>
      <c r="E15" s="124">
        <v>100</v>
      </c>
      <c r="F15" s="124">
        <v>32</v>
      </c>
      <c r="G15" s="124">
        <v>32</v>
      </c>
      <c r="H15" s="124">
        <v>32</v>
      </c>
      <c r="I15" s="124">
        <v>32</v>
      </c>
      <c r="J15" s="124">
        <v>32</v>
      </c>
      <c r="K15" s="124"/>
      <c r="L15" s="124"/>
    </row>
    <row r="16" spans="2:14" x14ac:dyDescent="0.3">
      <c r="C16" s="20" t="s">
        <v>157</v>
      </c>
      <c r="E16" s="124">
        <f>SUMPRODUCT(E15:J15,E13:J13)</f>
        <v>1448</v>
      </c>
      <c r="F16" s="124"/>
      <c r="G16" s="124"/>
      <c r="H16" s="124"/>
      <c r="I16" s="124"/>
      <c r="J16" s="124"/>
      <c r="K16" s="124"/>
      <c r="L16" s="124"/>
    </row>
    <row r="18" spans="3:10" x14ac:dyDescent="0.3">
      <c r="C18" s="20" t="s">
        <v>260</v>
      </c>
      <c r="F18">
        <v>4</v>
      </c>
      <c r="G18">
        <v>4</v>
      </c>
      <c r="H18">
        <v>4</v>
      </c>
      <c r="I18">
        <v>4</v>
      </c>
      <c r="J18">
        <v>4</v>
      </c>
    </row>
    <row r="19" spans="3:10" x14ac:dyDescent="0.3">
      <c r="C19" s="20" t="s">
        <v>259</v>
      </c>
      <c r="E19">
        <f>SUMPRODUCT(E18:J18,E13:J13)</f>
        <v>56</v>
      </c>
    </row>
    <row r="20" spans="3:10" x14ac:dyDescent="0.3">
      <c r="C20" s="20" t="s">
        <v>261</v>
      </c>
      <c r="E20">
        <f>E19/C11</f>
        <v>0.5</v>
      </c>
      <c r="F20" s="86" t="s">
        <v>85</v>
      </c>
      <c r="G20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Charts</vt:lpstr>
      </vt:variant>
      <vt:variant>
        <vt:i4>1</vt:i4>
      </vt:variant>
    </vt:vector>
  </HeadingPairs>
  <TitlesOfParts>
    <vt:vector size="17" baseType="lpstr">
      <vt:lpstr>Sensitivity Report 1</vt:lpstr>
      <vt:lpstr>Ex-Small</vt:lpstr>
      <vt:lpstr>Sensitivity Report 2</vt:lpstr>
      <vt:lpstr>Sensitivity Report 5</vt:lpstr>
      <vt:lpstr>EX-Large</vt:lpstr>
      <vt:lpstr>Sensitivity Report 3</vt:lpstr>
      <vt:lpstr>Sensitivity Report 6</vt:lpstr>
      <vt:lpstr>IC</vt:lpstr>
      <vt:lpstr>Sensitivity Report 7</vt:lpstr>
      <vt:lpstr>Ex-Transportation</vt:lpstr>
      <vt:lpstr>Sensitivity Report 8</vt:lpstr>
      <vt:lpstr>IC-Airline</vt:lpstr>
      <vt:lpstr>IC-Investment-WithoutIssue</vt:lpstr>
      <vt:lpstr>IC-Investment</vt:lpstr>
      <vt:lpstr>Sensitivity Report 9</vt:lpstr>
      <vt:lpstr>IC-Scheduling</vt:lpstr>
      <vt:lpstr>ReqTellers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Wright</dc:creator>
  <cp:lastModifiedBy>Windows User</cp:lastModifiedBy>
  <dcterms:created xsi:type="dcterms:W3CDTF">2016-02-13T10:43:31Z</dcterms:created>
  <dcterms:modified xsi:type="dcterms:W3CDTF">2017-09-09T21:14:53Z</dcterms:modified>
</cp:coreProperties>
</file>