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0797571\Google Drive\Quantitative Methods\"/>
    </mc:Choice>
  </mc:AlternateContent>
  <bookViews>
    <workbookView xWindow="0" yWindow="0" windowWidth="21570" windowHeight="8085" firstSheet="4" activeTab="5"/>
  </bookViews>
  <sheets>
    <sheet name="Simple-Example Reg Output" sheetId="47" r:id="rId1"/>
    <sheet name="Simple-Example" sheetId="41" r:id="rId2"/>
    <sheet name="Multiple-Example Reg Output" sheetId="49" r:id="rId3"/>
    <sheet name="9-2-17 Multiple Ex with Dummy" sheetId="51" r:id="rId4"/>
    <sheet name="9-2-17 Multiple Ex with 2Dummys" sheetId="52" r:id="rId5"/>
    <sheet name="Breush Pagan 1" sheetId="57" r:id="rId6"/>
    <sheet name="Sheet9" sheetId="59" r:id="rId7"/>
    <sheet name="Multiple-Example (Extra Tests)" sheetId="56" r:id="rId8"/>
    <sheet name="Multiple-Example" sheetId="46" r:id="rId9"/>
    <sheet name="IC Data Reg Output" sheetId="53" r:id="rId10"/>
    <sheet name="IC Data InteractionExample" sheetId="54" r:id="rId11"/>
    <sheet name="Cars Ahead as Y (Multicolin)" sheetId="60" r:id="rId12"/>
    <sheet name="In-Class Data" sheetId="42" r:id="rId13"/>
    <sheet name="In-Class Data Reg Output" sheetId="50" r:id="rId14"/>
    <sheet name="Example-Autocorrelation" sheetId="22" r:id="rId15"/>
    <sheet name="InClass-Autocorrelation" sheetId="19" r:id="rId16"/>
    <sheet name="PIAT" sheetId="21" r:id="rId17"/>
    <sheet name="Lab" sheetId="6" r:id="rId18"/>
    <sheet name="Lab2" sheetId="8" r:id="rId19"/>
    <sheet name="Lab3" sheetId="20" r:id="rId20"/>
  </sheets>
  <definedNames>
    <definedName name="solver_eng" localSheetId="8" hidden="1">1</definedName>
    <definedName name="solver_eng" localSheetId="7" hidden="1">1</definedName>
    <definedName name="solver_neg" localSheetId="8" hidden="1">1</definedName>
    <definedName name="solver_neg" localSheetId="7" hidden="1">1</definedName>
    <definedName name="solver_num" localSheetId="8" hidden="1">0</definedName>
    <definedName name="solver_num" localSheetId="7" hidden="1">0</definedName>
    <definedName name="solver_opt" localSheetId="8" hidden="1">'Multiple-Example'!$Q$13</definedName>
    <definedName name="solver_opt" localSheetId="7" hidden="1">'Multiple-Example (Extra Tests)'!$P$13</definedName>
    <definedName name="solver_typ" localSheetId="8" hidden="1">1</definedName>
    <definedName name="solver_typ" localSheetId="7" hidden="1">1</definedName>
    <definedName name="solver_val" localSheetId="8" hidden="1">0</definedName>
    <definedName name="solver_val" localSheetId="7" hidden="1">0</definedName>
    <definedName name="solver_ver" localSheetId="8" hidden="1">3</definedName>
    <definedName name="solver_ver" localSheetId="7" hidden="1">3</definedName>
  </definedNames>
  <calcPr calcId="162913"/>
</workbook>
</file>

<file path=xl/calcChain.xml><?xml version="1.0" encoding="utf-8"?>
<calcChain xmlns="http://schemas.openxmlformats.org/spreadsheetml/2006/main">
  <c r="J5" i="60" l="1"/>
  <c r="E27" i="57"/>
  <c r="E28" i="57"/>
  <c r="E29" i="57"/>
  <c r="E30" i="57"/>
  <c r="E31" i="57"/>
  <c r="E32" i="57"/>
  <c r="E33" i="57"/>
  <c r="E34" i="57"/>
  <c r="E35" i="57"/>
  <c r="E36" i="57"/>
  <c r="E37" i="57"/>
  <c r="E38" i="57"/>
  <c r="E39" i="57"/>
  <c r="E40" i="57"/>
  <c r="E41" i="57"/>
  <c r="E42" i="57"/>
  <c r="E43" i="57"/>
  <c r="E44" i="57"/>
  <c r="E45" i="57"/>
  <c r="E26" i="57"/>
  <c r="U22" i="56"/>
  <c r="S22" i="56"/>
  <c r="H22" i="56" s="1"/>
  <c r="U21" i="56"/>
  <c r="S21" i="56"/>
  <c r="H21" i="56" s="1"/>
  <c r="U20" i="56"/>
  <c r="S20" i="56"/>
  <c r="H20" i="56" s="1"/>
  <c r="U19" i="56"/>
  <c r="S19" i="56"/>
  <c r="H19" i="56" s="1"/>
  <c r="U18" i="56"/>
  <c r="S18" i="56"/>
  <c r="H18" i="56"/>
  <c r="U17" i="56"/>
  <c r="S17" i="56"/>
  <c r="H17" i="56" s="1"/>
  <c r="U16" i="56"/>
  <c r="S16" i="56"/>
  <c r="H16" i="56" s="1"/>
  <c r="U15" i="56"/>
  <c r="S15" i="56"/>
  <c r="H15" i="56" s="1"/>
  <c r="U14" i="56"/>
  <c r="S14" i="56"/>
  <c r="H14" i="56" s="1"/>
  <c r="U13" i="56"/>
  <c r="S13" i="56"/>
  <c r="H13" i="56"/>
  <c r="U12" i="56"/>
  <c r="S12" i="56"/>
  <c r="H12" i="56" s="1"/>
  <c r="U11" i="56"/>
  <c r="S11" i="56"/>
  <c r="H11" i="56" s="1"/>
  <c r="U10" i="56"/>
  <c r="S10" i="56"/>
  <c r="H10" i="56"/>
  <c r="U9" i="56"/>
  <c r="S9" i="56"/>
  <c r="H9" i="56" s="1"/>
  <c r="U8" i="56"/>
  <c r="S8" i="56"/>
  <c r="H8" i="56" s="1"/>
  <c r="U7" i="56"/>
  <c r="S7" i="56"/>
  <c r="H7" i="56" s="1"/>
  <c r="U6" i="56"/>
  <c r="S6" i="56"/>
  <c r="H6" i="56" s="1"/>
  <c r="U5" i="56"/>
  <c r="S5" i="56"/>
  <c r="H5" i="56"/>
  <c r="U4" i="56"/>
  <c r="S4" i="56"/>
  <c r="H4" i="56" s="1"/>
  <c r="U3" i="56"/>
  <c r="S3" i="56"/>
  <c r="H3" i="56" s="1"/>
  <c r="L3" i="42"/>
  <c r="O4" i="54"/>
  <c r="O5" i="54"/>
  <c r="O6" i="54"/>
  <c r="O7" i="54"/>
  <c r="O8" i="54"/>
  <c r="O9" i="54"/>
  <c r="O10" i="54"/>
  <c r="O11" i="54"/>
  <c r="O12" i="54"/>
  <c r="O3" i="54"/>
  <c r="L4" i="42"/>
  <c r="L5" i="42"/>
  <c r="L6" i="42"/>
  <c r="L7" i="42"/>
  <c r="L8" i="42"/>
  <c r="L9" i="42"/>
  <c r="L10" i="42"/>
  <c r="L11" i="42"/>
  <c r="L12" i="42"/>
  <c r="L13" i="42"/>
  <c r="L14" i="42"/>
  <c r="L15" i="42"/>
  <c r="L16" i="42"/>
  <c r="L17" i="42"/>
  <c r="L18" i="42"/>
  <c r="L19" i="42"/>
  <c r="L20" i="42"/>
  <c r="L21" i="42"/>
  <c r="L22" i="42"/>
  <c r="L23" i="42"/>
  <c r="L24" i="42"/>
  <c r="L25" i="42"/>
  <c r="L26" i="42"/>
  <c r="L27" i="42"/>
  <c r="L28" i="42"/>
  <c r="L29" i="42"/>
  <c r="L30" i="42"/>
  <c r="L31" i="42"/>
  <c r="L32" i="42"/>
  <c r="O4" i="42"/>
  <c r="O5" i="42"/>
  <c r="O6" i="42"/>
  <c r="O7" i="42"/>
  <c r="O8" i="42"/>
  <c r="O9" i="42"/>
  <c r="O10" i="42"/>
  <c r="O11" i="42"/>
  <c r="O12" i="42"/>
  <c r="O13" i="42"/>
  <c r="O14" i="42"/>
  <c r="O15" i="42"/>
  <c r="O16" i="42"/>
  <c r="O17" i="42"/>
  <c r="O18" i="42"/>
  <c r="O19" i="42"/>
  <c r="O20" i="42"/>
  <c r="O21" i="42"/>
  <c r="O22" i="42"/>
  <c r="O23" i="42"/>
  <c r="O24" i="42"/>
  <c r="O25" i="42"/>
  <c r="O26" i="42"/>
  <c r="O27" i="42"/>
  <c r="O28" i="42"/>
  <c r="O29" i="42"/>
  <c r="O30" i="42"/>
  <c r="O31" i="42"/>
  <c r="O32" i="42"/>
  <c r="O3" i="42"/>
  <c r="N4" i="42"/>
  <c r="N5" i="42"/>
  <c r="N6" i="42"/>
  <c r="N7" i="42"/>
  <c r="N8" i="42"/>
  <c r="N9" i="42"/>
  <c r="N10" i="42"/>
  <c r="N11" i="42"/>
  <c r="N12" i="42"/>
  <c r="N13" i="42"/>
  <c r="N14" i="42"/>
  <c r="N15" i="42"/>
  <c r="N16" i="42"/>
  <c r="N17" i="42"/>
  <c r="N18" i="42"/>
  <c r="N19" i="42"/>
  <c r="N20" i="42"/>
  <c r="N21" i="42"/>
  <c r="N22" i="42"/>
  <c r="N23" i="42"/>
  <c r="N24" i="42"/>
  <c r="N25" i="42"/>
  <c r="N26" i="42"/>
  <c r="N27" i="42"/>
  <c r="N28" i="42"/>
  <c r="N29" i="42"/>
  <c r="N30" i="42"/>
  <c r="N31" i="42"/>
  <c r="N32" i="42"/>
  <c r="N3" i="42"/>
  <c r="F4" i="46"/>
  <c r="F5" i="46"/>
  <c r="F6" i="46"/>
  <c r="F7" i="46"/>
  <c r="F8" i="46"/>
  <c r="F9" i="46"/>
  <c r="F10" i="46"/>
  <c r="F11" i="46"/>
  <c r="F12" i="46"/>
  <c r="F13" i="46"/>
  <c r="F14" i="46"/>
  <c r="F15" i="46"/>
  <c r="F16" i="46"/>
  <c r="F17" i="46"/>
  <c r="F18" i="46"/>
  <c r="F19" i="46"/>
  <c r="F20" i="46"/>
  <c r="F21" i="46"/>
  <c r="F22" i="46"/>
  <c r="F3" i="46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3" i="46"/>
  <c r="T4" i="46" l="1"/>
  <c r="I4" i="46" s="1"/>
  <c r="T5" i="46"/>
  <c r="I5" i="46" s="1"/>
  <c r="T6" i="46"/>
  <c r="I6" i="46" s="1"/>
  <c r="T7" i="46"/>
  <c r="I7" i="46" s="1"/>
  <c r="T8" i="46"/>
  <c r="I8" i="46" s="1"/>
  <c r="T9" i="46"/>
  <c r="I9" i="46" s="1"/>
  <c r="T10" i="46"/>
  <c r="I10" i="46" s="1"/>
  <c r="T11" i="46"/>
  <c r="I11" i="46" s="1"/>
  <c r="T12" i="46"/>
  <c r="I12" i="46" s="1"/>
  <c r="T13" i="46"/>
  <c r="I13" i="46" s="1"/>
  <c r="T14" i="46"/>
  <c r="I14" i="46" s="1"/>
  <c r="T15" i="46"/>
  <c r="I15" i="46" s="1"/>
  <c r="T16" i="46"/>
  <c r="I16" i="46" s="1"/>
  <c r="T17" i="46"/>
  <c r="I17" i="46" s="1"/>
  <c r="T18" i="46"/>
  <c r="I18" i="46" s="1"/>
  <c r="T19" i="46"/>
  <c r="I19" i="46" s="1"/>
  <c r="T20" i="46"/>
  <c r="I20" i="46" s="1"/>
  <c r="T21" i="46"/>
  <c r="I21" i="46" s="1"/>
  <c r="T22" i="46"/>
  <c r="I22" i="46" s="1"/>
  <c r="T3" i="46"/>
  <c r="I3" i="46" s="1"/>
  <c r="F8" i="50" l="1"/>
  <c r="E8" i="50"/>
  <c r="V22" i="46" l="1"/>
  <c r="V21" i="46"/>
  <c r="V20" i="46"/>
  <c r="V19" i="46"/>
  <c r="V18" i="46"/>
  <c r="V17" i="46"/>
  <c r="V16" i="46"/>
  <c r="V15" i="46"/>
  <c r="V14" i="46"/>
  <c r="V13" i="46"/>
  <c r="V12" i="46"/>
  <c r="V11" i="46"/>
  <c r="V10" i="46"/>
  <c r="V9" i="46"/>
  <c r="V8" i="46"/>
  <c r="V7" i="46"/>
  <c r="V6" i="46"/>
  <c r="V5" i="46"/>
  <c r="V4" i="46"/>
  <c r="V3" i="46"/>
</calcChain>
</file>

<file path=xl/sharedStrings.xml><?xml version="1.0" encoding="utf-8"?>
<sst xmlns="http://schemas.openxmlformats.org/spreadsheetml/2006/main" count="651" uniqueCount="184">
  <si>
    <t>Salary</t>
  </si>
  <si>
    <t>Store</t>
  </si>
  <si>
    <t>Sales ($1M)</t>
  </si>
  <si>
    <r>
      <t>Size   (1,000 ft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)</t>
    </r>
  </si>
  <si>
    <t>Avg. Income   ($1k)</t>
  </si>
  <si>
    <t>Sales    ($1M)</t>
  </si>
  <si>
    <r>
      <t>Size         (1,000 ft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)</t>
    </r>
  </si>
  <si>
    <r>
      <t>Size            (1,000 ft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)</t>
    </r>
  </si>
  <si>
    <t>Obs.</t>
  </si>
  <si>
    <t>Name</t>
  </si>
  <si>
    <t>Weight</t>
  </si>
  <si>
    <t>Time</t>
  </si>
  <si>
    <t>Rating</t>
  </si>
  <si>
    <t>Position</t>
  </si>
  <si>
    <t>Peter Warrick</t>
  </si>
  <si>
    <t>Wide receiver</t>
  </si>
  <si>
    <t>Plaxico Burress</t>
  </si>
  <si>
    <t>Sylvester Morris</t>
  </si>
  <si>
    <t>Travis Taylor</t>
  </si>
  <si>
    <t>Laveranues Coles</t>
  </si>
  <si>
    <t>Dez White</t>
  </si>
  <si>
    <t>Jerry Porter</t>
  </si>
  <si>
    <t>Ron Dugans</t>
  </si>
  <si>
    <t>Todd Pinkston</t>
  </si>
  <si>
    <t>Dennis Northcutt</t>
  </si>
  <si>
    <t>Anthony Lucas</t>
  </si>
  <si>
    <t>Darrell Jackson</t>
  </si>
  <si>
    <t>Danny Farmer</t>
  </si>
  <si>
    <t>Sherrod Gideon</t>
  </si>
  <si>
    <t>Trevor Gaylor</t>
  </si>
  <si>
    <t>Cosey Coleman</t>
  </si>
  <si>
    <t>Guard</t>
  </si>
  <si>
    <t>Travis Claridge</t>
  </si>
  <si>
    <t>Kaulana Noa</t>
  </si>
  <si>
    <t>Leander Jordan</t>
  </si>
  <si>
    <t>Chad Clifton</t>
  </si>
  <si>
    <t>Manula Savea</t>
  </si>
  <si>
    <t>Ryan Johanningmei</t>
  </si>
  <si>
    <t>Mark Tauscher</t>
  </si>
  <si>
    <t>Blaine Saipaia</t>
  </si>
  <si>
    <t>Richard Mercier</t>
  </si>
  <si>
    <t>Damion McIntosh</t>
  </si>
  <si>
    <t>Jeno James</t>
  </si>
  <si>
    <t>Al Jackson</t>
  </si>
  <si>
    <t>Chris Samuels</t>
  </si>
  <si>
    <t>Offensive tackle</t>
  </si>
  <si>
    <t>Stockar  McDougle</t>
  </si>
  <si>
    <t>Chris McIngosh</t>
  </si>
  <si>
    <t>Adrian Klemm</t>
  </si>
  <si>
    <t>Todd Wade</t>
  </si>
  <si>
    <t>Marvel Smith</t>
  </si>
  <si>
    <t>Michael Thompson</t>
  </si>
  <si>
    <t>Bobby Wiliams</t>
  </si>
  <si>
    <t>Darnell Alford</t>
  </si>
  <si>
    <t>Terrance Beadles</t>
  </si>
  <si>
    <t>Tutan Reyes</t>
  </si>
  <si>
    <t>Greg Robinson-Ran</t>
  </si>
  <si>
    <t>PhD</t>
  </si>
  <si>
    <t>Day</t>
  </si>
  <si>
    <t>Temp</t>
  </si>
  <si>
    <t>Price</t>
  </si>
  <si>
    <t>Demand</t>
  </si>
  <si>
    <t>Bedrooms</t>
  </si>
  <si>
    <t>Sq. Ft.</t>
  </si>
  <si>
    <t>Distance</t>
  </si>
  <si>
    <t>Cost</t>
  </si>
  <si>
    <t>Type</t>
  </si>
  <si>
    <t>Private</t>
  </si>
  <si>
    <t>Waterfront</t>
  </si>
  <si>
    <t>Crowded</t>
  </si>
  <si>
    <t>Teams</t>
  </si>
  <si>
    <t>Forwards</t>
  </si>
  <si>
    <t>Defense</t>
  </si>
  <si>
    <t>Goal</t>
  </si>
  <si>
    <t>Points</t>
  </si>
  <si>
    <t>Anaheim</t>
  </si>
  <si>
    <t>Atlanta</t>
  </si>
  <si>
    <t>Boston</t>
  </si>
  <si>
    <t>Buffalo</t>
  </si>
  <si>
    <t>Calgary</t>
  </si>
  <si>
    <t>Carolina</t>
  </si>
  <si>
    <t>Chicago</t>
  </si>
  <si>
    <t>Colorado</t>
  </si>
  <si>
    <t>Columbus</t>
  </si>
  <si>
    <t>Dallas</t>
  </si>
  <si>
    <t>Detroit</t>
  </si>
  <si>
    <t>Edmonton</t>
  </si>
  <si>
    <t>Florida</t>
  </si>
  <si>
    <t>Los Angeles</t>
  </si>
  <si>
    <t>Minnesota</t>
  </si>
  <si>
    <t>Montréal</t>
  </si>
  <si>
    <t>Nashville</t>
  </si>
  <si>
    <t>New Jersey</t>
  </si>
  <si>
    <t>NY Islanders</t>
  </si>
  <si>
    <t>NY Rangers</t>
  </si>
  <si>
    <t>Ottawa</t>
  </si>
  <si>
    <t>Philadelphia</t>
  </si>
  <si>
    <t>Phoenix</t>
  </si>
  <si>
    <t>Pittsburgh</t>
  </si>
  <si>
    <t>San Jose</t>
  </si>
  <si>
    <t>St Louis</t>
  </si>
  <si>
    <t>Tampa Bay</t>
  </si>
  <si>
    <t>Toronto</t>
  </si>
  <si>
    <t>Vancouver</t>
  </si>
  <si>
    <t>Washington</t>
  </si>
  <si>
    <t>t</t>
  </si>
  <si>
    <t># Ads</t>
  </si>
  <si>
    <t># Cars Sold</t>
  </si>
  <si>
    <t>Time (Min)</t>
  </si>
  <si>
    <t>Workers</t>
  </si>
  <si>
    <t>Order Size</t>
  </si>
  <si>
    <t>Cars Ahead</t>
  </si>
  <si>
    <t>Ind. Ex.</t>
  </si>
  <si>
    <t>Acad. Ex.</t>
  </si>
  <si>
    <t>Doc</t>
  </si>
  <si>
    <t>Mas</t>
  </si>
  <si>
    <t>DBA</t>
  </si>
  <si>
    <t>Unrelated 2</t>
  </si>
  <si>
    <t>Unrelated 1</t>
  </si>
  <si>
    <t>Bob</t>
  </si>
  <si>
    <t>Jane</t>
  </si>
  <si>
    <t>Rick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</si>
  <si>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</si>
  <si>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</si>
  <si>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</si>
  <si>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</si>
  <si>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</si>
  <si>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</si>
  <si>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</si>
  <si>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</si>
  <si>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</si>
  <si>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</si>
  <si>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</si>
  <si>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</si>
  <si>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</si>
  <si>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</si>
  <si>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</si>
  <si>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</si>
  <si>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</si>
  <si>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</si>
  <si>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</si>
  <si>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</si>
  <si>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</si>
  <si>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</si>
  <si>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</si>
  <si>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</si>
  <si>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This is the number of cars we are selling each week when there are no ads</t>
  </si>
  <si>
    <t>Each additional ad will sell an additional 5.48 cars</t>
  </si>
  <si>
    <t>RESIDUAL OUTPUT</t>
  </si>
  <si>
    <t>Observation</t>
  </si>
  <si>
    <t>Predicted Salary</t>
  </si>
  <si>
    <t>Residuals</t>
  </si>
  <si>
    <t>Predicted Time (Min)</t>
  </si>
  <si>
    <t>Cars</t>
  </si>
  <si>
    <t xml:space="preserve">Size </t>
  </si>
  <si>
    <t>Employees</t>
  </si>
  <si>
    <t>Est. Mean Completion Time</t>
  </si>
  <si>
    <t># of Intercepts</t>
  </si>
  <si>
    <t>This is SSR</t>
  </si>
  <si>
    <t>This is SST</t>
  </si>
  <si>
    <t>This is the Noise (the unexplained variation), AKA Residuals</t>
  </si>
  <si>
    <t>This is the P-Value of F, Not F itself!</t>
  </si>
  <si>
    <t>This p-Value is not the strength of the effect, it simply means that it is something the data supports has some effect not due to chance (noise) alone</t>
  </si>
  <si>
    <t>Each of these coefficients is the effect of the current variable for a one-unit increases (as long as all other variables are held the same/not changed)</t>
  </si>
  <si>
    <t>&lt;----0.000000193</t>
  </si>
  <si>
    <t>Quick Excel formula for Yes/No Values</t>
  </si>
  <si>
    <t>HasDoc</t>
  </si>
  <si>
    <t>HasDBA</t>
  </si>
  <si>
    <t>HasPhD</t>
  </si>
  <si>
    <t>IsRick</t>
  </si>
  <si>
    <t>IsJane</t>
  </si>
  <si>
    <t>P-Value is less than 5% so it has significance</t>
  </si>
  <si>
    <t>Proving that the worker has an effect on time</t>
  </si>
  <si>
    <t>4 min (Intercept)</t>
  </si>
  <si>
    <t>No Workers, No cars ahead, Bob is working the window</t>
  </si>
  <si>
    <t>Cars*Workers</t>
  </si>
  <si>
    <t>Not unusual enough, only a 19% chance of getting this result, do not reject the null, insufficient evidence to conclude that there is an interaction effect between cars and workers</t>
  </si>
  <si>
    <t>Slope of Worker</t>
  </si>
  <si>
    <t>ei^2</t>
  </si>
  <si>
    <t>Predicted ei^2</t>
  </si>
  <si>
    <t>Look at the F-Test Value, we have run the regression subbing in the squared residuals for y</t>
  </si>
  <si>
    <t>Predicted Cars Ahead</t>
  </si>
  <si>
    <t>VIF</t>
  </si>
  <si>
    <t>Using workers and order size we can explain 18% of variation of cars ahead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</si>
</sst>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0000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vertAlign val="superscript"/>
      <sz val="11"/>
      <color indexed="8"/>
      <name val="Calibri"/>
      <family val="2"/>
    </font>
    <font>
      <b/>
      <sz val="12"/>
      <name val="Times New Roman"/>
      <family val="1"/>
    </font>
    <font>
      <sz val="12"/>
      <name val="Times New Roman"/>
      <family val="1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 vertical="top" wrapText="1"/>
    </xf>
    <xf numFmtId="0" fontId="0" fillId="2" borderId="11" xfId="0" applyFill="1" applyBorder="1" applyAlignment="1">
      <alignment horizontal="center" vertical="top" wrapText="1"/>
    </xf>
    <xf numFmtId="0" fontId="0" fillId="2" borderId="12" xfId="0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3" borderId="13" xfId="0" applyNumberFormat="1" applyFill="1" applyBorder="1" applyAlignment="1">
      <alignment horizontal="center"/>
    </xf>
    <xf numFmtId="165" fontId="0" fillId="3" borderId="14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165" fontId="0" fillId="2" borderId="19" xfId="0" applyNumberFormat="1" applyFill="1" applyBorder="1" applyAlignment="1">
      <alignment horizontal="center"/>
    </xf>
    <xf numFmtId="165" fontId="0" fillId="2" borderId="20" xfId="0" applyNumberForma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8" xfId="0" applyFill="1" applyBorder="1" applyAlignment="1"/>
    <xf numFmtId="0" fontId="4" fillId="0" borderId="0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24" xfId="0" applyFill="1" applyBorder="1" applyAlignment="1">
      <alignment horizontal="center"/>
    </xf>
    <xf numFmtId="167" fontId="0" fillId="0" borderId="0" xfId="0" applyNumberFormat="1"/>
    <xf numFmtId="0" fontId="4" fillId="0" borderId="25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Continuous"/>
    </xf>
    <xf numFmtId="0" fontId="0" fillId="4" borderId="0" xfId="0" applyFill="1" applyBorder="1" applyAlignment="1"/>
    <xf numFmtId="0" fontId="0" fillId="4" borderId="0" xfId="0" applyFill="1"/>
    <xf numFmtId="0" fontId="0" fillId="5" borderId="0" xfId="0" applyFill="1"/>
    <xf numFmtId="0" fontId="0" fillId="5" borderId="8" xfId="0" applyFill="1" applyBorder="1" applyAlignment="1"/>
    <xf numFmtId="0" fontId="5" fillId="0" borderId="0" xfId="0" applyFont="1" applyFill="1" applyBorder="1" applyAlignment="1"/>
    <xf numFmtId="0" fontId="0" fillId="5" borderId="0" xfId="0" applyFill="1" applyBorder="1" applyAlignment="1"/>
    <xf numFmtId="0" fontId="0" fillId="6" borderId="0" xfId="0" applyFill="1" applyBorder="1" applyAlignment="1"/>
    <xf numFmtId="0" fontId="0" fillId="6" borderId="0" xfId="0" applyFill="1"/>
    <xf numFmtId="0" fontId="0" fillId="7" borderId="8" xfId="0" applyFill="1" applyBorder="1" applyAlignment="1"/>
    <xf numFmtId="0" fontId="0" fillId="7" borderId="0" xfId="0" applyFill="1"/>
    <xf numFmtId="0" fontId="0" fillId="8" borderId="0" xfId="0" applyFill="1" applyBorder="1" applyAlignment="1"/>
    <xf numFmtId="0" fontId="0" fillId="8" borderId="0" xfId="0" applyFill="1"/>
    <xf numFmtId="0" fontId="5" fillId="9" borderId="8" xfId="0" applyFont="1" applyFill="1" applyBorder="1" applyAlignment="1"/>
    <xf numFmtId="0" fontId="0" fillId="9" borderId="0" xfId="0" applyFill="1"/>
    <xf numFmtId="0" fontId="6" fillId="0" borderId="0" xfId="0" applyFont="1"/>
    <xf numFmtId="0" fontId="0" fillId="9" borderId="0" xfId="0" applyFill="1" applyBorder="1" applyAlignment="1"/>
    <xf numFmtId="0" fontId="0" fillId="9" borderId="8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12" sqref="G12:I12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122</v>
      </c>
    </row>
    <row r="2" spans="1:9" ht="15.75" thickBot="1" x14ac:dyDescent="0.3"/>
    <row r="3" spans="1:9" x14ac:dyDescent="0.25">
      <c r="A3" s="57" t="s">
        <v>123</v>
      </c>
      <c r="B3" s="57"/>
    </row>
    <row r="4" spans="1:9" x14ac:dyDescent="0.25">
      <c r="A4" s="42" t="s">
        <v>124</v>
      </c>
      <c r="B4" s="42">
        <v>0.93891385142078132</v>
      </c>
    </row>
    <row r="5" spans="1:9" x14ac:dyDescent="0.25">
      <c r="A5" s="42" t="s">
        <v>125</v>
      </c>
      <c r="B5" s="42">
        <v>0.88155922038980494</v>
      </c>
    </row>
    <row r="6" spans="1:9" x14ac:dyDescent="0.25">
      <c r="A6" s="42" t="s">
        <v>126</v>
      </c>
      <c r="B6" s="42">
        <v>0.86463910901691998</v>
      </c>
    </row>
    <row r="7" spans="1:9" x14ac:dyDescent="0.25">
      <c r="A7" s="42" t="s">
        <v>127</v>
      </c>
      <c r="B7" s="42">
        <v>2.4265610970597833</v>
      </c>
    </row>
    <row r="8" spans="1:9" ht="15.75" thickBot="1" x14ac:dyDescent="0.3">
      <c r="A8" s="43" t="s">
        <v>128</v>
      </c>
      <c r="B8" s="43">
        <v>9</v>
      </c>
    </row>
    <row r="10" spans="1:9" ht="15.75" thickBot="1" x14ac:dyDescent="0.3">
      <c r="A10" t="s">
        <v>129</v>
      </c>
    </row>
    <row r="11" spans="1:9" x14ac:dyDescent="0.25">
      <c r="A11" s="56"/>
      <c r="B11" s="56" t="s">
        <v>134</v>
      </c>
      <c r="C11" s="56" t="s">
        <v>135</v>
      </c>
      <c r="D11" s="56" t="s">
        <v>136</v>
      </c>
      <c r="E11" s="56" t="s">
        <v>137</v>
      </c>
      <c r="F11" s="56" t="s">
        <v>138</v>
      </c>
    </row>
    <row r="12" spans="1:9" x14ac:dyDescent="0.25">
      <c r="A12" s="42" t="s">
        <v>130</v>
      </c>
      <c r="B12" s="42">
        <v>1</v>
      </c>
      <c r="C12" s="64">
        <v>306.78260869565213</v>
      </c>
      <c r="D12" s="42">
        <v>306.78260869565213</v>
      </c>
      <c r="E12" s="42">
        <v>52.101265822784761</v>
      </c>
      <c r="F12" s="63">
        <v>1.7468594798127621E-4</v>
      </c>
      <c r="G12" s="60" t="s">
        <v>161</v>
      </c>
      <c r="H12" s="60"/>
      <c r="I12" s="60"/>
    </row>
    <row r="13" spans="1:9" x14ac:dyDescent="0.25">
      <c r="A13" s="42" t="s">
        <v>131</v>
      </c>
      <c r="B13" s="42">
        <v>7</v>
      </c>
      <c r="C13" s="68">
        <v>41.217391304347856</v>
      </c>
      <c r="D13" s="42">
        <v>5.8881987577639796</v>
      </c>
      <c r="E13" s="42"/>
      <c r="F13" s="42"/>
    </row>
    <row r="14" spans="1:9" ht="15.75" thickBot="1" x14ac:dyDescent="0.3">
      <c r="A14" s="43" t="s">
        <v>132</v>
      </c>
      <c r="B14" s="43">
        <v>8</v>
      </c>
      <c r="C14" s="66">
        <v>348</v>
      </c>
      <c r="D14" s="43"/>
      <c r="E14" s="43"/>
      <c r="F14" s="43"/>
    </row>
    <row r="15" spans="1:9" ht="15.75" thickBot="1" x14ac:dyDescent="0.3"/>
    <row r="16" spans="1:9" x14ac:dyDescent="0.25">
      <c r="A16" s="56"/>
      <c r="B16" s="56" t="s">
        <v>139</v>
      </c>
      <c r="C16" s="56" t="s">
        <v>127</v>
      </c>
      <c r="D16" s="56" t="s">
        <v>140</v>
      </c>
      <c r="E16" s="56" t="s">
        <v>141</v>
      </c>
      <c r="F16" s="56" t="s">
        <v>142</v>
      </c>
      <c r="G16" s="56" t="s">
        <v>143</v>
      </c>
      <c r="H16" s="56" t="s">
        <v>144</v>
      </c>
      <c r="I16" s="56" t="s">
        <v>145</v>
      </c>
    </row>
    <row r="17" spans="1:9" x14ac:dyDescent="0.25">
      <c r="A17" s="42" t="s">
        <v>133</v>
      </c>
      <c r="B17" s="58">
        <v>8.6086956521739157</v>
      </c>
      <c r="C17" s="42">
        <v>2.0238918613084529</v>
      </c>
      <c r="D17" s="42">
        <v>4.2535353873147974</v>
      </c>
      <c r="E17" s="42">
        <v>3.7766050749744569E-3</v>
      </c>
      <c r="F17" s="42">
        <v>3.8229518743226869</v>
      </c>
      <c r="G17" s="42">
        <v>13.394439430025145</v>
      </c>
      <c r="H17" s="42">
        <v>3.8229518743226869</v>
      </c>
      <c r="I17" s="42">
        <v>13.394439430025145</v>
      </c>
    </row>
    <row r="18" spans="1:9" ht="15.75" thickBot="1" x14ac:dyDescent="0.3">
      <c r="A18" s="43" t="s">
        <v>106</v>
      </c>
      <c r="B18" s="61">
        <v>5.478260869565216</v>
      </c>
      <c r="C18" s="43">
        <v>0.75895944799066983</v>
      </c>
      <c r="D18" s="43">
        <v>7.21812065726147</v>
      </c>
      <c r="E18" s="43">
        <v>1.7468594798127621E-4</v>
      </c>
      <c r="F18" s="43">
        <v>3.6836069528710054</v>
      </c>
      <c r="G18" s="43">
        <v>7.2729147862594266</v>
      </c>
      <c r="H18" s="43">
        <v>3.6836069528710054</v>
      </c>
      <c r="I18" s="43">
        <v>7.2729147862594266</v>
      </c>
    </row>
    <row r="21" spans="1:9" x14ac:dyDescent="0.25">
      <c r="B21" s="59" t="s">
        <v>146</v>
      </c>
    </row>
    <row r="22" spans="1:9" x14ac:dyDescent="0.25">
      <c r="B22" s="60" t="s">
        <v>147</v>
      </c>
    </row>
    <row r="24" spans="1:9" x14ac:dyDescent="0.25">
      <c r="B24" s="65" t="s">
        <v>158</v>
      </c>
    </row>
    <row r="25" spans="1:9" x14ac:dyDescent="0.25">
      <c r="B25" s="67" t="s">
        <v>159</v>
      </c>
    </row>
    <row r="26" spans="1:9" x14ac:dyDescent="0.25">
      <c r="B26" s="69" t="s">
        <v>160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C30" sqref="C30"/>
    </sheetView>
  </sheetViews>
  <sheetFormatPr defaultRowHeight="15" x14ac:dyDescent="0.25"/>
  <cols>
    <col min="1" max="1" width="18" bestFit="1" customWidth="1"/>
    <col min="2" max="2" width="16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122</v>
      </c>
    </row>
    <row r="2" spans="1:9" ht="15.75" thickBot="1" x14ac:dyDescent="0.3"/>
    <row r="3" spans="1:9" x14ac:dyDescent="0.25">
      <c r="A3" s="57" t="s">
        <v>123</v>
      </c>
      <c r="B3" s="57"/>
    </row>
    <row r="4" spans="1:9" x14ac:dyDescent="0.25">
      <c r="A4" s="42" t="s">
        <v>124</v>
      </c>
      <c r="B4" s="42">
        <v>0.80986510456339644</v>
      </c>
    </row>
    <row r="5" spans="1:9" x14ac:dyDescent="0.25">
      <c r="A5" s="42" t="s">
        <v>125</v>
      </c>
      <c r="B5" s="42">
        <v>0.65588148758948106</v>
      </c>
    </row>
    <row r="6" spans="1:9" x14ac:dyDescent="0.25">
      <c r="A6" s="42" t="s">
        <v>126</v>
      </c>
      <c r="B6" s="42">
        <v>0.58419013083728955</v>
      </c>
    </row>
    <row r="7" spans="1:9" x14ac:dyDescent="0.25">
      <c r="A7" s="42" t="s">
        <v>127</v>
      </c>
      <c r="B7" s="42">
        <v>0.9742220165085097</v>
      </c>
    </row>
    <row r="8" spans="1:9" ht="15.75" thickBot="1" x14ac:dyDescent="0.3">
      <c r="A8" s="43" t="s">
        <v>128</v>
      </c>
      <c r="B8" s="43">
        <v>30</v>
      </c>
    </row>
    <row r="10" spans="1:9" ht="15.75" thickBot="1" x14ac:dyDescent="0.3">
      <c r="A10" t="s">
        <v>129</v>
      </c>
    </row>
    <row r="11" spans="1:9" x14ac:dyDescent="0.25">
      <c r="A11" s="56"/>
      <c r="B11" s="56" t="s">
        <v>134</v>
      </c>
      <c r="C11" s="56" t="s">
        <v>135</v>
      </c>
      <c r="D11" s="56" t="s">
        <v>136</v>
      </c>
      <c r="E11" s="56" t="s">
        <v>137</v>
      </c>
      <c r="F11" s="56" t="s">
        <v>138</v>
      </c>
    </row>
    <row r="12" spans="1:9" x14ac:dyDescent="0.25">
      <c r="A12" s="42" t="s">
        <v>130</v>
      </c>
      <c r="B12" s="42">
        <v>5</v>
      </c>
      <c r="C12" s="42">
        <v>43.415465101202244</v>
      </c>
      <c r="D12" s="42">
        <v>8.6830930202404488</v>
      </c>
      <c r="E12" s="42">
        <v>9.1486828720037021</v>
      </c>
      <c r="F12" s="42">
        <v>5.6391257516113145E-5</v>
      </c>
    </row>
    <row r="13" spans="1:9" x14ac:dyDescent="0.25">
      <c r="A13" s="42" t="s">
        <v>131</v>
      </c>
      <c r="B13" s="42">
        <v>24</v>
      </c>
      <c r="C13" s="42">
        <v>22.778604898797767</v>
      </c>
      <c r="D13" s="42">
        <v>0.94910853744990697</v>
      </c>
      <c r="E13" s="42"/>
      <c r="F13" s="42"/>
    </row>
    <row r="14" spans="1:9" ht="15.75" thickBot="1" x14ac:dyDescent="0.3">
      <c r="A14" s="43" t="s">
        <v>132</v>
      </c>
      <c r="B14" s="43">
        <v>29</v>
      </c>
      <c r="C14" s="43">
        <v>66.194070000000011</v>
      </c>
      <c r="D14" s="43"/>
      <c r="E14" s="43"/>
      <c r="F14" s="43"/>
    </row>
    <row r="15" spans="1:9" ht="15.75" thickBot="1" x14ac:dyDescent="0.3"/>
    <row r="16" spans="1:9" x14ac:dyDescent="0.25">
      <c r="A16" s="56"/>
      <c r="B16" s="56" t="s">
        <v>139</v>
      </c>
      <c r="C16" s="56" t="s">
        <v>127</v>
      </c>
      <c r="D16" s="56" t="s">
        <v>140</v>
      </c>
      <c r="E16" s="56" t="s">
        <v>141</v>
      </c>
      <c r="F16" s="56" t="s">
        <v>142</v>
      </c>
      <c r="G16" s="56" t="s">
        <v>143</v>
      </c>
      <c r="H16" s="56" t="s">
        <v>144</v>
      </c>
      <c r="I16" s="56" t="s">
        <v>145</v>
      </c>
    </row>
    <row r="17" spans="1:9" x14ac:dyDescent="0.25">
      <c r="A17" s="42" t="s">
        <v>133</v>
      </c>
      <c r="B17" s="73">
        <v>4.036539515525968</v>
      </c>
      <c r="C17" s="42">
        <v>1.5235139762855066</v>
      </c>
      <c r="D17" s="42">
        <v>2.6494929343329638</v>
      </c>
      <c r="E17" s="42">
        <v>1.4036477901259952E-2</v>
      </c>
      <c r="F17" s="42">
        <v>0.8921612112501176</v>
      </c>
      <c r="G17" s="42">
        <v>7.1809178198018184</v>
      </c>
      <c r="H17" s="42">
        <v>0.8921612112501176</v>
      </c>
      <c r="I17" s="42">
        <v>7.1809178198018184</v>
      </c>
    </row>
    <row r="18" spans="1:9" x14ac:dyDescent="0.25">
      <c r="A18" s="42" t="s">
        <v>111</v>
      </c>
      <c r="B18" s="42">
        <v>0.53188208220854416</v>
      </c>
      <c r="C18" s="42">
        <v>9.3958434488444015E-2</v>
      </c>
      <c r="D18" s="42">
        <v>5.6608231619052845</v>
      </c>
      <c r="E18" s="42">
        <v>7.8891064768571675E-6</v>
      </c>
      <c r="F18" s="42">
        <v>0.33796140441502354</v>
      </c>
      <c r="G18" s="42">
        <v>0.72580276000206478</v>
      </c>
      <c r="H18" s="42">
        <v>0.33796140441502354</v>
      </c>
      <c r="I18" s="42">
        <v>0.72580276000206478</v>
      </c>
    </row>
    <row r="19" spans="1:9" x14ac:dyDescent="0.25">
      <c r="A19" s="42" t="s">
        <v>110</v>
      </c>
      <c r="B19" s="42">
        <v>0.13467841150932588</v>
      </c>
      <c r="C19" s="42">
        <v>7.8578733009906407E-2</v>
      </c>
      <c r="D19" s="42">
        <v>1.7139295373004677</v>
      </c>
      <c r="E19" s="42">
        <v>9.943039852335761E-2</v>
      </c>
      <c r="F19" s="42">
        <v>-2.7500122524372589E-2</v>
      </c>
      <c r="G19" s="42">
        <v>0.29685694554302433</v>
      </c>
      <c r="H19" s="42">
        <v>-2.7500122524372589E-2</v>
      </c>
      <c r="I19" s="42">
        <v>0.29685694554302433</v>
      </c>
    </row>
    <row r="20" spans="1:9" x14ac:dyDescent="0.25">
      <c r="A20" s="42" t="s">
        <v>109</v>
      </c>
      <c r="B20" s="42">
        <v>-0.41301830708677939</v>
      </c>
      <c r="C20" s="42">
        <v>0.14709534806887356</v>
      </c>
      <c r="D20" s="42">
        <v>-2.8078271169622191</v>
      </c>
      <c r="E20" s="42">
        <v>9.7502181624275902E-3</v>
      </c>
      <c r="F20" s="42">
        <v>-0.71660818438830121</v>
      </c>
      <c r="G20" s="42">
        <v>-0.10942842978525752</v>
      </c>
      <c r="H20" s="42">
        <v>-0.71660818438830121</v>
      </c>
      <c r="I20" s="42">
        <v>-0.10942842978525752</v>
      </c>
    </row>
    <row r="21" spans="1:9" x14ac:dyDescent="0.25">
      <c r="A21" s="42" t="s">
        <v>169</v>
      </c>
      <c r="B21" s="42">
        <v>-1.4142121850164444</v>
      </c>
      <c r="C21" s="42">
        <v>0.43922144299265536</v>
      </c>
      <c r="D21" s="42">
        <v>-3.2198158982873082</v>
      </c>
      <c r="E21" s="63">
        <v>3.6606431178390578E-3</v>
      </c>
      <c r="F21" s="42">
        <v>-2.3207206894451717</v>
      </c>
      <c r="G21" s="42">
        <v>-0.5077036805877172</v>
      </c>
      <c r="H21" s="42">
        <v>-2.3207206894451717</v>
      </c>
      <c r="I21" s="42">
        <v>-0.5077036805877172</v>
      </c>
    </row>
    <row r="22" spans="1:9" ht="15.75" thickBot="1" x14ac:dyDescent="0.3">
      <c r="A22" s="43" t="s">
        <v>170</v>
      </c>
      <c r="B22" s="43">
        <v>-1.0389866623566066</v>
      </c>
      <c r="C22" s="43">
        <v>0.45220226292087728</v>
      </c>
      <c r="D22" s="43">
        <v>-2.2976149116228552</v>
      </c>
      <c r="E22" s="61">
        <v>3.0606111655221903E-2</v>
      </c>
      <c r="F22" s="43">
        <v>-1.9722862623639434</v>
      </c>
      <c r="G22" s="43">
        <v>-0.10568706234926983</v>
      </c>
      <c r="H22" s="43">
        <v>-1.9722862623639434</v>
      </c>
      <c r="I22" s="43">
        <v>-0.10568706234926983</v>
      </c>
    </row>
    <row r="26" spans="1:9" x14ac:dyDescent="0.25">
      <c r="E26" s="60" t="s">
        <v>171</v>
      </c>
    </row>
    <row r="27" spans="1:9" x14ac:dyDescent="0.25">
      <c r="E27" t="s">
        <v>172</v>
      </c>
    </row>
    <row r="30" spans="1:9" x14ac:dyDescent="0.25">
      <c r="B30" s="71" t="s">
        <v>173</v>
      </c>
      <c r="C30" s="71" t="s">
        <v>174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O3" sqref="O3:O12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15" x14ac:dyDescent="0.25">
      <c r="A1" t="s">
        <v>122</v>
      </c>
    </row>
    <row r="2" spans="1:15" ht="15.75" thickBot="1" x14ac:dyDescent="0.3">
      <c r="N2" t="s">
        <v>153</v>
      </c>
      <c r="O2" t="s">
        <v>177</v>
      </c>
    </row>
    <row r="3" spans="1:15" x14ac:dyDescent="0.25">
      <c r="A3" s="57" t="s">
        <v>123</v>
      </c>
      <c r="B3" s="57"/>
      <c r="N3">
        <v>0</v>
      </c>
      <c r="O3">
        <f>$B$20+$B$21*N3</f>
        <v>-1.0355296338988433</v>
      </c>
    </row>
    <row r="4" spans="1:15" x14ac:dyDescent="0.25">
      <c r="A4" s="42" t="s">
        <v>124</v>
      </c>
      <c r="B4" s="42">
        <v>0.73009239663311754</v>
      </c>
      <c r="N4">
        <v>1</v>
      </c>
      <c r="O4">
        <f t="shared" ref="O4:O12" si="0">$B$20+$B$21*N4</f>
        <v>-0.88582377064777562</v>
      </c>
    </row>
    <row r="5" spans="1:15" x14ac:dyDescent="0.25">
      <c r="A5" s="42" t="s">
        <v>125</v>
      </c>
      <c r="B5" s="42">
        <v>0.53303490762148942</v>
      </c>
      <c r="N5">
        <v>2</v>
      </c>
      <c r="O5">
        <f t="shared" si="0"/>
        <v>-0.7361179073967079</v>
      </c>
    </row>
    <row r="6" spans="1:15" x14ac:dyDescent="0.25">
      <c r="A6" s="42" t="s">
        <v>126</v>
      </c>
      <c r="B6" s="42">
        <v>0.45832049284092774</v>
      </c>
      <c r="N6">
        <v>3</v>
      </c>
      <c r="O6">
        <f t="shared" si="0"/>
        <v>-0.58641204414564008</v>
      </c>
    </row>
    <row r="7" spans="1:15" x14ac:dyDescent="0.25">
      <c r="A7" s="42" t="s">
        <v>127</v>
      </c>
      <c r="B7" s="42">
        <v>1.1119410058534509</v>
      </c>
      <c r="N7">
        <v>4</v>
      </c>
      <c r="O7">
        <f t="shared" si="0"/>
        <v>-0.43670618089457236</v>
      </c>
    </row>
    <row r="8" spans="1:15" ht="15.75" thickBot="1" x14ac:dyDescent="0.3">
      <c r="A8" s="43" t="s">
        <v>128</v>
      </c>
      <c r="B8" s="43">
        <v>30</v>
      </c>
      <c r="N8">
        <v>5</v>
      </c>
      <c r="O8">
        <f t="shared" si="0"/>
        <v>-0.28700031764350464</v>
      </c>
    </row>
    <row r="9" spans="1:15" x14ac:dyDescent="0.25">
      <c r="N9">
        <v>6</v>
      </c>
      <c r="O9">
        <f t="shared" si="0"/>
        <v>-0.13729445439243682</v>
      </c>
    </row>
    <row r="10" spans="1:15" ht="15.75" thickBot="1" x14ac:dyDescent="0.3">
      <c r="A10" t="s">
        <v>129</v>
      </c>
      <c r="N10">
        <v>7</v>
      </c>
      <c r="O10">
        <f t="shared" si="0"/>
        <v>1.2411408858630901E-2</v>
      </c>
    </row>
    <row r="11" spans="1:15" x14ac:dyDescent="0.25">
      <c r="A11" s="56"/>
      <c r="B11" s="56" t="s">
        <v>134</v>
      </c>
      <c r="C11" s="56" t="s">
        <v>135</v>
      </c>
      <c r="D11" s="56" t="s">
        <v>136</v>
      </c>
      <c r="E11" s="56" t="s">
        <v>137</v>
      </c>
      <c r="F11" s="56" t="s">
        <v>138</v>
      </c>
      <c r="N11">
        <v>8</v>
      </c>
      <c r="O11">
        <f t="shared" si="0"/>
        <v>0.16211727210969862</v>
      </c>
    </row>
    <row r="12" spans="1:15" x14ac:dyDescent="0.25">
      <c r="A12" s="42" t="s">
        <v>130</v>
      </c>
      <c r="B12" s="42">
        <v>4</v>
      </c>
      <c r="C12" s="42">
        <v>35.283749987540411</v>
      </c>
      <c r="D12" s="42">
        <v>8.8209374968851026</v>
      </c>
      <c r="E12" s="42">
        <v>7.1342981028095807</v>
      </c>
      <c r="F12" s="42">
        <v>5.6292485324170604E-4</v>
      </c>
      <c r="N12">
        <v>9</v>
      </c>
      <c r="O12">
        <f t="shared" si="0"/>
        <v>0.31182313536076633</v>
      </c>
    </row>
    <row r="13" spans="1:15" x14ac:dyDescent="0.25">
      <c r="A13" s="42" t="s">
        <v>131</v>
      </c>
      <c r="B13" s="42">
        <v>25</v>
      </c>
      <c r="C13" s="42">
        <v>30.9103200124596</v>
      </c>
      <c r="D13" s="42">
        <v>1.2364128004983841</v>
      </c>
      <c r="E13" s="42"/>
      <c r="F13" s="42"/>
    </row>
    <row r="14" spans="1:15" ht="15.75" thickBot="1" x14ac:dyDescent="0.3">
      <c r="A14" s="43" t="s">
        <v>132</v>
      </c>
      <c r="B14" s="43">
        <v>29</v>
      </c>
      <c r="C14" s="43">
        <v>66.194070000000011</v>
      </c>
      <c r="D14" s="43"/>
      <c r="E14" s="43"/>
      <c r="F14" s="43"/>
    </row>
    <row r="15" spans="1:15" ht="15.75" thickBot="1" x14ac:dyDescent="0.3"/>
    <row r="16" spans="1:15" x14ac:dyDescent="0.25">
      <c r="A16" s="56"/>
      <c r="B16" s="56" t="s">
        <v>139</v>
      </c>
      <c r="C16" s="56" t="s">
        <v>127</v>
      </c>
      <c r="D16" s="56" t="s">
        <v>140</v>
      </c>
      <c r="E16" s="56" t="s">
        <v>141</v>
      </c>
      <c r="F16" s="56" t="s">
        <v>142</v>
      </c>
      <c r="G16" s="56" t="s">
        <v>143</v>
      </c>
      <c r="H16" s="56" t="s">
        <v>144</v>
      </c>
      <c r="I16" s="56" t="s">
        <v>145</v>
      </c>
    </row>
    <row r="17" spans="1:9" x14ac:dyDescent="0.25">
      <c r="A17" s="42" t="s">
        <v>133</v>
      </c>
      <c r="B17" s="42">
        <v>6.7353135149749068</v>
      </c>
      <c r="C17" s="42">
        <v>3.2590267761724423</v>
      </c>
      <c r="D17" s="42">
        <v>2.0666640618660956</v>
      </c>
      <c r="E17" s="42">
        <v>4.9270932404501262E-2</v>
      </c>
      <c r="F17" s="42">
        <v>2.322222499246962E-2</v>
      </c>
      <c r="G17" s="42">
        <v>13.447404804957344</v>
      </c>
      <c r="H17" s="42">
        <v>2.322222499246962E-2</v>
      </c>
      <c r="I17" s="42">
        <v>13.447404804957344</v>
      </c>
    </row>
    <row r="18" spans="1:9" x14ac:dyDescent="0.25">
      <c r="A18" s="42" t="s">
        <v>111</v>
      </c>
      <c r="B18" s="42">
        <v>-0.36539073773935316</v>
      </c>
      <c r="C18" s="42">
        <v>0.68295232364515202</v>
      </c>
      <c r="D18" s="42">
        <v>-0.53501646467668018</v>
      </c>
      <c r="E18" s="42">
        <v>0.59736566455761109</v>
      </c>
      <c r="F18" s="42">
        <v>-1.7719573779789912</v>
      </c>
      <c r="G18" s="42">
        <v>1.0411759025002851</v>
      </c>
      <c r="H18" s="42">
        <v>-1.7719573779789912</v>
      </c>
      <c r="I18" s="42">
        <v>1.0411759025002851</v>
      </c>
    </row>
    <row r="19" spans="1:9" x14ac:dyDescent="0.25">
      <c r="A19" s="42" t="s">
        <v>110</v>
      </c>
      <c r="B19" s="42">
        <v>0.13988282504435881</v>
      </c>
      <c r="C19" s="42">
        <v>8.9110520627390347E-2</v>
      </c>
      <c r="D19" s="42">
        <v>1.5697677901498235</v>
      </c>
      <c r="E19" s="42">
        <v>0.1290408771079595</v>
      </c>
      <c r="F19" s="42">
        <v>-4.3643727643669583E-2</v>
      </c>
      <c r="G19" s="42">
        <v>0.3234093777323872</v>
      </c>
      <c r="H19" s="42">
        <v>-4.3643727643669583E-2</v>
      </c>
      <c r="I19" s="42">
        <v>0.3234093777323872</v>
      </c>
    </row>
    <row r="20" spans="1:9" x14ac:dyDescent="0.25">
      <c r="A20" s="42" t="s">
        <v>109</v>
      </c>
      <c r="B20" s="42">
        <v>-1.0355296338988433</v>
      </c>
      <c r="C20" s="42">
        <v>0.49105419321501359</v>
      </c>
      <c r="D20" s="42">
        <v>-2.1087889039681311</v>
      </c>
      <c r="E20" s="42">
        <v>4.5151032824606155E-2</v>
      </c>
      <c r="F20" s="42">
        <v>-2.0468746763163308</v>
      </c>
      <c r="G20" s="42">
        <v>-2.4184591481356099E-2</v>
      </c>
      <c r="H20" s="42">
        <v>-2.0468746763163308</v>
      </c>
      <c r="I20" s="42">
        <v>-2.4184591481356099E-2</v>
      </c>
    </row>
    <row r="21" spans="1:9" ht="15.75" thickBot="1" x14ac:dyDescent="0.3">
      <c r="A21" s="43" t="s">
        <v>175</v>
      </c>
      <c r="B21" s="43">
        <v>0.14970586325106774</v>
      </c>
      <c r="C21" s="43">
        <v>0.11230947027493943</v>
      </c>
      <c r="D21" s="43">
        <v>1.3329763098746705</v>
      </c>
      <c r="E21" s="74">
        <v>0.19456073243433694</v>
      </c>
      <c r="F21" s="43">
        <v>-8.159982061947052E-2</v>
      </c>
      <c r="G21" s="43">
        <v>0.38101154712160601</v>
      </c>
      <c r="H21" s="43">
        <v>-8.159982061947052E-2</v>
      </c>
      <c r="I21" s="43">
        <v>0.38101154712160601</v>
      </c>
    </row>
    <row r="25" spans="1:9" x14ac:dyDescent="0.25">
      <c r="E25" s="71" t="s">
        <v>176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J6" sqref="J6"/>
    </sheetView>
  </sheetViews>
  <sheetFormatPr defaultRowHeight="15" x14ac:dyDescent="0.25"/>
  <cols>
    <col min="1" max="1" width="18" bestFit="1" customWidth="1"/>
    <col min="2" max="2" width="20.4257812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10" x14ac:dyDescent="0.25">
      <c r="A1" t="s">
        <v>122</v>
      </c>
    </row>
    <row r="2" spans="1:10" ht="15.75" thickBot="1" x14ac:dyDescent="0.3"/>
    <row r="3" spans="1:10" x14ac:dyDescent="0.25">
      <c r="A3" s="57" t="s">
        <v>123</v>
      </c>
      <c r="B3" s="57"/>
    </row>
    <row r="4" spans="1:10" x14ac:dyDescent="0.25">
      <c r="A4" s="42" t="s">
        <v>124</v>
      </c>
      <c r="B4" s="42">
        <v>0.42814162887239587</v>
      </c>
    </row>
    <row r="5" spans="1:10" x14ac:dyDescent="0.25">
      <c r="A5" s="42" t="s">
        <v>125</v>
      </c>
      <c r="B5" s="63">
        <v>0.18330525437350836</v>
      </c>
      <c r="C5" t="s">
        <v>183</v>
      </c>
      <c r="I5" t="s">
        <v>182</v>
      </c>
      <c r="J5">
        <f>1/(1-B5)</f>
        <v>1.2244476964681505</v>
      </c>
    </row>
    <row r="6" spans="1:10" x14ac:dyDescent="0.25">
      <c r="A6" s="42" t="s">
        <v>126</v>
      </c>
      <c r="B6" s="42">
        <v>0.12280934729006453</v>
      </c>
    </row>
    <row r="7" spans="1:10" x14ac:dyDescent="0.25">
      <c r="A7" s="42" t="s">
        <v>127</v>
      </c>
      <c r="B7" s="42">
        <v>2.003221198437267</v>
      </c>
    </row>
    <row r="8" spans="1:10" ht="15.75" thickBot="1" x14ac:dyDescent="0.3">
      <c r="A8" s="43" t="s">
        <v>128</v>
      </c>
      <c r="B8" s="43">
        <v>30</v>
      </c>
    </row>
    <row r="10" spans="1:10" ht="15.75" thickBot="1" x14ac:dyDescent="0.3">
      <c r="A10" t="s">
        <v>129</v>
      </c>
    </row>
    <row r="11" spans="1:10" x14ac:dyDescent="0.25">
      <c r="A11" s="56"/>
      <c r="B11" s="56" t="s">
        <v>134</v>
      </c>
      <c r="C11" s="56" t="s">
        <v>135</v>
      </c>
      <c r="D11" s="56" t="s">
        <v>136</v>
      </c>
      <c r="E11" s="56" t="s">
        <v>137</v>
      </c>
      <c r="F11" s="56" t="s">
        <v>138</v>
      </c>
    </row>
    <row r="12" spans="1:10" x14ac:dyDescent="0.25">
      <c r="A12" s="42" t="s">
        <v>130</v>
      </c>
      <c r="B12" s="42">
        <v>2</v>
      </c>
      <c r="C12" s="42">
        <v>24.318497080218776</v>
      </c>
      <c r="D12" s="42">
        <v>12.159248540109388</v>
      </c>
      <c r="E12" s="42">
        <v>3.0300439023200352</v>
      </c>
      <c r="F12" s="42">
        <v>6.498405082701933E-2</v>
      </c>
    </row>
    <row r="13" spans="1:10" x14ac:dyDescent="0.25">
      <c r="A13" s="42" t="s">
        <v>131</v>
      </c>
      <c r="B13" s="42">
        <v>27</v>
      </c>
      <c r="C13" s="42">
        <v>108.34816958644788</v>
      </c>
      <c r="D13" s="42">
        <v>4.0128951698684396</v>
      </c>
      <c r="E13" s="42"/>
      <c r="F13" s="42"/>
    </row>
    <row r="14" spans="1:10" ht="15.75" thickBot="1" x14ac:dyDescent="0.3">
      <c r="A14" s="43" t="s">
        <v>132</v>
      </c>
      <c r="B14" s="43">
        <v>29</v>
      </c>
      <c r="C14" s="43">
        <v>132.66666666666666</v>
      </c>
      <c r="D14" s="43"/>
      <c r="E14" s="43"/>
      <c r="F14" s="43"/>
    </row>
    <row r="15" spans="1:10" ht="15.75" thickBot="1" x14ac:dyDescent="0.3"/>
    <row r="16" spans="1:10" x14ac:dyDescent="0.25">
      <c r="A16" s="56"/>
      <c r="B16" s="56" t="s">
        <v>139</v>
      </c>
      <c r="C16" s="56" t="s">
        <v>127</v>
      </c>
      <c r="D16" s="56" t="s">
        <v>140</v>
      </c>
      <c r="E16" s="56" t="s">
        <v>141</v>
      </c>
      <c r="F16" s="56" t="s">
        <v>142</v>
      </c>
      <c r="G16" s="56" t="s">
        <v>143</v>
      </c>
      <c r="H16" s="56" t="s">
        <v>144</v>
      </c>
      <c r="I16" s="56" t="s">
        <v>145</v>
      </c>
    </row>
    <row r="17" spans="1:9" x14ac:dyDescent="0.25">
      <c r="A17" s="42" t="s">
        <v>133</v>
      </c>
      <c r="B17" s="42">
        <v>7.0931808709292472</v>
      </c>
      <c r="C17" s="42">
        <v>2.7078536008745346</v>
      </c>
      <c r="D17" s="42">
        <v>2.6194846237767129</v>
      </c>
      <c r="E17" s="42">
        <v>1.4272956870752321E-2</v>
      </c>
      <c r="F17" s="42">
        <v>1.5371242184938492</v>
      </c>
      <c r="G17" s="42">
        <v>12.649237523364645</v>
      </c>
      <c r="H17" s="42">
        <v>1.5371242184938492</v>
      </c>
      <c r="I17" s="42">
        <v>12.649237523364645</v>
      </c>
    </row>
    <row r="18" spans="1:9" x14ac:dyDescent="0.25">
      <c r="A18" s="42" t="s">
        <v>110</v>
      </c>
      <c r="B18" s="42">
        <v>-0.32207322855656889</v>
      </c>
      <c r="C18" s="42">
        <v>0.14777511683037395</v>
      </c>
      <c r="D18" s="42">
        <v>-2.1794821446581283</v>
      </c>
      <c r="E18" s="42">
        <v>3.8191881606860052E-2</v>
      </c>
      <c r="F18" s="42">
        <v>-0.62528272284556974</v>
      </c>
      <c r="G18" s="42">
        <v>-1.88637342675681E-2</v>
      </c>
      <c r="H18" s="42">
        <v>-0.62528272284556974</v>
      </c>
      <c r="I18" s="42">
        <v>-1.88637342675681E-2</v>
      </c>
    </row>
    <row r="19" spans="1:9" ht="15.75" thickBot="1" x14ac:dyDescent="0.3">
      <c r="A19" s="43" t="s">
        <v>109</v>
      </c>
      <c r="B19" s="43">
        <v>0.40848503463638192</v>
      </c>
      <c r="C19" s="43">
        <v>0.2893885247354539</v>
      </c>
      <c r="D19" s="43">
        <v>1.411545378344911</v>
      </c>
      <c r="E19" s="43">
        <v>0.16950466750945242</v>
      </c>
      <c r="F19" s="43">
        <v>-0.18529117153503244</v>
      </c>
      <c r="G19" s="43">
        <v>1.0022612408077962</v>
      </c>
      <c r="H19" s="43">
        <v>-0.18529117153503244</v>
      </c>
      <c r="I19" s="43">
        <v>1.0022612408077962</v>
      </c>
    </row>
    <row r="23" spans="1:9" x14ac:dyDescent="0.25">
      <c r="A23" t="s">
        <v>148</v>
      </c>
    </row>
    <row r="24" spans="1:9" ht="15.75" thickBot="1" x14ac:dyDescent="0.3"/>
    <row r="25" spans="1:9" x14ac:dyDescent="0.25">
      <c r="A25" s="56" t="s">
        <v>149</v>
      </c>
      <c r="B25" s="56" t="s">
        <v>181</v>
      </c>
      <c r="C25" s="56" t="s">
        <v>151</v>
      </c>
    </row>
    <row r="26" spans="1:9" x14ac:dyDescent="0.25">
      <c r="A26" s="42">
        <v>1</v>
      </c>
      <c r="B26" s="42">
        <v>3.5739493525696728</v>
      </c>
      <c r="C26" s="42">
        <v>0.42605064743032717</v>
      </c>
    </row>
    <row r="27" spans="1:9" x14ac:dyDescent="0.25">
      <c r="A27" s="42">
        <v>2</v>
      </c>
      <c r="B27" s="42">
        <v>4.7709658315391881</v>
      </c>
      <c r="C27" s="42">
        <v>-0.77096583153918807</v>
      </c>
    </row>
    <row r="28" spans="1:9" x14ac:dyDescent="0.25">
      <c r="A28" s="42">
        <v>3</v>
      </c>
      <c r="B28" s="42">
        <v>5.4730854697925082</v>
      </c>
      <c r="C28" s="42">
        <v>-0.47308546979250821</v>
      </c>
    </row>
    <row r="29" spans="1:9" x14ac:dyDescent="0.25">
      <c r="A29" s="42">
        <v>4</v>
      </c>
      <c r="B29" s="42">
        <v>5.8810225387984296</v>
      </c>
      <c r="C29" s="42">
        <v>-1.8810225387984296</v>
      </c>
    </row>
    <row r="30" spans="1:9" x14ac:dyDescent="0.25">
      <c r="A30" s="42">
        <v>5</v>
      </c>
      <c r="B30" s="42">
        <v>5.3861256980822336</v>
      </c>
      <c r="C30" s="42">
        <v>3.6138743019177664</v>
      </c>
    </row>
    <row r="31" spans="1:9" x14ac:dyDescent="0.25">
      <c r="A31" s="42">
        <v>6</v>
      </c>
      <c r="B31" s="42">
        <v>5.2658626722553823</v>
      </c>
      <c r="C31" s="42">
        <v>0.73413732774461771</v>
      </c>
    </row>
    <row r="32" spans="1:9" x14ac:dyDescent="0.25">
      <c r="A32" s="42">
        <v>7</v>
      </c>
      <c r="B32" s="42">
        <v>3.9250091716963329</v>
      </c>
      <c r="C32" s="42">
        <v>-0.9250091716963329</v>
      </c>
    </row>
    <row r="33" spans="1:3" x14ac:dyDescent="0.25">
      <c r="A33" s="42">
        <v>8</v>
      </c>
      <c r="B33" s="42">
        <v>5.0066272540159433</v>
      </c>
      <c r="C33" s="42">
        <v>-3.0066272540159433</v>
      </c>
    </row>
    <row r="34" spans="1:3" x14ac:dyDescent="0.25">
      <c r="A34" s="42">
        <v>9</v>
      </c>
      <c r="B34" s="42">
        <v>5.0930390600957569</v>
      </c>
      <c r="C34" s="42">
        <v>3.9069609399042431</v>
      </c>
    </row>
    <row r="35" spans="1:3" x14ac:dyDescent="0.25">
      <c r="A35" s="42">
        <v>10</v>
      </c>
      <c r="B35" s="42">
        <v>4.3866027582959486</v>
      </c>
      <c r="C35" s="42">
        <v>-1.3866027582959486</v>
      </c>
    </row>
    <row r="36" spans="1:3" x14ac:dyDescent="0.25">
      <c r="A36" s="42">
        <v>11</v>
      </c>
      <c r="B36" s="42">
        <v>6.3233587931818498</v>
      </c>
      <c r="C36" s="42">
        <v>0.67664120681815021</v>
      </c>
    </row>
    <row r="37" spans="1:3" x14ac:dyDescent="0.25">
      <c r="A37" s="42">
        <v>12</v>
      </c>
      <c r="B37" s="42">
        <v>4.3039596501321622</v>
      </c>
      <c r="C37" s="42">
        <v>-1.3039596501321622</v>
      </c>
    </row>
    <row r="38" spans="1:3" x14ac:dyDescent="0.25">
      <c r="A38" s="42">
        <v>13</v>
      </c>
      <c r="B38" s="42">
        <v>6.1172319269056459</v>
      </c>
      <c r="C38" s="42">
        <v>0.88276807309435412</v>
      </c>
    </row>
    <row r="39" spans="1:3" x14ac:dyDescent="0.25">
      <c r="A39" s="42">
        <v>14</v>
      </c>
      <c r="B39" s="42">
        <v>5.8241452889191674</v>
      </c>
      <c r="C39" s="42">
        <v>-4.8241452889191674</v>
      </c>
    </row>
    <row r="40" spans="1:3" x14ac:dyDescent="0.25">
      <c r="A40" s="42">
        <v>15</v>
      </c>
      <c r="B40" s="42">
        <v>4.741979240969096</v>
      </c>
      <c r="C40" s="42">
        <v>-0.74197924096909595</v>
      </c>
    </row>
    <row r="41" spans="1:3" x14ac:dyDescent="0.25">
      <c r="A41" s="42">
        <v>16</v>
      </c>
      <c r="B41" s="42">
        <v>3.6308266024489337</v>
      </c>
      <c r="C41" s="42">
        <v>-1.6308266024489337</v>
      </c>
    </row>
    <row r="42" spans="1:3" x14ac:dyDescent="0.25">
      <c r="A42" s="42">
        <v>17</v>
      </c>
      <c r="B42" s="42">
        <v>5.4719895385315862</v>
      </c>
      <c r="C42" s="42">
        <v>-0.47198953853158621</v>
      </c>
    </row>
    <row r="43" spans="1:3" x14ac:dyDescent="0.25">
      <c r="A43" s="42">
        <v>18</v>
      </c>
      <c r="B43" s="42">
        <v>3.5739493525696728</v>
      </c>
      <c r="C43" s="42">
        <v>-0.57394935256967283</v>
      </c>
    </row>
    <row r="44" spans="1:3" x14ac:dyDescent="0.25">
      <c r="A44" s="42">
        <v>19</v>
      </c>
      <c r="B44" s="42">
        <v>4.5347564434319718</v>
      </c>
      <c r="C44" s="42">
        <v>2.4652435565680282</v>
      </c>
    </row>
    <row r="45" spans="1:3" x14ac:dyDescent="0.25">
      <c r="A45" s="42">
        <v>20</v>
      </c>
      <c r="B45" s="42">
        <v>4.0398596027157758</v>
      </c>
      <c r="C45" s="42">
        <v>-3.9859602715775821E-2</v>
      </c>
    </row>
    <row r="46" spans="1:3" x14ac:dyDescent="0.25">
      <c r="A46" s="42">
        <v>21</v>
      </c>
      <c r="B46" s="42">
        <v>4.7709658315391881</v>
      </c>
      <c r="C46" s="42">
        <v>-2.7709658315391881</v>
      </c>
    </row>
    <row r="47" spans="1:3" x14ac:dyDescent="0.25">
      <c r="A47" s="42">
        <v>22</v>
      </c>
      <c r="B47" s="42">
        <v>5.0930390600957569</v>
      </c>
      <c r="C47" s="42">
        <v>1.9069609399042431</v>
      </c>
    </row>
    <row r="48" spans="1:3" x14ac:dyDescent="0.25">
      <c r="A48" s="42">
        <v>23</v>
      </c>
      <c r="B48" s="42">
        <v>3.483220882943372</v>
      </c>
      <c r="C48" s="42">
        <v>1.516779117056628</v>
      </c>
    </row>
    <row r="49" spans="1:3" x14ac:dyDescent="0.25">
      <c r="A49" s="42">
        <v>24</v>
      </c>
      <c r="B49" s="42">
        <v>4.6550194692588232</v>
      </c>
      <c r="C49" s="42">
        <v>2.3449805307411768</v>
      </c>
    </row>
    <row r="50" spans="1:3" x14ac:dyDescent="0.25">
      <c r="A50" s="42">
        <v>25</v>
      </c>
      <c r="B50" s="42">
        <v>2.6367162574700576</v>
      </c>
      <c r="C50" s="42">
        <v>-0.63671625747005756</v>
      </c>
    </row>
    <row r="51" spans="1:3" x14ac:dyDescent="0.25">
      <c r="A51" s="42">
        <v>26</v>
      </c>
      <c r="B51" s="42">
        <v>3.4542342923732816</v>
      </c>
      <c r="C51" s="42">
        <v>0.54576570762671839</v>
      </c>
    </row>
    <row r="52" spans="1:3" x14ac:dyDescent="0.25">
      <c r="A52" s="42">
        <v>27</v>
      </c>
      <c r="B52" s="42">
        <v>4.3914673874728969</v>
      </c>
      <c r="C52" s="42">
        <v>2.6085326125271031</v>
      </c>
    </row>
    <row r="53" spans="1:3" x14ac:dyDescent="0.25">
      <c r="A53" s="42">
        <v>28</v>
      </c>
      <c r="B53" s="42">
        <v>3.5975233483323561</v>
      </c>
      <c r="C53" s="42">
        <v>-0.5975233483323561</v>
      </c>
    </row>
    <row r="54" spans="1:3" x14ac:dyDescent="0.25">
      <c r="A54" s="42">
        <v>29</v>
      </c>
      <c r="B54" s="42">
        <v>5.7076509610083423</v>
      </c>
      <c r="C54" s="42">
        <v>0.29234903899165765</v>
      </c>
    </row>
    <row r="55" spans="1:3" ht="15.75" thickBot="1" x14ac:dyDescent="0.3">
      <c r="A55" s="43">
        <v>30</v>
      </c>
      <c r="B55" s="43">
        <v>4.885816262558631</v>
      </c>
      <c r="C55" s="43">
        <v>0.114183737441369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workbookViewId="0">
      <selection activeCell="M3" sqref="M3"/>
    </sheetView>
  </sheetViews>
  <sheetFormatPr defaultRowHeight="15" x14ac:dyDescent="0.25"/>
  <cols>
    <col min="2" max="4" width="11.7109375" style="1" customWidth="1"/>
    <col min="5" max="5" width="10.85546875" style="1" customWidth="1"/>
    <col min="12" max="12" width="13.28515625" bestFit="1" customWidth="1"/>
    <col min="14" max="15" width="11.7109375" style="1" customWidth="1"/>
  </cols>
  <sheetData>
    <row r="2" spans="2:15" ht="15.75" thickBot="1" x14ac:dyDescent="0.3">
      <c r="B2" s="54" t="s">
        <v>111</v>
      </c>
      <c r="C2" s="54" t="s">
        <v>110</v>
      </c>
      <c r="D2" s="54" t="s">
        <v>109</v>
      </c>
      <c r="E2" s="54" t="s">
        <v>108</v>
      </c>
      <c r="L2" s="54" t="s">
        <v>175</v>
      </c>
      <c r="M2" t="s">
        <v>178</v>
      </c>
      <c r="N2" s="54" t="s">
        <v>169</v>
      </c>
      <c r="O2" s="54" t="s">
        <v>170</v>
      </c>
    </row>
    <row r="3" spans="2:15" ht="15.75" customHeight="1" thickTop="1" x14ac:dyDescent="0.25">
      <c r="B3" s="1">
        <v>4</v>
      </c>
      <c r="C3" s="53">
        <v>16</v>
      </c>
      <c r="D3" s="1">
        <v>4</v>
      </c>
      <c r="E3" s="52">
        <v>6.78</v>
      </c>
      <c r="F3" s="55"/>
      <c r="G3" s="55"/>
      <c r="H3" t="s">
        <v>119</v>
      </c>
      <c r="L3">
        <f>B3*D3</f>
        <v>16</v>
      </c>
      <c r="N3" s="1">
        <f>IF(H3="Rick",1,0)</f>
        <v>0</v>
      </c>
      <c r="O3" s="1">
        <f>IF(H3="Jane",1,0)</f>
        <v>0</v>
      </c>
    </row>
    <row r="4" spans="2:15" x14ac:dyDescent="0.25">
      <c r="B4" s="1">
        <v>4</v>
      </c>
      <c r="C4" s="53">
        <v>14.82</v>
      </c>
      <c r="D4" s="1">
        <v>6</v>
      </c>
      <c r="E4" s="52">
        <v>3.9499999999999997</v>
      </c>
      <c r="F4" s="55"/>
      <c r="G4" s="55"/>
      <c r="H4" t="s">
        <v>120</v>
      </c>
      <c r="L4">
        <f>B4*D4</f>
        <v>24</v>
      </c>
      <c r="N4" s="1">
        <f>IF(H4="Rick",1,0)</f>
        <v>0</v>
      </c>
      <c r="O4" s="1">
        <f>IF(H4="Jane",1,0)</f>
        <v>1</v>
      </c>
    </row>
    <row r="5" spans="2:15" x14ac:dyDescent="0.25">
      <c r="B5" s="1">
        <v>5</v>
      </c>
      <c r="C5" s="53">
        <v>12.64</v>
      </c>
      <c r="D5" s="1">
        <v>6</v>
      </c>
      <c r="E5" s="52">
        <v>5</v>
      </c>
      <c r="F5" s="55"/>
      <c r="G5" s="55"/>
      <c r="H5" t="s">
        <v>121</v>
      </c>
      <c r="L5">
        <f>B5*D5</f>
        <v>30</v>
      </c>
      <c r="N5" s="1">
        <f>IF(H5="Rick",1,0)</f>
        <v>1</v>
      </c>
      <c r="O5" s="1">
        <f>IF(H5="Jane",1,0)</f>
        <v>0</v>
      </c>
    </row>
    <row r="6" spans="2:15" ht="15" customHeight="1" x14ac:dyDescent="0.25">
      <c r="B6" s="1">
        <v>4</v>
      </c>
      <c r="C6" s="53">
        <v>13.91</v>
      </c>
      <c r="D6" s="1">
        <v>8</v>
      </c>
      <c r="E6" s="52">
        <v>2.64</v>
      </c>
      <c r="F6" s="55"/>
      <c r="G6" s="55"/>
      <c r="H6" t="s">
        <v>120</v>
      </c>
      <c r="L6">
        <f>B6*D6</f>
        <v>32</v>
      </c>
      <c r="N6" s="1">
        <f>IF(H6="Rick",1,0)</f>
        <v>0</v>
      </c>
      <c r="O6" s="1">
        <f>IF(H6="Jane",1,0)</f>
        <v>1</v>
      </c>
    </row>
    <row r="7" spans="2:15" x14ac:dyDescent="0.25">
      <c r="B7" s="1">
        <v>9</v>
      </c>
      <c r="C7" s="53">
        <v>12.91</v>
      </c>
      <c r="D7" s="1">
        <v>6</v>
      </c>
      <c r="E7" s="52">
        <v>5.79</v>
      </c>
      <c r="F7" s="55"/>
      <c r="G7" s="55"/>
      <c r="H7" t="s">
        <v>121</v>
      </c>
      <c r="L7">
        <f>B7*D7</f>
        <v>54</v>
      </c>
      <c r="N7" s="1">
        <f>IF(H7="Rick",1,0)</f>
        <v>1</v>
      </c>
      <c r="O7" s="1">
        <f>IF(H7="Jane",1,0)</f>
        <v>0</v>
      </c>
    </row>
    <row r="8" spans="2:15" x14ac:dyDescent="0.25">
      <c r="B8" s="1">
        <v>6</v>
      </c>
      <c r="C8" s="53">
        <v>15.82</v>
      </c>
      <c r="D8" s="1">
        <v>8</v>
      </c>
      <c r="E8" s="52">
        <v>5.45</v>
      </c>
      <c r="F8" s="55"/>
      <c r="G8" s="55"/>
      <c r="H8" t="s">
        <v>119</v>
      </c>
      <c r="L8">
        <f>B8*D8</f>
        <v>48</v>
      </c>
      <c r="N8" s="1">
        <f>IF(H8="Rick",1,0)</f>
        <v>0</v>
      </c>
      <c r="O8" s="1">
        <f>IF(H8="Jane",1,0)</f>
        <v>0</v>
      </c>
    </row>
    <row r="9" spans="2:15" ht="15" customHeight="1" x14ac:dyDescent="0.25">
      <c r="B9" s="1">
        <v>3</v>
      </c>
      <c r="C9" s="53">
        <v>14.91</v>
      </c>
      <c r="D9" s="1">
        <v>4</v>
      </c>
      <c r="E9" s="52">
        <v>5.8000000000000007</v>
      </c>
      <c r="F9" s="55"/>
      <c r="G9" s="55"/>
      <c r="H9" t="s">
        <v>119</v>
      </c>
      <c r="L9">
        <f>B9*D9</f>
        <v>12</v>
      </c>
      <c r="N9" s="1">
        <f>IF(H9="Rick",1,0)</f>
        <v>0</v>
      </c>
      <c r="O9" s="1">
        <f>IF(H9="Jane",1,0)</f>
        <v>0</v>
      </c>
    </row>
    <row r="10" spans="2:15" x14ac:dyDescent="0.25">
      <c r="B10" s="1">
        <v>2</v>
      </c>
      <c r="C10" s="53">
        <v>12.82</v>
      </c>
      <c r="D10" s="1">
        <v>5</v>
      </c>
      <c r="E10" s="52">
        <v>3.4899999999999998</v>
      </c>
      <c r="F10" s="55"/>
      <c r="G10" s="55"/>
      <c r="H10" t="s">
        <v>120</v>
      </c>
      <c r="L10">
        <f>B10*D10</f>
        <v>10</v>
      </c>
      <c r="N10" s="1">
        <f>IF(H10="Rick",1,0)</f>
        <v>0</v>
      </c>
      <c r="O10" s="1">
        <f>IF(H10="Jane",1,0)</f>
        <v>1</v>
      </c>
    </row>
    <row r="11" spans="2:15" x14ac:dyDescent="0.25">
      <c r="B11" s="1">
        <v>9</v>
      </c>
      <c r="C11" s="53">
        <v>13.82</v>
      </c>
      <c r="D11" s="1">
        <v>6</v>
      </c>
      <c r="E11" s="52">
        <v>8.3099999999999987</v>
      </c>
      <c r="F11" s="55"/>
      <c r="G11" s="55"/>
      <c r="H11" t="s">
        <v>119</v>
      </c>
      <c r="L11">
        <f>B11*D11</f>
        <v>54</v>
      </c>
      <c r="N11" s="1">
        <f>IF(H11="Rick",1,0)</f>
        <v>0</v>
      </c>
      <c r="O11" s="1">
        <f>IF(H11="Jane",1,0)</f>
        <v>0</v>
      </c>
    </row>
    <row r="12" spans="2:15" ht="15" customHeight="1" x14ac:dyDescent="0.25">
      <c r="B12" s="1">
        <v>3</v>
      </c>
      <c r="C12" s="53">
        <v>18.55</v>
      </c>
      <c r="D12" s="1">
        <v>8</v>
      </c>
      <c r="E12" s="52">
        <v>3.51</v>
      </c>
      <c r="F12" s="55"/>
      <c r="G12" s="55"/>
      <c r="H12" t="s">
        <v>119</v>
      </c>
      <c r="L12">
        <f>B12*D12</f>
        <v>24</v>
      </c>
      <c r="N12" s="1">
        <f>IF(H12="Rick",1,0)</f>
        <v>0</v>
      </c>
      <c r="O12" s="1">
        <f>IF(H12="Jane",1,0)</f>
        <v>0</v>
      </c>
    </row>
    <row r="13" spans="2:15" x14ac:dyDescent="0.25">
      <c r="B13" s="1">
        <v>7</v>
      </c>
      <c r="C13" s="53">
        <v>10</v>
      </c>
      <c r="D13" s="1">
        <v>6</v>
      </c>
      <c r="E13" s="52">
        <v>7.1199999999999992</v>
      </c>
      <c r="F13" s="55"/>
      <c r="G13" s="55"/>
      <c r="H13" t="s">
        <v>119</v>
      </c>
      <c r="L13">
        <f>B13*D13</f>
        <v>42</v>
      </c>
      <c r="N13" s="1">
        <f>IF(H13="Rick",1,0)</f>
        <v>0</v>
      </c>
      <c r="O13" s="1">
        <f>IF(H13="Jane",1,0)</f>
        <v>0</v>
      </c>
    </row>
    <row r="14" spans="2:15" x14ac:dyDescent="0.25">
      <c r="B14" s="1">
        <v>3</v>
      </c>
      <c r="C14" s="53">
        <v>16.27</v>
      </c>
      <c r="D14" s="1">
        <v>6</v>
      </c>
      <c r="E14" s="52">
        <v>3.42</v>
      </c>
      <c r="F14" s="55"/>
      <c r="G14" s="55"/>
      <c r="H14" t="s">
        <v>121</v>
      </c>
      <c r="L14">
        <f>B14*D14</f>
        <v>18</v>
      </c>
      <c r="N14" s="1">
        <f>IF(H14="Rick",1,0)</f>
        <v>1</v>
      </c>
      <c r="O14" s="1">
        <f>IF(H14="Jane",1,0)</f>
        <v>0</v>
      </c>
    </row>
    <row r="15" spans="2:15" ht="15" customHeight="1" x14ac:dyDescent="0.25">
      <c r="B15" s="1">
        <v>7</v>
      </c>
      <c r="C15" s="53">
        <v>10.64</v>
      </c>
      <c r="D15" s="1">
        <v>6</v>
      </c>
      <c r="E15" s="52">
        <v>3.76</v>
      </c>
      <c r="F15" s="55"/>
      <c r="G15" s="55"/>
      <c r="H15" t="s">
        <v>121</v>
      </c>
      <c r="L15">
        <f>B15*D15</f>
        <v>42</v>
      </c>
      <c r="N15" s="1">
        <f>IF(H15="Rick",1,0)</f>
        <v>1</v>
      </c>
      <c r="O15" s="1">
        <f>IF(H15="Jane",1,0)</f>
        <v>0</v>
      </c>
    </row>
    <row r="16" spans="2:15" x14ac:dyDescent="0.25">
      <c r="B16" s="1">
        <v>1</v>
      </c>
      <c r="C16" s="53">
        <v>11.55</v>
      </c>
      <c r="D16" s="1">
        <v>6</v>
      </c>
      <c r="E16" s="52">
        <v>3.68</v>
      </c>
      <c r="F16" s="55"/>
      <c r="G16" s="55"/>
      <c r="H16" t="s">
        <v>121</v>
      </c>
      <c r="L16">
        <f>B16*D16</f>
        <v>6</v>
      </c>
      <c r="N16" s="1">
        <f>IF(H16="Rick",1,0)</f>
        <v>1</v>
      </c>
      <c r="O16" s="1">
        <f>IF(H16="Jane",1,0)</f>
        <v>0</v>
      </c>
    </row>
    <row r="17" spans="2:15" x14ac:dyDescent="0.25">
      <c r="B17" s="1">
        <v>4</v>
      </c>
      <c r="C17" s="53">
        <v>14.91</v>
      </c>
      <c r="D17" s="1">
        <v>6</v>
      </c>
      <c r="E17" s="52">
        <v>5.1800000000000006</v>
      </c>
      <c r="F17" s="55"/>
      <c r="G17" s="55"/>
      <c r="H17" t="s">
        <v>120</v>
      </c>
      <c r="L17">
        <f>B17*D17</f>
        <v>24</v>
      </c>
      <c r="N17" s="1">
        <f>IF(H17="Rick",1,0)</f>
        <v>0</v>
      </c>
      <c r="O17" s="1">
        <f>IF(H17="Jane",1,0)</f>
        <v>1</v>
      </c>
    </row>
    <row r="18" spans="2:15" x14ac:dyDescent="0.25">
      <c r="B18" s="1">
        <v>2</v>
      </c>
      <c r="C18" s="53">
        <v>18.36</v>
      </c>
      <c r="D18" s="1">
        <v>6</v>
      </c>
      <c r="E18" s="52">
        <v>3.6</v>
      </c>
      <c r="F18" s="55"/>
      <c r="G18" s="55"/>
      <c r="H18" t="s">
        <v>121</v>
      </c>
      <c r="L18">
        <f>B18*D18</f>
        <v>12</v>
      </c>
      <c r="N18" s="1">
        <f>IF(H18="Rick",1,0)</f>
        <v>1</v>
      </c>
      <c r="O18" s="1">
        <f>IF(H18="Jane",1,0)</f>
        <v>0</v>
      </c>
    </row>
    <row r="19" spans="2:15" x14ac:dyDescent="0.25">
      <c r="B19" s="1">
        <v>5</v>
      </c>
      <c r="C19" s="53">
        <v>15.18</v>
      </c>
      <c r="D19" s="1">
        <v>8</v>
      </c>
      <c r="E19" s="52">
        <v>5.48</v>
      </c>
      <c r="F19" s="55"/>
      <c r="G19" s="55"/>
      <c r="H19" t="s">
        <v>119</v>
      </c>
      <c r="L19">
        <f>B19*D19</f>
        <v>40</v>
      </c>
      <c r="N19" s="1">
        <f>IF(H19="Rick",1,0)</f>
        <v>0</v>
      </c>
      <c r="O19" s="1">
        <f>IF(H19="Jane",1,0)</f>
        <v>0</v>
      </c>
    </row>
    <row r="20" spans="2:15" x14ac:dyDescent="0.25">
      <c r="B20" s="1">
        <v>3</v>
      </c>
      <c r="C20" s="53">
        <v>16</v>
      </c>
      <c r="D20" s="1">
        <v>4</v>
      </c>
      <c r="E20" s="52">
        <v>4.3499999999999996</v>
      </c>
      <c r="F20" s="55"/>
      <c r="G20" s="55"/>
      <c r="H20" t="s">
        <v>121</v>
      </c>
      <c r="L20">
        <f>B20*D20</f>
        <v>12</v>
      </c>
      <c r="N20" s="1">
        <f>IF(H20="Rick",1,0)</f>
        <v>1</v>
      </c>
      <c r="O20" s="1">
        <f>IF(H20="Jane",1,0)</f>
        <v>0</v>
      </c>
    </row>
    <row r="21" spans="2:15" x14ac:dyDescent="0.25">
      <c r="B21" s="1">
        <v>7</v>
      </c>
      <c r="C21" s="53">
        <v>18.09</v>
      </c>
      <c r="D21" s="1">
        <v>8</v>
      </c>
      <c r="E21" s="52">
        <v>7.72</v>
      </c>
      <c r="F21" s="55"/>
      <c r="G21" s="55"/>
      <c r="H21" t="s">
        <v>120</v>
      </c>
      <c r="L21">
        <f>B21*D21</f>
        <v>56</v>
      </c>
      <c r="N21" s="1">
        <f>IF(H21="Rick",1,0)</f>
        <v>0</v>
      </c>
      <c r="O21" s="1">
        <f>IF(H21="Jane",1,0)</f>
        <v>1</v>
      </c>
    </row>
    <row r="22" spans="2:15" x14ac:dyDescent="0.25">
      <c r="B22" s="1">
        <v>4</v>
      </c>
      <c r="C22" s="53">
        <v>17.09</v>
      </c>
      <c r="D22" s="1">
        <v>6</v>
      </c>
      <c r="E22" s="52">
        <v>3.62</v>
      </c>
      <c r="F22" s="55"/>
      <c r="G22" s="55"/>
      <c r="H22" t="s">
        <v>121</v>
      </c>
      <c r="L22">
        <f>B22*D22</f>
        <v>24</v>
      </c>
      <c r="N22" s="1">
        <f>IF(H22="Rick",1,0)</f>
        <v>1</v>
      </c>
      <c r="O22" s="1">
        <f>IF(H22="Jane",1,0)</f>
        <v>0</v>
      </c>
    </row>
    <row r="23" spans="2:15" x14ac:dyDescent="0.25">
      <c r="B23" s="1">
        <v>2</v>
      </c>
      <c r="C23" s="53">
        <v>14.82</v>
      </c>
      <c r="D23" s="1">
        <v>6</v>
      </c>
      <c r="E23" s="52">
        <v>5.78</v>
      </c>
      <c r="F23" s="55"/>
      <c r="G23" s="55"/>
      <c r="H23" t="s">
        <v>119</v>
      </c>
      <c r="L23">
        <f>B23*D23</f>
        <v>12</v>
      </c>
      <c r="N23" s="1">
        <f>IF(H23="Rick",1,0)</f>
        <v>0</v>
      </c>
      <c r="O23" s="1">
        <f>IF(H23="Jane",1,0)</f>
        <v>0</v>
      </c>
    </row>
    <row r="24" spans="2:15" x14ac:dyDescent="0.25">
      <c r="B24" s="1">
        <v>7</v>
      </c>
      <c r="C24" s="53">
        <v>13.82</v>
      </c>
      <c r="D24" s="1">
        <v>6</v>
      </c>
      <c r="E24" s="52">
        <v>6.54</v>
      </c>
      <c r="F24" s="55"/>
      <c r="G24" s="55"/>
      <c r="H24" t="s">
        <v>121</v>
      </c>
      <c r="L24">
        <f>B24*D24</f>
        <v>42</v>
      </c>
      <c r="N24" s="1">
        <f>IF(H24="Rick",1,0)</f>
        <v>1</v>
      </c>
      <c r="O24" s="1">
        <f>IF(H24="Jane",1,0)</f>
        <v>0</v>
      </c>
    </row>
    <row r="25" spans="2:15" x14ac:dyDescent="0.25">
      <c r="B25" s="1">
        <v>5</v>
      </c>
      <c r="C25" s="53">
        <v>17.55</v>
      </c>
      <c r="D25" s="1">
        <v>5</v>
      </c>
      <c r="E25" s="52">
        <v>4.92</v>
      </c>
      <c r="F25" s="55"/>
      <c r="G25" s="55"/>
      <c r="H25" t="s">
        <v>120</v>
      </c>
      <c r="L25">
        <f>B25*D25</f>
        <v>25</v>
      </c>
      <c r="N25" s="1">
        <f>IF(H25="Rick",1,0)</f>
        <v>0</v>
      </c>
      <c r="O25" s="1">
        <f>IF(H25="Jane",1,0)</f>
        <v>1</v>
      </c>
    </row>
    <row r="26" spans="2:15" x14ac:dyDescent="0.25">
      <c r="B26" s="1">
        <v>7</v>
      </c>
      <c r="C26" s="53">
        <v>15.18</v>
      </c>
      <c r="D26" s="1">
        <v>6</v>
      </c>
      <c r="E26" s="52">
        <v>6.65</v>
      </c>
      <c r="F26" s="55"/>
      <c r="G26" s="55"/>
      <c r="H26" t="s">
        <v>120</v>
      </c>
      <c r="L26">
        <f>B26*D26</f>
        <v>42</v>
      </c>
      <c r="N26" s="1">
        <f>IF(H26="Rick",1,0)</f>
        <v>0</v>
      </c>
      <c r="O26" s="1">
        <f>IF(H26="Jane",1,0)</f>
        <v>1</v>
      </c>
    </row>
    <row r="27" spans="2:15" x14ac:dyDescent="0.25">
      <c r="B27" s="1">
        <v>2</v>
      </c>
      <c r="C27" s="53">
        <v>18.91</v>
      </c>
      <c r="D27" s="1">
        <v>4</v>
      </c>
      <c r="E27" s="52">
        <v>6.19</v>
      </c>
      <c r="F27" s="55"/>
      <c r="G27" s="55"/>
      <c r="H27" t="s">
        <v>119</v>
      </c>
      <c r="L27">
        <f>B27*D27</f>
        <v>8</v>
      </c>
      <c r="N27" s="1">
        <f>IF(H27="Rick",1,0)</f>
        <v>0</v>
      </c>
      <c r="O27" s="1">
        <f>IF(H27="Jane",1,0)</f>
        <v>0</v>
      </c>
    </row>
    <row r="28" spans="2:15" x14ac:dyDescent="0.25">
      <c r="B28" s="1">
        <v>4</v>
      </c>
      <c r="C28" s="53">
        <v>17.64</v>
      </c>
      <c r="D28" s="1">
        <v>5</v>
      </c>
      <c r="E28" s="52">
        <v>5.16</v>
      </c>
      <c r="F28" s="55"/>
      <c r="G28" s="55"/>
      <c r="H28" t="s">
        <v>121</v>
      </c>
      <c r="L28">
        <f>B28*D28</f>
        <v>20</v>
      </c>
      <c r="N28" s="1">
        <f>IF(H28="Rick",1,0)</f>
        <v>1</v>
      </c>
      <c r="O28" s="1">
        <f>IF(H28="Jane",1,0)</f>
        <v>0</v>
      </c>
    </row>
    <row r="29" spans="2:15" x14ac:dyDescent="0.25">
      <c r="B29" s="1">
        <v>7</v>
      </c>
      <c r="C29" s="53">
        <v>14.73</v>
      </c>
      <c r="D29" s="1">
        <v>5</v>
      </c>
      <c r="E29" s="52">
        <v>7.9700000000000006</v>
      </c>
      <c r="F29" s="55"/>
      <c r="G29" s="55"/>
      <c r="H29" t="s">
        <v>120</v>
      </c>
      <c r="L29">
        <f>B29*D29</f>
        <v>35</v>
      </c>
      <c r="N29" s="1">
        <f>IF(H29="Rick",1,0)</f>
        <v>0</v>
      </c>
      <c r="O29" s="1">
        <f>IF(H29="Jane",1,0)</f>
        <v>1</v>
      </c>
    </row>
    <row r="30" spans="2:15" x14ac:dyDescent="0.25">
      <c r="B30" s="1">
        <v>3</v>
      </c>
      <c r="C30" s="53">
        <v>21</v>
      </c>
      <c r="D30" s="1">
        <v>8</v>
      </c>
      <c r="E30" s="52">
        <v>4.01</v>
      </c>
      <c r="F30" s="55"/>
      <c r="G30" s="55"/>
      <c r="H30" t="s">
        <v>120</v>
      </c>
      <c r="L30">
        <f>B30*D30</f>
        <v>24</v>
      </c>
      <c r="N30" s="1">
        <f>IF(H30="Rick",1,0)</f>
        <v>0</v>
      </c>
      <c r="O30" s="1">
        <f>IF(H30="Jane",1,0)</f>
        <v>1</v>
      </c>
    </row>
    <row r="31" spans="2:15" x14ac:dyDescent="0.25">
      <c r="B31" s="1">
        <v>6</v>
      </c>
      <c r="C31" s="53">
        <v>13.18</v>
      </c>
      <c r="D31" s="1">
        <v>7</v>
      </c>
      <c r="E31" s="52">
        <v>4.1099999999999994</v>
      </c>
      <c r="F31" s="55"/>
      <c r="G31" s="55"/>
      <c r="H31" t="s">
        <v>120</v>
      </c>
      <c r="L31">
        <f>B31*D31</f>
        <v>42</v>
      </c>
      <c r="N31" s="1">
        <f>IF(H31="Rick",1,0)</f>
        <v>0</v>
      </c>
      <c r="O31" s="1">
        <f>IF(H31="Jane",1,0)</f>
        <v>1</v>
      </c>
    </row>
    <row r="32" spans="2:15" x14ac:dyDescent="0.25">
      <c r="B32" s="1">
        <v>5</v>
      </c>
      <c r="C32" s="53">
        <v>17</v>
      </c>
      <c r="D32" s="1">
        <v>8</v>
      </c>
      <c r="E32" s="52">
        <v>5.75</v>
      </c>
      <c r="F32" s="55"/>
      <c r="G32" s="55"/>
      <c r="H32" t="s">
        <v>121</v>
      </c>
      <c r="L32">
        <f>B32*D32</f>
        <v>40</v>
      </c>
      <c r="N32" s="1">
        <f>IF(H32="Rick",1,0)</f>
        <v>1</v>
      </c>
      <c r="O32" s="1">
        <f>IF(H32="Jane",1,0)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F32" sqref="F32"/>
    </sheetView>
  </sheetViews>
  <sheetFormatPr defaultRowHeight="15" x14ac:dyDescent="0.25"/>
  <cols>
    <col min="1" max="1" width="18" bestFit="1" customWidth="1"/>
    <col min="2" max="2" width="19.85546875" bestFit="1" customWidth="1"/>
    <col min="3" max="3" width="14.5703125" bestFit="1" customWidth="1"/>
    <col min="4" max="4" width="29.85546875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122</v>
      </c>
    </row>
    <row r="2" spans="1:9" ht="15.75" thickBot="1" x14ac:dyDescent="0.3"/>
    <row r="3" spans="1:9" x14ac:dyDescent="0.25">
      <c r="A3" s="57" t="s">
        <v>123</v>
      </c>
      <c r="B3" s="57"/>
      <c r="D3" t="s">
        <v>157</v>
      </c>
      <c r="E3">
        <v>1</v>
      </c>
    </row>
    <row r="4" spans="1:9" x14ac:dyDescent="0.25">
      <c r="A4" s="42" t="s">
        <v>124</v>
      </c>
      <c r="B4" s="42">
        <v>0.70699807769940459</v>
      </c>
      <c r="D4" t="s">
        <v>153</v>
      </c>
      <c r="E4">
        <v>6</v>
      </c>
    </row>
    <row r="5" spans="1:9" x14ac:dyDescent="0.25">
      <c r="A5" s="42" t="s">
        <v>125</v>
      </c>
      <c r="B5" s="42">
        <v>0.49984628187065333</v>
      </c>
      <c r="D5" t="s">
        <v>154</v>
      </c>
      <c r="E5">
        <v>13.52</v>
      </c>
    </row>
    <row r="6" spans="1:9" x14ac:dyDescent="0.25">
      <c r="A6" s="42" t="s">
        <v>126</v>
      </c>
      <c r="B6" s="42">
        <v>0.4421362374711133</v>
      </c>
      <c r="D6" t="s">
        <v>155</v>
      </c>
      <c r="E6">
        <v>5</v>
      </c>
    </row>
    <row r="7" spans="1:9" x14ac:dyDescent="0.25">
      <c r="A7" s="42" t="s">
        <v>127</v>
      </c>
      <c r="B7" s="42">
        <v>1.1284299887729352</v>
      </c>
    </row>
    <row r="8" spans="1:9" ht="15.75" thickBot="1" x14ac:dyDescent="0.3">
      <c r="A8" s="43" t="s">
        <v>128</v>
      </c>
      <c r="B8" s="43">
        <v>30</v>
      </c>
      <c r="D8" t="s">
        <v>156</v>
      </c>
      <c r="E8">
        <f>B17+(B18*E4)+(B19*E5)+(B20*E6)</f>
        <v>6.1070040152730405</v>
      </c>
      <c r="F8">
        <f>SUMPRODUCT(E3:E6,B17:B20)</f>
        <v>6.1070040152730405</v>
      </c>
    </row>
    <row r="10" spans="1:9" ht="15.75" thickBot="1" x14ac:dyDescent="0.3">
      <c r="A10" t="s">
        <v>129</v>
      </c>
    </row>
    <row r="11" spans="1:9" x14ac:dyDescent="0.25">
      <c r="A11" s="56"/>
      <c r="B11" s="56" t="s">
        <v>134</v>
      </c>
      <c r="C11" s="56" t="s">
        <v>135</v>
      </c>
      <c r="D11" s="56" t="s">
        <v>136</v>
      </c>
      <c r="E11" s="56" t="s">
        <v>137</v>
      </c>
      <c r="F11" s="56" t="s">
        <v>138</v>
      </c>
    </row>
    <row r="12" spans="1:9" x14ac:dyDescent="0.25">
      <c r="A12" s="42" t="s">
        <v>130</v>
      </c>
      <c r="B12" s="42">
        <v>3</v>
      </c>
      <c r="C12" s="42">
        <v>33.086859771385761</v>
      </c>
      <c r="D12" s="42">
        <v>11.028953257128586</v>
      </c>
      <c r="E12" s="42">
        <v>8.6613394093080522</v>
      </c>
      <c r="F12" s="42">
        <v>3.7514247978675977E-4</v>
      </c>
    </row>
    <row r="13" spans="1:9" x14ac:dyDescent="0.25">
      <c r="A13" s="42" t="s">
        <v>131</v>
      </c>
      <c r="B13" s="42">
        <v>26</v>
      </c>
      <c r="C13" s="42">
        <v>33.10721022861425</v>
      </c>
      <c r="D13" s="42">
        <v>1.2733542395620865</v>
      </c>
      <c r="E13" s="42"/>
      <c r="F13" s="42"/>
    </row>
    <row r="14" spans="1:9" ht="15.75" thickBot="1" x14ac:dyDescent="0.3">
      <c r="A14" s="43" t="s">
        <v>132</v>
      </c>
      <c r="B14" s="43">
        <v>29</v>
      </c>
      <c r="C14" s="43">
        <v>66.194070000000011</v>
      </c>
      <c r="D14" s="43"/>
      <c r="E14" s="43"/>
      <c r="F14" s="43"/>
    </row>
    <row r="15" spans="1:9" ht="15.75" thickBot="1" x14ac:dyDescent="0.3"/>
    <row r="16" spans="1:9" x14ac:dyDescent="0.25">
      <c r="A16" s="56"/>
      <c r="B16" s="56" t="s">
        <v>139</v>
      </c>
      <c r="C16" s="56" t="s">
        <v>127</v>
      </c>
      <c r="D16" s="56" t="s">
        <v>140</v>
      </c>
      <c r="E16" s="56" t="s">
        <v>141</v>
      </c>
      <c r="F16" s="56" t="s">
        <v>142</v>
      </c>
      <c r="G16" s="56" t="s">
        <v>143</v>
      </c>
      <c r="H16" s="56" t="s">
        <v>144</v>
      </c>
      <c r="I16" s="56" t="s">
        <v>145</v>
      </c>
    </row>
    <row r="17" spans="1:9" x14ac:dyDescent="0.25">
      <c r="A17" s="42" t="s">
        <v>133</v>
      </c>
      <c r="B17" s="62">
        <v>3.0154018909920266</v>
      </c>
      <c r="C17" s="42">
        <v>1.7082183682369745</v>
      </c>
      <c r="D17" s="42">
        <v>1.7652320962361363</v>
      </c>
      <c r="E17" s="42">
        <v>8.9269070784166835E-2</v>
      </c>
      <c r="F17" s="42">
        <v>-0.49589125254956601</v>
      </c>
      <c r="G17" s="42">
        <v>6.5266950345336188</v>
      </c>
      <c r="H17" s="42">
        <v>-0.49589125254956601</v>
      </c>
      <c r="I17" s="42">
        <v>6.5266950345336188</v>
      </c>
    </row>
    <row r="18" spans="1:9" x14ac:dyDescent="0.25">
      <c r="A18" s="42" t="s">
        <v>111</v>
      </c>
      <c r="B18" s="62">
        <v>0.53376319090772206</v>
      </c>
      <c r="C18" s="42">
        <v>0.10840862345239122</v>
      </c>
      <c r="D18" s="42">
        <v>4.9236229915061118</v>
      </c>
      <c r="E18" s="42">
        <v>4.1109059899905737E-5</v>
      </c>
      <c r="F18" s="42">
        <v>0.31092607399858174</v>
      </c>
      <c r="G18" s="42">
        <v>0.75660030781686238</v>
      </c>
      <c r="H18" s="42">
        <v>0.31092607399858174</v>
      </c>
      <c r="I18" s="42">
        <v>0.75660030781686238</v>
      </c>
    </row>
    <row r="19" spans="1:9" x14ac:dyDescent="0.25">
      <c r="A19" s="42" t="s">
        <v>110</v>
      </c>
      <c r="B19" s="62">
        <v>0.1470130878783826</v>
      </c>
      <c r="C19" s="42">
        <v>9.0268864634492296E-2</v>
      </c>
      <c r="D19" s="42">
        <v>1.6286134590664607</v>
      </c>
      <c r="E19" s="63">
        <v>0.11545341749672802</v>
      </c>
      <c r="F19" s="42">
        <v>-3.8537220770684832E-2</v>
      </c>
      <c r="G19" s="42">
        <v>0.33256339652745004</v>
      </c>
      <c r="H19" s="42">
        <v>-3.8537220770684832E-2</v>
      </c>
      <c r="I19" s="42">
        <v>0.33256339652745004</v>
      </c>
    </row>
    <row r="20" spans="1:9" ht="15.75" thickBot="1" x14ac:dyDescent="0.3">
      <c r="A20" s="43" t="s">
        <v>109</v>
      </c>
      <c r="B20" s="70">
        <v>-0.41971879385621041</v>
      </c>
      <c r="C20" s="43">
        <v>0.16892256669930533</v>
      </c>
      <c r="D20" s="43">
        <v>-2.4846816032776777</v>
      </c>
      <c r="E20" s="43">
        <v>1.9728807942743162E-2</v>
      </c>
      <c r="F20" s="43">
        <v>-0.76694410255774681</v>
      </c>
      <c r="G20" s="43">
        <v>-7.249348515467402E-2</v>
      </c>
      <c r="H20" s="43">
        <v>-0.76694410255774681</v>
      </c>
      <c r="I20" s="43">
        <v>-7.249348515467402E-2</v>
      </c>
    </row>
    <row r="24" spans="1:9" x14ac:dyDescent="0.25">
      <c r="A24" t="s">
        <v>148</v>
      </c>
    </row>
    <row r="25" spans="1:9" ht="15.75" thickBot="1" x14ac:dyDescent="0.3"/>
    <row r="26" spans="1:9" x14ac:dyDescent="0.25">
      <c r="A26" s="56" t="s">
        <v>149</v>
      </c>
      <c r="B26" s="56" t="s">
        <v>152</v>
      </c>
      <c r="C26" s="56" t="s">
        <v>151</v>
      </c>
    </row>
    <row r="27" spans="1:9" x14ac:dyDescent="0.25">
      <c r="A27" s="42">
        <v>1</v>
      </c>
      <c r="B27" s="42">
        <v>5.8237888852521946</v>
      </c>
      <c r="C27" s="42">
        <v>0.95621111474780562</v>
      </c>
    </row>
    <row r="28" spans="1:9" x14ac:dyDescent="0.25">
      <c r="A28" s="42">
        <v>2</v>
      </c>
      <c r="B28" s="42">
        <v>4.8108758538432825</v>
      </c>
      <c r="C28" s="42">
        <v>-0.8608758538432828</v>
      </c>
    </row>
    <row r="29" spans="1:9" x14ac:dyDescent="0.25">
      <c r="A29" s="42">
        <v>3</v>
      </c>
      <c r="B29" s="42">
        <v>5.0241505131761306</v>
      </c>
      <c r="C29" s="42">
        <v>-2.4150513176130595E-2</v>
      </c>
    </row>
    <row r="30" spans="1:9" x14ac:dyDescent="0.25">
      <c r="A30" s="42">
        <v>4</v>
      </c>
      <c r="B30" s="42">
        <v>3.8376563561615336</v>
      </c>
      <c r="C30" s="42">
        <v>-1.1976563561615334</v>
      </c>
      <c r="F30" s="60" t="s">
        <v>162</v>
      </c>
    </row>
    <row r="31" spans="1:9" x14ac:dyDescent="0.25">
      <c r="A31" s="42">
        <v>5</v>
      </c>
      <c r="B31" s="42">
        <v>7.1988968105341824</v>
      </c>
      <c r="C31" s="42">
        <v>-1.4088968105341824</v>
      </c>
      <c r="F31" s="71" t="s">
        <v>163</v>
      </c>
    </row>
    <row r="32" spans="1:9" x14ac:dyDescent="0.25">
      <c r="A32" s="42">
        <v>6</v>
      </c>
      <c r="B32" s="42">
        <v>5.1859777358246895</v>
      </c>
      <c r="C32" s="42">
        <v>0.26402226417531072</v>
      </c>
    </row>
    <row r="33" spans="1:3" x14ac:dyDescent="0.25">
      <c r="A33" s="42">
        <v>7</v>
      </c>
      <c r="B33" s="42">
        <v>5.1297814285570356</v>
      </c>
      <c r="C33" s="42">
        <v>0.67021857144296515</v>
      </c>
    </row>
    <row r="34" spans="1:3" x14ac:dyDescent="0.25">
      <c r="A34" s="42">
        <v>8</v>
      </c>
      <c r="B34" s="42">
        <v>3.8690420901272837</v>
      </c>
      <c r="C34" s="42">
        <v>-0.37904209012728396</v>
      </c>
    </row>
    <row r="35" spans="1:3" x14ac:dyDescent="0.25">
      <c r="A35" s="42">
        <v>9</v>
      </c>
      <c r="B35" s="42">
        <v>7.3326787205035098</v>
      </c>
      <c r="C35" s="42">
        <v>0.97732127949648895</v>
      </c>
    </row>
    <row r="36" spans="1:3" x14ac:dyDescent="0.25">
      <c r="A36" s="42">
        <v>10</v>
      </c>
      <c r="B36" s="42">
        <v>3.9860338930095067</v>
      </c>
      <c r="C36" s="42">
        <v>-0.47603389300950694</v>
      </c>
    </row>
    <row r="37" spans="1:3" x14ac:dyDescent="0.25">
      <c r="A37" s="42">
        <v>11</v>
      </c>
      <c r="B37" s="42">
        <v>5.7035623429926448</v>
      </c>
      <c r="C37" s="42">
        <v>1.4164376570073545</v>
      </c>
    </row>
    <row r="38" spans="1:3" x14ac:dyDescent="0.25">
      <c r="A38" s="42">
        <v>12</v>
      </c>
      <c r="B38" s="42">
        <v>4.490281640359215</v>
      </c>
      <c r="C38" s="42">
        <v>-1.070281640359215</v>
      </c>
    </row>
    <row r="39" spans="1:3" x14ac:dyDescent="0.25">
      <c r="A39" s="42">
        <v>13</v>
      </c>
      <c r="B39" s="42">
        <v>5.7976507192348103</v>
      </c>
      <c r="C39" s="42">
        <v>-2.0376507192348106</v>
      </c>
    </row>
    <row r="40" spans="1:3" x14ac:dyDescent="0.25">
      <c r="A40" s="42">
        <v>14</v>
      </c>
      <c r="B40" s="42">
        <v>2.7288534837578053</v>
      </c>
      <c r="C40" s="42">
        <v>0.95114651624219482</v>
      </c>
    </row>
    <row r="41" spans="1:3" x14ac:dyDescent="0.25">
      <c r="A41" s="42">
        <v>15</v>
      </c>
      <c r="B41" s="42">
        <v>4.8241070317523365</v>
      </c>
      <c r="C41" s="42">
        <v>0.35589296824766414</v>
      </c>
    </row>
    <row r="42" spans="1:3" x14ac:dyDescent="0.25">
      <c r="A42" s="42">
        <v>16</v>
      </c>
      <c r="B42" s="42">
        <v>4.263775803117313</v>
      </c>
      <c r="C42" s="42">
        <v>-0.66377580311731288</v>
      </c>
    </row>
    <row r="43" spans="1:3" x14ac:dyDescent="0.25">
      <c r="A43" s="42">
        <v>17</v>
      </c>
      <c r="B43" s="42">
        <v>4.5581261686748018</v>
      </c>
      <c r="C43" s="42">
        <v>0.92187383132519862</v>
      </c>
    </row>
    <row r="44" spans="1:3" x14ac:dyDescent="0.25">
      <c r="A44" s="42">
        <v>18</v>
      </c>
      <c r="B44" s="42">
        <v>5.2900256943444726</v>
      </c>
      <c r="C44" s="42">
        <v>-0.94002569434447292</v>
      </c>
    </row>
    <row r="45" spans="1:3" x14ac:dyDescent="0.25">
      <c r="A45" s="42">
        <v>19</v>
      </c>
      <c r="B45" s="42">
        <v>6.0534606362163395</v>
      </c>
      <c r="C45" s="42">
        <v>1.6665393637836603</v>
      </c>
    </row>
    <row r="46" spans="1:3" x14ac:dyDescent="0.25">
      <c r="A46" s="42">
        <v>20</v>
      </c>
      <c r="B46" s="42">
        <v>5.1445955633272105</v>
      </c>
      <c r="C46" s="42">
        <v>-1.5245955633272104</v>
      </c>
    </row>
    <row r="47" spans="1:3" x14ac:dyDescent="0.25">
      <c r="A47" s="42">
        <v>21</v>
      </c>
      <c r="B47" s="42">
        <v>3.7433494720278384</v>
      </c>
      <c r="C47" s="42">
        <v>2.0366505279721618</v>
      </c>
    </row>
    <row r="48" spans="1:3" x14ac:dyDescent="0.25">
      <c r="A48" s="42">
        <v>22</v>
      </c>
      <c r="B48" s="42">
        <v>6.2651523386880656</v>
      </c>
      <c r="C48" s="42">
        <v>0.27484766131193439</v>
      </c>
    </row>
    <row r="49" spans="1:3" x14ac:dyDescent="0.25">
      <c r="A49" s="42">
        <v>23</v>
      </c>
      <c r="B49" s="42">
        <v>6.1657035685151991</v>
      </c>
      <c r="C49" s="42">
        <v>-1.2457035685151991</v>
      </c>
    </row>
    <row r="50" spans="1:3" x14ac:dyDescent="0.25">
      <c r="A50" s="42">
        <v>24</v>
      </c>
      <c r="B50" s="42">
        <v>6.4650901382026662</v>
      </c>
      <c r="C50" s="42">
        <v>0.18490986179733415</v>
      </c>
    </row>
    <row r="51" spans="1:3" x14ac:dyDescent="0.25">
      <c r="A51" s="42">
        <v>25</v>
      </c>
      <c r="B51" s="42">
        <v>5.184070589162844</v>
      </c>
      <c r="C51" s="42">
        <v>1.0059294108371564</v>
      </c>
    </row>
    <row r="52" spans="1:3" x14ac:dyDescent="0.25">
      <c r="A52" s="42">
        <v>26</v>
      </c>
      <c r="B52" s="42">
        <v>5.6451715555165318</v>
      </c>
      <c r="C52" s="42">
        <v>-0.48517155551653168</v>
      </c>
    </row>
    <row r="53" spans="1:3" x14ac:dyDescent="0.25">
      <c r="A53" s="42">
        <v>27</v>
      </c>
      <c r="B53" s="42">
        <v>6.8186530425136054</v>
      </c>
      <c r="C53" s="42">
        <v>1.1513469574863953</v>
      </c>
    </row>
    <row r="54" spans="1:3" x14ac:dyDescent="0.25">
      <c r="A54" s="42">
        <v>28</v>
      </c>
      <c r="B54" s="42">
        <v>4.3462159583115447</v>
      </c>
      <c r="C54" s="42">
        <v>-0.33621595831154494</v>
      </c>
    </row>
    <row r="55" spans="1:3" x14ac:dyDescent="0.25">
      <c r="A55" s="42">
        <v>29</v>
      </c>
      <c r="B55" s="42">
        <v>5.2175819776819701</v>
      </c>
      <c r="C55" s="42">
        <v>-1.1075819776819706</v>
      </c>
    </row>
    <row r="56" spans="1:3" ht="15.75" thickBot="1" x14ac:dyDescent="0.3">
      <c r="A56" s="43">
        <v>30</v>
      </c>
      <c r="B56" s="43">
        <v>4.8256899886134583</v>
      </c>
      <c r="C56" s="43">
        <v>0.92431001138654167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2:M22"/>
  <sheetViews>
    <sheetView workbookViewId="0">
      <selection activeCell="J28" sqref="J28"/>
    </sheetView>
  </sheetViews>
  <sheetFormatPr defaultRowHeight="15" x14ac:dyDescent="0.25"/>
  <cols>
    <col min="2" max="4" width="9.140625" style="1"/>
  </cols>
  <sheetData>
    <row r="2" spans="2:13" x14ac:dyDescent="0.25">
      <c r="B2" s="36" t="s">
        <v>105</v>
      </c>
      <c r="C2" s="36" t="s">
        <v>59</v>
      </c>
      <c r="D2" s="36" t="s">
        <v>61</v>
      </c>
      <c r="G2" s="41" t="s">
        <v>105</v>
      </c>
      <c r="H2" s="41" t="s">
        <v>59</v>
      </c>
      <c r="I2" s="41" t="s">
        <v>61</v>
      </c>
      <c r="J2" s="38"/>
      <c r="K2" s="41" t="s">
        <v>105</v>
      </c>
      <c r="L2" s="41" t="s">
        <v>59</v>
      </c>
      <c r="M2" s="41" t="s">
        <v>61</v>
      </c>
    </row>
    <row r="3" spans="2:13" x14ac:dyDescent="0.25">
      <c r="B3" s="1">
        <v>1</v>
      </c>
      <c r="C3" s="37">
        <v>74</v>
      </c>
      <c r="D3" s="1">
        <v>154</v>
      </c>
      <c r="G3" s="39">
        <v>1</v>
      </c>
      <c r="H3" s="40">
        <v>74</v>
      </c>
      <c r="I3" s="39">
        <v>154</v>
      </c>
      <c r="J3" s="38"/>
      <c r="K3" s="39">
        <v>11</v>
      </c>
      <c r="L3" s="40">
        <v>73</v>
      </c>
      <c r="M3" s="39">
        <v>160</v>
      </c>
    </row>
    <row r="4" spans="2:13" x14ac:dyDescent="0.25">
      <c r="B4" s="1">
        <v>2</v>
      </c>
      <c r="C4" s="37">
        <v>79</v>
      </c>
      <c r="D4" s="1">
        <v>156</v>
      </c>
      <c r="G4" s="39">
        <v>2</v>
      </c>
      <c r="H4" s="40">
        <v>79</v>
      </c>
      <c r="I4" s="39">
        <v>156</v>
      </c>
      <c r="J4" s="38"/>
      <c r="K4" s="39">
        <v>12</v>
      </c>
      <c r="L4" s="40">
        <v>64</v>
      </c>
      <c r="M4" s="39">
        <v>140</v>
      </c>
    </row>
    <row r="5" spans="2:13" x14ac:dyDescent="0.25">
      <c r="B5" s="1">
        <v>3</v>
      </c>
      <c r="C5" s="37">
        <v>55</v>
      </c>
      <c r="D5" s="1">
        <v>134</v>
      </c>
      <c r="G5" s="39">
        <v>3</v>
      </c>
      <c r="H5" s="40">
        <v>55</v>
      </c>
      <c r="I5" s="39">
        <v>134</v>
      </c>
      <c r="J5" s="38"/>
      <c r="K5" s="39">
        <v>13</v>
      </c>
      <c r="L5" s="40">
        <v>86</v>
      </c>
      <c r="M5" s="39">
        <v>206</v>
      </c>
    </row>
    <row r="6" spans="2:13" x14ac:dyDescent="0.25">
      <c r="B6" s="1">
        <v>4</v>
      </c>
      <c r="C6" s="37">
        <v>50</v>
      </c>
      <c r="D6" s="1">
        <v>139</v>
      </c>
      <c r="G6" s="39">
        <v>4</v>
      </c>
      <c r="H6" s="40">
        <v>50</v>
      </c>
      <c r="I6" s="39">
        <v>139</v>
      </c>
      <c r="J6" s="38"/>
      <c r="K6" s="39">
        <v>14</v>
      </c>
      <c r="L6" s="40">
        <v>61</v>
      </c>
      <c r="M6" s="39">
        <v>133</v>
      </c>
    </row>
    <row r="7" spans="2:13" x14ac:dyDescent="0.25">
      <c r="B7" s="1">
        <v>5</v>
      </c>
      <c r="C7" s="37">
        <v>81</v>
      </c>
      <c r="D7" s="1">
        <v>203</v>
      </c>
      <c r="G7" s="39">
        <v>5</v>
      </c>
      <c r="H7" s="40">
        <v>81</v>
      </c>
      <c r="I7" s="39">
        <v>203</v>
      </c>
      <c r="J7" s="38"/>
      <c r="K7" s="39">
        <v>15</v>
      </c>
      <c r="L7" s="40">
        <v>65</v>
      </c>
      <c r="M7" s="39">
        <v>144</v>
      </c>
    </row>
    <row r="8" spans="2:13" x14ac:dyDescent="0.25">
      <c r="B8" s="1">
        <v>6</v>
      </c>
      <c r="C8" s="37">
        <v>48</v>
      </c>
      <c r="D8" s="1">
        <v>127</v>
      </c>
      <c r="G8" s="39">
        <v>6</v>
      </c>
      <c r="H8" s="40">
        <v>48</v>
      </c>
      <c r="I8" s="39">
        <v>127</v>
      </c>
      <c r="J8" s="38"/>
      <c r="K8" s="39">
        <v>16</v>
      </c>
      <c r="L8" s="40">
        <v>52</v>
      </c>
      <c r="M8" s="39">
        <v>134</v>
      </c>
    </row>
    <row r="9" spans="2:13" x14ac:dyDescent="0.25">
      <c r="B9" s="1">
        <v>7</v>
      </c>
      <c r="C9" s="37">
        <v>78</v>
      </c>
      <c r="D9" s="1">
        <v>144</v>
      </c>
      <c r="G9" s="39">
        <v>7</v>
      </c>
      <c r="H9" s="40">
        <v>78</v>
      </c>
      <c r="I9" s="39">
        <v>144</v>
      </c>
      <c r="J9" s="38"/>
      <c r="K9" s="39">
        <v>17</v>
      </c>
      <c r="L9" s="40">
        <v>71</v>
      </c>
      <c r="M9" s="39">
        <v>186</v>
      </c>
    </row>
    <row r="10" spans="2:13" x14ac:dyDescent="0.25">
      <c r="B10" s="1">
        <v>8</v>
      </c>
      <c r="C10" s="37">
        <v>58</v>
      </c>
      <c r="D10" s="1">
        <v>132</v>
      </c>
      <c r="G10" s="39">
        <v>8</v>
      </c>
      <c r="H10" s="40">
        <v>58</v>
      </c>
      <c r="I10" s="39">
        <v>132</v>
      </c>
      <c r="J10" s="38"/>
      <c r="K10" s="39">
        <v>18</v>
      </c>
      <c r="L10" s="40">
        <v>47</v>
      </c>
      <c r="M10" s="39">
        <v>138</v>
      </c>
    </row>
    <row r="11" spans="2:13" x14ac:dyDescent="0.25">
      <c r="B11" s="1">
        <v>9</v>
      </c>
      <c r="C11" s="37">
        <v>79</v>
      </c>
      <c r="D11" s="1">
        <v>172</v>
      </c>
      <c r="G11" s="39">
        <v>9</v>
      </c>
      <c r="H11" s="40">
        <v>79</v>
      </c>
      <c r="I11" s="39">
        <v>172</v>
      </c>
      <c r="J11" s="38"/>
      <c r="K11" s="39">
        <v>19</v>
      </c>
      <c r="L11" s="40">
        <v>92</v>
      </c>
      <c r="M11" s="39">
        <v>200</v>
      </c>
    </row>
    <row r="12" spans="2:13" x14ac:dyDescent="0.25">
      <c r="B12" s="1">
        <v>10</v>
      </c>
      <c r="C12" s="37">
        <v>74</v>
      </c>
      <c r="D12" s="1">
        <v>182</v>
      </c>
      <c r="G12" s="39">
        <v>10</v>
      </c>
      <c r="H12" s="40">
        <v>74</v>
      </c>
      <c r="I12" s="39">
        <v>182</v>
      </c>
      <c r="J12" s="38"/>
      <c r="K12" s="39">
        <v>20</v>
      </c>
      <c r="L12" s="40">
        <v>63</v>
      </c>
      <c r="M12" s="39">
        <v>155</v>
      </c>
    </row>
    <row r="13" spans="2:13" x14ac:dyDescent="0.25">
      <c r="B13" s="1">
        <v>11</v>
      </c>
      <c r="C13" s="37">
        <v>73</v>
      </c>
      <c r="D13" s="1">
        <v>160</v>
      </c>
    </row>
    <row r="14" spans="2:13" x14ac:dyDescent="0.25">
      <c r="B14" s="1">
        <v>12</v>
      </c>
      <c r="C14" s="37">
        <v>64</v>
      </c>
      <c r="D14" s="1">
        <v>140</v>
      </c>
    </row>
    <row r="15" spans="2:13" x14ac:dyDescent="0.25">
      <c r="B15" s="1">
        <v>13</v>
      </c>
      <c r="C15" s="37">
        <v>86</v>
      </c>
      <c r="D15" s="1">
        <v>206</v>
      </c>
    </row>
    <row r="16" spans="2:13" x14ac:dyDescent="0.25">
      <c r="B16" s="1">
        <v>14</v>
      </c>
      <c r="C16" s="37">
        <v>61</v>
      </c>
      <c r="D16" s="1">
        <v>133</v>
      </c>
    </row>
    <row r="17" spans="2:4" x14ac:dyDescent="0.25">
      <c r="B17" s="1">
        <v>15</v>
      </c>
      <c r="C17" s="37">
        <v>65</v>
      </c>
      <c r="D17" s="1">
        <v>144</v>
      </c>
    </row>
    <row r="18" spans="2:4" x14ac:dyDescent="0.25">
      <c r="B18" s="1">
        <v>16</v>
      </c>
      <c r="C18" s="37">
        <v>52</v>
      </c>
      <c r="D18" s="1">
        <v>134</v>
      </c>
    </row>
    <row r="19" spans="2:4" x14ac:dyDescent="0.25">
      <c r="B19" s="1">
        <v>17</v>
      </c>
      <c r="C19" s="37">
        <v>71</v>
      </c>
      <c r="D19" s="1">
        <v>186</v>
      </c>
    </row>
    <row r="20" spans="2:4" x14ac:dyDescent="0.25">
      <c r="B20" s="1">
        <v>18</v>
      </c>
      <c r="C20" s="37">
        <v>47</v>
      </c>
      <c r="D20" s="1">
        <v>138</v>
      </c>
    </row>
    <row r="21" spans="2:4" x14ac:dyDescent="0.25">
      <c r="B21" s="1">
        <v>19</v>
      </c>
      <c r="C21" s="37">
        <v>92</v>
      </c>
      <c r="D21" s="1">
        <v>200</v>
      </c>
    </row>
    <row r="22" spans="2:4" x14ac:dyDescent="0.25">
      <c r="B22" s="1">
        <v>20</v>
      </c>
      <c r="C22" s="37">
        <v>63</v>
      </c>
      <c r="D22" s="1">
        <v>155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C3:H33"/>
  <sheetViews>
    <sheetView topLeftCell="A2" workbookViewId="0">
      <selection activeCell="K13" sqref="K13"/>
    </sheetView>
  </sheetViews>
  <sheetFormatPr defaultRowHeight="15" x14ac:dyDescent="0.25"/>
  <cols>
    <col min="1" max="2" width="10.5703125" customWidth="1"/>
    <col min="3" max="6" width="9.140625" style="1"/>
    <col min="247" max="248" width="10.5703125" customWidth="1"/>
    <col min="249" max="254" width="11.42578125" customWidth="1"/>
  </cols>
  <sheetData>
    <row r="3" spans="3:8" x14ac:dyDescent="0.25">
      <c r="C3" s="2" t="s">
        <v>58</v>
      </c>
      <c r="D3" s="2" t="s">
        <v>59</v>
      </c>
      <c r="E3" s="24" t="s">
        <v>60</v>
      </c>
      <c r="F3" s="2" t="s">
        <v>61</v>
      </c>
      <c r="H3" s="23"/>
    </row>
    <row r="4" spans="3:8" x14ac:dyDescent="0.25">
      <c r="C4" s="1">
        <v>1</v>
      </c>
      <c r="D4" s="22">
        <v>53.3</v>
      </c>
      <c r="E4" s="25">
        <v>3.45</v>
      </c>
      <c r="F4" s="1">
        <v>266</v>
      </c>
    </row>
    <row r="5" spans="3:8" x14ac:dyDescent="0.25">
      <c r="C5" s="1">
        <v>2</v>
      </c>
      <c r="D5" s="22">
        <v>50.2</v>
      </c>
      <c r="E5" s="25">
        <v>3.45</v>
      </c>
      <c r="F5" s="1">
        <v>291</v>
      </c>
      <c r="H5" s="42"/>
    </row>
    <row r="6" spans="3:8" x14ac:dyDescent="0.25">
      <c r="C6" s="1">
        <v>3</v>
      </c>
      <c r="D6" s="22">
        <v>52.1</v>
      </c>
      <c r="E6" s="25">
        <v>3.45</v>
      </c>
      <c r="F6" s="1">
        <v>209</v>
      </c>
      <c r="H6" s="42"/>
    </row>
    <row r="7" spans="3:8" x14ac:dyDescent="0.25">
      <c r="C7" s="1">
        <v>4</v>
      </c>
      <c r="D7" s="22">
        <v>56.4</v>
      </c>
      <c r="E7" s="25">
        <v>3.5</v>
      </c>
      <c r="F7" s="1">
        <v>224</v>
      </c>
      <c r="H7" s="42"/>
    </row>
    <row r="8" spans="3:8" x14ac:dyDescent="0.25">
      <c r="C8" s="1">
        <v>5</v>
      </c>
      <c r="D8" s="22">
        <v>68.5</v>
      </c>
      <c r="E8" s="25">
        <v>3.5</v>
      </c>
      <c r="F8" s="1">
        <v>175</v>
      </c>
      <c r="H8" s="42"/>
    </row>
    <row r="9" spans="3:8" x14ac:dyDescent="0.25">
      <c r="C9" s="1">
        <v>6</v>
      </c>
      <c r="D9" s="22">
        <v>52.1</v>
      </c>
      <c r="E9" s="25">
        <v>3.5</v>
      </c>
      <c r="F9" s="1">
        <v>235</v>
      </c>
      <c r="H9" s="42"/>
    </row>
    <row r="10" spans="3:8" x14ac:dyDescent="0.25">
      <c r="C10" s="1">
        <v>7</v>
      </c>
      <c r="D10" s="22">
        <v>57.3</v>
      </c>
      <c r="E10" s="25">
        <v>3.55</v>
      </c>
      <c r="F10" s="1">
        <v>201</v>
      </c>
      <c r="H10" s="42"/>
    </row>
    <row r="11" spans="3:8" x14ac:dyDescent="0.25">
      <c r="C11" s="1">
        <v>8</v>
      </c>
      <c r="D11" s="22">
        <v>53.4</v>
      </c>
      <c r="E11" s="25">
        <v>3.55</v>
      </c>
      <c r="F11" s="1">
        <v>160</v>
      </c>
      <c r="H11" s="42"/>
    </row>
    <row r="12" spans="3:8" x14ac:dyDescent="0.25">
      <c r="C12" s="1">
        <v>9</v>
      </c>
      <c r="D12" s="22">
        <v>54.1</v>
      </c>
      <c r="E12" s="25">
        <v>3.5999999999999996</v>
      </c>
      <c r="F12" s="1">
        <v>201</v>
      </c>
      <c r="H12" s="42"/>
    </row>
    <row r="13" spans="3:8" x14ac:dyDescent="0.25">
      <c r="C13" s="1">
        <v>10</v>
      </c>
      <c r="D13" s="22">
        <v>48.6</v>
      </c>
      <c r="E13" s="25">
        <v>3.5999999999999996</v>
      </c>
      <c r="F13" s="1">
        <v>125</v>
      </c>
      <c r="H13" s="42"/>
    </row>
    <row r="14" spans="3:8" x14ac:dyDescent="0.25">
      <c r="C14" s="1">
        <v>11</v>
      </c>
      <c r="D14" s="22">
        <v>47.9</v>
      </c>
      <c r="E14" s="25">
        <v>3.5999999999999996</v>
      </c>
      <c r="F14" s="1">
        <v>205</v>
      </c>
      <c r="H14" s="42"/>
    </row>
    <row r="15" spans="3:8" x14ac:dyDescent="0.25">
      <c r="C15" s="1">
        <v>12</v>
      </c>
      <c r="D15" s="22">
        <v>56.2</v>
      </c>
      <c r="E15" s="25">
        <v>3.5999999999999996</v>
      </c>
      <c r="F15" s="1">
        <v>129</v>
      </c>
      <c r="H15" s="42"/>
    </row>
    <row r="16" spans="3:8" x14ac:dyDescent="0.25">
      <c r="C16" s="1">
        <v>13</v>
      </c>
      <c r="D16" s="22">
        <v>60.1</v>
      </c>
      <c r="E16" s="25">
        <v>3.5999999999999996</v>
      </c>
      <c r="F16" s="1">
        <v>176</v>
      </c>
      <c r="H16" s="42"/>
    </row>
    <row r="17" spans="3:8" x14ac:dyDescent="0.25">
      <c r="C17" s="1">
        <v>14</v>
      </c>
      <c r="D17" s="22">
        <v>60.8</v>
      </c>
      <c r="E17" s="25">
        <v>3.5999999999999996</v>
      </c>
      <c r="F17" s="1">
        <v>111</v>
      </c>
      <c r="H17" s="42"/>
    </row>
    <row r="18" spans="3:8" x14ac:dyDescent="0.25">
      <c r="C18" s="1">
        <v>15</v>
      </c>
      <c r="D18" s="22">
        <v>51.9</v>
      </c>
      <c r="E18" s="25">
        <v>3.5999999999999996</v>
      </c>
      <c r="F18" s="1">
        <v>177</v>
      </c>
      <c r="H18" s="42"/>
    </row>
    <row r="19" spans="3:8" x14ac:dyDescent="0.25">
      <c r="C19" s="1">
        <v>16</v>
      </c>
      <c r="D19" s="22">
        <v>59</v>
      </c>
      <c r="E19" s="25">
        <v>3.6499999999999995</v>
      </c>
      <c r="F19" s="1">
        <v>97</v>
      </c>
      <c r="H19" s="42"/>
    </row>
    <row r="20" spans="3:8" x14ac:dyDescent="0.25">
      <c r="C20" s="1">
        <v>17</v>
      </c>
      <c r="D20" s="22">
        <v>53.2</v>
      </c>
      <c r="E20" s="25">
        <v>3.6999999999999993</v>
      </c>
      <c r="F20" s="1">
        <v>192</v>
      </c>
      <c r="H20" s="42"/>
    </row>
    <row r="21" spans="3:8" x14ac:dyDescent="0.25">
      <c r="C21" s="1">
        <v>18</v>
      </c>
      <c r="D21" s="22">
        <v>62.5</v>
      </c>
      <c r="E21" s="25">
        <v>3.7499999999999991</v>
      </c>
      <c r="F21" s="1">
        <v>57</v>
      </c>
      <c r="H21" s="42"/>
    </row>
    <row r="22" spans="3:8" x14ac:dyDescent="0.25">
      <c r="C22" s="1">
        <v>19</v>
      </c>
      <c r="D22" s="22">
        <v>39.4</v>
      </c>
      <c r="E22" s="25">
        <v>3.7499999999999991</v>
      </c>
      <c r="F22" s="1">
        <v>142</v>
      </c>
      <c r="H22" s="42"/>
    </row>
    <row r="23" spans="3:8" x14ac:dyDescent="0.25">
      <c r="C23" s="1">
        <v>20</v>
      </c>
      <c r="D23" s="22">
        <v>50.5</v>
      </c>
      <c r="E23" s="25">
        <v>3.7499999999999991</v>
      </c>
      <c r="F23" s="1">
        <v>81</v>
      </c>
      <c r="H23" s="42"/>
    </row>
    <row r="24" spans="3:8" x14ac:dyDescent="0.25">
      <c r="C24" s="1">
        <v>21</v>
      </c>
      <c r="D24" s="22">
        <v>45</v>
      </c>
      <c r="E24" s="25">
        <v>3.7499999999999991</v>
      </c>
      <c r="F24" s="1">
        <v>146</v>
      </c>
      <c r="H24" s="42"/>
    </row>
    <row r="25" spans="3:8" x14ac:dyDescent="0.25">
      <c r="C25" s="1">
        <v>22</v>
      </c>
      <c r="D25" s="22">
        <v>62.9</v>
      </c>
      <c r="E25" s="25">
        <v>3.7499999999999991</v>
      </c>
      <c r="F25" s="1">
        <v>70</v>
      </c>
      <c r="H25" s="42"/>
    </row>
    <row r="26" spans="3:8" x14ac:dyDescent="0.25">
      <c r="C26" s="1">
        <v>23</v>
      </c>
      <c r="D26" s="22">
        <v>57.1</v>
      </c>
      <c r="E26" s="25">
        <v>3.7499999999999991</v>
      </c>
      <c r="F26" s="1">
        <v>124</v>
      </c>
      <c r="H26" s="42"/>
    </row>
    <row r="27" spans="3:8" x14ac:dyDescent="0.25">
      <c r="C27" s="1">
        <v>24</v>
      </c>
      <c r="D27" s="22">
        <v>66.2</v>
      </c>
      <c r="E27" s="25">
        <v>3.7999999999999989</v>
      </c>
      <c r="F27" s="1">
        <v>53</v>
      </c>
      <c r="H27" s="42"/>
    </row>
    <row r="28" spans="3:8" x14ac:dyDescent="0.25">
      <c r="C28" s="1">
        <v>25</v>
      </c>
      <c r="D28" s="22">
        <v>47.2</v>
      </c>
      <c r="E28" s="25">
        <v>3.8499999999999988</v>
      </c>
      <c r="F28" s="1">
        <v>140</v>
      </c>
      <c r="H28" s="42"/>
    </row>
    <row r="29" spans="3:8" x14ac:dyDescent="0.25">
      <c r="C29" s="1">
        <v>26</v>
      </c>
      <c r="D29" s="22">
        <v>41.5</v>
      </c>
      <c r="E29" s="25">
        <v>3.8499999999999988</v>
      </c>
      <c r="F29" s="1">
        <v>69</v>
      </c>
      <c r="H29" s="42"/>
    </row>
    <row r="30" spans="3:8" x14ac:dyDescent="0.25">
      <c r="C30" s="1">
        <v>27</v>
      </c>
      <c r="D30" s="22">
        <v>52.4</v>
      </c>
      <c r="E30" s="25">
        <v>3.8499999999999988</v>
      </c>
      <c r="F30" s="1">
        <v>98</v>
      </c>
      <c r="H30" s="42"/>
    </row>
    <row r="31" spans="3:8" x14ac:dyDescent="0.25">
      <c r="C31" s="1">
        <v>28</v>
      </c>
      <c r="D31" s="22">
        <v>50.7</v>
      </c>
      <c r="E31" s="25">
        <v>3.8499999999999988</v>
      </c>
      <c r="F31" s="1">
        <v>75</v>
      </c>
      <c r="H31" s="42"/>
    </row>
    <row r="32" spans="3:8" x14ac:dyDescent="0.25">
      <c r="C32" s="1">
        <v>29</v>
      </c>
      <c r="D32" s="22">
        <v>46.2</v>
      </c>
      <c r="E32" s="25">
        <v>3.8999999999999986</v>
      </c>
      <c r="F32" s="1">
        <v>93</v>
      </c>
      <c r="H32" s="42"/>
    </row>
    <row r="33" spans="3:8" ht="15.75" thickBot="1" x14ac:dyDescent="0.3">
      <c r="C33" s="1">
        <v>30</v>
      </c>
      <c r="D33" s="22">
        <v>45.3</v>
      </c>
      <c r="E33" s="25">
        <v>3.8999999999999986</v>
      </c>
      <c r="F33" s="1">
        <v>83</v>
      </c>
      <c r="H33" s="4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1:T32"/>
  <sheetViews>
    <sheetView workbookViewId="0">
      <selection activeCell="L17" sqref="L17"/>
    </sheetView>
  </sheetViews>
  <sheetFormatPr defaultRowHeight="15" x14ac:dyDescent="0.25"/>
  <cols>
    <col min="1" max="1" width="6" customWidth="1"/>
    <col min="2" max="2" width="5.5703125" customWidth="1"/>
    <col min="3" max="3" width="13.28515625" customWidth="1"/>
    <col min="4" max="6" width="9.140625" style="26"/>
    <col min="7" max="7" width="9.140625" style="1"/>
  </cols>
  <sheetData>
    <row r="1" spans="2:20" ht="15.75" thickBot="1" x14ac:dyDescent="0.3"/>
    <row r="2" spans="2:20" ht="15.75" thickBot="1" x14ac:dyDescent="0.3">
      <c r="C2" t="s">
        <v>70</v>
      </c>
      <c r="D2" s="26" t="s">
        <v>71</v>
      </c>
      <c r="E2" s="26" t="s">
        <v>72</v>
      </c>
      <c r="F2" s="26" t="s">
        <v>73</v>
      </c>
      <c r="G2" s="1" t="s">
        <v>74</v>
      </c>
      <c r="I2" s="27" t="s">
        <v>71</v>
      </c>
      <c r="J2" s="28" t="s">
        <v>72</v>
      </c>
      <c r="K2" s="28" t="s">
        <v>73</v>
      </c>
      <c r="L2" s="29" t="s">
        <v>74</v>
      </c>
      <c r="M2" s="27" t="s">
        <v>71</v>
      </c>
      <c r="N2" s="28" t="s">
        <v>72</v>
      </c>
      <c r="O2" s="28" t="s">
        <v>73</v>
      </c>
      <c r="P2" s="29" t="s">
        <v>74</v>
      </c>
      <c r="Q2" s="27" t="s">
        <v>71</v>
      </c>
      <c r="R2" s="28" t="s">
        <v>72</v>
      </c>
      <c r="S2" s="28" t="s">
        <v>73</v>
      </c>
      <c r="T2" s="29" t="s">
        <v>74</v>
      </c>
    </row>
    <row r="3" spans="2:20" ht="15.75" thickTop="1" x14ac:dyDescent="0.25">
      <c r="B3">
        <v>1</v>
      </c>
      <c r="C3" t="s">
        <v>75</v>
      </c>
      <c r="D3" s="26">
        <v>32.305999999999997</v>
      </c>
      <c r="E3" s="26">
        <v>15.478999999999999</v>
      </c>
      <c r="F3" s="26">
        <v>5.0030000000000001</v>
      </c>
      <c r="G3" s="1">
        <v>99</v>
      </c>
      <c r="I3" s="30">
        <v>32.305999999999997</v>
      </c>
      <c r="J3" s="31">
        <v>15.478999999999999</v>
      </c>
      <c r="K3" s="31">
        <v>5.0030000000000001</v>
      </c>
      <c r="L3" s="32">
        <v>99</v>
      </c>
      <c r="M3" s="30">
        <v>35.158999999999999</v>
      </c>
      <c r="N3" s="31">
        <v>21.832999999999998</v>
      </c>
      <c r="O3" s="31">
        <v>2.488</v>
      </c>
      <c r="P3" s="32">
        <v>104</v>
      </c>
      <c r="Q3" s="30">
        <v>22.213000000000001</v>
      </c>
      <c r="R3" s="31">
        <v>15.574999999999999</v>
      </c>
      <c r="S3" s="31">
        <v>4.4279999999999999</v>
      </c>
      <c r="T3" s="32">
        <v>74</v>
      </c>
    </row>
    <row r="4" spans="2:20" x14ac:dyDescent="0.25">
      <c r="B4">
        <v>2</v>
      </c>
      <c r="C4" t="s">
        <v>76</v>
      </c>
      <c r="D4" s="26">
        <v>18.736999999999998</v>
      </c>
      <c r="E4" s="26">
        <v>18.474</v>
      </c>
      <c r="F4" s="26">
        <v>3</v>
      </c>
      <c r="G4" s="1">
        <v>80</v>
      </c>
      <c r="I4" s="30">
        <v>18.736999999999998</v>
      </c>
      <c r="J4" s="31">
        <v>18.474</v>
      </c>
      <c r="K4" s="31">
        <v>3</v>
      </c>
      <c r="L4" s="32">
        <v>80</v>
      </c>
      <c r="M4" s="30">
        <v>24.36</v>
      </c>
      <c r="N4" s="31">
        <v>15.013999999999999</v>
      </c>
      <c r="O4" s="31">
        <v>4.55</v>
      </c>
      <c r="P4" s="32">
        <v>62</v>
      </c>
      <c r="Q4" s="30">
        <v>33.017000000000003</v>
      </c>
      <c r="R4" s="31">
        <v>23.62</v>
      </c>
      <c r="S4" s="31">
        <v>3.4580000000000002</v>
      </c>
      <c r="T4" s="32">
        <v>106</v>
      </c>
    </row>
    <row r="5" spans="2:20" x14ac:dyDescent="0.25">
      <c r="B5">
        <v>3</v>
      </c>
      <c r="C5" t="s">
        <v>77</v>
      </c>
      <c r="D5" s="26">
        <v>34.826999999999998</v>
      </c>
      <c r="E5" s="26">
        <v>16.756</v>
      </c>
      <c r="F5" s="26">
        <v>6.25</v>
      </c>
      <c r="G5" s="1">
        <v>103</v>
      </c>
      <c r="I5" s="30">
        <v>34.826999999999998</v>
      </c>
      <c r="J5" s="31">
        <v>16.756</v>
      </c>
      <c r="K5" s="31">
        <v>6.25</v>
      </c>
      <c r="L5" s="32">
        <v>103</v>
      </c>
      <c r="M5" s="30">
        <v>18.774999999999999</v>
      </c>
      <c r="N5" s="31">
        <v>4.1859999999999999</v>
      </c>
      <c r="O5" s="31">
        <v>6.9</v>
      </c>
      <c r="P5" s="32">
        <v>72</v>
      </c>
      <c r="Q5" s="30">
        <v>22.266999999999999</v>
      </c>
      <c r="R5" s="31">
        <v>17.867999999999999</v>
      </c>
      <c r="S5" s="31">
        <v>5.25</v>
      </c>
      <c r="T5" s="32">
        <v>99</v>
      </c>
    </row>
    <row r="6" spans="2:20" x14ac:dyDescent="0.25">
      <c r="B6">
        <v>4</v>
      </c>
      <c r="C6" t="s">
        <v>78</v>
      </c>
      <c r="D6" s="26">
        <v>35.706000000000003</v>
      </c>
      <c r="E6" s="26">
        <v>10.375999999999999</v>
      </c>
      <c r="F6" s="26">
        <v>7.0919999999999996</v>
      </c>
      <c r="G6" s="1">
        <v>96</v>
      </c>
      <c r="I6" s="30">
        <v>35.706000000000003</v>
      </c>
      <c r="J6" s="31">
        <v>10.375999999999999</v>
      </c>
      <c r="K6" s="31">
        <v>7.0919999999999996</v>
      </c>
      <c r="L6" s="32">
        <v>96</v>
      </c>
      <c r="M6" s="30">
        <v>36.405000000000001</v>
      </c>
      <c r="N6" s="31">
        <v>16.587</v>
      </c>
      <c r="O6" s="31">
        <v>2.6429999999999998</v>
      </c>
      <c r="P6" s="32">
        <v>98</v>
      </c>
      <c r="Q6" s="30">
        <v>35.261000000000003</v>
      </c>
      <c r="R6" s="31">
        <v>17.670000000000002</v>
      </c>
      <c r="S6" s="31">
        <v>5.6849999999999996</v>
      </c>
      <c r="T6" s="32">
        <v>106</v>
      </c>
    </row>
    <row r="7" spans="2:20" x14ac:dyDescent="0.25">
      <c r="B7">
        <v>5</v>
      </c>
      <c r="C7" t="s">
        <v>79</v>
      </c>
      <c r="D7" s="26">
        <v>27.253</v>
      </c>
      <c r="E7" s="26">
        <v>11.145</v>
      </c>
      <c r="F7" s="26">
        <v>6.8250000000000002</v>
      </c>
      <c r="G7" s="1">
        <v>94</v>
      </c>
      <c r="I7" s="30">
        <v>27.253</v>
      </c>
      <c r="J7" s="31">
        <v>11.145</v>
      </c>
      <c r="K7" s="31">
        <v>6.8250000000000002</v>
      </c>
      <c r="L7" s="32">
        <v>94</v>
      </c>
      <c r="M7" s="30">
        <v>32.061</v>
      </c>
      <c r="N7" s="31">
        <v>17.396999999999998</v>
      </c>
      <c r="O7" s="31">
        <v>8.3000000000000007</v>
      </c>
      <c r="P7" s="32">
        <v>86</v>
      </c>
      <c r="Q7" s="30">
        <v>36.362000000000002</v>
      </c>
      <c r="R7" s="31">
        <v>18.292999999999999</v>
      </c>
      <c r="S7" s="31">
        <v>4</v>
      </c>
      <c r="T7" s="32">
        <v>105</v>
      </c>
    </row>
    <row r="8" spans="2:20" x14ac:dyDescent="0.25">
      <c r="B8">
        <v>6</v>
      </c>
      <c r="C8" t="s">
        <v>80</v>
      </c>
      <c r="D8" s="26">
        <v>32.915999999999997</v>
      </c>
      <c r="E8" s="26">
        <v>20.439</v>
      </c>
      <c r="F8" s="26">
        <v>6.3330000000000002</v>
      </c>
      <c r="G8" s="1">
        <v>91</v>
      </c>
      <c r="I8" s="30">
        <v>32.915999999999997</v>
      </c>
      <c r="J8" s="31">
        <v>20.439</v>
      </c>
      <c r="K8" s="31">
        <v>6.3330000000000002</v>
      </c>
      <c r="L8" s="32">
        <v>91</v>
      </c>
      <c r="M8" s="30">
        <v>33.484000000000002</v>
      </c>
      <c r="N8" s="31">
        <v>23.198</v>
      </c>
      <c r="O8" s="31">
        <v>3.75</v>
      </c>
      <c r="P8" s="32">
        <v>96</v>
      </c>
      <c r="Q8" s="30">
        <v>19.577999999999999</v>
      </c>
      <c r="R8" s="31">
        <v>10.97</v>
      </c>
      <c r="S8" s="31">
        <v>5.05</v>
      </c>
      <c r="T8" s="32">
        <v>87</v>
      </c>
    </row>
    <row r="9" spans="2:20" x14ac:dyDescent="0.25">
      <c r="B9">
        <v>7</v>
      </c>
      <c r="C9" t="s">
        <v>81</v>
      </c>
      <c r="D9" s="26">
        <v>30.613</v>
      </c>
      <c r="E9" s="26">
        <v>21.614999999999998</v>
      </c>
      <c r="F9" s="26">
        <v>2.1</v>
      </c>
      <c r="G9" s="1">
        <v>97</v>
      </c>
      <c r="I9" s="30">
        <v>30.613</v>
      </c>
      <c r="J9" s="31">
        <v>21.614999999999998</v>
      </c>
      <c r="K9" s="31">
        <v>2.1</v>
      </c>
      <c r="L9" s="32">
        <v>97</v>
      </c>
      <c r="M9" s="30">
        <v>33.213999999999999</v>
      </c>
      <c r="N9" s="31">
        <v>13.317</v>
      </c>
      <c r="O9" s="31">
        <v>4.2510000000000003</v>
      </c>
      <c r="P9" s="32">
        <v>99</v>
      </c>
      <c r="Q9" s="30">
        <v>32.923000000000002</v>
      </c>
      <c r="R9" s="31">
        <v>16.166</v>
      </c>
      <c r="S9" s="31">
        <v>3.3079999999999998</v>
      </c>
      <c r="T9" s="32">
        <v>103</v>
      </c>
    </row>
    <row r="10" spans="2:20" x14ac:dyDescent="0.25">
      <c r="B10">
        <v>8</v>
      </c>
      <c r="C10" t="s">
        <v>82</v>
      </c>
      <c r="D10" s="26">
        <v>34.924999999999997</v>
      </c>
      <c r="E10" s="26">
        <v>9.93</v>
      </c>
      <c r="F10" s="26">
        <v>2.105</v>
      </c>
      <c r="G10" s="1">
        <v>68</v>
      </c>
      <c r="I10" s="30">
        <v>34.924999999999997</v>
      </c>
      <c r="J10" s="31">
        <v>9.93</v>
      </c>
      <c r="K10" s="31">
        <v>2.105</v>
      </c>
      <c r="L10" s="32">
        <v>68</v>
      </c>
      <c r="M10" s="30">
        <v>34.374000000000002</v>
      </c>
      <c r="N10" s="31">
        <v>16.975000000000001</v>
      </c>
      <c r="O10" s="31">
        <v>6.7</v>
      </c>
      <c r="P10" s="32">
        <v>81</v>
      </c>
      <c r="Q10" s="30">
        <v>24.34</v>
      </c>
      <c r="R10" s="31">
        <v>16.681999999999999</v>
      </c>
      <c r="S10" s="31">
        <v>7.7450000000000001</v>
      </c>
      <c r="T10" s="32">
        <v>85</v>
      </c>
    </row>
    <row r="11" spans="2:20" x14ac:dyDescent="0.25">
      <c r="B11">
        <v>9</v>
      </c>
      <c r="C11" t="s">
        <v>83</v>
      </c>
      <c r="D11" s="26">
        <v>24.533999999999999</v>
      </c>
      <c r="E11" s="26">
        <v>12.417999999999999</v>
      </c>
      <c r="F11" s="26">
        <v>1.6950000000000001</v>
      </c>
      <c r="G11" s="1">
        <v>81</v>
      </c>
      <c r="I11" s="30">
        <v>24.533999999999999</v>
      </c>
      <c r="J11" s="31">
        <v>12.417999999999999</v>
      </c>
      <c r="K11" s="31">
        <v>1.6950000000000001</v>
      </c>
      <c r="L11" s="32">
        <v>81</v>
      </c>
      <c r="M11" s="30">
        <v>17.408000000000001</v>
      </c>
      <c r="N11" s="31">
        <v>12.965</v>
      </c>
      <c r="O11" s="31">
        <v>5.1790000000000003</v>
      </c>
      <c r="P11" s="32">
        <v>73</v>
      </c>
      <c r="Q11" s="30">
        <v>29.704999999999998</v>
      </c>
      <c r="R11" s="31">
        <v>24.376000000000001</v>
      </c>
      <c r="S11" s="31">
        <v>6.2279999999999998</v>
      </c>
      <c r="T11" s="32">
        <v>117</v>
      </c>
    </row>
    <row r="12" spans="2:20" ht="15.75" thickBot="1" x14ac:dyDescent="0.3">
      <c r="B12">
        <v>10</v>
      </c>
      <c r="C12" t="s">
        <v>84</v>
      </c>
      <c r="D12" s="26">
        <v>31.475999999999999</v>
      </c>
      <c r="E12" s="26">
        <v>10.805</v>
      </c>
      <c r="F12" s="26">
        <v>4.2</v>
      </c>
      <c r="G12" s="1">
        <v>95</v>
      </c>
      <c r="I12" s="33">
        <v>31.475999999999999</v>
      </c>
      <c r="J12" s="34">
        <v>10.805</v>
      </c>
      <c r="K12" s="34">
        <v>4.2</v>
      </c>
      <c r="L12" s="35">
        <v>95</v>
      </c>
      <c r="M12" s="33">
        <v>34.673999999999999</v>
      </c>
      <c r="N12" s="34">
        <v>12.72</v>
      </c>
      <c r="O12" s="34">
        <v>7.9960000000000004</v>
      </c>
      <c r="P12" s="35">
        <v>93</v>
      </c>
      <c r="Q12" s="33">
        <v>37.451000000000001</v>
      </c>
      <c r="R12" s="34">
        <v>20.071000000000002</v>
      </c>
      <c r="S12" s="34">
        <v>2.3570000000000002</v>
      </c>
      <c r="T12" s="35">
        <v>107</v>
      </c>
    </row>
    <row r="13" spans="2:20" x14ac:dyDescent="0.25">
      <c r="B13">
        <v>11</v>
      </c>
      <c r="C13" t="s">
        <v>85</v>
      </c>
      <c r="D13" s="26">
        <v>35.158999999999999</v>
      </c>
      <c r="E13" s="26">
        <v>21.832999999999998</v>
      </c>
      <c r="F13" s="26">
        <v>2.488</v>
      </c>
      <c r="G13" s="1">
        <v>104</v>
      </c>
    </row>
    <row r="14" spans="2:20" x14ac:dyDescent="0.25">
      <c r="B14">
        <v>12</v>
      </c>
      <c r="C14" t="s">
        <v>86</v>
      </c>
      <c r="D14" s="26">
        <v>24.36</v>
      </c>
      <c r="E14" s="26">
        <v>15.013999999999999</v>
      </c>
      <c r="F14" s="26">
        <v>4.55</v>
      </c>
      <c r="G14" s="1">
        <v>62</v>
      </c>
    </row>
    <row r="15" spans="2:20" x14ac:dyDescent="0.25">
      <c r="B15">
        <v>13</v>
      </c>
      <c r="C15" t="s">
        <v>87</v>
      </c>
      <c r="D15" s="26">
        <v>18.774999999999999</v>
      </c>
      <c r="E15" s="26">
        <v>4.1859999999999999</v>
      </c>
      <c r="F15" s="26">
        <v>6.9</v>
      </c>
      <c r="G15" s="1">
        <v>72</v>
      </c>
    </row>
    <row r="16" spans="2:20" x14ac:dyDescent="0.25">
      <c r="B16">
        <v>14</v>
      </c>
      <c r="C16" t="s">
        <v>88</v>
      </c>
      <c r="D16" s="26">
        <v>36.405000000000001</v>
      </c>
      <c r="E16" s="26">
        <v>16.587</v>
      </c>
      <c r="F16" s="26">
        <v>2.6429999999999998</v>
      </c>
      <c r="G16" s="1">
        <v>98</v>
      </c>
    </row>
    <row r="17" spans="2:7" x14ac:dyDescent="0.25">
      <c r="B17">
        <v>15</v>
      </c>
      <c r="C17" t="s">
        <v>89</v>
      </c>
      <c r="D17" s="26">
        <v>32.061</v>
      </c>
      <c r="E17" s="26">
        <v>17.396999999999998</v>
      </c>
      <c r="F17" s="26">
        <v>8.3000000000000007</v>
      </c>
      <c r="G17" s="1">
        <v>86</v>
      </c>
    </row>
    <row r="18" spans="2:7" x14ac:dyDescent="0.25">
      <c r="B18">
        <v>16</v>
      </c>
      <c r="C18" t="s">
        <v>90</v>
      </c>
      <c r="D18" s="26">
        <v>33.484000000000002</v>
      </c>
      <c r="E18" s="26">
        <v>23.198</v>
      </c>
      <c r="F18" s="26">
        <v>3.75</v>
      </c>
      <c r="G18" s="1">
        <v>96</v>
      </c>
    </row>
    <row r="19" spans="2:7" x14ac:dyDescent="0.25">
      <c r="B19">
        <v>17</v>
      </c>
      <c r="C19" t="s">
        <v>91</v>
      </c>
      <c r="D19" s="26">
        <v>33.213999999999999</v>
      </c>
      <c r="E19" s="26">
        <v>13.317</v>
      </c>
      <c r="F19" s="26">
        <v>4.2510000000000003</v>
      </c>
      <c r="G19" s="1">
        <v>99</v>
      </c>
    </row>
    <row r="20" spans="2:7" x14ac:dyDescent="0.25">
      <c r="B20">
        <v>18</v>
      </c>
      <c r="C20" t="s">
        <v>92</v>
      </c>
      <c r="D20" s="26">
        <v>34.374000000000002</v>
      </c>
      <c r="E20" s="26">
        <v>16.975000000000001</v>
      </c>
      <c r="F20" s="26">
        <v>6.7</v>
      </c>
      <c r="G20" s="1">
        <v>81</v>
      </c>
    </row>
    <row r="21" spans="2:7" x14ac:dyDescent="0.25">
      <c r="B21">
        <v>19</v>
      </c>
      <c r="C21" t="s">
        <v>93</v>
      </c>
      <c r="D21" s="26">
        <v>17.408000000000001</v>
      </c>
      <c r="E21" s="26">
        <v>12.965</v>
      </c>
      <c r="F21" s="26">
        <v>5.1790000000000003</v>
      </c>
      <c r="G21" s="1">
        <v>73</v>
      </c>
    </row>
    <row r="22" spans="2:7" x14ac:dyDescent="0.25">
      <c r="B22">
        <v>20</v>
      </c>
      <c r="C22" t="s">
        <v>94</v>
      </c>
      <c r="D22" s="26">
        <v>34.673999999999999</v>
      </c>
      <c r="E22" s="26">
        <v>12.72</v>
      </c>
      <c r="F22" s="26">
        <v>7.9960000000000004</v>
      </c>
      <c r="G22" s="1">
        <v>93</v>
      </c>
    </row>
    <row r="23" spans="2:7" x14ac:dyDescent="0.25">
      <c r="B23">
        <v>21</v>
      </c>
      <c r="C23" t="s">
        <v>95</v>
      </c>
      <c r="D23" s="26">
        <v>22.213000000000001</v>
      </c>
      <c r="E23" s="26">
        <v>15.574999999999999</v>
      </c>
      <c r="F23" s="26">
        <v>4.4279999999999999</v>
      </c>
      <c r="G23" s="1">
        <v>74</v>
      </c>
    </row>
    <row r="24" spans="2:7" x14ac:dyDescent="0.25">
      <c r="B24">
        <v>22</v>
      </c>
      <c r="C24" t="s">
        <v>96</v>
      </c>
      <c r="D24" s="26">
        <v>33.017000000000003</v>
      </c>
      <c r="E24" s="26">
        <v>23.62</v>
      </c>
      <c r="F24" s="26">
        <v>3.4580000000000002</v>
      </c>
      <c r="G24" s="1">
        <v>106</v>
      </c>
    </row>
    <row r="25" spans="2:7" x14ac:dyDescent="0.25">
      <c r="B25">
        <v>23</v>
      </c>
      <c r="C25" t="s">
        <v>97</v>
      </c>
      <c r="D25" s="26">
        <v>22.266999999999999</v>
      </c>
      <c r="E25" s="26">
        <v>17.867999999999999</v>
      </c>
      <c r="F25" s="26">
        <v>5.25</v>
      </c>
      <c r="G25" s="1">
        <v>99</v>
      </c>
    </row>
    <row r="26" spans="2:7" x14ac:dyDescent="0.25">
      <c r="B26">
        <v>24</v>
      </c>
      <c r="C26" t="s">
        <v>98</v>
      </c>
      <c r="D26" s="26">
        <v>35.261000000000003</v>
      </c>
      <c r="E26" s="26">
        <v>17.670000000000002</v>
      </c>
      <c r="F26" s="26">
        <v>5.6849999999999996</v>
      </c>
      <c r="G26" s="1">
        <v>106</v>
      </c>
    </row>
    <row r="27" spans="2:7" x14ac:dyDescent="0.25">
      <c r="B27">
        <v>25</v>
      </c>
      <c r="C27" t="s">
        <v>99</v>
      </c>
      <c r="D27" s="26">
        <v>36.362000000000002</v>
      </c>
      <c r="E27" s="26">
        <v>18.292999999999999</v>
      </c>
      <c r="F27" s="26">
        <v>4</v>
      </c>
      <c r="G27" s="1">
        <v>105</v>
      </c>
    </row>
    <row r="28" spans="2:7" x14ac:dyDescent="0.25">
      <c r="B28">
        <v>26</v>
      </c>
      <c r="C28" t="s">
        <v>100</v>
      </c>
      <c r="D28" s="26">
        <v>19.577999999999999</v>
      </c>
      <c r="E28" s="26">
        <v>10.97</v>
      </c>
      <c r="F28" s="26">
        <v>5.05</v>
      </c>
      <c r="G28" s="1">
        <v>87</v>
      </c>
    </row>
    <row r="29" spans="2:7" x14ac:dyDescent="0.25">
      <c r="B29">
        <v>27</v>
      </c>
      <c r="C29" t="s">
        <v>101</v>
      </c>
      <c r="D29" s="26">
        <v>32.923000000000002</v>
      </c>
      <c r="E29" s="26">
        <v>16.166</v>
      </c>
      <c r="F29" s="26">
        <v>3.3079999999999998</v>
      </c>
      <c r="G29" s="1">
        <v>103</v>
      </c>
    </row>
    <row r="30" spans="2:7" x14ac:dyDescent="0.25">
      <c r="B30">
        <v>28</v>
      </c>
      <c r="C30" t="s">
        <v>102</v>
      </c>
      <c r="D30" s="26">
        <v>24.34</v>
      </c>
      <c r="E30" s="26">
        <v>16.681999999999999</v>
      </c>
      <c r="F30" s="26">
        <v>7.7450000000000001</v>
      </c>
      <c r="G30" s="1">
        <v>85</v>
      </c>
    </row>
    <row r="31" spans="2:7" x14ac:dyDescent="0.25">
      <c r="B31">
        <v>29</v>
      </c>
      <c r="C31" t="s">
        <v>103</v>
      </c>
      <c r="D31" s="26">
        <v>29.704999999999998</v>
      </c>
      <c r="E31" s="26">
        <v>24.376000000000001</v>
      </c>
      <c r="F31" s="26">
        <v>6.2279999999999998</v>
      </c>
      <c r="G31" s="1">
        <v>117</v>
      </c>
    </row>
    <row r="32" spans="2:7" x14ac:dyDescent="0.25">
      <c r="B32">
        <v>30</v>
      </c>
      <c r="C32" t="s">
        <v>104</v>
      </c>
      <c r="D32" s="26">
        <v>37.451000000000001</v>
      </c>
      <c r="E32" s="26">
        <v>20.071000000000002</v>
      </c>
      <c r="F32" s="26">
        <v>2.3570000000000002</v>
      </c>
      <c r="G32" s="1">
        <v>107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3:N24"/>
  <sheetViews>
    <sheetView workbookViewId="0">
      <selection activeCell="I22" sqref="I22"/>
    </sheetView>
  </sheetViews>
  <sheetFormatPr defaultRowHeight="15" x14ac:dyDescent="0.25"/>
  <cols>
    <col min="2" max="2" width="9.140625" style="1"/>
    <col min="3" max="3" width="11.140625" style="1" customWidth="1"/>
    <col min="4" max="4" width="13.28515625" customWidth="1"/>
    <col min="6" max="6" width="10.5703125" customWidth="1"/>
    <col min="7" max="7" width="5.85546875" customWidth="1"/>
    <col min="8" max="8" width="10" customWidth="1"/>
    <col min="9" max="9" width="13" customWidth="1"/>
    <col min="10" max="10" width="10.28515625" style="1" customWidth="1"/>
    <col min="11" max="11" width="7.42578125" customWidth="1"/>
    <col min="12" max="12" width="10.5703125" customWidth="1"/>
    <col min="13" max="13" width="12.28515625" customWidth="1"/>
    <col min="14" max="14" width="9.7109375" style="1" customWidth="1"/>
  </cols>
  <sheetData>
    <row r="3" spans="1:14" ht="15.75" thickBot="1" x14ac:dyDescent="0.3"/>
    <row r="4" spans="1:14" ht="33" customHeight="1" thickBot="1" x14ac:dyDescent="0.3">
      <c r="A4" s="18"/>
      <c r="B4" s="18" t="s">
        <v>1</v>
      </c>
      <c r="C4" s="18" t="s">
        <v>7</v>
      </c>
      <c r="D4" s="18" t="s">
        <v>4</v>
      </c>
      <c r="E4" s="18" t="s">
        <v>2</v>
      </c>
      <c r="F4" s="44"/>
      <c r="G4" s="15" t="s">
        <v>1</v>
      </c>
      <c r="H4" s="16" t="s">
        <v>3</v>
      </c>
      <c r="I4" s="16" t="s">
        <v>4</v>
      </c>
      <c r="J4" s="17" t="s">
        <v>5</v>
      </c>
      <c r="K4" s="16" t="s">
        <v>1</v>
      </c>
      <c r="L4" s="16" t="s">
        <v>6</v>
      </c>
      <c r="M4" s="16" t="s">
        <v>4</v>
      </c>
      <c r="N4" s="17" t="s">
        <v>2</v>
      </c>
    </row>
    <row r="5" spans="1:14" x14ac:dyDescent="0.25">
      <c r="B5">
        <v>1</v>
      </c>
      <c r="C5">
        <v>0.33</v>
      </c>
      <c r="D5">
        <v>105.82565954604999</v>
      </c>
      <c r="E5" s="1">
        <v>16</v>
      </c>
      <c r="F5" s="45"/>
      <c r="G5" s="3">
        <v>1</v>
      </c>
      <c r="H5" s="4">
        <v>0.33</v>
      </c>
      <c r="I5" s="12">
        <v>105.82565954604999</v>
      </c>
      <c r="J5" s="5">
        <v>16</v>
      </c>
      <c r="K5" s="4">
        <v>11</v>
      </c>
      <c r="L5" s="4">
        <v>0.06</v>
      </c>
      <c r="M5" s="12">
        <v>89.36452787818007</v>
      </c>
      <c r="N5" s="5">
        <v>13.6</v>
      </c>
    </row>
    <row r="6" spans="1:14" x14ac:dyDescent="0.25">
      <c r="B6">
        <v>2</v>
      </c>
      <c r="C6">
        <v>0.48</v>
      </c>
      <c r="D6">
        <v>85.41918323351841</v>
      </c>
      <c r="E6" s="1">
        <v>6.8</v>
      </c>
      <c r="F6" s="45"/>
      <c r="G6" s="6">
        <v>2</v>
      </c>
      <c r="H6" s="7">
        <v>0.48</v>
      </c>
      <c r="I6" s="13">
        <v>85.41918323351841</v>
      </c>
      <c r="J6" s="8">
        <v>6.8</v>
      </c>
      <c r="K6" s="7">
        <v>12</v>
      </c>
      <c r="L6" s="7">
        <v>3.22</v>
      </c>
      <c r="M6" s="13">
        <v>84.516255828475579</v>
      </c>
      <c r="N6" s="8">
        <v>16.7</v>
      </c>
    </row>
    <row r="7" spans="1:14" x14ac:dyDescent="0.25">
      <c r="B7">
        <v>3</v>
      </c>
      <c r="C7">
        <v>1.4</v>
      </c>
      <c r="D7">
        <v>60.737252238541139</v>
      </c>
      <c r="E7" s="1">
        <v>11.7</v>
      </c>
      <c r="F7" s="45"/>
      <c r="G7" s="6">
        <v>3</v>
      </c>
      <c r="H7" s="7">
        <v>1.4</v>
      </c>
      <c r="I7" s="13">
        <v>60.737252238541139</v>
      </c>
      <c r="J7" s="8">
        <v>11.7</v>
      </c>
      <c r="K7" s="7">
        <v>13</v>
      </c>
      <c r="L7" s="7">
        <v>5.67</v>
      </c>
      <c r="M7" s="13">
        <v>113.89329809343263</v>
      </c>
      <c r="N7" s="8">
        <v>22</v>
      </c>
    </row>
    <row r="8" spans="1:14" x14ac:dyDescent="0.25">
      <c r="B8">
        <v>4</v>
      </c>
      <c r="C8">
        <v>0.69</v>
      </c>
      <c r="D8">
        <v>85.681788463127489</v>
      </c>
      <c r="E8" s="1">
        <v>12.5</v>
      </c>
      <c r="F8" s="45"/>
      <c r="G8" s="6">
        <v>4</v>
      </c>
      <c r="H8" s="7">
        <v>0.69</v>
      </c>
      <c r="I8" s="13">
        <v>85.681788463127489</v>
      </c>
      <c r="J8" s="8">
        <v>12.5</v>
      </c>
      <c r="K8" s="7">
        <v>14</v>
      </c>
      <c r="L8" s="7">
        <v>5.35</v>
      </c>
      <c r="M8" s="13">
        <v>80.505301192695782</v>
      </c>
      <c r="N8" s="8">
        <v>23</v>
      </c>
    </row>
    <row r="9" spans="1:14" x14ac:dyDescent="0.25">
      <c r="B9">
        <v>5</v>
      </c>
      <c r="C9">
        <v>3.02</v>
      </c>
      <c r="D9">
        <v>63.02352415367308</v>
      </c>
      <c r="E9" s="1">
        <v>14.9</v>
      </c>
      <c r="F9" s="45"/>
      <c r="G9" s="6">
        <v>5</v>
      </c>
      <c r="H9" s="7">
        <v>3.02</v>
      </c>
      <c r="I9" s="13">
        <v>63.02352415367308</v>
      </c>
      <c r="J9" s="8">
        <v>14.9</v>
      </c>
      <c r="K9" s="7">
        <v>15</v>
      </c>
      <c r="L9" s="7">
        <v>3.01</v>
      </c>
      <c r="M9" s="13">
        <v>45.804975634786331</v>
      </c>
      <c r="N9" s="8">
        <v>13</v>
      </c>
    </row>
    <row r="10" spans="1:14" x14ac:dyDescent="0.25">
      <c r="B10">
        <v>6</v>
      </c>
      <c r="C10">
        <v>4.29</v>
      </c>
      <c r="D10">
        <v>51.923894587154287</v>
      </c>
      <c r="E10" s="1">
        <v>11.4</v>
      </c>
      <c r="F10" s="45"/>
      <c r="G10" s="6">
        <v>6</v>
      </c>
      <c r="H10" s="7">
        <v>4.29</v>
      </c>
      <c r="I10" s="13">
        <v>51.923894587154287</v>
      </c>
      <c r="J10" s="8">
        <v>11.4</v>
      </c>
      <c r="K10" s="7">
        <v>16</v>
      </c>
      <c r="L10" s="7">
        <v>4.68</v>
      </c>
      <c r="M10" s="13">
        <v>83.156242023507559</v>
      </c>
      <c r="N10" s="8">
        <v>16.399999999999999</v>
      </c>
    </row>
    <row r="11" spans="1:14" x14ac:dyDescent="0.25">
      <c r="B11">
        <v>7</v>
      </c>
      <c r="C11">
        <v>0.39</v>
      </c>
      <c r="D11">
        <v>77.549913152299908</v>
      </c>
      <c r="E11" s="1">
        <v>14.8</v>
      </c>
      <c r="F11" s="45"/>
      <c r="G11" s="6">
        <v>7</v>
      </c>
      <c r="H11" s="7">
        <v>0.39</v>
      </c>
      <c r="I11" s="13">
        <v>77.549913152299908</v>
      </c>
      <c r="J11" s="8">
        <v>14.8</v>
      </c>
      <c r="K11" s="7">
        <v>17</v>
      </c>
      <c r="L11" s="7">
        <v>0.98</v>
      </c>
      <c r="M11" s="13">
        <v>70.531027133020174</v>
      </c>
      <c r="N11" s="8">
        <v>13.5</v>
      </c>
    </row>
    <row r="12" spans="1:14" x14ac:dyDescent="0.25">
      <c r="B12">
        <v>8</v>
      </c>
      <c r="C12">
        <v>4.21</v>
      </c>
      <c r="D12">
        <v>78.277759326298366</v>
      </c>
      <c r="E12" s="1">
        <v>17</v>
      </c>
      <c r="F12" s="45"/>
      <c r="G12" s="6">
        <v>8</v>
      </c>
      <c r="H12" s="7">
        <v>4.21</v>
      </c>
      <c r="I12" s="13">
        <v>78.277759326298366</v>
      </c>
      <c r="J12" s="8">
        <v>17</v>
      </c>
      <c r="K12" s="7">
        <v>18</v>
      </c>
      <c r="L12" s="7">
        <v>4.51</v>
      </c>
      <c r="M12" s="13">
        <v>98.850056841632281</v>
      </c>
      <c r="N12" s="8">
        <v>18.399999999999999</v>
      </c>
    </row>
    <row r="13" spans="1:14" x14ac:dyDescent="0.25">
      <c r="B13">
        <v>9</v>
      </c>
      <c r="C13">
        <v>0.76</v>
      </c>
      <c r="D13">
        <v>47.250888634966621</v>
      </c>
      <c r="E13" s="1">
        <v>14.2</v>
      </c>
      <c r="F13" s="45"/>
      <c r="G13" s="6">
        <v>9</v>
      </c>
      <c r="H13" s="7">
        <v>0.76</v>
      </c>
      <c r="I13" s="13">
        <v>47.250888634966621</v>
      </c>
      <c r="J13" s="8">
        <v>14.2</v>
      </c>
      <c r="K13" s="7">
        <v>19</v>
      </c>
      <c r="L13" s="7">
        <v>3.31</v>
      </c>
      <c r="M13" s="13">
        <v>49.892568739077873</v>
      </c>
      <c r="N13" s="8">
        <v>18.100000000000001</v>
      </c>
    </row>
    <row r="14" spans="1:14" ht="15.75" thickBot="1" x14ac:dyDescent="0.3">
      <c r="B14">
        <v>10</v>
      </c>
      <c r="C14">
        <v>5.08</v>
      </c>
      <c r="D14">
        <v>107.70258096984607</v>
      </c>
      <c r="E14" s="1">
        <v>24.2</v>
      </c>
      <c r="F14" s="45"/>
      <c r="G14" s="9">
        <v>10</v>
      </c>
      <c r="H14" s="10">
        <v>5.08</v>
      </c>
      <c r="I14" s="14">
        <v>107.70258096984607</v>
      </c>
      <c r="J14" s="11">
        <v>24.2</v>
      </c>
      <c r="K14" s="10">
        <v>20</v>
      </c>
      <c r="L14" s="10">
        <v>2.37</v>
      </c>
      <c r="M14" s="14">
        <v>46.227814546900824</v>
      </c>
      <c r="N14" s="11">
        <v>18</v>
      </c>
    </row>
    <row r="15" spans="1:14" x14ac:dyDescent="0.25">
      <c r="B15">
        <v>11</v>
      </c>
      <c r="C15">
        <v>0.06</v>
      </c>
      <c r="D15">
        <v>89.36452787818007</v>
      </c>
      <c r="E15" s="1">
        <v>13.6</v>
      </c>
      <c r="F15" s="45"/>
    </row>
    <row r="16" spans="1:14" x14ac:dyDescent="0.25">
      <c r="B16">
        <v>12</v>
      </c>
      <c r="C16">
        <v>3.22</v>
      </c>
      <c r="D16">
        <v>84.516255828475579</v>
      </c>
      <c r="E16" s="1">
        <v>16.7</v>
      </c>
      <c r="F16" s="45"/>
    </row>
    <row r="17" spans="2:6" x14ac:dyDescent="0.25">
      <c r="B17">
        <v>13</v>
      </c>
      <c r="C17">
        <v>5.67</v>
      </c>
      <c r="D17">
        <v>113.89329809343263</v>
      </c>
      <c r="E17" s="1">
        <v>22</v>
      </c>
      <c r="F17" s="45"/>
    </row>
    <row r="18" spans="2:6" x14ac:dyDescent="0.25">
      <c r="B18">
        <v>14</v>
      </c>
      <c r="C18">
        <v>5.35</v>
      </c>
      <c r="D18">
        <v>80.505301192695782</v>
      </c>
      <c r="E18" s="1">
        <v>23</v>
      </c>
      <c r="F18" s="45"/>
    </row>
    <row r="19" spans="2:6" x14ac:dyDescent="0.25">
      <c r="B19">
        <v>15</v>
      </c>
      <c r="C19">
        <v>3.01</v>
      </c>
      <c r="D19">
        <v>45.804975634786331</v>
      </c>
      <c r="E19" s="1">
        <v>13</v>
      </c>
      <c r="F19" s="45"/>
    </row>
    <row r="20" spans="2:6" x14ac:dyDescent="0.25">
      <c r="B20">
        <v>16</v>
      </c>
      <c r="C20">
        <v>4.68</v>
      </c>
      <c r="D20">
        <v>83.156242023507559</v>
      </c>
      <c r="E20" s="1">
        <v>16.399999999999999</v>
      </c>
      <c r="F20" s="45"/>
    </row>
    <row r="21" spans="2:6" x14ac:dyDescent="0.25">
      <c r="B21">
        <v>17</v>
      </c>
      <c r="C21">
        <v>0.98</v>
      </c>
      <c r="D21">
        <v>70.531027133020174</v>
      </c>
      <c r="E21" s="1">
        <v>13.5</v>
      </c>
      <c r="F21" s="45"/>
    </row>
    <row r="22" spans="2:6" x14ac:dyDescent="0.25">
      <c r="B22">
        <v>18</v>
      </c>
      <c r="C22">
        <v>4.51</v>
      </c>
      <c r="D22">
        <v>98.850056841632281</v>
      </c>
      <c r="E22" s="1">
        <v>18.399999999999999</v>
      </c>
      <c r="F22" s="45"/>
    </row>
    <row r="23" spans="2:6" x14ac:dyDescent="0.25">
      <c r="B23">
        <v>19</v>
      </c>
      <c r="C23">
        <v>3.31</v>
      </c>
      <c r="D23">
        <v>49.892568739077873</v>
      </c>
      <c r="E23" s="1">
        <v>18.100000000000001</v>
      </c>
      <c r="F23" s="45"/>
    </row>
    <row r="24" spans="2:6" x14ac:dyDescent="0.25">
      <c r="B24">
        <v>20</v>
      </c>
      <c r="C24">
        <v>2.37</v>
      </c>
      <c r="D24">
        <v>46.227814546900824</v>
      </c>
      <c r="E24" s="1">
        <v>18</v>
      </c>
      <c r="F24" s="4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3:N43"/>
  <sheetViews>
    <sheetView workbookViewId="0">
      <selection activeCell="H13" sqref="H13"/>
    </sheetView>
  </sheetViews>
  <sheetFormatPr defaultRowHeight="15" x14ac:dyDescent="0.25"/>
  <cols>
    <col min="3" max="3" width="23.28515625" customWidth="1"/>
    <col min="14" max="14" width="16.42578125" customWidth="1"/>
  </cols>
  <sheetData>
    <row r="3" spans="2:14" ht="15.75" x14ac:dyDescent="0.25">
      <c r="B3" s="19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19"/>
      <c r="H3" s="19"/>
      <c r="I3" s="19"/>
      <c r="J3" s="19"/>
      <c r="K3" s="19"/>
      <c r="L3" s="19"/>
      <c r="N3" s="19" t="s">
        <v>13</v>
      </c>
    </row>
    <row r="4" spans="2:14" ht="15.75" x14ac:dyDescent="0.25">
      <c r="B4" s="20">
        <v>1</v>
      </c>
      <c r="C4" s="21" t="s">
        <v>14</v>
      </c>
      <c r="D4" s="20">
        <v>194</v>
      </c>
      <c r="E4" s="20">
        <v>4.53</v>
      </c>
      <c r="F4" s="20">
        <v>9</v>
      </c>
      <c r="G4" s="20"/>
      <c r="H4" s="20"/>
      <c r="I4" s="20"/>
      <c r="J4" s="20"/>
      <c r="K4" s="20"/>
      <c r="L4" s="20"/>
      <c r="N4" s="21" t="s">
        <v>15</v>
      </c>
    </row>
    <row r="5" spans="2:14" ht="15.75" x14ac:dyDescent="0.25">
      <c r="B5" s="20">
        <v>2</v>
      </c>
      <c r="C5" s="21" t="s">
        <v>16</v>
      </c>
      <c r="D5" s="20">
        <v>231</v>
      </c>
      <c r="E5" s="20">
        <v>4.5199999999999996</v>
      </c>
      <c r="F5" s="20">
        <v>8.8000000000000007</v>
      </c>
      <c r="G5" s="20"/>
      <c r="H5" s="20"/>
      <c r="I5" s="20"/>
      <c r="J5" s="20"/>
      <c r="K5" s="20"/>
      <c r="L5" s="20"/>
      <c r="N5" s="21" t="s">
        <v>15</v>
      </c>
    </row>
    <row r="6" spans="2:14" ht="15.75" x14ac:dyDescent="0.25">
      <c r="B6" s="20">
        <v>3</v>
      </c>
      <c r="C6" s="21" t="s">
        <v>17</v>
      </c>
      <c r="D6" s="20">
        <v>216</v>
      </c>
      <c r="E6" s="20">
        <v>4.59</v>
      </c>
      <c r="F6" s="20">
        <v>8.3000000000000007</v>
      </c>
      <c r="G6" s="20"/>
      <c r="H6" s="20"/>
      <c r="I6" s="20"/>
      <c r="J6" s="20"/>
      <c r="K6" s="20"/>
      <c r="L6" s="20"/>
      <c r="N6" s="21" t="s">
        <v>15</v>
      </c>
    </row>
    <row r="7" spans="2:14" ht="15.75" x14ac:dyDescent="0.25">
      <c r="B7" s="20">
        <v>4</v>
      </c>
      <c r="C7" s="21" t="s">
        <v>18</v>
      </c>
      <c r="D7" s="20">
        <v>199</v>
      </c>
      <c r="E7" s="20">
        <v>4.3600000000000003</v>
      </c>
      <c r="F7" s="20">
        <v>8.1</v>
      </c>
      <c r="G7" s="20"/>
      <c r="H7" s="20"/>
      <c r="I7" s="20"/>
      <c r="J7" s="20"/>
      <c r="K7" s="20"/>
      <c r="L7" s="20"/>
      <c r="N7" s="21" t="s">
        <v>15</v>
      </c>
    </row>
    <row r="8" spans="2:14" ht="15.75" x14ac:dyDescent="0.25">
      <c r="B8" s="20">
        <v>5</v>
      </c>
      <c r="C8" s="21" t="s">
        <v>19</v>
      </c>
      <c r="D8" s="20">
        <v>192</v>
      </c>
      <c r="E8" s="20">
        <v>4.29</v>
      </c>
      <c r="F8" s="20">
        <v>8</v>
      </c>
      <c r="G8" s="20"/>
      <c r="H8" s="20"/>
      <c r="I8" s="20"/>
      <c r="J8" s="20"/>
      <c r="K8" s="20"/>
      <c r="L8" s="20"/>
      <c r="N8" s="21" t="s">
        <v>15</v>
      </c>
    </row>
    <row r="9" spans="2:14" ht="15.75" x14ac:dyDescent="0.25">
      <c r="B9" s="20">
        <v>6</v>
      </c>
      <c r="C9" s="21" t="s">
        <v>20</v>
      </c>
      <c r="D9" s="20">
        <v>218</v>
      </c>
      <c r="E9" s="20">
        <v>4.49</v>
      </c>
      <c r="F9" s="20">
        <v>7.9</v>
      </c>
      <c r="G9" s="20"/>
      <c r="H9" s="20"/>
      <c r="I9" s="20"/>
      <c r="J9" s="20"/>
      <c r="K9" s="20"/>
      <c r="L9" s="20"/>
      <c r="N9" s="21" t="s">
        <v>15</v>
      </c>
    </row>
    <row r="10" spans="2:14" ht="15.75" x14ac:dyDescent="0.25">
      <c r="B10" s="20">
        <v>7</v>
      </c>
      <c r="C10" s="21" t="s">
        <v>21</v>
      </c>
      <c r="D10" s="20">
        <v>221</v>
      </c>
      <c r="E10" s="20">
        <v>4.55</v>
      </c>
      <c r="F10" s="20">
        <v>7.4</v>
      </c>
      <c r="G10" s="20"/>
      <c r="H10" s="20"/>
      <c r="I10" s="20"/>
      <c r="J10" s="20"/>
      <c r="K10" s="20"/>
      <c r="L10" s="20"/>
      <c r="N10" s="21" t="s">
        <v>15</v>
      </c>
    </row>
    <row r="11" spans="2:14" ht="15.75" x14ac:dyDescent="0.25">
      <c r="B11" s="20">
        <v>8</v>
      </c>
      <c r="C11" s="21" t="s">
        <v>22</v>
      </c>
      <c r="D11" s="20">
        <v>206</v>
      </c>
      <c r="E11" s="20">
        <v>4.47</v>
      </c>
      <c r="F11" s="20">
        <v>7.1</v>
      </c>
      <c r="G11" s="20"/>
      <c r="H11" s="20"/>
      <c r="I11" s="20"/>
      <c r="J11" s="20"/>
      <c r="K11" s="20"/>
      <c r="L11" s="20"/>
      <c r="N11" s="21" t="s">
        <v>15</v>
      </c>
    </row>
    <row r="12" spans="2:14" ht="15.75" x14ac:dyDescent="0.25">
      <c r="B12" s="20">
        <v>9</v>
      </c>
      <c r="C12" s="21" t="s">
        <v>23</v>
      </c>
      <c r="D12" s="20">
        <v>169</v>
      </c>
      <c r="E12" s="20">
        <v>4.37</v>
      </c>
      <c r="F12" s="20">
        <v>7</v>
      </c>
      <c r="G12" s="20"/>
      <c r="H12" s="20"/>
      <c r="I12" s="20"/>
      <c r="J12" s="20"/>
      <c r="K12" s="20"/>
      <c r="L12" s="20"/>
      <c r="N12" s="21" t="s">
        <v>15</v>
      </c>
    </row>
    <row r="13" spans="2:14" ht="15.75" x14ac:dyDescent="0.25">
      <c r="B13" s="20">
        <v>10</v>
      </c>
      <c r="C13" s="21" t="s">
        <v>24</v>
      </c>
      <c r="D13" s="20">
        <v>175</v>
      </c>
      <c r="E13" s="20">
        <v>4.43</v>
      </c>
      <c r="F13" s="20">
        <v>7</v>
      </c>
      <c r="G13" s="20"/>
      <c r="H13" s="20"/>
      <c r="I13" s="20"/>
      <c r="J13" s="20"/>
      <c r="K13" s="20"/>
      <c r="L13" s="20"/>
      <c r="N13" s="21" t="s">
        <v>15</v>
      </c>
    </row>
    <row r="14" spans="2:14" ht="15.75" x14ac:dyDescent="0.25">
      <c r="B14" s="20">
        <v>11</v>
      </c>
      <c r="C14" s="21" t="s">
        <v>25</v>
      </c>
      <c r="D14" s="20">
        <v>194</v>
      </c>
      <c r="E14" s="20">
        <v>4.51</v>
      </c>
      <c r="F14" s="20">
        <v>6.9</v>
      </c>
      <c r="G14" s="20"/>
      <c r="H14" s="20"/>
      <c r="I14" s="20"/>
      <c r="J14" s="20"/>
      <c r="K14" s="20"/>
      <c r="L14" s="20"/>
      <c r="N14" s="21" t="s">
        <v>15</v>
      </c>
    </row>
    <row r="15" spans="2:14" ht="15.75" x14ac:dyDescent="0.25">
      <c r="B15" s="20">
        <v>12</v>
      </c>
      <c r="C15" s="21" t="s">
        <v>26</v>
      </c>
      <c r="D15" s="20">
        <v>197</v>
      </c>
      <c r="E15" s="20">
        <v>4.5599999999999996</v>
      </c>
      <c r="F15" s="20">
        <v>6.6</v>
      </c>
      <c r="G15" s="20"/>
      <c r="H15" s="20"/>
      <c r="I15" s="20"/>
      <c r="J15" s="20"/>
      <c r="K15" s="20"/>
      <c r="L15" s="20"/>
      <c r="N15" s="21" t="s">
        <v>15</v>
      </c>
    </row>
    <row r="16" spans="2:14" ht="15.75" x14ac:dyDescent="0.25">
      <c r="B16" s="20">
        <v>13</v>
      </c>
      <c r="C16" s="21" t="s">
        <v>27</v>
      </c>
      <c r="D16" s="20">
        <v>217</v>
      </c>
      <c r="E16" s="20">
        <v>4.5999999999999996</v>
      </c>
      <c r="F16" s="20">
        <v>6.5</v>
      </c>
      <c r="G16" s="20"/>
      <c r="H16" s="20"/>
      <c r="I16" s="20"/>
      <c r="J16" s="20"/>
      <c r="K16" s="20"/>
      <c r="L16" s="20"/>
      <c r="N16" s="21" t="s">
        <v>15</v>
      </c>
    </row>
    <row r="17" spans="2:14" ht="15.75" x14ac:dyDescent="0.25">
      <c r="B17" s="20">
        <v>14</v>
      </c>
      <c r="C17" s="21" t="s">
        <v>28</v>
      </c>
      <c r="D17" s="20">
        <v>173</v>
      </c>
      <c r="E17" s="20">
        <v>4.57</v>
      </c>
      <c r="F17" s="20">
        <v>6.4</v>
      </c>
      <c r="G17" s="20"/>
      <c r="H17" s="20"/>
      <c r="I17" s="20"/>
      <c r="J17" s="20"/>
      <c r="K17" s="20"/>
      <c r="L17" s="20"/>
      <c r="N17" s="21" t="s">
        <v>15</v>
      </c>
    </row>
    <row r="18" spans="2:14" ht="15.75" x14ac:dyDescent="0.25">
      <c r="B18" s="20">
        <v>15</v>
      </c>
      <c r="C18" s="21" t="s">
        <v>29</v>
      </c>
      <c r="D18" s="20">
        <v>199</v>
      </c>
      <c r="E18" s="20">
        <v>4.57</v>
      </c>
      <c r="F18" s="20">
        <v>6.2</v>
      </c>
      <c r="G18" s="20"/>
      <c r="H18" s="20"/>
      <c r="I18" s="20"/>
      <c r="J18" s="20"/>
      <c r="K18" s="20"/>
      <c r="L18" s="20"/>
      <c r="N18" s="21" t="s">
        <v>15</v>
      </c>
    </row>
    <row r="19" spans="2:14" ht="15.75" x14ac:dyDescent="0.25">
      <c r="B19" s="20">
        <v>16</v>
      </c>
      <c r="C19" s="21" t="s">
        <v>30</v>
      </c>
      <c r="D19" s="20">
        <v>322</v>
      </c>
      <c r="E19" s="20">
        <v>5.38</v>
      </c>
      <c r="F19" s="20">
        <v>7.4</v>
      </c>
      <c r="G19" s="20"/>
      <c r="H19" s="20"/>
      <c r="I19" s="20"/>
      <c r="J19" s="20"/>
      <c r="K19" s="20"/>
      <c r="L19" s="20"/>
      <c r="N19" s="21" t="s">
        <v>31</v>
      </c>
    </row>
    <row r="20" spans="2:14" ht="15.75" x14ac:dyDescent="0.25">
      <c r="B20" s="20">
        <v>17</v>
      </c>
      <c r="C20" s="21" t="s">
        <v>32</v>
      </c>
      <c r="D20" s="20">
        <v>303</v>
      </c>
      <c r="E20" s="20">
        <v>5.18</v>
      </c>
      <c r="F20" s="20">
        <v>7</v>
      </c>
      <c r="G20" s="20"/>
      <c r="H20" s="20"/>
      <c r="I20" s="20"/>
      <c r="J20" s="20"/>
      <c r="K20" s="20"/>
      <c r="L20" s="20"/>
      <c r="N20" s="21" t="s">
        <v>31</v>
      </c>
    </row>
    <row r="21" spans="2:14" ht="15.75" x14ac:dyDescent="0.25">
      <c r="B21" s="20">
        <v>18</v>
      </c>
      <c r="C21" s="21" t="s">
        <v>33</v>
      </c>
      <c r="D21" s="20">
        <v>317</v>
      </c>
      <c r="E21" s="20">
        <v>5.34</v>
      </c>
      <c r="F21" s="20">
        <v>6.8</v>
      </c>
      <c r="G21" s="20"/>
      <c r="H21" s="20"/>
      <c r="I21" s="20"/>
      <c r="J21" s="20"/>
      <c r="K21" s="20"/>
      <c r="L21" s="20"/>
      <c r="N21" s="21" t="s">
        <v>31</v>
      </c>
    </row>
    <row r="22" spans="2:14" ht="15.75" x14ac:dyDescent="0.25">
      <c r="B22" s="20">
        <v>19</v>
      </c>
      <c r="C22" s="21" t="s">
        <v>34</v>
      </c>
      <c r="D22" s="20">
        <v>330</v>
      </c>
      <c r="E22" s="20">
        <v>5.46</v>
      </c>
      <c r="F22" s="20">
        <v>6.7</v>
      </c>
      <c r="G22" s="20"/>
      <c r="H22" s="20"/>
      <c r="I22" s="20"/>
      <c r="J22" s="20"/>
      <c r="K22" s="20"/>
      <c r="L22" s="20"/>
      <c r="N22" s="21" t="s">
        <v>31</v>
      </c>
    </row>
    <row r="23" spans="2:14" ht="15.75" x14ac:dyDescent="0.25">
      <c r="B23" s="20">
        <v>20</v>
      </c>
      <c r="C23" s="21" t="s">
        <v>35</v>
      </c>
      <c r="D23" s="20">
        <v>334</v>
      </c>
      <c r="E23" s="20">
        <v>5.18</v>
      </c>
      <c r="F23" s="20">
        <v>6.3</v>
      </c>
      <c r="G23" s="20"/>
      <c r="H23" s="20"/>
      <c r="I23" s="20"/>
      <c r="J23" s="20"/>
      <c r="K23" s="20"/>
      <c r="L23" s="20"/>
      <c r="N23" s="21" t="s">
        <v>31</v>
      </c>
    </row>
    <row r="24" spans="2:14" ht="15.75" x14ac:dyDescent="0.25">
      <c r="B24" s="20">
        <v>21</v>
      </c>
      <c r="C24" s="21" t="s">
        <v>36</v>
      </c>
      <c r="D24" s="20">
        <v>308</v>
      </c>
      <c r="E24" s="20">
        <v>5.32</v>
      </c>
      <c r="F24" s="20">
        <v>6.1</v>
      </c>
      <c r="G24" s="20"/>
      <c r="H24" s="20"/>
      <c r="I24" s="20"/>
      <c r="J24" s="20"/>
      <c r="K24" s="20"/>
      <c r="L24" s="20"/>
      <c r="N24" s="21" t="s">
        <v>31</v>
      </c>
    </row>
    <row r="25" spans="2:14" ht="15.75" x14ac:dyDescent="0.25">
      <c r="B25" s="20">
        <v>22</v>
      </c>
      <c r="C25" s="21" t="s">
        <v>37</v>
      </c>
      <c r="D25" s="20">
        <v>310</v>
      </c>
      <c r="E25" s="20">
        <v>5.28</v>
      </c>
      <c r="F25" s="20">
        <v>6</v>
      </c>
      <c r="G25" s="20"/>
      <c r="H25" s="20"/>
      <c r="I25" s="20"/>
      <c r="J25" s="20"/>
      <c r="K25" s="20"/>
      <c r="L25" s="20"/>
      <c r="N25" s="21" t="s">
        <v>31</v>
      </c>
    </row>
    <row r="26" spans="2:14" ht="15.75" x14ac:dyDescent="0.25">
      <c r="B26" s="20">
        <v>23</v>
      </c>
      <c r="C26" s="21" t="s">
        <v>38</v>
      </c>
      <c r="D26" s="20">
        <v>318</v>
      </c>
      <c r="E26" s="20">
        <v>5.37</v>
      </c>
      <c r="F26" s="20">
        <v>6</v>
      </c>
      <c r="G26" s="20"/>
      <c r="H26" s="20"/>
      <c r="I26" s="20"/>
      <c r="J26" s="20"/>
      <c r="K26" s="20"/>
      <c r="L26" s="20"/>
      <c r="N26" s="21" t="s">
        <v>31</v>
      </c>
    </row>
    <row r="27" spans="2:14" ht="15.75" x14ac:dyDescent="0.25">
      <c r="B27" s="20">
        <v>24</v>
      </c>
      <c r="C27" s="21" t="s">
        <v>39</v>
      </c>
      <c r="D27" s="20">
        <v>321</v>
      </c>
      <c r="E27" s="20">
        <v>5.25</v>
      </c>
      <c r="F27" s="20">
        <v>6</v>
      </c>
      <c r="G27" s="20"/>
      <c r="H27" s="20"/>
      <c r="I27" s="20"/>
      <c r="J27" s="20"/>
      <c r="K27" s="20"/>
      <c r="L27" s="20"/>
      <c r="N27" s="21" t="s">
        <v>31</v>
      </c>
    </row>
    <row r="28" spans="2:14" ht="15.75" x14ac:dyDescent="0.25">
      <c r="B28" s="20">
        <v>25</v>
      </c>
      <c r="C28" s="21" t="s">
        <v>40</v>
      </c>
      <c r="D28" s="20">
        <v>295</v>
      </c>
      <c r="E28" s="20">
        <v>5.34</v>
      </c>
      <c r="F28" s="20">
        <v>5.8</v>
      </c>
      <c r="G28" s="20"/>
      <c r="H28" s="20"/>
      <c r="I28" s="20"/>
      <c r="J28" s="20"/>
      <c r="K28" s="20"/>
      <c r="L28" s="20"/>
      <c r="N28" s="21" t="s">
        <v>31</v>
      </c>
    </row>
    <row r="29" spans="2:14" ht="15.75" x14ac:dyDescent="0.25">
      <c r="B29" s="20">
        <v>26</v>
      </c>
      <c r="C29" s="21" t="s">
        <v>41</v>
      </c>
      <c r="D29" s="20">
        <v>328</v>
      </c>
      <c r="E29" s="20">
        <v>5.31</v>
      </c>
      <c r="F29" s="20">
        <v>5.3</v>
      </c>
      <c r="G29" s="20"/>
      <c r="H29" s="20"/>
      <c r="I29" s="20"/>
      <c r="J29" s="20"/>
      <c r="K29" s="20"/>
      <c r="L29" s="20"/>
      <c r="N29" s="21" t="s">
        <v>31</v>
      </c>
    </row>
    <row r="30" spans="2:14" ht="15.75" x14ac:dyDescent="0.25">
      <c r="B30" s="20">
        <v>27</v>
      </c>
      <c r="C30" s="21" t="s">
        <v>42</v>
      </c>
      <c r="D30" s="20">
        <v>320</v>
      </c>
      <c r="E30" s="20">
        <v>5.64</v>
      </c>
      <c r="F30" s="20">
        <v>5</v>
      </c>
      <c r="G30" s="20"/>
      <c r="H30" s="20"/>
      <c r="I30" s="20"/>
      <c r="J30" s="20"/>
      <c r="K30" s="20"/>
      <c r="L30" s="20"/>
      <c r="N30" s="21" t="s">
        <v>31</v>
      </c>
    </row>
    <row r="31" spans="2:14" ht="15.75" x14ac:dyDescent="0.25">
      <c r="B31" s="20">
        <v>28</v>
      </c>
      <c r="C31" s="21" t="s">
        <v>43</v>
      </c>
      <c r="D31" s="20">
        <v>304</v>
      </c>
      <c r="E31" s="20">
        <v>5.2</v>
      </c>
      <c r="F31" s="20">
        <v>5</v>
      </c>
      <c r="G31" s="20"/>
      <c r="H31" s="20"/>
      <c r="I31" s="20"/>
      <c r="J31" s="20"/>
      <c r="K31" s="20"/>
      <c r="L31" s="20"/>
      <c r="N31" s="21" t="s">
        <v>31</v>
      </c>
    </row>
    <row r="32" spans="2:14" ht="15.75" x14ac:dyDescent="0.25">
      <c r="B32" s="20">
        <v>29</v>
      </c>
      <c r="C32" s="21" t="s">
        <v>44</v>
      </c>
      <c r="D32" s="20">
        <v>325</v>
      </c>
      <c r="E32" s="20">
        <v>4.95</v>
      </c>
      <c r="F32" s="20">
        <v>8.5</v>
      </c>
      <c r="G32" s="20"/>
      <c r="H32" s="20"/>
      <c r="I32" s="20"/>
      <c r="J32" s="20"/>
      <c r="K32" s="20"/>
      <c r="L32" s="20"/>
      <c r="N32" s="21" t="s">
        <v>45</v>
      </c>
    </row>
    <row r="33" spans="2:14" ht="15.75" x14ac:dyDescent="0.25">
      <c r="B33" s="20">
        <v>30</v>
      </c>
      <c r="C33" s="21" t="s">
        <v>46</v>
      </c>
      <c r="D33" s="20">
        <v>361</v>
      </c>
      <c r="E33" s="20">
        <v>5.5</v>
      </c>
      <c r="F33" s="20">
        <v>8</v>
      </c>
      <c r="G33" s="20"/>
      <c r="H33" s="20"/>
      <c r="I33" s="20"/>
      <c r="J33" s="20"/>
      <c r="K33" s="20"/>
      <c r="L33" s="20"/>
      <c r="N33" s="21" t="s">
        <v>45</v>
      </c>
    </row>
    <row r="34" spans="2:14" ht="15.75" x14ac:dyDescent="0.25">
      <c r="B34" s="20">
        <v>31</v>
      </c>
      <c r="C34" s="21" t="s">
        <v>47</v>
      </c>
      <c r="D34" s="20">
        <v>315</v>
      </c>
      <c r="E34" s="20">
        <v>5.39</v>
      </c>
      <c r="F34" s="20">
        <v>7.8</v>
      </c>
      <c r="G34" s="20"/>
      <c r="H34" s="20"/>
      <c r="I34" s="20"/>
      <c r="J34" s="20"/>
      <c r="K34" s="20"/>
      <c r="L34" s="20"/>
      <c r="N34" s="21" t="s">
        <v>45</v>
      </c>
    </row>
    <row r="35" spans="2:14" ht="15.75" x14ac:dyDescent="0.25">
      <c r="B35" s="20">
        <v>32</v>
      </c>
      <c r="C35" s="21" t="s">
        <v>48</v>
      </c>
      <c r="D35" s="20">
        <v>307</v>
      </c>
      <c r="E35" s="20">
        <v>4.9800000000000004</v>
      </c>
      <c r="F35" s="20">
        <v>7.6</v>
      </c>
      <c r="G35" s="20"/>
      <c r="H35" s="20"/>
      <c r="I35" s="20"/>
      <c r="J35" s="20"/>
      <c r="K35" s="20"/>
      <c r="L35" s="20"/>
      <c r="N35" s="21" t="s">
        <v>45</v>
      </c>
    </row>
    <row r="36" spans="2:14" ht="15.75" x14ac:dyDescent="0.25">
      <c r="B36" s="20">
        <v>33</v>
      </c>
      <c r="C36" s="21" t="s">
        <v>49</v>
      </c>
      <c r="D36" s="20">
        <v>326</v>
      </c>
      <c r="E36" s="20">
        <v>5.2</v>
      </c>
      <c r="F36" s="20">
        <v>7.3</v>
      </c>
      <c r="G36" s="20"/>
      <c r="H36" s="20"/>
      <c r="I36" s="20"/>
      <c r="J36" s="20"/>
      <c r="K36" s="20"/>
      <c r="L36" s="20"/>
      <c r="N36" s="21" t="s">
        <v>45</v>
      </c>
    </row>
    <row r="37" spans="2:14" ht="15.75" x14ac:dyDescent="0.25">
      <c r="B37" s="20">
        <v>34</v>
      </c>
      <c r="C37" s="21" t="s">
        <v>50</v>
      </c>
      <c r="D37" s="20">
        <v>320</v>
      </c>
      <c r="E37" s="20">
        <v>5.36</v>
      </c>
      <c r="F37" s="20">
        <v>7.1</v>
      </c>
      <c r="G37" s="20"/>
      <c r="H37" s="20"/>
      <c r="I37" s="20"/>
      <c r="J37" s="20"/>
      <c r="K37" s="20"/>
      <c r="L37" s="20"/>
      <c r="N37" s="21" t="s">
        <v>45</v>
      </c>
    </row>
    <row r="38" spans="2:14" ht="15.75" x14ac:dyDescent="0.25">
      <c r="B38" s="20">
        <v>35</v>
      </c>
      <c r="C38" s="21" t="s">
        <v>51</v>
      </c>
      <c r="D38" s="20">
        <v>287</v>
      </c>
      <c r="E38" s="20">
        <v>5.05</v>
      </c>
      <c r="F38" s="20">
        <v>6.8</v>
      </c>
      <c r="G38" s="20"/>
      <c r="H38" s="20"/>
      <c r="I38" s="20"/>
      <c r="J38" s="20"/>
      <c r="K38" s="20"/>
      <c r="L38" s="20"/>
      <c r="N38" s="21" t="s">
        <v>45</v>
      </c>
    </row>
    <row r="39" spans="2:14" ht="15.75" x14ac:dyDescent="0.25">
      <c r="B39" s="20">
        <v>36</v>
      </c>
      <c r="C39" s="21" t="s">
        <v>52</v>
      </c>
      <c r="D39" s="20">
        <v>332</v>
      </c>
      <c r="E39" s="20">
        <v>5.26</v>
      </c>
      <c r="F39" s="20">
        <v>6.8</v>
      </c>
      <c r="G39" s="20"/>
      <c r="H39" s="20"/>
      <c r="I39" s="20"/>
      <c r="J39" s="20"/>
      <c r="K39" s="20"/>
      <c r="L39" s="20"/>
      <c r="N39" s="21" t="s">
        <v>45</v>
      </c>
    </row>
    <row r="40" spans="2:14" ht="15.75" x14ac:dyDescent="0.25">
      <c r="B40" s="20">
        <v>37</v>
      </c>
      <c r="C40" s="21" t="s">
        <v>53</v>
      </c>
      <c r="D40" s="20">
        <v>334</v>
      </c>
      <c r="E40" s="20">
        <v>5.55</v>
      </c>
      <c r="F40" s="20">
        <v>6.4</v>
      </c>
      <c r="G40" s="20"/>
      <c r="H40" s="20"/>
      <c r="I40" s="20"/>
      <c r="J40" s="20"/>
      <c r="K40" s="20"/>
      <c r="L40" s="20"/>
      <c r="N40" s="21" t="s">
        <v>45</v>
      </c>
    </row>
    <row r="41" spans="2:14" ht="15.75" x14ac:dyDescent="0.25">
      <c r="B41" s="20">
        <v>38</v>
      </c>
      <c r="C41" s="21" t="s">
        <v>54</v>
      </c>
      <c r="D41" s="20">
        <v>312</v>
      </c>
      <c r="E41" s="20">
        <v>5.15</v>
      </c>
      <c r="F41" s="20">
        <v>6.3</v>
      </c>
      <c r="G41" s="20"/>
      <c r="H41" s="20"/>
      <c r="I41" s="20"/>
      <c r="J41" s="20"/>
      <c r="K41" s="20"/>
      <c r="L41" s="20"/>
      <c r="N41" s="21" t="s">
        <v>45</v>
      </c>
    </row>
    <row r="42" spans="2:14" ht="15.75" x14ac:dyDescent="0.25">
      <c r="B42" s="20">
        <v>39</v>
      </c>
      <c r="C42" s="21" t="s">
        <v>55</v>
      </c>
      <c r="D42" s="20">
        <v>299</v>
      </c>
      <c r="E42" s="20">
        <v>5.35</v>
      </c>
      <c r="F42" s="20">
        <v>6.1</v>
      </c>
      <c r="G42" s="20"/>
      <c r="H42" s="20"/>
      <c r="I42" s="20"/>
      <c r="J42" s="20"/>
      <c r="K42" s="20"/>
      <c r="L42" s="20"/>
      <c r="N42" s="21" t="s">
        <v>45</v>
      </c>
    </row>
    <row r="43" spans="2:14" ht="15.75" x14ac:dyDescent="0.25">
      <c r="B43" s="20">
        <v>40</v>
      </c>
      <c r="C43" s="21" t="s">
        <v>56</v>
      </c>
      <c r="D43" s="20">
        <v>333</v>
      </c>
      <c r="E43" s="20">
        <v>5.59</v>
      </c>
      <c r="F43" s="20">
        <v>6</v>
      </c>
      <c r="G43" s="20"/>
      <c r="H43" s="20"/>
      <c r="I43" s="20"/>
      <c r="J43" s="20"/>
      <c r="K43" s="20"/>
      <c r="L43" s="20"/>
      <c r="N43" s="2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3"/>
  <sheetViews>
    <sheetView workbookViewId="0">
      <selection activeCell="G4" sqref="G4"/>
    </sheetView>
  </sheetViews>
  <sheetFormatPr defaultRowHeight="15" x14ac:dyDescent="0.25"/>
  <cols>
    <col min="3" max="4" width="12.5703125" style="1" customWidth="1"/>
  </cols>
  <sheetData>
    <row r="3" spans="3:4" ht="15.75" thickBot="1" x14ac:dyDescent="0.3"/>
    <row r="4" spans="3:4" x14ac:dyDescent="0.25">
      <c r="C4" s="46" t="s">
        <v>106</v>
      </c>
      <c r="D4" s="47" t="s">
        <v>107</v>
      </c>
    </row>
    <row r="5" spans="3:4" x14ac:dyDescent="0.25">
      <c r="C5" s="48">
        <v>1</v>
      </c>
      <c r="D5" s="49">
        <v>14</v>
      </c>
    </row>
    <row r="6" spans="3:4" x14ac:dyDescent="0.25">
      <c r="C6" s="48">
        <v>3</v>
      </c>
      <c r="D6" s="49">
        <v>22</v>
      </c>
    </row>
    <row r="7" spans="3:4" x14ac:dyDescent="0.25">
      <c r="C7" s="48">
        <v>2</v>
      </c>
      <c r="D7" s="49">
        <v>21</v>
      </c>
    </row>
    <row r="8" spans="3:4" x14ac:dyDescent="0.25">
      <c r="C8" s="48">
        <v>4</v>
      </c>
      <c r="D8" s="49">
        <v>31</v>
      </c>
    </row>
    <row r="9" spans="3:4" x14ac:dyDescent="0.25">
      <c r="C9" s="48">
        <v>2</v>
      </c>
      <c r="D9" s="49">
        <v>16</v>
      </c>
    </row>
    <row r="10" spans="3:4" x14ac:dyDescent="0.25">
      <c r="C10" s="48">
        <v>2</v>
      </c>
      <c r="D10" s="49">
        <v>18</v>
      </c>
    </row>
    <row r="11" spans="3:4" x14ac:dyDescent="0.25">
      <c r="C11" s="48">
        <v>1</v>
      </c>
      <c r="D11" s="49">
        <v>17</v>
      </c>
    </row>
    <row r="12" spans="3:4" x14ac:dyDescent="0.25">
      <c r="C12" s="48">
        <v>3</v>
      </c>
      <c r="D12" s="49">
        <v>27</v>
      </c>
    </row>
    <row r="13" spans="3:4" ht="15.75" thickBot="1" x14ac:dyDescent="0.3">
      <c r="C13" s="50">
        <v>4</v>
      </c>
      <c r="D13" s="51">
        <v>32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3:H103"/>
  <sheetViews>
    <sheetView topLeftCell="A2" workbookViewId="0">
      <selection activeCell="I21" sqref="I21"/>
    </sheetView>
  </sheetViews>
  <sheetFormatPr defaultRowHeight="15" x14ac:dyDescent="0.25"/>
  <cols>
    <col min="3" max="3" width="11.28515625" style="1" customWidth="1"/>
    <col min="4" max="6" width="9.140625" style="1"/>
    <col min="8" max="8" width="13.7109375" customWidth="1"/>
  </cols>
  <sheetData>
    <row r="3" spans="3:8" x14ac:dyDescent="0.25">
      <c r="C3" s="1" t="s">
        <v>62</v>
      </c>
      <c r="D3" s="1" t="s">
        <v>63</v>
      </c>
      <c r="E3" s="1" t="s">
        <v>64</v>
      </c>
      <c r="F3" s="1" t="s">
        <v>65</v>
      </c>
      <c r="H3" t="s">
        <v>66</v>
      </c>
    </row>
    <row r="4" spans="3:8" x14ac:dyDescent="0.25">
      <c r="C4" s="1">
        <v>6</v>
      </c>
      <c r="D4" s="1">
        <v>2360</v>
      </c>
      <c r="E4" s="1">
        <v>12.1</v>
      </c>
      <c r="F4" s="1">
        <v>685</v>
      </c>
      <c r="H4" t="s">
        <v>67</v>
      </c>
    </row>
    <row r="5" spans="3:8" x14ac:dyDescent="0.25">
      <c r="C5" s="1">
        <v>4</v>
      </c>
      <c r="D5" s="1">
        <v>2387</v>
      </c>
      <c r="E5" s="1">
        <v>0.5</v>
      </c>
      <c r="F5" s="1">
        <v>1331</v>
      </c>
      <c r="H5" t="s">
        <v>68</v>
      </c>
    </row>
    <row r="6" spans="3:8" x14ac:dyDescent="0.25">
      <c r="C6" s="1">
        <v>7</v>
      </c>
      <c r="D6" s="1">
        <v>3773</v>
      </c>
      <c r="E6" s="1">
        <v>13.2</v>
      </c>
      <c r="F6" s="1">
        <v>1155</v>
      </c>
      <c r="H6" t="s">
        <v>68</v>
      </c>
    </row>
    <row r="7" spans="3:8" x14ac:dyDescent="0.25">
      <c r="C7" s="1">
        <v>6</v>
      </c>
      <c r="D7" s="1">
        <v>2011</v>
      </c>
      <c r="E7" s="1">
        <v>5.9</v>
      </c>
      <c r="F7" s="1">
        <v>960</v>
      </c>
      <c r="H7" t="s">
        <v>67</v>
      </c>
    </row>
    <row r="8" spans="3:8" x14ac:dyDescent="0.25">
      <c r="C8" s="1">
        <v>5</v>
      </c>
      <c r="D8" s="1">
        <v>2596</v>
      </c>
      <c r="E8" s="1">
        <v>9.1999999999999993</v>
      </c>
      <c r="F8" s="1">
        <v>969</v>
      </c>
      <c r="H8" t="s">
        <v>68</v>
      </c>
    </row>
    <row r="9" spans="3:8" x14ac:dyDescent="0.25">
      <c r="C9" s="1">
        <v>7</v>
      </c>
      <c r="D9" s="1">
        <v>2835</v>
      </c>
      <c r="E9" s="1">
        <v>6.5</v>
      </c>
      <c r="F9" s="1">
        <v>1704</v>
      </c>
      <c r="H9" t="s">
        <v>68</v>
      </c>
    </row>
    <row r="10" spans="3:8" x14ac:dyDescent="0.25">
      <c r="C10" s="1">
        <v>7</v>
      </c>
      <c r="D10" s="1">
        <v>2328</v>
      </c>
      <c r="E10" s="1">
        <v>9</v>
      </c>
      <c r="F10" s="1">
        <v>1315</v>
      </c>
      <c r="H10" t="s">
        <v>67</v>
      </c>
    </row>
    <row r="11" spans="3:8" x14ac:dyDescent="0.25">
      <c r="C11" s="1">
        <v>4</v>
      </c>
      <c r="D11" s="1">
        <v>1889</v>
      </c>
      <c r="E11" s="1">
        <v>2.9</v>
      </c>
      <c r="F11" s="1">
        <v>760</v>
      </c>
      <c r="H11" t="s">
        <v>67</v>
      </c>
    </row>
    <row r="12" spans="3:8" x14ac:dyDescent="0.25">
      <c r="C12" s="1">
        <v>2</v>
      </c>
      <c r="D12" s="1">
        <v>1940</v>
      </c>
      <c r="E12" s="1">
        <v>10.6</v>
      </c>
      <c r="F12" s="1">
        <v>700</v>
      </c>
      <c r="H12" t="s">
        <v>67</v>
      </c>
    </row>
    <row r="13" spans="3:8" x14ac:dyDescent="0.25">
      <c r="C13" s="1">
        <v>7</v>
      </c>
      <c r="D13" s="1">
        <v>2771</v>
      </c>
      <c r="E13" s="1">
        <v>10.6</v>
      </c>
      <c r="F13" s="1">
        <v>1015</v>
      </c>
      <c r="H13" t="s">
        <v>67</v>
      </c>
    </row>
    <row r="14" spans="3:8" x14ac:dyDescent="0.25">
      <c r="C14" s="1">
        <v>3</v>
      </c>
      <c r="D14" s="1">
        <v>2794</v>
      </c>
      <c r="E14" s="1">
        <v>13</v>
      </c>
      <c r="F14" s="1">
        <v>444</v>
      </c>
      <c r="H14" t="s">
        <v>67</v>
      </c>
    </row>
    <row r="15" spans="3:8" x14ac:dyDescent="0.25">
      <c r="C15" s="1">
        <v>5</v>
      </c>
      <c r="D15" s="1">
        <v>2908</v>
      </c>
      <c r="E15" s="1">
        <v>7.3</v>
      </c>
      <c r="F15" s="1">
        <v>211</v>
      </c>
      <c r="H15" t="s">
        <v>69</v>
      </c>
    </row>
    <row r="16" spans="3:8" x14ac:dyDescent="0.25">
      <c r="C16" s="1">
        <v>5</v>
      </c>
      <c r="D16" s="1">
        <v>3705</v>
      </c>
      <c r="E16" s="1">
        <v>1.1000000000000001</v>
      </c>
      <c r="F16" s="1">
        <v>607</v>
      </c>
      <c r="H16" t="s">
        <v>69</v>
      </c>
    </row>
    <row r="17" spans="3:8" x14ac:dyDescent="0.25">
      <c r="C17" s="1">
        <v>4</v>
      </c>
      <c r="D17" s="1">
        <v>1608</v>
      </c>
      <c r="E17" s="1">
        <v>4.8</v>
      </c>
      <c r="F17" s="1">
        <v>554</v>
      </c>
      <c r="H17" t="s">
        <v>68</v>
      </c>
    </row>
    <row r="18" spans="3:8" x14ac:dyDescent="0.25">
      <c r="C18" s="1">
        <v>2</v>
      </c>
      <c r="D18" s="1">
        <v>1987</v>
      </c>
      <c r="E18" s="1">
        <v>8.5</v>
      </c>
      <c r="F18" s="1">
        <v>708</v>
      </c>
      <c r="H18" t="s">
        <v>68</v>
      </c>
    </row>
    <row r="19" spans="3:8" x14ac:dyDescent="0.25">
      <c r="C19" s="1">
        <v>2</v>
      </c>
      <c r="D19" s="1">
        <v>2294</v>
      </c>
      <c r="E19" s="1">
        <v>8.1999999999999993</v>
      </c>
      <c r="F19" s="1">
        <v>524</v>
      </c>
      <c r="H19" t="s">
        <v>67</v>
      </c>
    </row>
    <row r="20" spans="3:8" x14ac:dyDescent="0.25">
      <c r="C20" s="1">
        <v>5</v>
      </c>
      <c r="D20" s="1">
        <v>3876</v>
      </c>
      <c r="E20" s="1">
        <v>9.9</v>
      </c>
      <c r="F20" s="1">
        <v>732</v>
      </c>
      <c r="H20" t="s">
        <v>69</v>
      </c>
    </row>
    <row r="21" spans="3:8" x14ac:dyDescent="0.25">
      <c r="C21" s="1">
        <v>3</v>
      </c>
      <c r="D21" s="1">
        <v>2616</v>
      </c>
      <c r="E21" s="1">
        <v>6.5</v>
      </c>
      <c r="F21" s="1">
        <v>376</v>
      </c>
      <c r="H21" t="s">
        <v>69</v>
      </c>
    </row>
    <row r="22" spans="3:8" x14ac:dyDescent="0.25">
      <c r="C22" s="1">
        <v>5</v>
      </c>
      <c r="D22" s="1">
        <v>2991</v>
      </c>
      <c r="E22" s="1">
        <v>13.3</v>
      </c>
      <c r="F22" s="1">
        <v>711</v>
      </c>
      <c r="H22" t="s">
        <v>67</v>
      </c>
    </row>
    <row r="23" spans="3:8" x14ac:dyDescent="0.25">
      <c r="C23" s="1">
        <v>7</v>
      </c>
      <c r="D23" s="1">
        <v>4568</v>
      </c>
      <c r="E23" s="1">
        <v>14.2</v>
      </c>
      <c r="F23" s="1">
        <v>738</v>
      </c>
      <c r="H23" t="s">
        <v>67</v>
      </c>
    </row>
    <row r="24" spans="3:8" x14ac:dyDescent="0.25">
      <c r="C24" s="1">
        <v>2</v>
      </c>
      <c r="D24" s="1">
        <v>3722</v>
      </c>
      <c r="E24" s="1">
        <v>8</v>
      </c>
      <c r="F24" s="1">
        <v>738</v>
      </c>
      <c r="H24" t="s">
        <v>67</v>
      </c>
    </row>
    <row r="25" spans="3:8" x14ac:dyDescent="0.25">
      <c r="C25" s="1">
        <v>7</v>
      </c>
      <c r="D25" s="1">
        <v>4270</v>
      </c>
      <c r="E25" s="1">
        <v>3.7</v>
      </c>
      <c r="F25" s="1">
        <v>1103</v>
      </c>
      <c r="H25" t="s">
        <v>67</v>
      </c>
    </row>
    <row r="26" spans="3:8" x14ac:dyDescent="0.25">
      <c r="C26" s="1">
        <v>7</v>
      </c>
      <c r="D26" s="1">
        <v>3772</v>
      </c>
      <c r="E26" s="1">
        <v>5.4</v>
      </c>
      <c r="F26" s="1">
        <v>799</v>
      </c>
      <c r="H26" t="s">
        <v>69</v>
      </c>
    </row>
    <row r="27" spans="3:8" x14ac:dyDescent="0.25">
      <c r="C27" s="1">
        <v>5</v>
      </c>
      <c r="D27" s="1">
        <v>4385</v>
      </c>
      <c r="E27" s="1">
        <v>13.9</v>
      </c>
      <c r="F27" s="1">
        <v>555</v>
      </c>
      <c r="H27" t="s">
        <v>69</v>
      </c>
    </row>
    <row r="28" spans="3:8" x14ac:dyDescent="0.25">
      <c r="C28" s="1">
        <v>3</v>
      </c>
      <c r="D28" s="1">
        <v>1280</v>
      </c>
      <c r="E28" s="1">
        <v>9.1999999999999993</v>
      </c>
      <c r="F28" s="1">
        <v>261</v>
      </c>
      <c r="H28" t="s">
        <v>69</v>
      </c>
    </row>
    <row r="29" spans="3:8" x14ac:dyDescent="0.25">
      <c r="C29" s="1">
        <v>4</v>
      </c>
      <c r="D29" s="1">
        <v>3965</v>
      </c>
      <c r="E29" s="1">
        <v>0.3</v>
      </c>
      <c r="F29" s="1">
        <v>844</v>
      </c>
      <c r="H29" t="s">
        <v>69</v>
      </c>
    </row>
    <row r="30" spans="3:8" x14ac:dyDescent="0.25">
      <c r="C30" s="1">
        <v>3</v>
      </c>
      <c r="D30" s="1">
        <v>2511</v>
      </c>
      <c r="E30" s="1">
        <v>10.199999999999999</v>
      </c>
      <c r="F30" s="1">
        <v>1515</v>
      </c>
      <c r="H30" t="s">
        <v>68</v>
      </c>
    </row>
    <row r="31" spans="3:8" x14ac:dyDescent="0.25">
      <c r="C31" s="1">
        <v>2</v>
      </c>
      <c r="D31" s="1">
        <v>3635</v>
      </c>
      <c r="E31" s="1">
        <v>7.4</v>
      </c>
      <c r="F31" s="1">
        <v>961</v>
      </c>
      <c r="H31" t="s">
        <v>67</v>
      </c>
    </row>
    <row r="32" spans="3:8" x14ac:dyDescent="0.25">
      <c r="C32" s="1">
        <v>5</v>
      </c>
      <c r="D32" s="1">
        <v>4380</v>
      </c>
      <c r="E32" s="1">
        <v>7</v>
      </c>
      <c r="F32" s="1">
        <v>1347</v>
      </c>
      <c r="H32" t="s">
        <v>68</v>
      </c>
    </row>
    <row r="33" spans="3:8" x14ac:dyDescent="0.25">
      <c r="C33" s="1">
        <v>5</v>
      </c>
      <c r="D33" s="1">
        <v>3977</v>
      </c>
      <c r="E33" s="1">
        <v>3.9</v>
      </c>
      <c r="F33" s="1">
        <v>1264</v>
      </c>
      <c r="H33" t="s">
        <v>67</v>
      </c>
    </row>
    <row r="34" spans="3:8" x14ac:dyDescent="0.25">
      <c r="C34" s="1">
        <v>4</v>
      </c>
      <c r="D34" s="1">
        <v>2283</v>
      </c>
      <c r="E34" s="1">
        <v>12.9</v>
      </c>
      <c r="F34" s="1">
        <v>448</v>
      </c>
      <c r="H34" t="s">
        <v>69</v>
      </c>
    </row>
    <row r="35" spans="3:8" x14ac:dyDescent="0.25">
      <c r="C35" s="1">
        <v>6</v>
      </c>
      <c r="D35" s="1">
        <v>2749</v>
      </c>
      <c r="E35" s="1">
        <v>7.6</v>
      </c>
      <c r="F35" s="1">
        <v>468</v>
      </c>
      <c r="H35" t="s">
        <v>69</v>
      </c>
    </row>
    <row r="36" spans="3:8" x14ac:dyDescent="0.25">
      <c r="C36" s="1">
        <v>4</v>
      </c>
      <c r="D36" s="1">
        <v>3474</v>
      </c>
      <c r="E36" s="1">
        <v>1.5</v>
      </c>
      <c r="F36" s="1">
        <v>1238</v>
      </c>
      <c r="H36" t="s">
        <v>68</v>
      </c>
    </row>
    <row r="37" spans="3:8" x14ac:dyDescent="0.25">
      <c r="C37" s="1">
        <v>6</v>
      </c>
      <c r="D37" s="1">
        <v>4317</v>
      </c>
      <c r="E37" s="1">
        <v>10.199999999999999</v>
      </c>
      <c r="F37" s="1">
        <v>771</v>
      </c>
      <c r="H37" t="s">
        <v>67</v>
      </c>
    </row>
    <row r="38" spans="3:8" x14ac:dyDescent="0.25">
      <c r="C38" s="1">
        <v>5</v>
      </c>
      <c r="D38" s="1">
        <v>4253</v>
      </c>
      <c r="E38" s="1">
        <v>12.9</v>
      </c>
      <c r="F38" s="1">
        <v>492</v>
      </c>
      <c r="H38" t="s">
        <v>69</v>
      </c>
    </row>
    <row r="39" spans="3:8" x14ac:dyDescent="0.25">
      <c r="C39" s="1">
        <v>8</v>
      </c>
      <c r="D39" s="1">
        <v>3755</v>
      </c>
      <c r="E39" s="1">
        <v>7</v>
      </c>
      <c r="F39" s="1">
        <v>1575</v>
      </c>
      <c r="H39" t="s">
        <v>67</v>
      </c>
    </row>
    <row r="40" spans="3:8" x14ac:dyDescent="0.25">
      <c r="C40" s="1">
        <v>7</v>
      </c>
      <c r="D40" s="1">
        <v>2420</v>
      </c>
      <c r="E40" s="1">
        <v>1.9</v>
      </c>
      <c r="F40" s="1">
        <v>1585</v>
      </c>
      <c r="H40" t="s">
        <v>68</v>
      </c>
    </row>
    <row r="41" spans="3:8" x14ac:dyDescent="0.25">
      <c r="C41" s="1">
        <v>5</v>
      </c>
      <c r="D41" s="1">
        <v>3318</v>
      </c>
      <c r="E41" s="1">
        <v>2.1</v>
      </c>
      <c r="F41" s="1">
        <v>1141</v>
      </c>
      <c r="H41" t="s">
        <v>67</v>
      </c>
    </row>
    <row r="42" spans="3:8" x14ac:dyDescent="0.25">
      <c r="C42" s="1">
        <v>6</v>
      </c>
      <c r="D42" s="1">
        <v>4139</v>
      </c>
      <c r="E42" s="1">
        <v>9.1999999999999993</v>
      </c>
      <c r="F42" s="1">
        <v>1072</v>
      </c>
      <c r="H42" t="s">
        <v>68</v>
      </c>
    </row>
    <row r="43" spans="3:8" x14ac:dyDescent="0.25">
      <c r="C43" s="1">
        <v>4</v>
      </c>
      <c r="D43" s="1">
        <v>2322</v>
      </c>
      <c r="E43" s="1">
        <v>3.4</v>
      </c>
      <c r="F43" s="1">
        <v>650</v>
      </c>
      <c r="H43" t="s">
        <v>67</v>
      </c>
    </row>
    <row r="44" spans="3:8" x14ac:dyDescent="0.25">
      <c r="C44" s="1">
        <v>3</v>
      </c>
      <c r="D44" s="1">
        <v>1962</v>
      </c>
      <c r="E44" s="1">
        <v>14.5</v>
      </c>
      <c r="F44" s="1">
        <v>975</v>
      </c>
      <c r="H44" t="s">
        <v>68</v>
      </c>
    </row>
    <row r="45" spans="3:8" x14ac:dyDescent="0.25">
      <c r="C45" s="1">
        <v>2</v>
      </c>
      <c r="D45" s="1">
        <v>2984</v>
      </c>
      <c r="E45" s="1">
        <v>12.6</v>
      </c>
      <c r="F45" s="1">
        <v>421</v>
      </c>
      <c r="H45" t="s">
        <v>67</v>
      </c>
    </row>
    <row r="46" spans="3:8" x14ac:dyDescent="0.25">
      <c r="C46" s="1">
        <v>3</v>
      </c>
      <c r="D46" s="1">
        <v>3974</v>
      </c>
      <c r="E46" s="1">
        <v>12.1</v>
      </c>
      <c r="F46" s="1">
        <v>670</v>
      </c>
      <c r="H46" t="s">
        <v>69</v>
      </c>
    </row>
    <row r="47" spans="3:8" x14ac:dyDescent="0.25">
      <c r="C47" s="1">
        <v>4</v>
      </c>
      <c r="D47" s="1">
        <v>2505</v>
      </c>
      <c r="E47" s="1">
        <v>6.2</v>
      </c>
      <c r="F47" s="1">
        <v>1268</v>
      </c>
      <c r="H47" t="s">
        <v>68</v>
      </c>
    </row>
    <row r="48" spans="3:8" x14ac:dyDescent="0.25">
      <c r="C48" s="1">
        <v>5</v>
      </c>
      <c r="D48" s="1">
        <v>3100</v>
      </c>
      <c r="E48" s="1">
        <v>14.9</v>
      </c>
      <c r="F48" s="1">
        <v>1429</v>
      </c>
      <c r="H48" t="s">
        <v>68</v>
      </c>
    </row>
    <row r="49" spans="3:8" x14ac:dyDescent="0.25">
      <c r="C49" s="1">
        <v>7</v>
      </c>
      <c r="D49" s="1">
        <v>4349</v>
      </c>
      <c r="E49" s="1">
        <v>14.6</v>
      </c>
      <c r="F49" s="1">
        <v>906</v>
      </c>
      <c r="H49" t="s">
        <v>69</v>
      </c>
    </row>
    <row r="50" spans="3:8" x14ac:dyDescent="0.25">
      <c r="C50" s="1">
        <v>3</v>
      </c>
      <c r="D50" s="1">
        <v>2490</v>
      </c>
      <c r="E50" s="1">
        <v>3.3</v>
      </c>
      <c r="F50" s="1">
        <v>694</v>
      </c>
      <c r="H50" t="s">
        <v>68</v>
      </c>
    </row>
    <row r="51" spans="3:8" x14ac:dyDescent="0.25">
      <c r="C51" s="1">
        <v>8</v>
      </c>
      <c r="D51" s="1">
        <v>3773</v>
      </c>
      <c r="E51" s="1">
        <v>5.2</v>
      </c>
      <c r="F51" s="1">
        <v>1248</v>
      </c>
      <c r="H51" t="s">
        <v>67</v>
      </c>
    </row>
    <row r="52" spans="3:8" x14ac:dyDescent="0.25">
      <c r="C52" s="1">
        <v>5</v>
      </c>
      <c r="D52" s="1">
        <v>2186</v>
      </c>
      <c r="E52" s="1">
        <v>8.6999999999999993</v>
      </c>
      <c r="F52" s="1">
        <v>935</v>
      </c>
      <c r="H52" t="s">
        <v>68</v>
      </c>
    </row>
    <row r="53" spans="3:8" x14ac:dyDescent="0.25">
      <c r="C53" s="1">
        <v>5</v>
      </c>
      <c r="D53" s="1">
        <v>1884</v>
      </c>
      <c r="E53" s="1">
        <v>14.5</v>
      </c>
      <c r="F53" s="1">
        <v>808</v>
      </c>
      <c r="H53" t="s">
        <v>67</v>
      </c>
    </row>
    <row r="54" spans="3:8" x14ac:dyDescent="0.25">
      <c r="C54" s="1">
        <v>5</v>
      </c>
      <c r="D54" s="1">
        <v>3288</v>
      </c>
      <c r="E54" s="1">
        <v>3.4</v>
      </c>
      <c r="F54" s="1">
        <v>635</v>
      </c>
      <c r="H54" t="s">
        <v>69</v>
      </c>
    </row>
    <row r="55" spans="3:8" x14ac:dyDescent="0.25">
      <c r="C55" s="1">
        <v>4</v>
      </c>
      <c r="D55" s="1">
        <v>1553</v>
      </c>
      <c r="E55" s="1">
        <v>2.8</v>
      </c>
      <c r="F55" s="1">
        <v>995</v>
      </c>
      <c r="H55" t="s">
        <v>68</v>
      </c>
    </row>
    <row r="56" spans="3:8" x14ac:dyDescent="0.25">
      <c r="C56" s="1">
        <v>4</v>
      </c>
      <c r="D56" s="1">
        <v>2356</v>
      </c>
      <c r="E56" s="1">
        <v>6.4</v>
      </c>
      <c r="F56" s="1">
        <v>872</v>
      </c>
      <c r="H56" t="s">
        <v>67</v>
      </c>
    </row>
    <row r="57" spans="3:8" x14ac:dyDescent="0.25">
      <c r="C57" s="1">
        <v>8</v>
      </c>
      <c r="D57" s="1">
        <v>2200</v>
      </c>
      <c r="E57" s="1">
        <v>12.2</v>
      </c>
      <c r="F57" s="1">
        <v>640</v>
      </c>
      <c r="H57" t="s">
        <v>67</v>
      </c>
    </row>
    <row r="58" spans="3:8" x14ac:dyDescent="0.25">
      <c r="C58" s="1">
        <v>7</v>
      </c>
      <c r="D58" s="1">
        <v>2563</v>
      </c>
      <c r="E58" s="1">
        <v>13.8</v>
      </c>
      <c r="F58" s="1">
        <v>1434</v>
      </c>
      <c r="H58" t="s">
        <v>68</v>
      </c>
    </row>
    <row r="59" spans="3:8" x14ac:dyDescent="0.25">
      <c r="C59" s="1">
        <v>8</v>
      </c>
      <c r="D59" s="1">
        <v>3857</v>
      </c>
      <c r="E59" s="1">
        <v>11</v>
      </c>
      <c r="F59" s="1">
        <v>1118</v>
      </c>
      <c r="H59" t="s">
        <v>67</v>
      </c>
    </row>
    <row r="60" spans="3:8" x14ac:dyDescent="0.25">
      <c r="C60" s="1">
        <v>7</v>
      </c>
      <c r="D60" s="1">
        <v>3210</v>
      </c>
      <c r="E60" s="1">
        <v>5.4</v>
      </c>
      <c r="F60" s="1">
        <v>938</v>
      </c>
      <c r="H60" t="s">
        <v>67</v>
      </c>
    </row>
    <row r="61" spans="3:8" x14ac:dyDescent="0.25">
      <c r="C61" s="1">
        <v>5</v>
      </c>
      <c r="D61" s="1">
        <v>2481</v>
      </c>
      <c r="E61" s="1">
        <v>2.7</v>
      </c>
      <c r="F61" s="1">
        <v>1187</v>
      </c>
      <c r="H61" t="s">
        <v>68</v>
      </c>
    </row>
    <row r="62" spans="3:8" x14ac:dyDescent="0.25">
      <c r="C62" s="1">
        <v>3</v>
      </c>
      <c r="D62" s="1">
        <v>1948</v>
      </c>
      <c r="E62" s="1">
        <v>12.6</v>
      </c>
      <c r="F62" s="1">
        <v>1021</v>
      </c>
      <c r="H62" t="s">
        <v>68</v>
      </c>
    </row>
    <row r="63" spans="3:8" x14ac:dyDescent="0.25">
      <c r="C63" s="1">
        <v>8</v>
      </c>
      <c r="D63" s="1">
        <v>3085</v>
      </c>
      <c r="E63" s="1">
        <v>11.5</v>
      </c>
      <c r="F63" s="1">
        <v>826</v>
      </c>
      <c r="H63" t="s">
        <v>69</v>
      </c>
    </row>
    <row r="64" spans="3:8" x14ac:dyDescent="0.25">
      <c r="C64" s="1">
        <v>6</v>
      </c>
      <c r="D64" s="1">
        <v>2869</v>
      </c>
      <c r="E64" s="1">
        <v>8</v>
      </c>
      <c r="F64" s="1">
        <v>905</v>
      </c>
      <c r="H64" t="s">
        <v>67</v>
      </c>
    </row>
    <row r="65" spans="3:8" x14ac:dyDescent="0.25">
      <c r="C65" s="1">
        <v>5</v>
      </c>
      <c r="D65" s="1">
        <v>4028</v>
      </c>
      <c r="E65" s="1">
        <v>13.1</v>
      </c>
      <c r="F65" s="1">
        <v>255</v>
      </c>
      <c r="H65" t="s">
        <v>69</v>
      </c>
    </row>
    <row r="66" spans="3:8" x14ac:dyDescent="0.25">
      <c r="C66" s="1">
        <v>6</v>
      </c>
      <c r="D66" s="1">
        <v>3147</v>
      </c>
      <c r="E66" s="1">
        <v>7.7</v>
      </c>
      <c r="F66" s="1">
        <v>730</v>
      </c>
      <c r="H66" t="s">
        <v>67</v>
      </c>
    </row>
    <row r="67" spans="3:8" x14ac:dyDescent="0.25">
      <c r="C67" s="1">
        <v>4</v>
      </c>
      <c r="D67" s="1">
        <v>3382</v>
      </c>
      <c r="E67" s="1">
        <v>5.9</v>
      </c>
      <c r="F67" s="1">
        <v>1017</v>
      </c>
      <c r="H67" t="s">
        <v>68</v>
      </c>
    </row>
    <row r="68" spans="3:8" x14ac:dyDescent="0.25">
      <c r="C68" s="1">
        <v>2</v>
      </c>
      <c r="D68" s="1">
        <v>2663</v>
      </c>
      <c r="E68" s="1">
        <v>9.8000000000000007</v>
      </c>
      <c r="F68" s="1">
        <v>478</v>
      </c>
      <c r="H68" t="s">
        <v>69</v>
      </c>
    </row>
    <row r="69" spans="3:8" x14ac:dyDescent="0.25">
      <c r="C69" s="1">
        <v>6</v>
      </c>
      <c r="D69" s="1">
        <v>1733</v>
      </c>
      <c r="E69" s="1">
        <v>9.4</v>
      </c>
      <c r="F69" s="1">
        <v>436</v>
      </c>
      <c r="H69" t="s">
        <v>69</v>
      </c>
    </row>
    <row r="70" spans="3:8" x14ac:dyDescent="0.25">
      <c r="C70" s="1">
        <v>3</v>
      </c>
      <c r="D70" s="1">
        <v>1987</v>
      </c>
      <c r="E70" s="1">
        <v>10.1</v>
      </c>
      <c r="F70" s="1">
        <v>721</v>
      </c>
      <c r="H70" t="s">
        <v>68</v>
      </c>
    </row>
    <row r="71" spans="3:8" x14ac:dyDescent="0.25">
      <c r="C71" s="1">
        <v>2</v>
      </c>
      <c r="D71" s="1">
        <v>1630</v>
      </c>
      <c r="E71" s="1">
        <v>14.7</v>
      </c>
      <c r="F71" s="1">
        <v>649</v>
      </c>
      <c r="H71" t="s">
        <v>68</v>
      </c>
    </row>
    <row r="72" spans="3:8" x14ac:dyDescent="0.25">
      <c r="C72" s="1">
        <v>7</v>
      </c>
      <c r="D72" s="1">
        <v>4633</v>
      </c>
      <c r="E72" s="1">
        <v>1.7</v>
      </c>
      <c r="F72" s="1">
        <v>1467</v>
      </c>
      <c r="H72" t="s">
        <v>68</v>
      </c>
    </row>
    <row r="73" spans="3:8" x14ac:dyDescent="0.25">
      <c r="C73" s="1">
        <v>7</v>
      </c>
      <c r="D73" s="1">
        <v>4056</v>
      </c>
      <c r="E73" s="1">
        <v>11.8</v>
      </c>
      <c r="F73" s="1">
        <v>1111</v>
      </c>
      <c r="H73" t="s">
        <v>68</v>
      </c>
    </row>
    <row r="74" spans="3:8" x14ac:dyDescent="0.25">
      <c r="C74" s="1">
        <v>4</v>
      </c>
      <c r="D74" s="1">
        <v>3715</v>
      </c>
      <c r="E74" s="1">
        <v>9.8000000000000007</v>
      </c>
      <c r="F74" s="1">
        <v>1106</v>
      </c>
      <c r="H74" t="s">
        <v>68</v>
      </c>
    </row>
    <row r="75" spans="3:8" x14ac:dyDescent="0.25">
      <c r="C75" s="1">
        <v>6</v>
      </c>
      <c r="D75" s="1">
        <v>1936</v>
      </c>
      <c r="E75" s="1">
        <v>7.1</v>
      </c>
      <c r="F75" s="1">
        <v>744</v>
      </c>
      <c r="H75" t="s">
        <v>69</v>
      </c>
    </row>
    <row r="76" spans="3:8" x14ac:dyDescent="0.25">
      <c r="C76" s="1">
        <v>6</v>
      </c>
      <c r="D76" s="1">
        <v>2887</v>
      </c>
      <c r="E76" s="1">
        <v>4</v>
      </c>
      <c r="F76" s="1">
        <v>1309</v>
      </c>
      <c r="H76" t="s">
        <v>67</v>
      </c>
    </row>
    <row r="77" spans="3:8" x14ac:dyDescent="0.25">
      <c r="C77" s="1">
        <v>4</v>
      </c>
      <c r="D77" s="1">
        <v>2426</v>
      </c>
      <c r="E77" s="1">
        <v>10</v>
      </c>
      <c r="F77" s="1">
        <v>460</v>
      </c>
      <c r="H77" t="s">
        <v>67</v>
      </c>
    </row>
    <row r="78" spans="3:8" x14ac:dyDescent="0.25">
      <c r="C78" s="1">
        <v>4</v>
      </c>
      <c r="D78" s="1">
        <v>3602</v>
      </c>
      <c r="E78" s="1">
        <v>6.8</v>
      </c>
      <c r="F78" s="1">
        <v>1104</v>
      </c>
      <c r="H78" t="s">
        <v>68</v>
      </c>
    </row>
    <row r="79" spans="3:8" x14ac:dyDescent="0.25">
      <c r="C79" s="1">
        <v>5</v>
      </c>
      <c r="D79" s="1">
        <v>3578</v>
      </c>
      <c r="E79" s="1">
        <v>3.4</v>
      </c>
      <c r="F79" s="1">
        <v>1527</v>
      </c>
      <c r="H79" t="s">
        <v>68</v>
      </c>
    </row>
    <row r="80" spans="3:8" x14ac:dyDescent="0.25">
      <c r="C80" s="1">
        <v>3</v>
      </c>
      <c r="D80" s="1">
        <v>2781</v>
      </c>
      <c r="E80" s="1">
        <v>11.5</v>
      </c>
      <c r="F80" s="1">
        <v>1021</v>
      </c>
      <c r="H80" t="s">
        <v>68</v>
      </c>
    </row>
    <row r="81" spans="3:8" x14ac:dyDescent="0.25">
      <c r="C81" s="1">
        <v>8</v>
      </c>
      <c r="D81" s="1">
        <v>2192</v>
      </c>
      <c r="E81" s="1">
        <v>0.8</v>
      </c>
      <c r="F81" s="1">
        <v>859</v>
      </c>
      <c r="H81" t="s">
        <v>67</v>
      </c>
    </row>
    <row r="82" spans="3:8" x14ac:dyDescent="0.25">
      <c r="C82" s="1">
        <v>3</v>
      </c>
      <c r="D82" s="1">
        <v>2134</v>
      </c>
      <c r="E82" s="1">
        <v>10.7</v>
      </c>
      <c r="F82" s="1">
        <v>533</v>
      </c>
      <c r="H82" t="s">
        <v>67</v>
      </c>
    </row>
    <row r="83" spans="3:8" x14ac:dyDescent="0.25">
      <c r="C83" s="1">
        <v>8</v>
      </c>
      <c r="D83" s="1">
        <v>3647</v>
      </c>
      <c r="E83" s="1">
        <v>4.3</v>
      </c>
      <c r="F83" s="1">
        <v>663</v>
      </c>
      <c r="H83" t="s">
        <v>69</v>
      </c>
    </row>
    <row r="84" spans="3:8" x14ac:dyDescent="0.25">
      <c r="C84" s="1">
        <v>5</v>
      </c>
      <c r="D84" s="1">
        <v>4228</v>
      </c>
      <c r="E84" s="1">
        <v>8.9</v>
      </c>
      <c r="F84" s="1">
        <v>1073</v>
      </c>
      <c r="H84" t="s">
        <v>69</v>
      </c>
    </row>
    <row r="85" spans="3:8" x14ac:dyDescent="0.25">
      <c r="C85" s="1">
        <v>3</v>
      </c>
      <c r="D85" s="1">
        <v>1351</v>
      </c>
      <c r="E85" s="1">
        <v>10.3</v>
      </c>
      <c r="F85" s="1">
        <v>308</v>
      </c>
      <c r="H85" t="s">
        <v>69</v>
      </c>
    </row>
    <row r="86" spans="3:8" x14ac:dyDescent="0.25">
      <c r="C86" s="1">
        <v>2</v>
      </c>
      <c r="D86" s="1">
        <v>1456</v>
      </c>
      <c r="E86" s="1">
        <v>13.6</v>
      </c>
      <c r="F86" s="1">
        <v>268</v>
      </c>
      <c r="H86" t="s">
        <v>69</v>
      </c>
    </row>
    <row r="87" spans="3:8" x14ac:dyDescent="0.25">
      <c r="C87" s="1">
        <v>3</v>
      </c>
      <c r="D87" s="1">
        <v>1438</v>
      </c>
      <c r="E87" s="1">
        <v>7.1</v>
      </c>
      <c r="F87" s="1">
        <v>1047</v>
      </c>
      <c r="H87" t="s">
        <v>67</v>
      </c>
    </row>
    <row r="88" spans="3:8" x14ac:dyDescent="0.25">
      <c r="C88" s="1">
        <v>7</v>
      </c>
      <c r="D88" s="1">
        <v>4268</v>
      </c>
      <c r="E88" s="1">
        <v>3.9</v>
      </c>
      <c r="F88" s="1">
        <v>797</v>
      </c>
      <c r="H88" t="s">
        <v>69</v>
      </c>
    </row>
    <row r="89" spans="3:8" x14ac:dyDescent="0.25">
      <c r="C89" s="1">
        <v>4</v>
      </c>
      <c r="D89" s="1">
        <v>2905</v>
      </c>
      <c r="E89" s="1">
        <v>13.5</v>
      </c>
      <c r="F89" s="1">
        <v>60</v>
      </c>
      <c r="H89" t="s">
        <v>69</v>
      </c>
    </row>
    <row r="90" spans="3:8" x14ac:dyDescent="0.25">
      <c r="C90" s="1">
        <v>3</v>
      </c>
      <c r="D90" s="1">
        <v>1142</v>
      </c>
      <c r="E90" s="1">
        <v>1.3</v>
      </c>
      <c r="F90" s="1">
        <v>860</v>
      </c>
      <c r="H90" t="s">
        <v>68</v>
      </c>
    </row>
    <row r="91" spans="3:8" x14ac:dyDescent="0.25">
      <c r="C91" s="1">
        <v>4</v>
      </c>
      <c r="D91" s="1">
        <v>2452</v>
      </c>
      <c r="E91" s="1">
        <v>13.6</v>
      </c>
      <c r="F91" s="1">
        <v>614</v>
      </c>
      <c r="H91" t="s">
        <v>67</v>
      </c>
    </row>
    <row r="92" spans="3:8" x14ac:dyDescent="0.25">
      <c r="C92" s="1">
        <v>8</v>
      </c>
      <c r="D92" s="1">
        <v>3665</v>
      </c>
      <c r="E92" s="1">
        <v>7</v>
      </c>
      <c r="F92" s="1">
        <v>1339</v>
      </c>
      <c r="H92" t="s">
        <v>68</v>
      </c>
    </row>
    <row r="93" spans="3:8" x14ac:dyDescent="0.25">
      <c r="C93" s="1">
        <v>7</v>
      </c>
      <c r="D93" s="1">
        <v>1985</v>
      </c>
      <c r="E93" s="1">
        <v>12.7</v>
      </c>
      <c r="F93" s="1">
        <v>294</v>
      </c>
      <c r="H93" t="s">
        <v>69</v>
      </c>
    </row>
    <row r="94" spans="3:8" x14ac:dyDescent="0.25">
      <c r="C94" s="1">
        <v>3</v>
      </c>
      <c r="D94" s="1">
        <v>2428</v>
      </c>
      <c r="E94" s="1">
        <v>2.7</v>
      </c>
      <c r="F94" s="1">
        <v>756</v>
      </c>
      <c r="H94" t="s">
        <v>67</v>
      </c>
    </row>
    <row r="95" spans="3:8" x14ac:dyDescent="0.25">
      <c r="C95" s="1">
        <v>4</v>
      </c>
      <c r="D95" s="1">
        <v>2278</v>
      </c>
      <c r="E95" s="1">
        <v>11.1</v>
      </c>
      <c r="F95" s="1">
        <v>1170</v>
      </c>
      <c r="H95" t="s">
        <v>67</v>
      </c>
    </row>
    <row r="96" spans="3:8" x14ac:dyDescent="0.25">
      <c r="C96" s="1">
        <v>7</v>
      </c>
      <c r="D96" s="1">
        <v>3402</v>
      </c>
      <c r="E96" s="1">
        <v>3.4</v>
      </c>
      <c r="F96" s="1">
        <v>1126</v>
      </c>
      <c r="H96" t="s">
        <v>69</v>
      </c>
    </row>
    <row r="97" spans="3:8" x14ac:dyDescent="0.25">
      <c r="C97" s="1">
        <v>2</v>
      </c>
      <c r="D97" s="1">
        <v>2037</v>
      </c>
      <c r="E97" s="1">
        <v>13.1</v>
      </c>
      <c r="F97" s="1">
        <v>537</v>
      </c>
      <c r="H97" t="s">
        <v>68</v>
      </c>
    </row>
    <row r="98" spans="3:8" x14ac:dyDescent="0.25">
      <c r="C98" s="1">
        <v>4</v>
      </c>
      <c r="D98" s="1">
        <v>3063</v>
      </c>
      <c r="E98" s="1">
        <v>1.2</v>
      </c>
      <c r="F98" s="1">
        <v>897</v>
      </c>
      <c r="H98" t="s">
        <v>67</v>
      </c>
    </row>
    <row r="99" spans="3:8" x14ac:dyDescent="0.25">
      <c r="C99" s="1">
        <v>4</v>
      </c>
      <c r="D99" s="1">
        <v>3812</v>
      </c>
      <c r="E99" s="1">
        <v>7.5</v>
      </c>
      <c r="F99" s="1">
        <v>862</v>
      </c>
      <c r="H99" t="s">
        <v>67</v>
      </c>
    </row>
    <row r="100" spans="3:8" x14ac:dyDescent="0.25">
      <c r="C100" s="1">
        <v>8</v>
      </c>
      <c r="D100" s="1">
        <v>3886</v>
      </c>
      <c r="E100" s="1">
        <v>2.9</v>
      </c>
      <c r="F100" s="1">
        <v>1074</v>
      </c>
      <c r="H100" t="s">
        <v>67</v>
      </c>
    </row>
    <row r="101" spans="3:8" x14ac:dyDescent="0.25">
      <c r="C101" s="1">
        <v>5</v>
      </c>
      <c r="D101" s="1">
        <v>3050</v>
      </c>
      <c r="E101" s="1">
        <v>3.4</v>
      </c>
      <c r="F101" s="1">
        <v>663</v>
      </c>
      <c r="H101" t="s">
        <v>69</v>
      </c>
    </row>
    <row r="102" spans="3:8" x14ac:dyDescent="0.25">
      <c r="C102" s="1">
        <v>8</v>
      </c>
      <c r="D102" s="1">
        <v>3405</v>
      </c>
      <c r="E102" s="1">
        <v>6.3</v>
      </c>
      <c r="F102" s="1">
        <v>1301</v>
      </c>
      <c r="H102" t="s">
        <v>68</v>
      </c>
    </row>
    <row r="103" spans="3:8" x14ac:dyDescent="0.25">
      <c r="C103" s="1">
        <v>3</v>
      </c>
      <c r="D103" s="1">
        <v>1142</v>
      </c>
      <c r="E103" s="1">
        <v>5.5</v>
      </c>
      <c r="F103" s="1">
        <v>586</v>
      </c>
      <c r="H103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G12" sqref="G12"/>
    </sheetView>
  </sheetViews>
  <sheetFormatPr defaultRowHeight="15" x14ac:dyDescent="0.25"/>
  <cols>
    <col min="1" max="1" width="18" bestFit="1" customWidth="1"/>
    <col min="2" max="2" width="15.7109375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122</v>
      </c>
    </row>
    <row r="2" spans="1:9" ht="15.75" thickBot="1" x14ac:dyDescent="0.3"/>
    <row r="3" spans="1:9" x14ac:dyDescent="0.25">
      <c r="A3" s="57" t="s">
        <v>123</v>
      </c>
      <c r="B3" s="57"/>
    </row>
    <row r="4" spans="1:9" x14ac:dyDescent="0.25">
      <c r="A4" s="42" t="s">
        <v>124</v>
      </c>
      <c r="B4" s="42">
        <v>0.91531090846018992</v>
      </c>
    </row>
    <row r="5" spans="1:9" x14ac:dyDescent="0.25">
      <c r="A5" s="42" t="s">
        <v>125</v>
      </c>
      <c r="B5" s="42">
        <v>0.83779405914621818</v>
      </c>
    </row>
    <row r="6" spans="1:9" x14ac:dyDescent="0.25">
      <c r="A6" s="42" t="s">
        <v>126</v>
      </c>
      <c r="B6" s="42">
        <v>0.81871100728106738</v>
      </c>
    </row>
    <row r="7" spans="1:9" x14ac:dyDescent="0.25">
      <c r="A7" s="42" t="s">
        <v>127</v>
      </c>
      <c r="B7" s="42">
        <v>5.9784280534965211</v>
      </c>
    </row>
    <row r="8" spans="1:9" ht="15.75" thickBot="1" x14ac:dyDescent="0.3">
      <c r="A8" s="43" t="s">
        <v>128</v>
      </c>
      <c r="B8" s="43">
        <v>20</v>
      </c>
    </row>
    <row r="10" spans="1:9" ht="15.75" thickBot="1" x14ac:dyDescent="0.3">
      <c r="A10" t="s">
        <v>129</v>
      </c>
    </row>
    <row r="11" spans="1:9" x14ac:dyDescent="0.25">
      <c r="A11" s="56"/>
      <c r="B11" s="56" t="s">
        <v>134</v>
      </c>
      <c r="C11" s="56" t="s">
        <v>135</v>
      </c>
      <c r="D11" s="56" t="s">
        <v>136</v>
      </c>
      <c r="E11" s="56" t="s">
        <v>137</v>
      </c>
      <c r="F11" s="56" t="s">
        <v>138</v>
      </c>
    </row>
    <row r="12" spans="1:9" x14ac:dyDescent="0.25">
      <c r="A12" s="42" t="s">
        <v>130</v>
      </c>
      <c r="B12" s="42">
        <v>2</v>
      </c>
      <c r="C12" s="42">
        <v>3138.2927661558188</v>
      </c>
      <c r="D12" s="42">
        <v>1569.1463830779094</v>
      </c>
      <c r="E12" s="42">
        <v>43.902519631893135</v>
      </c>
      <c r="F12" s="42">
        <v>1.9300449741417516E-7</v>
      </c>
      <c r="G12" s="72" t="s">
        <v>164</v>
      </c>
    </row>
    <row r="13" spans="1:9" x14ac:dyDescent="0.25">
      <c r="A13" s="42" t="s">
        <v>131</v>
      </c>
      <c r="B13" s="42">
        <v>17</v>
      </c>
      <c r="C13" s="42">
        <v>607.60723384418145</v>
      </c>
      <c r="D13" s="42">
        <v>35.741601990834205</v>
      </c>
      <c r="E13" s="42"/>
      <c r="F13" s="42"/>
    </row>
    <row r="14" spans="1:9" ht="15.75" thickBot="1" x14ac:dyDescent="0.3">
      <c r="A14" s="43" t="s">
        <v>132</v>
      </c>
      <c r="B14" s="43">
        <v>19</v>
      </c>
      <c r="C14" s="43">
        <v>3745.9</v>
      </c>
      <c r="D14" s="43"/>
      <c r="E14" s="43"/>
      <c r="F14" s="43"/>
    </row>
    <row r="15" spans="1:9" ht="15.75" thickBot="1" x14ac:dyDescent="0.3"/>
    <row r="16" spans="1:9" x14ac:dyDescent="0.25">
      <c r="A16" s="56"/>
      <c r="B16" s="56" t="s">
        <v>139</v>
      </c>
      <c r="C16" s="56" t="s">
        <v>127</v>
      </c>
      <c r="D16" s="56" t="s">
        <v>140</v>
      </c>
      <c r="E16" s="56" t="s">
        <v>141</v>
      </c>
      <c r="F16" s="56" t="s">
        <v>142</v>
      </c>
      <c r="G16" s="56" t="s">
        <v>143</v>
      </c>
      <c r="H16" s="56" t="s">
        <v>144</v>
      </c>
      <c r="I16" s="56" t="s">
        <v>145</v>
      </c>
    </row>
    <row r="17" spans="1:9" x14ac:dyDescent="0.25">
      <c r="A17" s="42" t="s">
        <v>133</v>
      </c>
      <c r="B17" s="42">
        <v>81.15512499271604</v>
      </c>
      <c r="C17" s="42">
        <v>3.2548869447624273</v>
      </c>
      <c r="D17" s="42">
        <v>24.93331607824539</v>
      </c>
      <c r="E17" s="42">
        <v>7.9347235646327267E-15</v>
      </c>
      <c r="F17" s="42">
        <v>74.287913812569982</v>
      </c>
      <c r="G17" s="42">
        <v>88.022336172862097</v>
      </c>
      <c r="H17" s="42">
        <v>74.287913812569982</v>
      </c>
      <c r="I17" s="42">
        <v>88.022336172862097</v>
      </c>
    </row>
    <row r="18" spans="1:9" x14ac:dyDescent="0.25">
      <c r="A18" s="42" t="s">
        <v>112</v>
      </c>
      <c r="B18" s="42">
        <v>2.4352660101392689</v>
      </c>
      <c r="C18" s="42">
        <v>0.33380481930661443</v>
      </c>
      <c r="D18" s="42">
        <v>7.2954788825333576</v>
      </c>
      <c r="E18" s="42">
        <v>1.2507303942135945E-6</v>
      </c>
      <c r="F18" s="42">
        <v>1.7309994024103381</v>
      </c>
      <c r="G18" s="42">
        <v>3.1395326178681997</v>
      </c>
      <c r="H18" s="42">
        <v>1.7309994024103381</v>
      </c>
      <c r="I18" s="42">
        <v>3.1395326178681997</v>
      </c>
    </row>
    <row r="19" spans="1:9" ht="15.75" thickBot="1" x14ac:dyDescent="0.3">
      <c r="A19" s="43" t="s">
        <v>113</v>
      </c>
      <c r="B19" s="43">
        <v>2.8702872792960781</v>
      </c>
      <c r="C19" s="43">
        <v>0.97613809212475422</v>
      </c>
      <c r="D19" s="43">
        <v>2.9404520758413804</v>
      </c>
      <c r="E19" s="43">
        <v>9.1430733947958937E-3</v>
      </c>
      <c r="F19" s="43">
        <v>0.81081592641477807</v>
      </c>
      <c r="G19" s="43">
        <v>4.9297586321773785</v>
      </c>
      <c r="H19" s="43">
        <v>0.81081592641477807</v>
      </c>
      <c r="I19" s="43">
        <v>4.9297586321773785</v>
      </c>
    </row>
    <row r="23" spans="1:9" x14ac:dyDescent="0.25">
      <c r="A23" t="s">
        <v>148</v>
      </c>
    </row>
    <row r="24" spans="1:9" ht="15.75" thickBot="1" x14ac:dyDescent="0.3"/>
    <row r="25" spans="1:9" x14ac:dyDescent="0.25">
      <c r="A25" s="56" t="s">
        <v>149</v>
      </c>
      <c r="B25" s="56" t="s">
        <v>150</v>
      </c>
      <c r="C25" s="56" t="s">
        <v>151</v>
      </c>
    </row>
    <row r="26" spans="1:9" x14ac:dyDescent="0.25">
      <c r="A26" s="42">
        <v>1</v>
      </c>
      <c r="B26" s="42">
        <v>101.50729561214381</v>
      </c>
      <c r="C26" s="42">
        <v>-11.507295612143807</v>
      </c>
    </row>
    <row r="27" spans="1:9" x14ac:dyDescent="0.25">
      <c r="A27" s="42">
        <v>2</v>
      </c>
      <c r="B27" s="42">
        <v>125.16477478002446</v>
      </c>
      <c r="C27" s="42">
        <v>12.335225219975541</v>
      </c>
    </row>
    <row r="28" spans="1:9" x14ac:dyDescent="0.25">
      <c r="A28" s="42">
        <v>3</v>
      </c>
      <c r="B28" s="42">
        <v>94.636518850882808</v>
      </c>
      <c r="C28" s="42">
        <v>-5.3365188508828112</v>
      </c>
    </row>
    <row r="29" spans="1:9" x14ac:dyDescent="0.25">
      <c r="A29" s="42">
        <v>4</v>
      </c>
      <c r="B29" s="42">
        <v>106.37782763242235</v>
      </c>
      <c r="C29" s="42">
        <v>9.4221723675776445</v>
      </c>
    </row>
    <row r="30" spans="1:9" x14ac:dyDescent="0.25">
      <c r="A30" s="42">
        <v>5</v>
      </c>
      <c r="B30" s="42">
        <v>118.98917895227551</v>
      </c>
      <c r="C30" s="42">
        <v>0.510821047724491</v>
      </c>
    </row>
    <row r="31" spans="1:9" x14ac:dyDescent="0.25">
      <c r="A31" s="42">
        <v>6</v>
      </c>
      <c r="B31" s="42">
        <v>126.29497698269331</v>
      </c>
      <c r="C31" s="42">
        <v>-1.2949769826933135</v>
      </c>
    </row>
    <row r="32" spans="1:9" x14ac:dyDescent="0.25">
      <c r="A32" s="42">
        <v>7</v>
      </c>
      <c r="B32" s="42">
        <v>84.025412272012119</v>
      </c>
      <c r="C32" s="42">
        <v>1.4745877279878812</v>
      </c>
    </row>
    <row r="33" spans="1:3" x14ac:dyDescent="0.25">
      <c r="A33" s="42">
        <v>8</v>
      </c>
      <c r="B33" s="42">
        <v>91.766231571586729</v>
      </c>
      <c r="C33" s="42">
        <v>-3.9662315715867322</v>
      </c>
    </row>
    <row r="34" spans="1:3" x14ac:dyDescent="0.25">
      <c r="A34" s="42">
        <v>9</v>
      </c>
      <c r="B34" s="42">
        <v>111.6833809218577</v>
      </c>
      <c r="C34" s="42">
        <v>-6.6833809218577045</v>
      </c>
    </row>
    <row r="35" spans="1:3" x14ac:dyDescent="0.25">
      <c r="A35" s="42">
        <v>10</v>
      </c>
      <c r="B35" s="42">
        <v>114.55366820115378</v>
      </c>
      <c r="C35" s="42">
        <v>-2.0536682011537835</v>
      </c>
    </row>
    <row r="36" spans="1:3" x14ac:dyDescent="0.25">
      <c r="A36" s="42">
        <v>11</v>
      </c>
      <c r="B36" s="42">
        <v>126.72999825185012</v>
      </c>
      <c r="C36" s="42">
        <v>-1.7299982518501196</v>
      </c>
    </row>
    <row r="37" spans="1:3" x14ac:dyDescent="0.25">
      <c r="A37" s="42">
        <v>12</v>
      </c>
      <c r="B37" s="42">
        <v>91.331210302429923</v>
      </c>
      <c r="C37" s="42">
        <v>5.1687896975700767</v>
      </c>
    </row>
    <row r="38" spans="1:3" x14ac:dyDescent="0.25">
      <c r="A38" s="42">
        <v>13</v>
      </c>
      <c r="B38" s="42">
        <v>120.55440242410116</v>
      </c>
      <c r="C38" s="42">
        <v>-5.4402424101155589E-2</v>
      </c>
    </row>
    <row r="39" spans="1:3" x14ac:dyDescent="0.25">
      <c r="A39" s="42">
        <v>14</v>
      </c>
      <c r="B39" s="42">
        <v>106.37782763242235</v>
      </c>
      <c r="C39" s="42">
        <v>2.6221723675776474</v>
      </c>
    </row>
    <row r="40" spans="1:3" x14ac:dyDescent="0.25">
      <c r="A40" s="42">
        <v>15</v>
      </c>
      <c r="B40" s="42">
        <v>105.94280636326555</v>
      </c>
      <c r="C40" s="42">
        <v>-3.4428063632655466</v>
      </c>
    </row>
    <row r="41" spans="1:3" x14ac:dyDescent="0.25">
      <c r="A41" s="42">
        <v>16</v>
      </c>
      <c r="B41" s="42">
        <v>118.98917895227551</v>
      </c>
      <c r="C41" s="42">
        <v>-3.989178952275509</v>
      </c>
    </row>
    <row r="42" spans="1:3" x14ac:dyDescent="0.25">
      <c r="A42" s="42">
        <v>17</v>
      </c>
      <c r="B42" s="42">
        <v>101.50729561214381</v>
      </c>
      <c r="C42" s="42">
        <v>3.7927043878561904</v>
      </c>
    </row>
    <row r="43" spans="1:3" x14ac:dyDescent="0.25">
      <c r="A43" s="42">
        <v>18</v>
      </c>
      <c r="B43" s="42">
        <v>117.42395548044986</v>
      </c>
      <c r="C43" s="42">
        <v>-2.6239554804498653</v>
      </c>
    </row>
    <row r="44" spans="1:3" x14ac:dyDescent="0.25">
      <c r="A44" s="42">
        <v>19</v>
      </c>
      <c r="B44" s="42">
        <v>93.33145504341239</v>
      </c>
      <c r="C44" s="42">
        <v>7.1685449565876098</v>
      </c>
    </row>
    <row r="45" spans="1:3" ht="15.75" thickBot="1" x14ac:dyDescent="0.3">
      <c r="A45" s="43">
        <v>20</v>
      </c>
      <c r="B45" s="43">
        <v>104.81260416059671</v>
      </c>
      <c r="C45" s="43">
        <v>0.18739583940329396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E24" sqref="E24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122</v>
      </c>
    </row>
    <row r="2" spans="1:9" ht="15.75" thickBot="1" x14ac:dyDescent="0.3"/>
    <row r="3" spans="1:9" x14ac:dyDescent="0.25">
      <c r="A3" s="57" t="s">
        <v>123</v>
      </c>
      <c r="B3" s="57"/>
    </row>
    <row r="4" spans="1:9" x14ac:dyDescent="0.25">
      <c r="A4" s="42" t="s">
        <v>124</v>
      </c>
      <c r="B4" s="42">
        <v>0.9531764148159827</v>
      </c>
    </row>
    <row r="5" spans="1:9" x14ac:dyDescent="0.25">
      <c r="A5" s="42" t="s">
        <v>125</v>
      </c>
      <c r="B5" s="42">
        <v>0.90854527776145022</v>
      </c>
    </row>
    <row r="6" spans="1:9" x14ac:dyDescent="0.25">
      <c r="A6" s="42" t="s">
        <v>126</v>
      </c>
      <c r="B6" s="42">
        <v>0.89139751734172212</v>
      </c>
    </row>
    <row r="7" spans="1:9" x14ac:dyDescent="0.25">
      <c r="A7" s="42" t="s">
        <v>127</v>
      </c>
      <c r="B7" s="42">
        <v>4.6272308405877576</v>
      </c>
    </row>
    <row r="8" spans="1:9" ht="15.75" thickBot="1" x14ac:dyDescent="0.3">
      <c r="A8" s="43" t="s">
        <v>128</v>
      </c>
      <c r="B8" s="43">
        <v>20</v>
      </c>
    </row>
    <row r="10" spans="1:9" ht="15.75" thickBot="1" x14ac:dyDescent="0.3">
      <c r="A10" t="s">
        <v>129</v>
      </c>
    </row>
    <row r="11" spans="1:9" x14ac:dyDescent="0.25">
      <c r="A11" s="56"/>
      <c r="B11" s="56" t="s">
        <v>134</v>
      </c>
      <c r="C11" s="56" t="s">
        <v>135</v>
      </c>
      <c r="D11" s="56" t="s">
        <v>136</v>
      </c>
      <c r="E11" s="56" t="s">
        <v>137</v>
      </c>
      <c r="F11" s="56" t="s">
        <v>138</v>
      </c>
    </row>
    <row r="12" spans="1:9" x14ac:dyDescent="0.25">
      <c r="A12" s="42" t="s">
        <v>130</v>
      </c>
      <c r="B12" s="42">
        <v>3</v>
      </c>
      <c r="C12" s="42">
        <v>3403.3197559666164</v>
      </c>
      <c r="D12" s="42">
        <v>1134.4399186555388</v>
      </c>
      <c r="E12" s="42">
        <v>52.98332000931098</v>
      </c>
      <c r="F12" s="42">
        <v>1.5659570046330033E-8</v>
      </c>
    </row>
    <row r="13" spans="1:9" x14ac:dyDescent="0.25">
      <c r="A13" s="42" t="s">
        <v>131</v>
      </c>
      <c r="B13" s="42">
        <v>16</v>
      </c>
      <c r="C13" s="42">
        <v>342.58024403338379</v>
      </c>
      <c r="D13" s="42">
        <v>21.411265252086487</v>
      </c>
      <c r="E13" s="42"/>
      <c r="F13" s="42"/>
    </row>
    <row r="14" spans="1:9" ht="15.75" thickBot="1" x14ac:dyDescent="0.3">
      <c r="A14" s="43" t="s">
        <v>132</v>
      </c>
      <c r="B14" s="43">
        <v>19</v>
      </c>
      <c r="C14" s="43">
        <v>3745.9</v>
      </c>
      <c r="D14" s="43"/>
      <c r="E14" s="43"/>
      <c r="F14" s="43"/>
    </row>
    <row r="15" spans="1:9" ht="15.75" thickBot="1" x14ac:dyDescent="0.3"/>
    <row r="16" spans="1:9" x14ac:dyDescent="0.25">
      <c r="A16" s="56"/>
      <c r="B16" s="56" t="s">
        <v>139</v>
      </c>
      <c r="C16" s="56" t="s">
        <v>127</v>
      </c>
      <c r="D16" s="56" t="s">
        <v>140</v>
      </c>
      <c r="E16" s="56" t="s">
        <v>141</v>
      </c>
      <c r="F16" s="56" t="s">
        <v>142</v>
      </c>
      <c r="G16" s="56" t="s">
        <v>143</v>
      </c>
      <c r="H16" s="56" t="s">
        <v>144</v>
      </c>
      <c r="I16" s="56" t="s">
        <v>145</v>
      </c>
    </row>
    <row r="17" spans="1:9" x14ac:dyDescent="0.25">
      <c r="A17" s="42" t="s">
        <v>133</v>
      </c>
      <c r="B17" s="42">
        <v>76.889721313875739</v>
      </c>
      <c r="C17" s="42">
        <v>2.7957885753539462</v>
      </c>
      <c r="D17" s="42">
        <v>27.501979939288333</v>
      </c>
      <c r="E17" s="42">
        <v>6.722669647893366E-15</v>
      </c>
      <c r="F17" s="42">
        <v>70.962914297480665</v>
      </c>
      <c r="G17" s="42">
        <v>82.816528330270813</v>
      </c>
      <c r="H17" s="42">
        <v>70.962914297480665</v>
      </c>
      <c r="I17" s="42">
        <v>82.816528330270813</v>
      </c>
    </row>
    <row r="18" spans="1:9" x14ac:dyDescent="0.25">
      <c r="A18" s="42" t="s">
        <v>112</v>
      </c>
      <c r="B18" s="42">
        <v>2.6217092098199029</v>
      </c>
      <c r="C18" s="42">
        <v>0.26373975426450508</v>
      </c>
      <c r="D18" s="42">
        <v>9.9405158586391416</v>
      </c>
      <c r="E18" s="42">
        <v>2.9844221636251968E-8</v>
      </c>
      <c r="F18" s="42">
        <v>2.0626059071392668</v>
      </c>
      <c r="G18" s="42">
        <v>3.1808125125005389</v>
      </c>
      <c r="H18" s="42">
        <v>2.0626059071392668</v>
      </c>
      <c r="I18" s="42">
        <v>3.1808125125005389</v>
      </c>
    </row>
    <row r="19" spans="1:9" x14ac:dyDescent="0.25">
      <c r="A19" s="42" t="s">
        <v>113</v>
      </c>
      <c r="B19" s="42">
        <v>2.5045634242764407</v>
      </c>
      <c r="C19" s="42">
        <v>0.76263679558413422</v>
      </c>
      <c r="D19" s="42">
        <v>3.2840841653307518</v>
      </c>
      <c r="E19" s="42">
        <v>4.6733714935105163E-3</v>
      </c>
      <c r="F19" s="42">
        <v>0.88784563993651755</v>
      </c>
      <c r="G19" s="42">
        <v>4.1212812086163639</v>
      </c>
      <c r="H19" s="42">
        <v>0.88784563993651755</v>
      </c>
      <c r="I19" s="42">
        <v>4.1212812086163639</v>
      </c>
    </row>
    <row r="20" spans="1:9" ht="15.75" thickBot="1" x14ac:dyDescent="0.3">
      <c r="A20" s="43" t="s">
        <v>166</v>
      </c>
      <c r="B20" s="43">
        <v>7.4494802088925782</v>
      </c>
      <c r="C20" s="43">
        <v>2.1173959820791177</v>
      </c>
      <c r="D20" s="43">
        <v>3.5182272338014782</v>
      </c>
      <c r="E20" s="43">
        <v>2.8516220426248644E-3</v>
      </c>
      <c r="F20" s="43">
        <v>2.9608012459332631</v>
      </c>
      <c r="G20" s="43">
        <v>11.938159171851893</v>
      </c>
      <c r="H20" s="43">
        <v>2.9608012459332631</v>
      </c>
      <c r="I20" s="43">
        <v>11.938159171851893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F28" sqref="F28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122</v>
      </c>
    </row>
    <row r="2" spans="1:9" ht="15.75" thickBot="1" x14ac:dyDescent="0.3"/>
    <row r="3" spans="1:9" x14ac:dyDescent="0.25">
      <c r="A3" s="57" t="s">
        <v>123</v>
      </c>
      <c r="B3" s="57"/>
    </row>
    <row r="4" spans="1:9" x14ac:dyDescent="0.25">
      <c r="A4" s="42" t="s">
        <v>124</v>
      </c>
      <c r="B4" s="42">
        <v>0.96664777992147688</v>
      </c>
    </row>
    <row r="5" spans="1:9" x14ac:dyDescent="0.25">
      <c r="A5" s="42" t="s">
        <v>125</v>
      </c>
      <c r="B5" s="42">
        <v>0.93440793042711989</v>
      </c>
    </row>
    <row r="6" spans="1:9" x14ac:dyDescent="0.25">
      <c r="A6" s="42" t="s">
        <v>126</v>
      </c>
      <c r="B6" s="42">
        <v>0.91691671187435186</v>
      </c>
    </row>
    <row r="7" spans="1:9" x14ac:dyDescent="0.25">
      <c r="A7" s="42" t="s">
        <v>127</v>
      </c>
      <c r="B7" s="42">
        <v>4.0472322510826384</v>
      </c>
    </row>
    <row r="8" spans="1:9" ht="15.75" thickBot="1" x14ac:dyDescent="0.3">
      <c r="A8" s="43" t="s">
        <v>128</v>
      </c>
      <c r="B8" s="43">
        <v>20</v>
      </c>
    </row>
    <row r="10" spans="1:9" ht="15.75" thickBot="1" x14ac:dyDescent="0.3">
      <c r="A10" t="s">
        <v>129</v>
      </c>
    </row>
    <row r="11" spans="1:9" x14ac:dyDescent="0.25">
      <c r="A11" s="56"/>
      <c r="B11" s="56" t="s">
        <v>134</v>
      </c>
      <c r="C11" s="56" t="s">
        <v>135</v>
      </c>
      <c r="D11" s="56" t="s">
        <v>136</v>
      </c>
      <c r="E11" s="56" t="s">
        <v>137</v>
      </c>
      <c r="F11" s="56" t="s">
        <v>138</v>
      </c>
    </row>
    <row r="12" spans="1:9" x14ac:dyDescent="0.25">
      <c r="A12" s="42" t="s">
        <v>130</v>
      </c>
      <c r="B12" s="42">
        <v>4</v>
      </c>
      <c r="C12" s="42">
        <v>3500.1986665869485</v>
      </c>
      <c r="D12" s="42">
        <v>875.04966664673714</v>
      </c>
      <c r="E12" s="42">
        <v>53.421545652075075</v>
      </c>
      <c r="F12" s="42">
        <v>1.0713029369942423E-8</v>
      </c>
    </row>
    <row r="13" spans="1:9" x14ac:dyDescent="0.25">
      <c r="A13" s="42" t="s">
        <v>131</v>
      </c>
      <c r="B13" s="42">
        <v>15</v>
      </c>
      <c r="C13" s="42">
        <v>245.70133341305163</v>
      </c>
      <c r="D13" s="42">
        <v>16.380088894203443</v>
      </c>
      <c r="E13" s="42"/>
      <c r="F13" s="42"/>
    </row>
    <row r="14" spans="1:9" ht="15.75" thickBot="1" x14ac:dyDescent="0.3">
      <c r="A14" s="43" t="s">
        <v>132</v>
      </c>
      <c r="B14" s="43">
        <v>19</v>
      </c>
      <c r="C14" s="43">
        <v>3745.9</v>
      </c>
      <c r="D14" s="43"/>
      <c r="E14" s="43"/>
      <c r="F14" s="43"/>
    </row>
    <row r="15" spans="1:9" ht="15.75" thickBot="1" x14ac:dyDescent="0.3"/>
    <row r="16" spans="1:9" x14ac:dyDescent="0.25">
      <c r="A16" s="56"/>
      <c r="B16" s="56" t="s">
        <v>139</v>
      </c>
      <c r="C16" s="56" t="s">
        <v>127</v>
      </c>
      <c r="D16" s="56" t="s">
        <v>140</v>
      </c>
      <c r="E16" s="56" t="s">
        <v>141</v>
      </c>
      <c r="F16" s="56" t="s">
        <v>142</v>
      </c>
      <c r="G16" s="56" t="s">
        <v>143</v>
      </c>
      <c r="H16" s="56" t="s">
        <v>144</v>
      </c>
      <c r="I16" s="56" t="s">
        <v>145</v>
      </c>
    </row>
    <row r="17" spans="1:9" x14ac:dyDescent="0.25">
      <c r="A17" s="42" t="s">
        <v>133</v>
      </c>
      <c r="B17" s="42">
        <v>77.037465192220353</v>
      </c>
      <c r="C17" s="42">
        <v>2.446105974204448</v>
      </c>
      <c r="D17" s="42">
        <v>31.493919725728727</v>
      </c>
      <c r="E17" s="42">
        <v>4.054422162816316E-15</v>
      </c>
      <c r="F17" s="42">
        <v>71.823713725111233</v>
      </c>
      <c r="G17" s="42">
        <v>82.251216659329472</v>
      </c>
      <c r="H17" s="42">
        <v>71.823713725111233</v>
      </c>
      <c r="I17" s="42">
        <v>82.251216659329472</v>
      </c>
    </row>
    <row r="18" spans="1:9" x14ac:dyDescent="0.25">
      <c r="A18" s="42" t="s">
        <v>112</v>
      </c>
      <c r="B18" s="42">
        <v>2.6095911095619782</v>
      </c>
      <c r="C18" s="42">
        <v>0.23073519938051856</v>
      </c>
      <c r="D18" s="42">
        <v>11.309896004459869</v>
      </c>
      <c r="E18" s="42">
        <v>9.6697999225249757E-9</v>
      </c>
      <c r="F18" s="42">
        <v>2.1177906736977281</v>
      </c>
      <c r="G18" s="42">
        <v>3.1013915454262282</v>
      </c>
      <c r="H18" s="42">
        <v>2.1177906736977281</v>
      </c>
      <c r="I18" s="42">
        <v>3.1013915454262282</v>
      </c>
    </row>
    <row r="19" spans="1:9" x14ac:dyDescent="0.25">
      <c r="A19" s="42" t="s">
        <v>113</v>
      </c>
      <c r="B19" s="42">
        <v>2.4876368618361715</v>
      </c>
      <c r="C19" s="42">
        <v>0.66708067021608464</v>
      </c>
      <c r="D19" s="42">
        <v>3.7291394772844515</v>
      </c>
      <c r="E19" s="42">
        <v>2.0151854835920462E-3</v>
      </c>
      <c r="F19" s="42">
        <v>1.0657880704523883</v>
      </c>
      <c r="G19" s="42">
        <v>3.9094856532199547</v>
      </c>
      <c r="H19" s="42">
        <v>1.0657880704523883</v>
      </c>
      <c r="I19" s="42">
        <v>3.9094856532199547</v>
      </c>
    </row>
    <row r="20" spans="1:9" x14ac:dyDescent="0.25">
      <c r="A20" s="42" t="s">
        <v>167</v>
      </c>
      <c r="B20" s="42">
        <v>4.8934335576890051</v>
      </c>
      <c r="C20" s="42">
        <v>2.129441960941088</v>
      </c>
      <c r="D20" s="42">
        <v>2.2979886972483605</v>
      </c>
      <c r="E20" s="42">
        <v>3.6365372545285338E-2</v>
      </c>
      <c r="F20" s="42">
        <v>0.35463545774520888</v>
      </c>
      <c r="G20" s="42">
        <v>9.4322316576328014</v>
      </c>
      <c r="H20" s="42">
        <v>0.35463545774520888</v>
      </c>
      <c r="I20" s="42">
        <v>9.4322316576328014</v>
      </c>
    </row>
    <row r="21" spans="1:9" ht="15.75" thickBot="1" x14ac:dyDescent="0.3">
      <c r="A21" s="43" t="s">
        <v>168</v>
      </c>
      <c r="B21" s="43">
        <v>11.24960011601533</v>
      </c>
      <c r="C21" s="43">
        <v>2.4231205678123335</v>
      </c>
      <c r="D21" s="43">
        <v>4.6426084881825789</v>
      </c>
      <c r="E21" s="43">
        <v>3.1890071508123972E-4</v>
      </c>
      <c r="F21" s="43">
        <v>6.0848408829151897</v>
      </c>
      <c r="G21" s="43">
        <v>16.414359349115472</v>
      </c>
      <c r="H21" s="43">
        <v>6.0848408829151897</v>
      </c>
      <c r="I21" s="43">
        <v>16.414359349115472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16" workbookViewId="0">
      <selection activeCell="E25" sqref="E25:E45"/>
    </sheetView>
  </sheetViews>
  <sheetFormatPr defaultRowHeight="15" x14ac:dyDescent="0.25"/>
  <cols>
    <col min="1" max="1" width="18" bestFit="1" customWidth="1"/>
    <col min="2" max="2" width="15.7109375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122</v>
      </c>
    </row>
    <row r="2" spans="1:9" ht="15.75" thickBot="1" x14ac:dyDescent="0.3"/>
    <row r="3" spans="1:9" x14ac:dyDescent="0.25">
      <c r="A3" s="57" t="s">
        <v>123</v>
      </c>
      <c r="B3" s="57"/>
    </row>
    <row r="4" spans="1:9" x14ac:dyDescent="0.25">
      <c r="A4" s="42" t="s">
        <v>124</v>
      </c>
      <c r="B4" s="42">
        <v>0.91531090846018992</v>
      </c>
    </row>
    <row r="5" spans="1:9" x14ac:dyDescent="0.25">
      <c r="A5" s="42" t="s">
        <v>125</v>
      </c>
      <c r="B5" s="42">
        <v>0.83779405914621818</v>
      </c>
    </row>
    <row r="6" spans="1:9" x14ac:dyDescent="0.25">
      <c r="A6" s="42" t="s">
        <v>126</v>
      </c>
      <c r="B6" s="42">
        <v>0.81871100728106738</v>
      </c>
    </row>
    <row r="7" spans="1:9" x14ac:dyDescent="0.25">
      <c r="A7" s="42" t="s">
        <v>127</v>
      </c>
      <c r="B7" s="42">
        <v>5.9784280534965211</v>
      </c>
    </row>
    <row r="8" spans="1:9" ht="15.75" thickBot="1" x14ac:dyDescent="0.3">
      <c r="A8" s="43" t="s">
        <v>128</v>
      </c>
      <c r="B8" s="43">
        <v>20</v>
      </c>
    </row>
    <row r="10" spans="1:9" ht="15.75" thickBot="1" x14ac:dyDescent="0.3">
      <c r="A10" t="s">
        <v>129</v>
      </c>
    </row>
    <row r="11" spans="1:9" x14ac:dyDescent="0.25">
      <c r="A11" s="56"/>
      <c r="B11" s="56" t="s">
        <v>134</v>
      </c>
      <c r="C11" s="56" t="s">
        <v>135</v>
      </c>
      <c r="D11" s="56" t="s">
        <v>136</v>
      </c>
      <c r="E11" s="56" t="s">
        <v>137</v>
      </c>
      <c r="F11" s="56" t="s">
        <v>138</v>
      </c>
    </row>
    <row r="12" spans="1:9" x14ac:dyDescent="0.25">
      <c r="A12" s="42" t="s">
        <v>130</v>
      </c>
      <c r="B12" s="42">
        <v>2</v>
      </c>
      <c r="C12" s="42">
        <v>3138.2927661558188</v>
      </c>
      <c r="D12" s="42">
        <v>1569.1463830779094</v>
      </c>
      <c r="E12" s="42">
        <v>43.902519631893135</v>
      </c>
      <c r="F12" s="42">
        <v>1.9300449741417516E-7</v>
      </c>
    </row>
    <row r="13" spans="1:9" x14ac:dyDescent="0.25">
      <c r="A13" s="42" t="s">
        <v>131</v>
      </c>
      <c r="B13" s="42">
        <v>17</v>
      </c>
      <c r="C13" s="42">
        <v>607.60723384418145</v>
      </c>
      <c r="D13" s="42">
        <v>35.741601990834205</v>
      </c>
      <c r="E13" s="42"/>
      <c r="F13" s="42"/>
    </row>
    <row r="14" spans="1:9" ht="15.75" thickBot="1" x14ac:dyDescent="0.3">
      <c r="A14" s="43" t="s">
        <v>132</v>
      </c>
      <c r="B14" s="43">
        <v>19</v>
      </c>
      <c r="C14" s="43">
        <v>3745.9</v>
      </c>
      <c r="D14" s="43"/>
      <c r="E14" s="43"/>
      <c r="F14" s="43"/>
    </row>
    <row r="15" spans="1:9" ht="15.75" thickBot="1" x14ac:dyDescent="0.3"/>
    <row r="16" spans="1:9" x14ac:dyDescent="0.25">
      <c r="A16" s="56"/>
      <c r="B16" s="56" t="s">
        <v>139</v>
      </c>
      <c r="C16" s="56" t="s">
        <v>127</v>
      </c>
      <c r="D16" s="56" t="s">
        <v>140</v>
      </c>
      <c r="E16" s="56" t="s">
        <v>141</v>
      </c>
      <c r="F16" s="56" t="s">
        <v>142</v>
      </c>
      <c r="G16" s="56" t="s">
        <v>143</v>
      </c>
      <c r="H16" s="56" t="s">
        <v>144</v>
      </c>
      <c r="I16" s="56" t="s">
        <v>145</v>
      </c>
    </row>
    <row r="17" spans="1:9" x14ac:dyDescent="0.25">
      <c r="A17" s="42" t="s">
        <v>133</v>
      </c>
      <c r="B17" s="42">
        <v>81.15512499271604</v>
      </c>
      <c r="C17" s="42">
        <v>3.2548869447624273</v>
      </c>
      <c r="D17" s="42">
        <v>24.93331607824539</v>
      </c>
      <c r="E17" s="42">
        <v>7.9347235646327267E-15</v>
      </c>
      <c r="F17" s="42">
        <v>74.287913812569982</v>
      </c>
      <c r="G17" s="42">
        <v>88.022336172862097</v>
      </c>
      <c r="H17" s="42">
        <v>74.287913812569982</v>
      </c>
      <c r="I17" s="42">
        <v>88.022336172862097</v>
      </c>
    </row>
    <row r="18" spans="1:9" x14ac:dyDescent="0.25">
      <c r="A18" s="42" t="s">
        <v>112</v>
      </c>
      <c r="B18" s="42">
        <v>2.4352660101392689</v>
      </c>
      <c r="C18" s="42">
        <v>0.33380481930661443</v>
      </c>
      <c r="D18" s="42">
        <v>7.2954788825333576</v>
      </c>
      <c r="E18" s="42">
        <v>1.2507303942135945E-6</v>
      </c>
      <c r="F18" s="42">
        <v>1.7309994024103381</v>
      </c>
      <c r="G18" s="42">
        <v>3.1395326178681997</v>
      </c>
      <c r="H18" s="42">
        <v>1.7309994024103381</v>
      </c>
      <c r="I18" s="42">
        <v>3.1395326178681997</v>
      </c>
    </row>
    <row r="19" spans="1:9" ht="15.75" thickBot="1" x14ac:dyDescent="0.3">
      <c r="A19" s="43" t="s">
        <v>113</v>
      </c>
      <c r="B19" s="43">
        <v>2.8702872792960781</v>
      </c>
      <c r="C19" s="43">
        <v>0.97613809212475422</v>
      </c>
      <c r="D19" s="43">
        <v>2.9404520758413804</v>
      </c>
      <c r="E19" s="43">
        <v>9.1430733947958937E-3</v>
      </c>
      <c r="F19" s="43">
        <v>0.81081592641477807</v>
      </c>
      <c r="G19" s="43">
        <v>4.9297586321773785</v>
      </c>
      <c r="H19" s="43">
        <v>0.81081592641477807</v>
      </c>
      <c r="I19" s="43">
        <v>4.9297586321773785</v>
      </c>
    </row>
    <row r="23" spans="1:9" x14ac:dyDescent="0.25">
      <c r="A23" t="s">
        <v>148</v>
      </c>
    </row>
    <row r="24" spans="1:9" ht="15.75" thickBot="1" x14ac:dyDescent="0.3"/>
    <row r="25" spans="1:9" x14ac:dyDescent="0.25">
      <c r="A25" s="56" t="s">
        <v>149</v>
      </c>
      <c r="B25" s="56" t="s">
        <v>150</v>
      </c>
      <c r="C25" s="56" t="s">
        <v>151</v>
      </c>
      <c r="E25" s="44" t="s">
        <v>178</v>
      </c>
    </row>
    <row r="26" spans="1:9" x14ac:dyDescent="0.25">
      <c r="A26" s="42">
        <v>1</v>
      </c>
      <c r="B26" s="42">
        <v>101.50729561214381</v>
      </c>
      <c r="C26" s="42">
        <v>-11.507295612143807</v>
      </c>
      <c r="E26">
        <f>C26^2</f>
        <v>132.41785230526412</v>
      </c>
    </row>
    <row r="27" spans="1:9" x14ac:dyDescent="0.25">
      <c r="A27" s="42">
        <v>2</v>
      </c>
      <c r="B27" s="42">
        <v>125.16477478002446</v>
      </c>
      <c r="C27" s="42">
        <v>12.335225219975541</v>
      </c>
      <c r="E27">
        <f t="shared" ref="E27:E45" si="0">C27^2</f>
        <v>152.15778122752064</v>
      </c>
    </row>
    <row r="28" spans="1:9" x14ac:dyDescent="0.25">
      <c r="A28" s="42">
        <v>3</v>
      </c>
      <c r="B28" s="42">
        <v>94.636518850882808</v>
      </c>
      <c r="C28" s="42">
        <v>-5.3365188508828112</v>
      </c>
      <c r="E28">
        <f t="shared" si="0"/>
        <v>28.478433445827601</v>
      </c>
    </row>
    <row r="29" spans="1:9" x14ac:dyDescent="0.25">
      <c r="A29" s="42">
        <v>4</v>
      </c>
      <c r="B29" s="42">
        <v>106.37782763242235</v>
      </c>
      <c r="C29" s="42">
        <v>9.4221723675776445</v>
      </c>
      <c r="E29">
        <f t="shared" si="0"/>
        <v>88.777332124343715</v>
      </c>
    </row>
    <row r="30" spans="1:9" x14ac:dyDescent="0.25">
      <c r="A30" s="42">
        <v>5</v>
      </c>
      <c r="B30" s="42">
        <v>118.98917895227551</v>
      </c>
      <c r="C30" s="42">
        <v>0.510821047724491</v>
      </c>
      <c r="E30">
        <f t="shared" si="0"/>
        <v>0.26093814279834671</v>
      </c>
    </row>
    <row r="31" spans="1:9" x14ac:dyDescent="0.25">
      <c r="A31" s="42">
        <v>6</v>
      </c>
      <c r="B31" s="42">
        <v>126.29497698269331</v>
      </c>
      <c r="C31" s="42">
        <v>-1.2949769826933135</v>
      </c>
      <c r="E31">
        <f t="shared" si="0"/>
        <v>1.6769653857054785</v>
      </c>
    </row>
    <row r="32" spans="1:9" x14ac:dyDescent="0.25">
      <c r="A32" s="42">
        <v>7</v>
      </c>
      <c r="B32" s="42">
        <v>84.025412272012119</v>
      </c>
      <c r="C32" s="42">
        <v>1.4745877279878812</v>
      </c>
      <c r="E32">
        <f t="shared" si="0"/>
        <v>2.1744089675324614</v>
      </c>
    </row>
    <row r="33" spans="1:5" x14ac:dyDescent="0.25">
      <c r="A33" s="42">
        <v>8</v>
      </c>
      <c r="B33" s="42">
        <v>91.766231571586729</v>
      </c>
      <c r="C33" s="42">
        <v>-3.9662315715867322</v>
      </c>
      <c r="E33">
        <f t="shared" si="0"/>
        <v>15.73099287945136</v>
      </c>
    </row>
    <row r="34" spans="1:5" x14ac:dyDescent="0.25">
      <c r="A34" s="42">
        <v>9</v>
      </c>
      <c r="B34" s="42">
        <v>111.6833809218577</v>
      </c>
      <c r="C34" s="42">
        <v>-6.6833809218577045</v>
      </c>
      <c r="E34">
        <f t="shared" si="0"/>
        <v>44.667580546651543</v>
      </c>
    </row>
    <row r="35" spans="1:5" x14ac:dyDescent="0.25">
      <c r="A35" s="42">
        <v>10</v>
      </c>
      <c r="B35" s="42">
        <v>114.55366820115378</v>
      </c>
      <c r="C35" s="42">
        <v>-2.0536682011537835</v>
      </c>
      <c r="E35">
        <f t="shared" si="0"/>
        <v>4.2175530804302168</v>
      </c>
    </row>
    <row r="36" spans="1:5" x14ac:dyDescent="0.25">
      <c r="A36" s="42">
        <v>11</v>
      </c>
      <c r="B36" s="42">
        <v>126.72999825185012</v>
      </c>
      <c r="C36" s="42">
        <v>-1.7299982518501196</v>
      </c>
      <c r="E36">
        <f t="shared" si="0"/>
        <v>2.9928939514044699</v>
      </c>
    </row>
    <row r="37" spans="1:5" x14ac:dyDescent="0.25">
      <c r="A37" s="42">
        <v>12</v>
      </c>
      <c r="B37" s="42">
        <v>91.331210302429923</v>
      </c>
      <c r="C37" s="42">
        <v>5.1687896975700767</v>
      </c>
      <c r="E37">
        <f t="shared" si="0"/>
        <v>26.716386937706563</v>
      </c>
    </row>
    <row r="38" spans="1:5" x14ac:dyDescent="0.25">
      <c r="A38" s="42">
        <v>13</v>
      </c>
      <c r="B38" s="42">
        <v>120.55440242410116</v>
      </c>
      <c r="C38" s="42">
        <v>-5.4402424101155589E-2</v>
      </c>
      <c r="E38">
        <f t="shared" si="0"/>
        <v>2.9596237480819946E-3</v>
      </c>
    </row>
    <row r="39" spans="1:5" x14ac:dyDescent="0.25">
      <c r="A39" s="42">
        <v>14</v>
      </c>
      <c r="B39" s="42">
        <v>106.37782763242235</v>
      </c>
      <c r="C39" s="42">
        <v>2.6221723675776474</v>
      </c>
      <c r="E39">
        <f t="shared" si="0"/>
        <v>6.8757879252877645</v>
      </c>
    </row>
    <row r="40" spans="1:5" x14ac:dyDescent="0.25">
      <c r="A40" s="42">
        <v>15</v>
      </c>
      <c r="B40" s="42">
        <v>105.94280636326555</v>
      </c>
      <c r="C40" s="42">
        <v>-3.4428063632655466</v>
      </c>
      <c r="E40">
        <f t="shared" si="0"/>
        <v>11.852915654941739</v>
      </c>
    </row>
    <row r="41" spans="1:5" x14ac:dyDescent="0.25">
      <c r="A41" s="42">
        <v>16</v>
      </c>
      <c r="B41" s="42">
        <v>118.98917895227551</v>
      </c>
      <c r="C41" s="42">
        <v>-3.989178952275509</v>
      </c>
      <c r="E41">
        <f t="shared" si="0"/>
        <v>15.913548713277928</v>
      </c>
    </row>
    <row r="42" spans="1:5" x14ac:dyDescent="0.25">
      <c r="A42" s="42">
        <v>17</v>
      </c>
      <c r="B42" s="42">
        <v>101.50729561214381</v>
      </c>
      <c r="C42" s="42">
        <v>3.7927043878561904</v>
      </c>
      <c r="E42">
        <f t="shared" si="0"/>
        <v>14.3846065736636</v>
      </c>
    </row>
    <row r="43" spans="1:5" x14ac:dyDescent="0.25">
      <c r="A43" s="42">
        <v>18</v>
      </c>
      <c r="B43" s="42">
        <v>117.42395548044986</v>
      </c>
      <c r="C43" s="42">
        <v>-2.6239554804498653</v>
      </c>
      <c r="E43">
        <f t="shared" si="0"/>
        <v>6.885142363382883</v>
      </c>
    </row>
    <row r="44" spans="1:5" x14ac:dyDescent="0.25">
      <c r="A44" s="42">
        <v>19</v>
      </c>
      <c r="B44" s="42">
        <v>93.33145504341239</v>
      </c>
      <c r="C44" s="42">
        <v>7.1685449565876098</v>
      </c>
      <c r="E44">
        <f t="shared" si="0"/>
        <v>51.388036794617655</v>
      </c>
    </row>
    <row r="45" spans="1:5" ht="15.75" thickBot="1" x14ac:dyDescent="0.3">
      <c r="A45" s="43">
        <v>20</v>
      </c>
      <c r="B45" s="43">
        <v>104.81260416059671</v>
      </c>
      <c r="C45" s="43">
        <v>0.18739583940329396</v>
      </c>
      <c r="E45">
        <f t="shared" si="0"/>
        <v>3.5117200625665139E-2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G13" sqref="G13"/>
    </sheetView>
  </sheetViews>
  <sheetFormatPr defaultRowHeight="15" x14ac:dyDescent="0.25"/>
  <cols>
    <col min="1" max="1" width="18" bestFit="1" customWidth="1"/>
    <col min="2" max="2" width="13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122</v>
      </c>
    </row>
    <row r="2" spans="1:9" ht="15.75" thickBot="1" x14ac:dyDescent="0.3"/>
    <row r="3" spans="1:9" x14ac:dyDescent="0.25">
      <c r="A3" s="57" t="s">
        <v>123</v>
      </c>
      <c r="B3" s="57"/>
    </row>
    <row r="4" spans="1:9" x14ac:dyDescent="0.25">
      <c r="A4" s="42" t="s">
        <v>124</v>
      </c>
      <c r="B4" s="42">
        <v>0.22673894700465591</v>
      </c>
    </row>
    <row r="5" spans="1:9" x14ac:dyDescent="0.25">
      <c r="A5" s="42" t="s">
        <v>125</v>
      </c>
      <c r="B5" s="42">
        <v>5.1410550088780163E-2</v>
      </c>
    </row>
    <row r="6" spans="1:9" x14ac:dyDescent="0.25">
      <c r="A6" s="42" t="s">
        <v>126</v>
      </c>
      <c r="B6" s="42">
        <v>-6.0188208724304533E-2</v>
      </c>
    </row>
    <row r="7" spans="1:9" x14ac:dyDescent="0.25">
      <c r="A7" s="42" t="s">
        <v>127</v>
      </c>
      <c r="B7" s="42">
        <v>45.588676130052207</v>
      </c>
    </row>
    <row r="8" spans="1:9" ht="15.75" thickBot="1" x14ac:dyDescent="0.3">
      <c r="A8" s="43" t="s">
        <v>128</v>
      </c>
      <c r="B8" s="43">
        <v>20</v>
      </c>
    </row>
    <row r="10" spans="1:9" ht="15.75" thickBot="1" x14ac:dyDescent="0.3">
      <c r="A10" t="s">
        <v>129</v>
      </c>
    </row>
    <row r="11" spans="1:9" x14ac:dyDescent="0.25">
      <c r="A11" s="56"/>
      <c r="B11" s="56" t="s">
        <v>134</v>
      </c>
      <c r="C11" s="56" t="s">
        <v>135</v>
      </c>
      <c r="D11" s="56" t="s">
        <v>136</v>
      </c>
      <c r="E11" s="56" t="s">
        <v>137</v>
      </c>
      <c r="F11" s="56" t="s">
        <v>138</v>
      </c>
    </row>
    <row r="12" spans="1:9" x14ac:dyDescent="0.25">
      <c r="A12" s="42" t="s">
        <v>130</v>
      </c>
      <c r="B12" s="42">
        <v>2</v>
      </c>
      <c r="C12" s="42">
        <v>1914.8591899628082</v>
      </c>
      <c r="D12" s="42">
        <v>957.42959498140408</v>
      </c>
      <c r="E12" s="42">
        <v>0.46067313503806101</v>
      </c>
      <c r="F12" s="73">
        <v>0.63850671134680637</v>
      </c>
      <c r="G12" s="71" t="s">
        <v>180</v>
      </c>
    </row>
    <row r="13" spans="1:9" x14ac:dyDescent="0.25">
      <c r="A13" s="42" t="s">
        <v>131</v>
      </c>
      <c r="B13" s="42">
        <v>17</v>
      </c>
      <c r="C13" s="42">
        <v>35331.565651943463</v>
      </c>
      <c r="D13" s="42">
        <v>2078.3273912907921</v>
      </c>
      <c r="E13" s="42"/>
      <c r="F13" s="42"/>
    </row>
    <row r="14" spans="1:9" ht="15.75" thickBot="1" x14ac:dyDescent="0.3">
      <c r="A14" s="43" t="s">
        <v>132</v>
      </c>
      <c r="B14" s="43">
        <v>19</v>
      </c>
      <c r="C14" s="43">
        <v>37246.424841906271</v>
      </c>
      <c r="D14" s="43"/>
      <c r="E14" s="43"/>
      <c r="F14" s="43"/>
    </row>
    <row r="15" spans="1:9" ht="15.75" thickBot="1" x14ac:dyDescent="0.3"/>
    <row r="16" spans="1:9" x14ac:dyDescent="0.25">
      <c r="A16" s="56"/>
      <c r="B16" s="56" t="s">
        <v>139</v>
      </c>
      <c r="C16" s="56" t="s">
        <v>127</v>
      </c>
      <c r="D16" s="56" t="s">
        <v>140</v>
      </c>
      <c r="E16" s="56" t="s">
        <v>141</v>
      </c>
      <c r="F16" s="56" t="s">
        <v>142</v>
      </c>
      <c r="G16" s="56" t="s">
        <v>143</v>
      </c>
      <c r="H16" s="56" t="s">
        <v>144</v>
      </c>
      <c r="I16" s="56" t="s">
        <v>145</v>
      </c>
    </row>
    <row r="17" spans="1:9" x14ac:dyDescent="0.25">
      <c r="A17" s="42" t="s">
        <v>133</v>
      </c>
      <c r="B17" s="42">
        <v>24.558579293526066</v>
      </c>
      <c r="C17" s="42">
        <v>24.82023458957994</v>
      </c>
      <c r="D17" s="42">
        <v>0.989457984568618</v>
      </c>
      <c r="E17" s="42">
        <v>0.33631417383611317</v>
      </c>
      <c r="F17" s="42">
        <v>-27.807538289047017</v>
      </c>
      <c r="G17" s="42">
        <v>76.924696876099148</v>
      </c>
      <c r="H17" s="42">
        <v>-27.807538289047017</v>
      </c>
      <c r="I17" s="42">
        <v>76.924696876099148</v>
      </c>
    </row>
    <row r="18" spans="1:9" x14ac:dyDescent="0.25">
      <c r="A18" s="42" t="s">
        <v>112</v>
      </c>
      <c r="B18" s="42">
        <v>-1.4921783927530223</v>
      </c>
      <c r="C18" s="42">
        <v>2.5454383095100837</v>
      </c>
      <c r="D18" s="42">
        <v>-0.58621667913854081</v>
      </c>
      <c r="E18" s="42">
        <v>0.56543298727957381</v>
      </c>
      <c r="F18" s="42">
        <v>-6.8625837905711009</v>
      </c>
      <c r="G18" s="42">
        <v>3.8782270050650567</v>
      </c>
      <c r="H18" s="42">
        <v>-6.8625837905711009</v>
      </c>
      <c r="I18" s="42">
        <v>3.8782270050650567</v>
      </c>
    </row>
    <row r="19" spans="1:9" ht="15.75" thickBot="1" x14ac:dyDescent="0.3">
      <c r="A19" s="43" t="s">
        <v>113</v>
      </c>
      <c r="B19" s="43">
        <v>6.8304652079643118</v>
      </c>
      <c r="C19" s="43">
        <v>7.4435692696938762</v>
      </c>
      <c r="D19" s="43">
        <v>0.91763305485369939</v>
      </c>
      <c r="E19" s="43">
        <v>0.37164693615708344</v>
      </c>
      <c r="F19" s="43">
        <v>-8.8740931919171935</v>
      </c>
      <c r="G19" s="43">
        <v>22.535023607845819</v>
      </c>
      <c r="H19" s="43">
        <v>-8.8740931919171935</v>
      </c>
      <c r="I19" s="43">
        <v>22.535023607845819</v>
      </c>
    </row>
    <row r="23" spans="1:9" x14ac:dyDescent="0.25">
      <c r="A23" t="s">
        <v>148</v>
      </c>
    </row>
    <row r="24" spans="1:9" ht="15.75" thickBot="1" x14ac:dyDescent="0.3"/>
    <row r="25" spans="1:9" x14ac:dyDescent="0.25">
      <c r="A25" s="56" t="s">
        <v>149</v>
      </c>
      <c r="B25" s="56" t="s">
        <v>179</v>
      </c>
      <c r="C25" s="56" t="s">
        <v>151</v>
      </c>
    </row>
    <row r="26" spans="1:9" x14ac:dyDescent="0.25">
      <c r="A26" s="42">
        <v>1</v>
      </c>
      <c r="B26" s="42">
        <v>29.266439352936555</v>
      </c>
      <c r="C26" s="42">
        <v>103.15141295232756</v>
      </c>
    </row>
    <row r="27" spans="1:9" x14ac:dyDescent="0.25">
      <c r="A27" s="42">
        <v>2</v>
      </c>
      <c r="B27" s="42">
        <v>49.127408221028688</v>
      </c>
      <c r="C27" s="42">
        <v>103.03037300649196</v>
      </c>
    </row>
    <row r="28" spans="1:9" x14ac:dyDescent="0.25">
      <c r="A28" s="42">
        <v>3</v>
      </c>
      <c r="B28" s="42">
        <v>42.065618131912956</v>
      </c>
      <c r="C28" s="42">
        <v>-13.587184686085354</v>
      </c>
    </row>
    <row r="29" spans="1:9" x14ac:dyDescent="0.25">
      <c r="A29" s="42">
        <v>4</v>
      </c>
      <c r="B29" s="42">
        <v>26.282082567430511</v>
      </c>
      <c r="C29" s="42">
        <v>62.495249556913208</v>
      </c>
    </row>
    <row r="30" spans="1:9" x14ac:dyDescent="0.25">
      <c r="A30" s="42">
        <v>5</v>
      </c>
      <c r="B30" s="42">
        <v>27.143834204382731</v>
      </c>
      <c r="C30" s="42">
        <v>-26.882896061584386</v>
      </c>
    </row>
    <row r="31" spans="1:9" x14ac:dyDescent="0.25">
      <c r="A31" s="42">
        <v>6</v>
      </c>
      <c r="B31" s="42">
        <v>22.667299026123665</v>
      </c>
      <c r="C31" s="42">
        <v>-20.990333640418186</v>
      </c>
    </row>
    <row r="32" spans="1:9" x14ac:dyDescent="0.25">
      <c r="A32" s="42">
        <v>7</v>
      </c>
      <c r="B32" s="42">
        <v>31.389044501490378</v>
      </c>
      <c r="C32" s="42">
        <v>-29.214635533957917</v>
      </c>
    </row>
    <row r="33" spans="1:3" x14ac:dyDescent="0.25">
      <c r="A33" s="42">
        <v>8</v>
      </c>
      <c r="B33" s="42">
        <v>35.235152923948647</v>
      </c>
      <c r="C33" s="42">
        <v>-19.504160044497286</v>
      </c>
    </row>
    <row r="34" spans="1:3" x14ac:dyDescent="0.25">
      <c r="A34" s="42">
        <v>9</v>
      </c>
      <c r="B34" s="42">
        <v>31.620369382641798</v>
      </c>
      <c r="C34" s="42">
        <v>13.047211164009745</v>
      </c>
    </row>
    <row r="35" spans="1:3" x14ac:dyDescent="0.25">
      <c r="A35" s="42">
        <v>10</v>
      </c>
      <c r="B35" s="42">
        <v>38.450834590606114</v>
      </c>
      <c r="C35" s="42">
        <v>-34.2332815101759</v>
      </c>
    </row>
    <row r="36" spans="1:3" x14ac:dyDescent="0.25">
      <c r="A36" s="42">
        <v>11</v>
      </c>
      <c r="B36" s="42">
        <v>30.989942626841</v>
      </c>
      <c r="C36" s="42">
        <v>-27.997048675436531</v>
      </c>
    </row>
    <row r="37" spans="1:3" x14ac:dyDescent="0.25">
      <c r="A37" s="42">
        <v>12</v>
      </c>
      <c r="B37" s="42">
        <v>26.912509323231312</v>
      </c>
      <c r="C37" s="42">
        <v>-0.19612238552474892</v>
      </c>
    </row>
    <row r="38" spans="1:3" x14ac:dyDescent="0.25">
      <c r="A38" s="42">
        <v>13</v>
      </c>
      <c r="B38" s="42">
        <v>9.0063686101950431</v>
      </c>
      <c r="C38" s="42">
        <v>-9.0034089864469617</v>
      </c>
    </row>
    <row r="39" spans="1:3" x14ac:dyDescent="0.25">
      <c r="A39" s="42">
        <v>14</v>
      </c>
      <c r="B39" s="42">
        <v>26.282082567430511</v>
      </c>
      <c r="C39" s="42">
        <v>-19.406294642142747</v>
      </c>
    </row>
    <row r="40" spans="1:3" x14ac:dyDescent="0.25">
      <c r="A40" s="42">
        <v>15</v>
      </c>
      <c r="B40" s="42">
        <v>17.959438966713176</v>
      </c>
      <c r="C40" s="42">
        <v>-6.1065233117714364</v>
      </c>
    </row>
    <row r="41" spans="1:3" x14ac:dyDescent="0.25">
      <c r="A41" s="42">
        <v>16</v>
      </c>
      <c r="B41" s="42">
        <v>27.143834204382731</v>
      </c>
      <c r="C41" s="42">
        <v>-11.230285491104803</v>
      </c>
    </row>
    <row r="42" spans="1:3" x14ac:dyDescent="0.25">
      <c r="A42" s="42">
        <v>17</v>
      </c>
      <c r="B42" s="42">
        <v>29.266439352936555</v>
      </c>
      <c r="C42" s="42">
        <v>-14.881832779272955</v>
      </c>
    </row>
    <row r="43" spans="1:3" x14ac:dyDescent="0.25">
      <c r="A43" s="42">
        <v>18</v>
      </c>
      <c r="B43" s="42">
        <v>45.281299798570423</v>
      </c>
      <c r="C43" s="42">
        <v>-38.39615743518754</v>
      </c>
    </row>
    <row r="44" spans="1:3" x14ac:dyDescent="0.25">
      <c r="A44" s="42">
        <v>19</v>
      </c>
      <c r="B44" s="42">
        <v>17.097687329760955</v>
      </c>
      <c r="C44" s="42">
        <v>34.290349464856703</v>
      </c>
    </row>
    <row r="45" spans="1:3" ht="15.75" thickBot="1" x14ac:dyDescent="0.3">
      <c r="A45" s="43">
        <v>20</v>
      </c>
      <c r="B45" s="43">
        <v>44.419548161618202</v>
      </c>
      <c r="C45" s="43">
        <v>-44.384430960992539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1"/>
  <sheetViews>
    <sheetView topLeftCell="B1" zoomScaleNormal="100" workbookViewId="0">
      <selection activeCell="E3" sqref="E3"/>
    </sheetView>
  </sheetViews>
  <sheetFormatPr defaultRowHeight="15" x14ac:dyDescent="0.25"/>
  <cols>
    <col min="3" max="5" width="9.140625" style="1"/>
    <col min="13" max="14" width="9.140625" style="1"/>
    <col min="18" max="18" width="3.7109375" style="1" customWidth="1"/>
    <col min="19" max="20" width="3.7109375" customWidth="1"/>
    <col min="21" max="21" width="4.5703125" style="1" bestFit="1" customWidth="1"/>
    <col min="22" max="22" width="4.7109375" bestFit="1" customWidth="1"/>
    <col min="23" max="23" width="4.5703125" bestFit="1" customWidth="1"/>
  </cols>
  <sheetData>
    <row r="2" spans="2:23" x14ac:dyDescent="0.25">
      <c r="B2" s="1"/>
      <c r="C2" s="1" t="s">
        <v>112</v>
      </c>
      <c r="D2" s="1" t="s">
        <v>113</v>
      </c>
      <c r="E2" s="1" t="s">
        <v>178</v>
      </c>
      <c r="F2" s="1" t="s">
        <v>0</v>
      </c>
      <c r="G2" s="1"/>
      <c r="H2" s="1" t="s">
        <v>166</v>
      </c>
      <c r="I2" s="1"/>
      <c r="J2" s="1"/>
      <c r="K2" s="1"/>
      <c r="L2" s="1"/>
      <c r="M2" s="1" t="s">
        <v>118</v>
      </c>
      <c r="N2" s="1" t="s">
        <v>117</v>
      </c>
      <c r="O2" s="1"/>
      <c r="P2" s="1"/>
      <c r="R2" s="1" t="s">
        <v>114</v>
      </c>
      <c r="U2" s="1" t="s">
        <v>115</v>
      </c>
      <c r="V2" s="1" t="s">
        <v>116</v>
      </c>
      <c r="W2" s="1" t="s">
        <v>57</v>
      </c>
    </row>
    <row r="3" spans="2:23" x14ac:dyDescent="0.25">
      <c r="B3" s="22"/>
      <c r="C3" s="1">
        <v>6</v>
      </c>
      <c r="D3" s="37">
        <v>2</v>
      </c>
      <c r="E3" s="37">
        <v>132.41785230526412</v>
      </c>
      <c r="F3" s="22">
        <v>90</v>
      </c>
      <c r="G3" s="22"/>
      <c r="H3" s="37">
        <f>IF(S3="No",0,1)</f>
        <v>0</v>
      </c>
      <c r="I3" s="22"/>
      <c r="J3" s="22"/>
      <c r="K3" s="22"/>
      <c r="L3" s="22"/>
      <c r="M3" s="37">
        <v>20.537607203635588</v>
      </c>
      <c r="N3" s="37">
        <v>28.796853483018989</v>
      </c>
      <c r="O3" s="22"/>
      <c r="P3" s="22"/>
      <c r="R3" s="1">
        <v>0</v>
      </c>
      <c r="S3" s="71" t="str">
        <f>IF(R3=0,"No","Yes")</f>
        <v>No</v>
      </c>
      <c r="U3" s="1">
        <f t="shared" ref="U3:U22" si="0">1-R3</f>
        <v>1</v>
      </c>
      <c r="V3" s="1">
        <v>0</v>
      </c>
      <c r="W3" s="1">
        <v>0</v>
      </c>
    </row>
    <row r="4" spans="2:23" x14ac:dyDescent="0.25">
      <c r="B4" s="22"/>
      <c r="C4" s="1">
        <v>11</v>
      </c>
      <c r="D4" s="37">
        <v>6</v>
      </c>
      <c r="E4" s="37">
        <v>152.15778122752064</v>
      </c>
      <c r="F4" s="22">
        <v>137.5</v>
      </c>
      <c r="G4" s="22"/>
      <c r="H4" s="37">
        <f>IF(S4="No",0,1)</f>
        <v>1</v>
      </c>
      <c r="I4" s="22"/>
      <c r="J4" s="22"/>
      <c r="K4" s="22"/>
      <c r="L4" s="22"/>
      <c r="M4" s="37">
        <v>33.819790298863879</v>
      </c>
      <c r="N4" s="37">
        <v>34.784583637603262</v>
      </c>
      <c r="O4" s="22"/>
      <c r="P4" s="22"/>
      <c r="R4" s="1">
        <v>1</v>
      </c>
      <c r="S4" s="71" t="str">
        <f t="shared" ref="S4:S22" si="1">IF(R4=0,"No","Yes")</f>
        <v>Yes</v>
      </c>
      <c r="U4" s="1">
        <f t="shared" si="0"/>
        <v>0</v>
      </c>
      <c r="V4" s="1">
        <v>0</v>
      </c>
      <c r="W4" s="1">
        <v>1</v>
      </c>
    </row>
    <row r="5" spans="2:23" x14ac:dyDescent="0.25">
      <c r="B5" s="22"/>
      <c r="C5" s="1">
        <v>2</v>
      </c>
      <c r="D5" s="37">
        <v>3</v>
      </c>
      <c r="E5" s="37">
        <v>28.478433445827601</v>
      </c>
      <c r="F5" s="22">
        <v>89.3</v>
      </c>
      <c r="G5" s="22"/>
      <c r="H5" s="37">
        <f>IF(S5="No",0,1)</f>
        <v>0</v>
      </c>
      <c r="I5" s="22"/>
      <c r="J5" s="22"/>
      <c r="K5" s="22"/>
      <c r="L5" s="22"/>
      <c r="M5" s="37">
        <v>34.433506908702839</v>
      </c>
      <c r="N5" s="37">
        <v>31.207646459451237</v>
      </c>
      <c r="O5" s="22"/>
      <c r="P5" s="22"/>
      <c r="R5" s="1">
        <v>0</v>
      </c>
      <c r="S5" s="71" t="str">
        <f t="shared" si="1"/>
        <v>No</v>
      </c>
      <c r="U5" s="1">
        <f t="shared" si="0"/>
        <v>1</v>
      </c>
      <c r="V5" s="1">
        <v>0</v>
      </c>
      <c r="W5" s="1">
        <v>0</v>
      </c>
    </row>
    <row r="6" spans="2:23" x14ac:dyDescent="0.25">
      <c r="B6" s="22"/>
      <c r="C6" s="1">
        <v>8</v>
      </c>
      <c r="D6" s="37">
        <v>2</v>
      </c>
      <c r="E6" s="37">
        <v>88.777332124343715</v>
      </c>
      <c r="F6" s="22">
        <v>115.8</v>
      </c>
      <c r="G6" s="22"/>
      <c r="H6" s="37">
        <f>IF(S6="No",0,1)</f>
        <v>1</v>
      </c>
      <c r="I6" s="22"/>
      <c r="J6" s="22"/>
      <c r="K6" s="22"/>
      <c r="L6" s="22"/>
      <c r="M6" s="37">
        <v>20.125264510793109</v>
      </c>
      <c r="N6" s="37">
        <v>26.603406038846146</v>
      </c>
      <c r="O6" s="22"/>
      <c r="P6" s="22"/>
      <c r="R6" s="1">
        <v>1</v>
      </c>
      <c r="S6" s="71" t="str">
        <f t="shared" si="1"/>
        <v>Yes</v>
      </c>
      <c r="U6" s="1">
        <f t="shared" si="0"/>
        <v>0</v>
      </c>
      <c r="V6" s="1">
        <v>0</v>
      </c>
      <c r="W6" s="1">
        <v>1</v>
      </c>
    </row>
    <row r="7" spans="2:23" x14ac:dyDescent="0.25">
      <c r="B7" s="22"/>
      <c r="C7" s="1">
        <v>12</v>
      </c>
      <c r="D7" s="37">
        <v>3</v>
      </c>
      <c r="E7" s="37">
        <v>0.26093814279834671</v>
      </c>
      <c r="F7" s="22">
        <v>119.5</v>
      </c>
      <c r="G7" s="22"/>
      <c r="H7" s="37">
        <f>IF(S7="No",0,1)</f>
        <v>0</v>
      </c>
      <c r="I7" s="22"/>
      <c r="J7" s="22"/>
      <c r="K7" s="22"/>
      <c r="L7" s="22"/>
      <c r="M7" s="37">
        <v>22.266237578636392</v>
      </c>
      <c r="N7" s="37">
        <v>20.598986533589645</v>
      </c>
      <c r="O7" s="22"/>
      <c r="P7" s="22"/>
      <c r="R7" s="1">
        <v>0</v>
      </c>
      <c r="S7" s="71" t="str">
        <f t="shared" si="1"/>
        <v>No</v>
      </c>
      <c r="U7" s="1">
        <f t="shared" si="0"/>
        <v>1</v>
      </c>
      <c r="V7" s="1">
        <v>0</v>
      </c>
      <c r="W7" s="1">
        <v>0</v>
      </c>
    </row>
    <row r="8" spans="2:23" x14ac:dyDescent="0.25">
      <c r="B8" s="22"/>
      <c r="C8" s="1">
        <v>15</v>
      </c>
      <c r="D8" s="37">
        <v>3</v>
      </c>
      <c r="E8" s="37">
        <v>1.6769653857054785</v>
      </c>
      <c r="F8" s="22">
        <v>125</v>
      </c>
      <c r="G8" s="22"/>
      <c r="H8" s="37">
        <f>IF(S8="No",0,1)</f>
        <v>0</v>
      </c>
      <c r="I8" s="22"/>
      <c r="J8" s="22"/>
      <c r="K8" s="22"/>
      <c r="L8" s="22"/>
      <c r="M8" s="37">
        <v>22.7602039305727</v>
      </c>
      <c r="N8" s="37">
        <v>26.621817506875178</v>
      </c>
      <c r="O8" s="22"/>
      <c r="P8" s="22"/>
      <c r="R8" s="1">
        <v>0</v>
      </c>
      <c r="S8" s="71" t="str">
        <f t="shared" si="1"/>
        <v>No</v>
      </c>
      <c r="U8" s="1">
        <f t="shared" si="0"/>
        <v>1</v>
      </c>
      <c r="V8" s="1">
        <v>0</v>
      </c>
      <c r="W8" s="1">
        <v>0</v>
      </c>
    </row>
    <row r="9" spans="2:23" x14ac:dyDescent="0.25">
      <c r="B9" s="22"/>
      <c r="C9" s="1">
        <v>0</v>
      </c>
      <c r="D9" s="37">
        <v>1</v>
      </c>
      <c r="E9" s="37">
        <v>2.1744089675324614</v>
      </c>
      <c r="F9" s="22">
        <v>85.5</v>
      </c>
      <c r="G9" s="22"/>
      <c r="H9" s="37">
        <f>IF(S9="No",0,1)</f>
        <v>1</v>
      </c>
      <c r="I9" s="22"/>
      <c r="J9" s="22"/>
      <c r="K9" s="22"/>
      <c r="L9" s="22"/>
      <c r="M9" s="37">
        <v>33.454687296540406</v>
      </c>
      <c r="N9" s="37">
        <v>23.480390126922636</v>
      </c>
      <c r="O9" s="22"/>
      <c r="P9" s="22"/>
      <c r="R9" s="1">
        <v>1</v>
      </c>
      <c r="S9" s="71" t="str">
        <f t="shared" si="1"/>
        <v>Yes</v>
      </c>
      <c r="U9" s="1">
        <f t="shared" si="0"/>
        <v>0</v>
      </c>
      <c r="V9" s="1">
        <v>1</v>
      </c>
      <c r="W9" s="1">
        <v>0</v>
      </c>
    </row>
    <row r="10" spans="2:23" x14ac:dyDescent="0.25">
      <c r="B10" s="22"/>
      <c r="C10" s="1">
        <v>2</v>
      </c>
      <c r="D10" s="37">
        <v>2</v>
      </c>
      <c r="E10" s="37">
        <v>15.73099287945136</v>
      </c>
      <c r="F10" s="22">
        <v>87.8</v>
      </c>
      <c r="G10" s="22"/>
      <c r="H10" s="37">
        <f>IF(S10="No",0,1)</f>
        <v>0</v>
      </c>
      <c r="I10" s="22"/>
      <c r="J10" s="22"/>
      <c r="K10" s="22"/>
      <c r="L10" s="22"/>
      <c r="M10" s="37">
        <v>26.301891622701884</v>
      </c>
      <c r="N10" s="37">
        <v>20.921493259554758</v>
      </c>
      <c r="O10" s="22"/>
      <c r="P10" s="22"/>
      <c r="R10" s="1">
        <v>0</v>
      </c>
      <c r="S10" s="71" t="str">
        <f t="shared" si="1"/>
        <v>No</v>
      </c>
      <c r="U10" s="1">
        <f t="shared" si="0"/>
        <v>1</v>
      </c>
      <c r="V10" s="1">
        <v>0</v>
      </c>
      <c r="W10" s="1">
        <v>0</v>
      </c>
    </row>
    <row r="11" spans="2:23" x14ac:dyDescent="0.25">
      <c r="B11" s="22"/>
      <c r="C11" s="1">
        <v>9</v>
      </c>
      <c r="D11" s="37">
        <v>3</v>
      </c>
      <c r="E11" s="37">
        <v>44.667580546651543</v>
      </c>
      <c r="F11" s="22">
        <v>105</v>
      </c>
      <c r="G11" s="22"/>
      <c r="H11" s="37">
        <f>IF(S11="No",0,1)</f>
        <v>0</v>
      </c>
      <c r="I11" s="22"/>
      <c r="J11" s="22"/>
      <c r="K11" s="22"/>
      <c r="L11" s="22"/>
      <c r="M11" s="37">
        <v>32.920516357272049</v>
      </c>
      <c r="N11" s="37">
        <v>29.389045738729166</v>
      </c>
      <c r="O11" s="22"/>
      <c r="P11" s="22"/>
      <c r="R11" s="1">
        <v>0</v>
      </c>
      <c r="S11" s="71" t="str">
        <f t="shared" si="1"/>
        <v>No</v>
      </c>
      <c r="U11" s="1">
        <f t="shared" si="0"/>
        <v>1</v>
      </c>
      <c r="V11" s="1">
        <v>0</v>
      </c>
      <c r="W11" s="1">
        <v>0</v>
      </c>
    </row>
    <row r="12" spans="2:23" x14ac:dyDescent="0.25">
      <c r="B12" s="22"/>
      <c r="C12" s="1">
        <v>9</v>
      </c>
      <c r="D12" s="37">
        <v>4</v>
      </c>
      <c r="E12" s="37">
        <v>4.2175530804302168</v>
      </c>
      <c r="F12" s="22">
        <v>112.5</v>
      </c>
      <c r="G12" s="22"/>
      <c r="H12" s="37">
        <f>IF(S12="No",0,1)</f>
        <v>1</v>
      </c>
      <c r="I12" s="22"/>
      <c r="J12" s="22"/>
      <c r="K12" s="22"/>
      <c r="L12" s="22"/>
      <c r="M12" s="37">
        <v>25.30281536422055</v>
      </c>
      <c r="N12" s="37">
        <v>24.252318052186517</v>
      </c>
      <c r="O12" s="22"/>
      <c r="P12" s="22"/>
      <c r="R12" s="1">
        <v>1</v>
      </c>
      <c r="S12" s="71" t="str">
        <f t="shared" si="1"/>
        <v>Yes</v>
      </c>
      <c r="U12" s="1">
        <f t="shared" si="0"/>
        <v>0</v>
      </c>
      <c r="V12" s="1">
        <v>1</v>
      </c>
      <c r="W12" s="1">
        <v>0</v>
      </c>
    </row>
    <row r="13" spans="2:23" x14ac:dyDescent="0.25">
      <c r="B13" s="22"/>
      <c r="C13" s="1">
        <v>14</v>
      </c>
      <c r="D13" s="37">
        <v>4</v>
      </c>
      <c r="E13" s="37">
        <v>2.9928939514044699</v>
      </c>
      <c r="F13" s="22">
        <v>125</v>
      </c>
      <c r="G13" s="22"/>
      <c r="H13" s="37">
        <f>IF(S13="No",0,1)</f>
        <v>1</v>
      </c>
      <c r="I13" s="22"/>
      <c r="J13" s="22"/>
      <c r="K13" s="22"/>
      <c r="L13" s="22"/>
      <c r="M13" s="37">
        <v>23.260231234521747</v>
      </c>
      <c r="N13" s="37">
        <v>31.642982708396882</v>
      </c>
      <c r="O13" s="22"/>
      <c r="P13" s="22"/>
      <c r="R13" s="1">
        <v>1</v>
      </c>
      <c r="S13" s="71" t="str">
        <f t="shared" si="1"/>
        <v>Yes</v>
      </c>
      <c r="U13" s="1">
        <f t="shared" si="0"/>
        <v>0</v>
      </c>
      <c r="V13" s="1">
        <v>1</v>
      </c>
      <c r="W13" s="1">
        <v>0</v>
      </c>
    </row>
    <row r="14" spans="2:23" x14ac:dyDescent="0.25">
      <c r="B14" s="22"/>
      <c r="C14" s="1">
        <v>3</v>
      </c>
      <c r="D14" s="37">
        <v>1</v>
      </c>
      <c r="E14" s="37">
        <v>26.716386937706563</v>
      </c>
      <c r="F14" s="22">
        <v>96.5</v>
      </c>
      <c r="G14" s="22"/>
      <c r="H14" s="37">
        <f>IF(S14="No",0,1)</f>
        <v>1</v>
      </c>
      <c r="I14" s="22"/>
      <c r="J14" s="22"/>
      <c r="K14" s="22"/>
      <c r="L14" s="22"/>
      <c r="M14" s="37">
        <v>20.232568010659442</v>
      </c>
      <c r="N14" s="37">
        <v>22.761450140228632</v>
      </c>
      <c r="O14" s="22"/>
      <c r="P14" s="22"/>
      <c r="R14" s="1">
        <v>1</v>
      </c>
      <c r="S14" s="71" t="str">
        <f t="shared" si="1"/>
        <v>Yes</v>
      </c>
      <c r="U14" s="1">
        <f t="shared" si="0"/>
        <v>0</v>
      </c>
      <c r="V14" s="1">
        <v>0</v>
      </c>
      <c r="W14" s="1">
        <v>1</v>
      </c>
    </row>
    <row r="15" spans="2:23" x14ac:dyDescent="0.25">
      <c r="B15" s="22"/>
      <c r="C15" s="1">
        <v>15</v>
      </c>
      <c r="D15" s="37">
        <v>1</v>
      </c>
      <c r="E15" s="37">
        <v>2.9596237480819946E-3</v>
      </c>
      <c r="F15" s="22">
        <v>120.5</v>
      </c>
      <c r="G15" s="22"/>
      <c r="H15" s="37">
        <f>IF(S15="No",0,1)</f>
        <v>0</v>
      </c>
      <c r="I15" s="22"/>
      <c r="J15" s="22"/>
      <c r="K15" s="22"/>
      <c r="L15" s="22"/>
      <c r="M15" s="37">
        <v>21.156376380992665</v>
      </c>
      <c r="N15" s="37">
        <v>22.09295203517269</v>
      </c>
      <c r="O15" s="22"/>
      <c r="P15" s="22"/>
      <c r="R15" s="1">
        <v>0</v>
      </c>
      <c r="S15" s="71" t="str">
        <f t="shared" si="1"/>
        <v>No</v>
      </c>
      <c r="U15" s="1">
        <f t="shared" si="0"/>
        <v>1</v>
      </c>
      <c r="V15" s="1">
        <v>0</v>
      </c>
      <c r="W15" s="1">
        <v>0</v>
      </c>
    </row>
    <row r="16" spans="2:23" x14ac:dyDescent="0.25">
      <c r="B16" s="22"/>
      <c r="C16" s="1">
        <v>8</v>
      </c>
      <c r="D16" s="37">
        <v>2</v>
      </c>
      <c r="E16" s="37">
        <v>6.8757879252877645</v>
      </c>
      <c r="F16" s="22">
        <v>109</v>
      </c>
      <c r="G16" s="22"/>
      <c r="H16" s="37">
        <f>IF(S16="No",0,1)</f>
        <v>1</v>
      </c>
      <c r="I16" s="22"/>
      <c r="J16" s="22"/>
      <c r="K16" s="22"/>
      <c r="L16" s="22"/>
      <c r="M16" s="37">
        <v>30.047351375197387</v>
      </c>
      <c r="N16" s="37">
        <v>32.393780456138145</v>
      </c>
      <c r="O16" s="22"/>
      <c r="P16" s="22"/>
      <c r="R16" s="1">
        <v>1</v>
      </c>
      <c r="S16" s="71" t="str">
        <f t="shared" si="1"/>
        <v>Yes</v>
      </c>
      <c r="U16" s="1">
        <f t="shared" si="0"/>
        <v>0</v>
      </c>
      <c r="V16" s="1">
        <v>0</v>
      </c>
      <c r="W16" s="1">
        <v>1</v>
      </c>
    </row>
    <row r="17" spans="2:25" x14ac:dyDescent="0.25">
      <c r="B17" s="22"/>
      <c r="C17" s="1">
        <v>9</v>
      </c>
      <c r="D17" s="37">
        <v>1</v>
      </c>
      <c r="E17" s="37">
        <v>11.852915654941739</v>
      </c>
      <c r="F17" s="22">
        <v>102.5</v>
      </c>
      <c r="G17" s="22"/>
      <c r="H17" s="37">
        <f>IF(S17="No",0,1)</f>
        <v>0</v>
      </c>
      <c r="I17" s="22"/>
      <c r="J17" s="22"/>
      <c r="K17" s="22"/>
      <c r="L17" s="22"/>
      <c r="M17" s="37">
        <v>24.297511814307526</v>
      </c>
      <c r="N17" s="37">
        <v>27.616613930123922</v>
      </c>
      <c r="O17" s="22"/>
      <c r="P17" s="22"/>
      <c r="R17" s="1">
        <v>0</v>
      </c>
      <c r="S17" s="71" t="str">
        <f t="shared" si="1"/>
        <v>No</v>
      </c>
      <c r="U17" s="1">
        <f t="shared" si="0"/>
        <v>1</v>
      </c>
      <c r="V17" s="1">
        <v>0</v>
      </c>
      <c r="W17" s="1">
        <v>0</v>
      </c>
    </row>
    <row r="18" spans="2:25" x14ac:dyDescent="0.25">
      <c r="B18" s="22"/>
      <c r="C18" s="1">
        <v>12</v>
      </c>
      <c r="D18" s="37">
        <v>3</v>
      </c>
      <c r="E18" s="37">
        <v>15.913548713277928</v>
      </c>
      <c r="F18" s="22">
        <v>115</v>
      </c>
      <c r="G18" s="22"/>
      <c r="H18" s="37">
        <f>IF(S18="No",0,1)</f>
        <v>0</v>
      </c>
      <c r="I18" s="22"/>
      <c r="J18" s="22"/>
      <c r="K18" s="22"/>
      <c r="L18" s="22"/>
      <c r="M18" s="37">
        <v>34.253699115089944</v>
      </c>
      <c r="N18" s="37">
        <v>24.765903566635856</v>
      </c>
      <c r="O18" s="22"/>
      <c r="P18" s="22"/>
      <c r="R18" s="1">
        <v>0</v>
      </c>
      <c r="S18" s="71" t="str">
        <f t="shared" si="1"/>
        <v>No</v>
      </c>
      <c r="U18" s="1">
        <f t="shared" si="0"/>
        <v>1</v>
      </c>
      <c r="V18" s="1">
        <v>0</v>
      </c>
      <c r="W18" s="1">
        <v>0</v>
      </c>
    </row>
    <row r="19" spans="2:25" x14ac:dyDescent="0.25">
      <c r="B19" s="22"/>
      <c r="C19" s="1">
        <v>6</v>
      </c>
      <c r="D19" s="37">
        <v>2</v>
      </c>
      <c r="E19" s="37">
        <v>14.3846065736636</v>
      </c>
      <c r="F19" s="22">
        <v>105.3</v>
      </c>
      <c r="G19" s="22"/>
      <c r="H19" s="37">
        <f>IF(S19="No",0,1)</f>
        <v>1</v>
      </c>
      <c r="I19" s="22"/>
      <c r="J19" s="22"/>
      <c r="K19" s="22"/>
      <c r="L19" s="22"/>
      <c r="M19" s="37">
        <v>33.802947693846704</v>
      </c>
      <c r="N19" s="37">
        <v>24.223430815927276</v>
      </c>
      <c r="O19" s="22"/>
      <c r="P19" s="22"/>
      <c r="R19" s="1">
        <v>1</v>
      </c>
      <c r="S19" s="71" t="str">
        <f t="shared" si="1"/>
        <v>Yes</v>
      </c>
      <c r="U19" s="1">
        <f t="shared" si="0"/>
        <v>0</v>
      </c>
      <c r="V19" s="1">
        <v>1</v>
      </c>
      <c r="W19" s="1">
        <v>0</v>
      </c>
    </row>
    <row r="20" spans="2:25" x14ac:dyDescent="0.25">
      <c r="B20" s="22"/>
      <c r="C20" s="1">
        <v>9</v>
      </c>
      <c r="D20" s="37">
        <v>5</v>
      </c>
      <c r="E20" s="37">
        <v>6.885142363382883</v>
      </c>
      <c r="F20" s="22">
        <v>114.8</v>
      </c>
      <c r="G20" s="22"/>
      <c r="H20" s="37">
        <f>IF(S20="No",0,1)</f>
        <v>1</v>
      </c>
      <c r="I20" s="22"/>
      <c r="J20" s="22"/>
      <c r="K20" s="22"/>
      <c r="L20" s="22"/>
      <c r="M20" s="37">
        <v>30.906472071526075</v>
      </c>
      <c r="N20" s="37">
        <v>23.322946137786584</v>
      </c>
      <c r="O20" s="22"/>
      <c r="P20" s="22"/>
      <c r="R20" s="1">
        <v>1</v>
      </c>
      <c r="S20" s="71" t="str">
        <f t="shared" si="1"/>
        <v>Yes</v>
      </c>
      <c r="U20" s="1">
        <f t="shared" si="0"/>
        <v>0</v>
      </c>
      <c r="V20" s="1">
        <v>1</v>
      </c>
      <c r="W20" s="1">
        <v>0</v>
      </c>
    </row>
    <row r="21" spans="2:25" x14ac:dyDescent="0.25">
      <c r="B21" s="22"/>
      <c r="C21" s="1">
        <v>5</v>
      </c>
      <c r="D21" s="37">
        <v>0</v>
      </c>
      <c r="E21" s="37">
        <v>51.388036794617655</v>
      </c>
      <c r="F21" s="22">
        <v>100.5</v>
      </c>
      <c r="G21" s="22"/>
      <c r="H21" s="37">
        <f>IF(S21="No",0,1)</f>
        <v>1</v>
      </c>
      <c r="I21" s="22"/>
      <c r="J21" s="22"/>
      <c r="K21" s="22"/>
      <c r="L21" s="22"/>
      <c r="M21" s="37">
        <v>22.411039256883758</v>
      </c>
      <c r="N21" s="37">
        <v>20.35321239785786</v>
      </c>
      <c r="O21" s="22"/>
      <c r="P21" s="22"/>
      <c r="R21" s="1">
        <v>1</v>
      </c>
      <c r="S21" s="71" t="str">
        <f t="shared" si="1"/>
        <v>Yes</v>
      </c>
      <c r="U21" s="1">
        <f t="shared" si="0"/>
        <v>0</v>
      </c>
      <c r="V21" s="1">
        <v>1</v>
      </c>
      <c r="W21" s="1">
        <v>0</v>
      </c>
    </row>
    <row r="22" spans="2:25" x14ac:dyDescent="0.25">
      <c r="B22" s="22"/>
      <c r="C22" s="1">
        <v>5</v>
      </c>
      <c r="D22" s="37">
        <v>4</v>
      </c>
      <c r="E22" s="37">
        <v>3.5117200625665139E-2</v>
      </c>
      <c r="F22" s="22">
        <v>105</v>
      </c>
      <c r="G22" s="22"/>
      <c r="H22" s="37">
        <f>IF(S22="No",0,1)</f>
        <v>0</v>
      </c>
      <c r="I22" s="22"/>
      <c r="J22" s="22"/>
      <c r="K22" s="22"/>
      <c r="L22" s="22"/>
      <c r="M22" s="37">
        <v>28.145321028188789</v>
      </c>
      <c r="N22" s="37">
        <v>27.867038075607514</v>
      </c>
      <c r="O22" s="22"/>
      <c r="P22" s="22"/>
      <c r="R22" s="1">
        <v>0</v>
      </c>
      <c r="S22" s="71" t="str">
        <f t="shared" si="1"/>
        <v>No</v>
      </c>
      <c r="U22" s="1">
        <f t="shared" si="0"/>
        <v>1</v>
      </c>
      <c r="V22" s="1">
        <v>0</v>
      </c>
      <c r="W22" s="1">
        <v>0</v>
      </c>
    </row>
    <row r="31" spans="2:25" x14ac:dyDescent="0.25">
      <c r="Y31" s="71" t="s">
        <v>165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1"/>
  <sheetViews>
    <sheetView topLeftCell="C1" zoomScaleNormal="100" workbookViewId="0">
      <selection activeCell="E1" sqref="E1:E1048576"/>
    </sheetView>
  </sheetViews>
  <sheetFormatPr defaultRowHeight="15" x14ac:dyDescent="0.25"/>
  <cols>
    <col min="3" max="6" width="9.140625" style="1"/>
    <col min="14" max="15" width="9.140625" style="1"/>
    <col min="19" max="19" width="3.7109375" style="1" customWidth="1"/>
    <col min="20" max="21" width="3.7109375" customWidth="1"/>
    <col min="22" max="22" width="4.5703125" style="1" bestFit="1" customWidth="1"/>
    <col min="23" max="23" width="4.7109375" bestFit="1" customWidth="1"/>
    <col min="24" max="24" width="4.5703125" bestFit="1" customWidth="1"/>
  </cols>
  <sheetData>
    <row r="2" spans="2:24" x14ac:dyDescent="0.25">
      <c r="B2" s="1"/>
      <c r="C2" s="1" t="s">
        <v>112</v>
      </c>
      <c r="D2" s="1" t="s">
        <v>113</v>
      </c>
      <c r="E2" s="1" t="s">
        <v>167</v>
      </c>
      <c r="F2" s="1" t="s">
        <v>168</v>
      </c>
      <c r="G2" s="1" t="s">
        <v>0</v>
      </c>
      <c r="H2" s="1"/>
      <c r="I2" s="1" t="s">
        <v>166</v>
      </c>
      <c r="J2" s="1"/>
      <c r="K2" s="1"/>
      <c r="L2" s="1"/>
      <c r="M2" s="1"/>
      <c r="N2" s="1" t="s">
        <v>118</v>
      </c>
      <c r="O2" s="1" t="s">
        <v>117</v>
      </c>
      <c r="P2" s="1"/>
      <c r="Q2" s="1"/>
      <c r="S2" s="1" t="s">
        <v>114</v>
      </c>
      <c r="V2" s="1" t="s">
        <v>115</v>
      </c>
      <c r="W2" s="1" t="s">
        <v>116</v>
      </c>
      <c r="X2" s="1" t="s">
        <v>57</v>
      </c>
    </row>
    <row r="3" spans="2:24" x14ac:dyDescent="0.25">
      <c r="B3" s="22"/>
      <c r="C3" s="1">
        <v>6</v>
      </c>
      <c r="D3" s="37">
        <v>2</v>
      </c>
      <c r="E3" s="37">
        <f>W3</f>
        <v>0</v>
      </c>
      <c r="F3" s="37">
        <f>X3</f>
        <v>0</v>
      </c>
      <c r="G3" s="22">
        <v>90</v>
      </c>
      <c r="H3" s="22"/>
      <c r="I3" s="37">
        <f>IF(T3="No",0,1)</f>
        <v>0</v>
      </c>
      <c r="J3" s="22"/>
      <c r="K3" s="22"/>
      <c r="L3" s="22"/>
      <c r="M3" s="22"/>
      <c r="N3" s="37">
        <v>20.537607203635588</v>
      </c>
      <c r="O3" s="37">
        <v>28.796853483018989</v>
      </c>
      <c r="P3" s="22"/>
      <c r="Q3" s="22"/>
      <c r="S3" s="1">
        <v>0</v>
      </c>
      <c r="T3" s="71" t="str">
        <f>IF(S3=0,"No","Yes")</f>
        <v>No</v>
      </c>
      <c r="V3" s="1">
        <f t="shared" ref="V3:V22" si="0">1-S3</f>
        <v>1</v>
      </c>
      <c r="W3" s="1">
        <v>0</v>
      </c>
      <c r="X3" s="1">
        <v>0</v>
      </c>
    </row>
    <row r="4" spans="2:24" x14ac:dyDescent="0.25">
      <c r="B4" s="22"/>
      <c r="C4" s="1">
        <v>11</v>
      </c>
      <c r="D4" s="37">
        <v>6</v>
      </c>
      <c r="E4" s="37">
        <f t="shared" ref="E4:E22" si="1">W4</f>
        <v>0</v>
      </c>
      <c r="F4" s="37">
        <f t="shared" ref="F4:F22" si="2">X4</f>
        <v>1</v>
      </c>
      <c r="G4" s="22">
        <v>137.5</v>
      </c>
      <c r="H4" s="22"/>
      <c r="I4" s="37">
        <f>IF(T4="No",0,1)</f>
        <v>1</v>
      </c>
      <c r="J4" s="22"/>
      <c r="K4" s="22"/>
      <c r="L4" s="22"/>
      <c r="M4" s="22"/>
      <c r="N4" s="37">
        <v>33.819790298863879</v>
      </c>
      <c r="O4" s="37">
        <v>34.784583637603262</v>
      </c>
      <c r="P4" s="22"/>
      <c r="Q4" s="22"/>
      <c r="S4" s="1">
        <v>1</v>
      </c>
      <c r="T4" s="71" t="str">
        <f t="shared" ref="T4:T22" si="3">IF(S4=0,"No","Yes")</f>
        <v>Yes</v>
      </c>
      <c r="V4" s="1">
        <f t="shared" si="0"/>
        <v>0</v>
      </c>
      <c r="W4" s="1">
        <v>0</v>
      </c>
      <c r="X4" s="1">
        <v>1</v>
      </c>
    </row>
    <row r="5" spans="2:24" x14ac:dyDescent="0.25">
      <c r="B5" s="22"/>
      <c r="C5" s="1">
        <v>2</v>
      </c>
      <c r="D5" s="37">
        <v>3</v>
      </c>
      <c r="E5" s="37">
        <f t="shared" si="1"/>
        <v>0</v>
      </c>
      <c r="F5" s="37">
        <f t="shared" si="2"/>
        <v>0</v>
      </c>
      <c r="G5" s="22">
        <v>89.3</v>
      </c>
      <c r="H5" s="22"/>
      <c r="I5" s="37">
        <f>IF(T5="No",0,1)</f>
        <v>0</v>
      </c>
      <c r="J5" s="22"/>
      <c r="K5" s="22"/>
      <c r="L5" s="22"/>
      <c r="M5" s="22"/>
      <c r="N5" s="37">
        <v>34.433506908702839</v>
      </c>
      <c r="O5" s="37">
        <v>31.207646459451237</v>
      </c>
      <c r="P5" s="22"/>
      <c r="Q5" s="22"/>
      <c r="S5" s="1">
        <v>0</v>
      </c>
      <c r="T5" s="71" t="str">
        <f t="shared" si="3"/>
        <v>No</v>
      </c>
      <c r="V5" s="1">
        <f t="shared" si="0"/>
        <v>1</v>
      </c>
      <c r="W5" s="1">
        <v>0</v>
      </c>
      <c r="X5" s="1">
        <v>0</v>
      </c>
    </row>
    <row r="6" spans="2:24" x14ac:dyDescent="0.25">
      <c r="B6" s="22"/>
      <c r="C6" s="1">
        <v>8</v>
      </c>
      <c r="D6" s="37">
        <v>2</v>
      </c>
      <c r="E6" s="37">
        <f t="shared" si="1"/>
        <v>0</v>
      </c>
      <c r="F6" s="37">
        <f t="shared" si="2"/>
        <v>1</v>
      </c>
      <c r="G6" s="22">
        <v>115.8</v>
      </c>
      <c r="H6" s="22"/>
      <c r="I6" s="37">
        <f>IF(T6="No",0,1)</f>
        <v>1</v>
      </c>
      <c r="J6" s="22"/>
      <c r="K6" s="22"/>
      <c r="L6" s="22"/>
      <c r="M6" s="22"/>
      <c r="N6" s="37">
        <v>20.125264510793109</v>
      </c>
      <c r="O6" s="37">
        <v>26.603406038846146</v>
      </c>
      <c r="P6" s="22"/>
      <c r="Q6" s="22"/>
      <c r="S6" s="1">
        <v>1</v>
      </c>
      <c r="T6" s="71" t="str">
        <f t="shared" si="3"/>
        <v>Yes</v>
      </c>
      <c r="V6" s="1">
        <f t="shared" si="0"/>
        <v>0</v>
      </c>
      <c r="W6" s="1">
        <v>0</v>
      </c>
      <c r="X6" s="1">
        <v>1</v>
      </c>
    </row>
    <row r="7" spans="2:24" x14ac:dyDescent="0.25">
      <c r="B7" s="22"/>
      <c r="C7" s="1">
        <v>12</v>
      </c>
      <c r="D7" s="37">
        <v>3</v>
      </c>
      <c r="E7" s="37">
        <f t="shared" si="1"/>
        <v>0</v>
      </c>
      <c r="F7" s="37">
        <f t="shared" si="2"/>
        <v>0</v>
      </c>
      <c r="G7" s="22">
        <v>119.5</v>
      </c>
      <c r="H7" s="22"/>
      <c r="I7" s="37">
        <f>IF(T7="No",0,1)</f>
        <v>0</v>
      </c>
      <c r="J7" s="22"/>
      <c r="K7" s="22"/>
      <c r="L7" s="22"/>
      <c r="M7" s="22"/>
      <c r="N7" s="37">
        <v>22.266237578636392</v>
      </c>
      <c r="O7" s="37">
        <v>20.598986533589645</v>
      </c>
      <c r="P7" s="22"/>
      <c r="Q7" s="22"/>
      <c r="S7" s="1">
        <v>0</v>
      </c>
      <c r="T7" s="71" t="str">
        <f t="shared" si="3"/>
        <v>No</v>
      </c>
      <c r="V7" s="1">
        <f t="shared" si="0"/>
        <v>1</v>
      </c>
      <c r="W7" s="1">
        <v>0</v>
      </c>
      <c r="X7" s="1">
        <v>0</v>
      </c>
    </row>
    <row r="8" spans="2:24" x14ac:dyDescent="0.25">
      <c r="B8" s="22"/>
      <c r="C8" s="1">
        <v>15</v>
      </c>
      <c r="D8" s="37">
        <v>3</v>
      </c>
      <c r="E8" s="37">
        <f t="shared" si="1"/>
        <v>0</v>
      </c>
      <c r="F8" s="37">
        <f t="shared" si="2"/>
        <v>0</v>
      </c>
      <c r="G8" s="22">
        <v>125</v>
      </c>
      <c r="H8" s="22"/>
      <c r="I8" s="37">
        <f>IF(T8="No",0,1)</f>
        <v>0</v>
      </c>
      <c r="J8" s="22"/>
      <c r="K8" s="22"/>
      <c r="L8" s="22"/>
      <c r="M8" s="22"/>
      <c r="N8" s="37">
        <v>22.7602039305727</v>
      </c>
      <c r="O8" s="37">
        <v>26.621817506875178</v>
      </c>
      <c r="P8" s="22"/>
      <c r="Q8" s="22"/>
      <c r="S8" s="1">
        <v>0</v>
      </c>
      <c r="T8" s="71" t="str">
        <f t="shared" si="3"/>
        <v>No</v>
      </c>
      <c r="V8" s="1">
        <f t="shared" si="0"/>
        <v>1</v>
      </c>
      <c r="W8" s="1">
        <v>0</v>
      </c>
      <c r="X8" s="1">
        <v>0</v>
      </c>
    </row>
    <row r="9" spans="2:24" x14ac:dyDescent="0.25">
      <c r="B9" s="22"/>
      <c r="C9" s="1">
        <v>0</v>
      </c>
      <c r="D9" s="37">
        <v>1</v>
      </c>
      <c r="E9" s="37">
        <f t="shared" si="1"/>
        <v>1</v>
      </c>
      <c r="F9" s="37">
        <f t="shared" si="2"/>
        <v>0</v>
      </c>
      <c r="G9" s="22">
        <v>85.5</v>
      </c>
      <c r="H9" s="22"/>
      <c r="I9" s="37">
        <f>IF(T9="No",0,1)</f>
        <v>1</v>
      </c>
      <c r="J9" s="22"/>
      <c r="K9" s="22"/>
      <c r="L9" s="22"/>
      <c r="M9" s="22"/>
      <c r="N9" s="37">
        <v>33.454687296540406</v>
      </c>
      <c r="O9" s="37">
        <v>23.480390126922636</v>
      </c>
      <c r="P9" s="22"/>
      <c r="Q9" s="22"/>
      <c r="S9" s="1">
        <v>1</v>
      </c>
      <c r="T9" s="71" t="str">
        <f t="shared" si="3"/>
        <v>Yes</v>
      </c>
      <c r="V9" s="1">
        <f t="shared" si="0"/>
        <v>0</v>
      </c>
      <c r="W9" s="1">
        <v>1</v>
      </c>
      <c r="X9" s="1">
        <v>0</v>
      </c>
    </row>
    <row r="10" spans="2:24" x14ac:dyDescent="0.25">
      <c r="B10" s="22"/>
      <c r="C10" s="1">
        <v>2</v>
      </c>
      <c r="D10" s="37">
        <v>2</v>
      </c>
      <c r="E10" s="37">
        <f t="shared" si="1"/>
        <v>0</v>
      </c>
      <c r="F10" s="37">
        <f t="shared" si="2"/>
        <v>0</v>
      </c>
      <c r="G10" s="22">
        <v>87.8</v>
      </c>
      <c r="H10" s="22"/>
      <c r="I10" s="37">
        <f>IF(T10="No",0,1)</f>
        <v>0</v>
      </c>
      <c r="J10" s="22"/>
      <c r="K10" s="22"/>
      <c r="L10" s="22"/>
      <c r="M10" s="22"/>
      <c r="N10" s="37">
        <v>26.301891622701884</v>
      </c>
      <c r="O10" s="37">
        <v>20.921493259554758</v>
      </c>
      <c r="P10" s="22"/>
      <c r="Q10" s="22"/>
      <c r="S10" s="1">
        <v>0</v>
      </c>
      <c r="T10" s="71" t="str">
        <f t="shared" si="3"/>
        <v>No</v>
      </c>
      <c r="V10" s="1">
        <f t="shared" si="0"/>
        <v>1</v>
      </c>
      <c r="W10" s="1">
        <v>0</v>
      </c>
      <c r="X10" s="1">
        <v>0</v>
      </c>
    </row>
    <row r="11" spans="2:24" x14ac:dyDescent="0.25">
      <c r="B11" s="22"/>
      <c r="C11" s="1">
        <v>9</v>
      </c>
      <c r="D11" s="37">
        <v>3</v>
      </c>
      <c r="E11" s="37">
        <f t="shared" si="1"/>
        <v>0</v>
      </c>
      <c r="F11" s="37">
        <f t="shared" si="2"/>
        <v>0</v>
      </c>
      <c r="G11" s="22">
        <v>105</v>
      </c>
      <c r="H11" s="22"/>
      <c r="I11" s="37">
        <f>IF(T11="No",0,1)</f>
        <v>0</v>
      </c>
      <c r="J11" s="22"/>
      <c r="K11" s="22"/>
      <c r="L11" s="22"/>
      <c r="M11" s="22"/>
      <c r="N11" s="37">
        <v>32.920516357272049</v>
      </c>
      <c r="O11" s="37">
        <v>29.389045738729166</v>
      </c>
      <c r="P11" s="22"/>
      <c r="Q11" s="22"/>
      <c r="S11" s="1">
        <v>0</v>
      </c>
      <c r="T11" s="71" t="str">
        <f t="shared" si="3"/>
        <v>No</v>
      </c>
      <c r="V11" s="1">
        <f t="shared" si="0"/>
        <v>1</v>
      </c>
      <c r="W11" s="1">
        <v>0</v>
      </c>
      <c r="X11" s="1">
        <v>0</v>
      </c>
    </row>
    <row r="12" spans="2:24" x14ac:dyDescent="0.25">
      <c r="B12" s="22"/>
      <c r="C12" s="1">
        <v>9</v>
      </c>
      <c r="D12" s="37">
        <v>4</v>
      </c>
      <c r="E12" s="37">
        <f t="shared" si="1"/>
        <v>1</v>
      </c>
      <c r="F12" s="37">
        <f t="shared" si="2"/>
        <v>0</v>
      </c>
      <c r="G12" s="22">
        <v>112.5</v>
      </c>
      <c r="H12" s="22"/>
      <c r="I12" s="37">
        <f>IF(T12="No",0,1)</f>
        <v>1</v>
      </c>
      <c r="J12" s="22"/>
      <c r="K12" s="22"/>
      <c r="L12" s="22"/>
      <c r="M12" s="22"/>
      <c r="N12" s="37">
        <v>25.30281536422055</v>
      </c>
      <c r="O12" s="37">
        <v>24.252318052186517</v>
      </c>
      <c r="P12" s="22"/>
      <c r="Q12" s="22"/>
      <c r="S12" s="1">
        <v>1</v>
      </c>
      <c r="T12" s="71" t="str">
        <f t="shared" si="3"/>
        <v>Yes</v>
      </c>
      <c r="V12" s="1">
        <f t="shared" si="0"/>
        <v>0</v>
      </c>
      <c r="W12" s="1">
        <v>1</v>
      </c>
      <c r="X12" s="1">
        <v>0</v>
      </c>
    </row>
    <row r="13" spans="2:24" x14ac:dyDescent="0.25">
      <c r="B13" s="22"/>
      <c r="C13" s="1">
        <v>14</v>
      </c>
      <c r="D13" s="37">
        <v>4</v>
      </c>
      <c r="E13" s="37">
        <f t="shared" si="1"/>
        <v>1</v>
      </c>
      <c r="F13" s="37">
        <f t="shared" si="2"/>
        <v>0</v>
      </c>
      <c r="G13" s="22">
        <v>125</v>
      </c>
      <c r="H13" s="22"/>
      <c r="I13" s="37">
        <f>IF(T13="No",0,1)</f>
        <v>1</v>
      </c>
      <c r="J13" s="22"/>
      <c r="K13" s="22"/>
      <c r="L13" s="22"/>
      <c r="M13" s="22"/>
      <c r="N13" s="37">
        <v>23.260231234521747</v>
      </c>
      <c r="O13" s="37">
        <v>31.642982708396882</v>
      </c>
      <c r="P13" s="22"/>
      <c r="Q13" s="22"/>
      <c r="S13" s="1">
        <v>1</v>
      </c>
      <c r="T13" s="71" t="str">
        <f t="shared" si="3"/>
        <v>Yes</v>
      </c>
      <c r="V13" s="1">
        <f t="shared" si="0"/>
        <v>0</v>
      </c>
      <c r="W13" s="1">
        <v>1</v>
      </c>
      <c r="X13" s="1">
        <v>0</v>
      </c>
    </row>
    <row r="14" spans="2:24" x14ac:dyDescent="0.25">
      <c r="B14" s="22"/>
      <c r="C14" s="1">
        <v>3</v>
      </c>
      <c r="D14" s="37">
        <v>1</v>
      </c>
      <c r="E14" s="37">
        <f t="shared" si="1"/>
        <v>0</v>
      </c>
      <c r="F14" s="37">
        <f t="shared" si="2"/>
        <v>1</v>
      </c>
      <c r="G14" s="22">
        <v>96.5</v>
      </c>
      <c r="H14" s="22"/>
      <c r="I14" s="37">
        <f>IF(T14="No",0,1)</f>
        <v>1</v>
      </c>
      <c r="J14" s="22"/>
      <c r="K14" s="22"/>
      <c r="L14" s="22"/>
      <c r="M14" s="22"/>
      <c r="N14" s="37">
        <v>20.232568010659442</v>
      </c>
      <c r="O14" s="37">
        <v>22.761450140228632</v>
      </c>
      <c r="P14" s="22"/>
      <c r="Q14" s="22"/>
      <c r="S14" s="1">
        <v>1</v>
      </c>
      <c r="T14" s="71" t="str">
        <f t="shared" si="3"/>
        <v>Yes</v>
      </c>
      <c r="V14" s="1">
        <f t="shared" si="0"/>
        <v>0</v>
      </c>
      <c r="W14" s="1">
        <v>0</v>
      </c>
      <c r="X14" s="1">
        <v>1</v>
      </c>
    </row>
    <row r="15" spans="2:24" x14ac:dyDescent="0.25">
      <c r="B15" s="22"/>
      <c r="C15" s="1">
        <v>15</v>
      </c>
      <c r="D15" s="37">
        <v>1</v>
      </c>
      <c r="E15" s="37">
        <f t="shared" si="1"/>
        <v>0</v>
      </c>
      <c r="F15" s="37">
        <f t="shared" si="2"/>
        <v>0</v>
      </c>
      <c r="G15" s="22">
        <v>120.5</v>
      </c>
      <c r="H15" s="22"/>
      <c r="I15" s="37">
        <f>IF(T15="No",0,1)</f>
        <v>0</v>
      </c>
      <c r="J15" s="22"/>
      <c r="K15" s="22"/>
      <c r="L15" s="22"/>
      <c r="M15" s="22"/>
      <c r="N15" s="37">
        <v>21.156376380992665</v>
      </c>
      <c r="O15" s="37">
        <v>22.09295203517269</v>
      </c>
      <c r="P15" s="22"/>
      <c r="Q15" s="22"/>
      <c r="S15" s="1">
        <v>0</v>
      </c>
      <c r="T15" s="71" t="str">
        <f t="shared" si="3"/>
        <v>No</v>
      </c>
      <c r="V15" s="1">
        <f t="shared" si="0"/>
        <v>1</v>
      </c>
      <c r="W15" s="1">
        <v>0</v>
      </c>
      <c r="X15" s="1">
        <v>0</v>
      </c>
    </row>
    <row r="16" spans="2:24" x14ac:dyDescent="0.25">
      <c r="B16" s="22"/>
      <c r="C16" s="1">
        <v>8</v>
      </c>
      <c r="D16" s="37">
        <v>2</v>
      </c>
      <c r="E16" s="37">
        <f t="shared" si="1"/>
        <v>0</v>
      </c>
      <c r="F16" s="37">
        <f t="shared" si="2"/>
        <v>1</v>
      </c>
      <c r="G16" s="22">
        <v>109</v>
      </c>
      <c r="H16" s="22"/>
      <c r="I16" s="37">
        <f>IF(T16="No",0,1)</f>
        <v>1</v>
      </c>
      <c r="J16" s="22"/>
      <c r="K16" s="22"/>
      <c r="L16" s="22"/>
      <c r="M16" s="22"/>
      <c r="N16" s="37">
        <v>30.047351375197387</v>
      </c>
      <c r="O16" s="37">
        <v>32.393780456138145</v>
      </c>
      <c r="P16" s="22"/>
      <c r="Q16" s="22"/>
      <c r="S16" s="1">
        <v>1</v>
      </c>
      <c r="T16" s="71" t="str">
        <f t="shared" si="3"/>
        <v>Yes</v>
      </c>
      <c r="V16" s="1">
        <f t="shared" si="0"/>
        <v>0</v>
      </c>
      <c r="W16" s="1">
        <v>0</v>
      </c>
      <c r="X16" s="1">
        <v>1</v>
      </c>
    </row>
    <row r="17" spans="2:26" x14ac:dyDescent="0.25">
      <c r="B17" s="22"/>
      <c r="C17" s="1">
        <v>9</v>
      </c>
      <c r="D17" s="37">
        <v>1</v>
      </c>
      <c r="E17" s="37">
        <f t="shared" si="1"/>
        <v>0</v>
      </c>
      <c r="F17" s="37">
        <f t="shared" si="2"/>
        <v>0</v>
      </c>
      <c r="G17" s="22">
        <v>102.5</v>
      </c>
      <c r="H17" s="22"/>
      <c r="I17" s="37">
        <f>IF(T17="No",0,1)</f>
        <v>0</v>
      </c>
      <c r="J17" s="22"/>
      <c r="K17" s="22"/>
      <c r="L17" s="22"/>
      <c r="M17" s="22"/>
      <c r="N17" s="37">
        <v>24.297511814307526</v>
      </c>
      <c r="O17" s="37">
        <v>27.616613930123922</v>
      </c>
      <c r="P17" s="22"/>
      <c r="Q17" s="22"/>
      <c r="S17" s="1">
        <v>0</v>
      </c>
      <c r="T17" s="71" t="str">
        <f t="shared" si="3"/>
        <v>No</v>
      </c>
      <c r="V17" s="1">
        <f t="shared" si="0"/>
        <v>1</v>
      </c>
      <c r="W17" s="1">
        <v>0</v>
      </c>
      <c r="X17" s="1">
        <v>0</v>
      </c>
    </row>
    <row r="18" spans="2:26" x14ac:dyDescent="0.25">
      <c r="B18" s="22"/>
      <c r="C18" s="1">
        <v>12</v>
      </c>
      <c r="D18" s="37">
        <v>3</v>
      </c>
      <c r="E18" s="37">
        <f t="shared" si="1"/>
        <v>0</v>
      </c>
      <c r="F18" s="37">
        <f t="shared" si="2"/>
        <v>0</v>
      </c>
      <c r="G18" s="22">
        <v>115</v>
      </c>
      <c r="H18" s="22"/>
      <c r="I18" s="37">
        <f>IF(T18="No",0,1)</f>
        <v>0</v>
      </c>
      <c r="J18" s="22"/>
      <c r="K18" s="22"/>
      <c r="L18" s="22"/>
      <c r="M18" s="22"/>
      <c r="N18" s="37">
        <v>34.253699115089944</v>
      </c>
      <c r="O18" s="37">
        <v>24.765903566635856</v>
      </c>
      <c r="P18" s="22"/>
      <c r="Q18" s="22"/>
      <c r="S18" s="1">
        <v>0</v>
      </c>
      <c r="T18" s="71" t="str">
        <f t="shared" si="3"/>
        <v>No</v>
      </c>
      <c r="V18" s="1">
        <f t="shared" si="0"/>
        <v>1</v>
      </c>
      <c r="W18" s="1">
        <v>0</v>
      </c>
      <c r="X18" s="1">
        <v>0</v>
      </c>
    </row>
    <row r="19" spans="2:26" x14ac:dyDescent="0.25">
      <c r="B19" s="22"/>
      <c r="C19" s="1">
        <v>6</v>
      </c>
      <c r="D19" s="37">
        <v>2</v>
      </c>
      <c r="E19" s="37">
        <f t="shared" si="1"/>
        <v>1</v>
      </c>
      <c r="F19" s="37">
        <f t="shared" si="2"/>
        <v>0</v>
      </c>
      <c r="G19" s="22">
        <v>105.3</v>
      </c>
      <c r="H19" s="22"/>
      <c r="I19" s="37">
        <f>IF(T19="No",0,1)</f>
        <v>1</v>
      </c>
      <c r="J19" s="22"/>
      <c r="K19" s="22"/>
      <c r="L19" s="22"/>
      <c r="M19" s="22"/>
      <c r="N19" s="37">
        <v>33.802947693846704</v>
      </c>
      <c r="O19" s="37">
        <v>24.223430815927276</v>
      </c>
      <c r="P19" s="22"/>
      <c r="Q19" s="22"/>
      <c r="S19" s="1">
        <v>1</v>
      </c>
      <c r="T19" s="71" t="str">
        <f t="shared" si="3"/>
        <v>Yes</v>
      </c>
      <c r="V19" s="1">
        <f t="shared" si="0"/>
        <v>0</v>
      </c>
      <c r="W19" s="1">
        <v>1</v>
      </c>
      <c r="X19" s="1">
        <v>0</v>
      </c>
    </row>
    <row r="20" spans="2:26" x14ac:dyDescent="0.25">
      <c r="B20" s="22"/>
      <c r="C20" s="1">
        <v>9</v>
      </c>
      <c r="D20" s="37">
        <v>5</v>
      </c>
      <c r="E20" s="37">
        <f t="shared" si="1"/>
        <v>1</v>
      </c>
      <c r="F20" s="37">
        <f t="shared" si="2"/>
        <v>0</v>
      </c>
      <c r="G20" s="22">
        <v>114.8</v>
      </c>
      <c r="H20" s="22"/>
      <c r="I20" s="37">
        <f>IF(T20="No",0,1)</f>
        <v>1</v>
      </c>
      <c r="J20" s="22"/>
      <c r="K20" s="22"/>
      <c r="L20" s="22"/>
      <c r="M20" s="22"/>
      <c r="N20" s="37">
        <v>30.906472071526075</v>
      </c>
      <c r="O20" s="37">
        <v>23.322946137786584</v>
      </c>
      <c r="P20" s="22"/>
      <c r="Q20" s="22"/>
      <c r="S20" s="1">
        <v>1</v>
      </c>
      <c r="T20" s="71" t="str">
        <f t="shared" si="3"/>
        <v>Yes</v>
      </c>
      <c r="V20" s="1">
        <f t="shared" si="0"/>
        <v>0</v>
      </c>
      <c r="W20" s="1">
        <v>1</v>
      </c>
      <c r="X20" s="1">
        <v>0</v>
      </c>
    </row>
    <row r="21" spans="2:26" x14ac:dyDescent="0.25">
      <c r="B21" s="22"/>
      <c r="C21" s="1">
        <v>5</v>
      </c>
      <c r="D21" s="37">
        <v>0</v>
      </c>
      <c r="E21" s="37">
        <f t="shared" si="1"/>
        <v>1</v>
      </c>
      <c r="F21" s="37">
        <f t="shared" si="2"/>
        <v>0</v>
      </c>
      <c r="G21" s="22">
        <v>100.5</v>
      </c>
      <c r="H21" s="22"/>
      <c r="I21" s="37">
        <f>IF(T21="No",0,1)</f>
        <v>1</v>
      </c>
      <c r="J21" s="22"/>
      <c r="K21" s="22"/>
      <c r="L21" s="22"/>
      <c r="M21" s="22"/>
      <c r="N21" s="37">
        <v>22.411039256883758</v>
      </c>
      <c r="O21" s="37">
        <v>20.35321239785786</v>
      </c>
      <c r="P21" s="22"/>
      <c r="Q21" s="22"/>
      <c r="S21" s="1">
        <v>1</v>
      </c>
      <c r="T21" s="71" t="str">
        <f t="shared" si="3"/>
        <v>Yes</v>
      </c>
      <c r="V21" s="1">
        <f t="shared" si="0"/>
        <v>0</v>
      </c>
      <c r="W21" s="1">
        <v>1</v>
      </c>
      <c r="X21" s="1">
        <v>0</v>
      </c>
    </row>
    <row r="22" spans="2:26" x14ac:dyDescent="0.25">
      <c r="B22" s="22"/>
      <c r="C22" s="1">
        <v>5</v>
      </c>
      <c r="D22" s="37">
        <v>4</v>
      </c>
      <c r="E22" s="37">
        <f t="shared" si="1"/>
        <v>0</v>
      </c>
      <c r="F22" s="37">
        <f t="shared" si="2"/>
        <v>0</v>
      </c>
      <c r="G22" s="22">
        <v>105</v>
      </c>
      <c r="H22" s="22"/>
      <c r="I22" s="37">
        <f>IF(T22="No",0,1)</f>
        <v>0</v>
      </c>
      <c r="J22" s="22"/>
      <c r="K22" s="22"/>
      <c r="L22" s="22"/>
      <c r="M22" s="22"/>
      <c r="N22" s="37">
        <v>28.145321028188789</v>
      </c>
      <c r="O22" s="37">
        <v>27.867038075607514</v>
      </c>
      <c r="P22" s="22"/>
      <c r="Q22" s="22"/>
      <c r="S22" s="1">
        <v>0</v>
      </c>
      <c r="T22" s="71" t="str">
        <f t="shared" si="3"/>
        <v>No</v>
      </c>
      <c r="V22" s="1">
        <f t="shared" si="0"/>
        <v>1</v>
      </c>
      <c r="W22" s="1">
        <v>0</v>
      </c>
      <c r="X22" s="1">
        <v>0</v>
      </c>
    </row>
    <row r="31" spans="2:26" x14ac:dyDescent="0.25">
      <c r="Z31" s="71" t="s">
        <v>165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Simple-Example Reg Output</vt:lpstr>
      <vt:lpstr>Simple-Example</vt:lpstr>
      <vt:lpstr>Multiple-Example Reg Output</vt:lpstr>
      <vt:lpstr>9-2-17 Multiple Ex with Dummy</vt:lpstr>
      <vt:lpstr>9-2-17 Multiple Ex with 2Dummys</vt:lpstr>
      <vt:lpstr>Breush Pagan 1</vt:lpstr>
      <vt:lpstr>Sheet9</vt:lpstr>
      <vt:lpstr>Multiple-Example (Extra Tests)</vt:lpstr>
      <vt:lpstr>Multiple-Example</vt:lpstr>
      <vt:lpstr>IC Data Reg Output</vt:lpstr>
      <vt:lpstr>IC Data InteractionExample</vt:lpstr>
      <vt:lpstr>Cars Ahead as Y (Multicolin)</vt:lpstr>
      <vt:lpstr>In-Class Data</vt:lpstr>
      <vt:lpstr>In-Class Data Reg Output</vt:lpstr>
      <vt:lpstr>Example-Autocorrelation</vt:lpstr>
      <vt:lpstr>InClass-Autocorrelation</vt:lpstr>
      <vt:lpstr>PIAT</vt:lpstr>
      <vt:lpstr>Lab</vt:lpstr>
      <vt:lpstr>Lab2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Wright</dc:creator>
  <cp:lastModifiedBy>Windows User</cp:lastModifiedBy>
  <dcterms:created xsi:type="dcterms:W3CDTF">2009-09-18T15:59:32Z</dcterms:created>
  <dcterms:modified xsi:type="dcterms:W3CDTF">2017-09-02T15:53:34Z</dcterms:modified>
</cp:coreProperties>
</file>