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webextensions/webextension1.xml" ContentType="application/vnd.ms-office.webextension+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Data Analysis Track\Excel Projects\02_project\"/>
    </mc:Choice>
  </mc:AlternateContent>
  <xr:revisionPtr revIDLastSave="0" documentId="13_ncr:1_{0C48B2EC-92F0-4DC6-9F93-0AB566EB35B2}" xr6:coauthVersionLast="47" xr6:coauthVersionMax="47" xr10:uidLastSave="{00000000-0000-0000-0000-000000000000}"/>
  <bookViews>
    <workbookView xWindow="-108" yWindow="-108" windowWidth="23256" windowHeight="12576" activeTab="3" xr2:uid="{0AC48F95-81A0-4DA9-B997-77F6970DD704}"/>
  </bookViews>
  <sheets>
    <sheet name="Profit_Dashboard" sheetId="10" r:id="rId1"/>
    <sheet name="icons" sheetId="11" r:id="rId2"/>
    <sheet name="PivotTable_03" sheetId="8" r:id="rId3"/>
    <sheet name="TimeFrame_Dashboard" sheetId="4" r:id="rId4"/>
    <sheet name="PivotTable_02" sheetId="5" r:id="rId5"/>
    <sheet name="Wafle Chart" sheetId="7" r:id="rId6"/>
    <sheet name="Store_Dashboard" sheetId="3" r:id="rId7"/>
    <sheet name="PivotTable_01" sheetId="1" r:id="rId8"/>
  </sheets>
  <definedNames>
    <definedName name="large_1">PivotTable_02!$G$21</definedName>
    <definedName name="large_2">PivotTable_02!$G$22</definedName>
    <definedName name="Slicer_Category">#N/A</definedName>
    <definedName name="Slicer_Month">#N/A</definedName>
    <definedName name="Slicer_Month1">#N/A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16" r:id="rId25"/>
    <pivotCache cacheId="17" r:id="rId26"/>
    <pivotCache cacheId="18" r:id="rId27"/>
    <pivotCache cacheId="19" r:id="rId28"/>
    <pivotCache cacheId="20" r:id="rId29"/>
  </pivotCaches>
  <extLst>
    <ext xmlns:x14="http://schemas.microsoft.com/office/spreadsheetml/2009/9/main" uri="{876F7934-8845-4945-9796-88D515C7AA90}">
      <x14:pivotCaches>
        <pivotCache cacheId="21" r:id="rId30"/>
      </x14:pivotCaches>
    </ext>
    <ext xmlns:x14="http://schemas.microsoft.com/office/spreadsheetml/2009/9/main" uri="{BBE1A952-AA13-448e-AADC-164F8A28A991}">
      <x14:slicerCaches>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table_1763ea67-f1a1-4dd1-aff2-a6272bc2014a" name="fact_table" connection="Query - fact_table"/>
          <x15:modelTable id="monthly_store_targets_064cf472-3631-462b-822b-3e38f5e78678" name="monthly_store_targets" connection="Query - monthly_store_targets"/>
          <x15:modelTable id="products_table_3999c4d1-bc85-4a33-94ad-795b0f78b60c" name="products_table" connection="Query - Dim_Products"/>
          <x15:modelTable id="Dim_SalesPerson_b82016db-6d5e-4936-8c63-87e74110b7c4" name="Dim_SalesPerson" connection="Query - Dim_SalesPerson"/>
          <x15:modelTable id="Date_3c706ea8-6cdf-4132-ba80-37aac652446d" name="Date" connection="Query - Date"/>
          <x15:modelTable id="Calculations_ce514b91-da72-4d23-b050-e41b2c27b576" name="Calculations" connection="Query - Calculations"/>
          <x15:modelTable id="Customer_Table_6127f1eb-7665-4340-84bc-2305bda1deb3" name="Customer_Table" connection="Query - customer_Table"/>
        </x15:modelTables>
        <x15:modelRelationships>
          <x15:modelRelationship fromTable="fact_table" fromColumn="Sales Person ID" toTable="Dim_SalesPerson" toColumn="Sales Person ID"/>
          <x15:modelRelationship fromTable="fact_table" fromColumn="Product ID" toTable="products_table" toColumn="Product ID"/>
          <x15:modelRelationship fromTable="fact_table" fromColumn="Order Date" toTable="Date" toColumn="Order Date"/>
          <x15:modelRelationship fromTable="fact_table" fromColumn="Customer ID" toTable="Customer_Table" toColumn="Customer ID"/>
          <x15:modelRelationship fromTable="monthly_store_targets" fromColumn="Date" toTable="Date" toColumn="Order 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S20" i="8" l="1"/>
  <c r="AQ20" i="8"/>
  <c r="AQ21" i="8"/>
  <c r="AQ22" i="8"/>
  <c r="AQ23" i="8"/>
  <c r="AQ24" i="8"/>
  <c r="AQ19" i="8"/>
  <c r="AP20" i="8"/>
  <c r="AP21" i="8"/>
  <c r="AP22" i="8"/>
  <c r="AP23" i="8"/>
  <c r="AP24" i="8"/>
  <c r="AP19" i="8"/>
  <c r="AF15" i="8"/>
  <c r="AF16" i="8"/>
  <c r="AE16" i="8"/>
  <c r="AE15" i="8"/>
  <c r="AE29" i="8"/>
  <c r="AF29" i="8" s="1"/>
  <c r="AE30" i="8"/>
  <c r="AF30" i="8" s="1"/>
  <c r="AE31" i="8"/>
  <c r="AF31" i="8" s="1"/>
  <c r="AE32" i="8"/>
  <c r="AF32" i="8" s="1"/>
  <c r="AE33" i="8"/>
  <c r="AF33" i="8" s="1"/>
  <c r="AE34" i="8"/>
  <c r="AF34" i="8" s="1"/>
  <c r="AE35" i="8"/>
  <c r="AF35" i="8" s="1"/>
  <c r="AE36" i="8"/>
  <c r="AF36" i="8" s="1"/>
  <c r="AE37" i="8"/>
  <c r="AF37" i="8" s="1"/>
  <c r="AE38" i="8"/>
  <c r="AF38" i="8" s="1"/>
  <c r="AE39" i="8"/>
  <c r="AF39" i="8" s="1"/>
  <c r="AD28" i="8"/>
  <c r="AE28" i="8"/>
  <c r="AF28" i="8" s="1"/>
  <c r="AD29" i="8"/>
  <c r="AD30" i="8"/>
  <c r="AD31" i="8"/>
  <c r="AD32" i="8"/>
  <c r="AD33" i="8"/>
  <c r="AD34" i="8"/>
  <c r="AD35" i="8"/>
  <c r="AD36" i="8"/>
  <c r="AD37" i="8"/>
  <c r="AD38" i="8"/>
  <c r="AD39" i="8"/>
  <c r="AE27" i="8"/>
  <c r="AD27" i="8"/>
  <c r="P24" i="8"/>
  <c r="P23" i="8"/>
  <c r="K23" i="8"/>
  <c r="K24" i="8"/>
  <c r="K25" i="8"/>
  <c r="K26" i="8"/>
  <c r="K27" i="8"/>
  <c r="K28" i="8"/>
  <c r="J24" i="8"/>
  <c r="J25" i="8"/>
  <c r="J26" i="8"/>
  <c r="J27" i="8"/>
  <c r="J28" i="8"/>
  <c r="J23" i="8"/>
  <c r="G23" i="8"/>
  <c r="G24" i="8"/>
  <c r="G25" i="8"/>
  <c r="G26" i="8"/>
  <c r="G27" i="8"/>
  <c r="G28" i="8"/>
  <c r="F24" i="8"/>
  <c r="F25" i="8"/>
  <c r="F26" i="8"/>
  <c r="F27" i="8"/>
  <c r="F28" i="8"/>
  <c r="F23" i="8"/>
  <c r="N48" i="5"/>
  <c r="O48" i="5"/>
  <c r="N42" i="5"/>
  <c r="O42" i="5"/>
  <c r="N43" i="5"/>
  <c r="O43" i="5"/>
  <c r="N44" i="5"/>
  <c r="O44" i="5"/>
  <c r="N45" i="5"/>
  <c r="O45" i="5"/>
  <c r="N46" i="5"/>
  <c r="O46" i="5"/>
  <c r="N47" i="5"/>
  <c r="O47" i="5"/>
  <c r="O41" i="5"/>
  <c r="N41" i="5"/>
  <c r="H39" i="5"/>
  <c r="H40" i="5"/>
  <c r="H41" i="5"/>
  <c r="H42" i="5"/>
  <c r="G40" i="5"/>
  <c r="G41" i="5"/>
  <c r="G42" i="5"/>
  <c r="G39" i="5"/>
  <c r="P25" i="8"/>
  <c r="N27" i="8" l="1"/>
  <c r="M23" i="8"/>
  <c r="M28" i="8"/>
  <c r="N25" i="8"/>
  <c r="M27" i="8"/>
  <c r="N24" i="8"/>
  <c r="M25" i="8"/>
  <c r="N23" i="8"/>
  <c r="M26" i="8"/>
  <c r="M24" i="8"/>
  <c r="N28" i="8"/>
  <c r="N26" i="8"/>
  <c r="Q43" i="5"/>
  <c r="P43" i="5" s="1"/>
  <c r="Q46" i="5"/>
  <c r="P46" i="5" s="1"/>
  <c r="Q44" i="5"/>
  <c r="P44" i="5" s="1"/>
  <c r="Q42" i="5"/>
  <c r="P42" i="5" s="1"/>
  <c r="Q48" i="5"/>
  <c r="P48" i="5" s="1"/>
  <c r="Q47" i="5"/>
  <c r="P47" i="5" s="1"/>
  <c r="Q45" i="5"/>
  <c r="P45" i="5" s="1"/>
  <c r="J42" i="5"/>
  <c r="I42" i="5" s="1"/>
  <c r="J41" i="5"/>
  <c r="I41" i="5" s="1"/>
  <c r="J40" i="5"/>
  <c r="I40" i="5" s="1"/>
  <c r="J39" i="5"/>
  <c r="H41" i="7"/>
  <c r="H40" i="7" s="1"/>
  <c r="H39" i="7" s="1"/>
  <c r="H38" i="7" s="1"/>
  <c r="H37" i="7" s="1"/>
  <c r="H36" i="7" s="1"/>
  <c r="H35" i="7" s="1"/>
  <c r="H34" i="7" s="1"/>
  <c r="H33" i="7" s="1"/>
  <c r="H32" i="7" s="1"/>
  <c r="G40" i="7"/>
  <c r="G39" i="7" s="1"/>
  <c r="G38" i="7" s="1"/>
  <c r="G37" i="7" s="1"/>
  <c r="G36" i="7" s="1"/>
  <c r="G35" i="7" s="1"/>
  <c r="G34" i="7" s="1"/>
  <c r="G33" i="7" s="1"/>
  <c r="G32" i="7" s="1"/>
  <c r="G22" i="7"/>
  <c r="G21" i="7" s="1"/>
  <c r="G20" i="7" s="1"/>
  <c r="G19" i="7" s="1"/>
  <c r="G18" i="7" s="1"/>
  <c r="G17" i="7" s="1"/>
  <c r="G16" i="7" s="1"/>
  <c r="G15" i="7" s="1"/>
  <c r="G14" i="7" s="1"/>
  <c r="H23" i="7"/>
  <c r="H22" i="7" s="1"/>
  <c r="H21" i="7" s="1"/>
  <c r="H20" i="7" s="1"/>
  <c r="H19" i="7" s="1"/>
  <c r="H18" i="7" s="1"/>
  <c r="H17" i="7" s="1"/>
  <c r="H16" i="7" s="1"/>
  <c r="H15" i="7" s="1"/>
  <c r="H14" i="7" s="1"/>
  <c r="D6" i="7"/>
  <c r="E6" i="7"/>
  <c r="D7" i="7"/>
  <c r="E7" i="7"/>
  <c r="C7" i="7"/>
  <c r="C6" i="7"/>
  <c r="F7" i="5"/>
  <c r="K7" i="5" s="1"/>
  <c r="G7" i="5"/>
  <c r="H7" i="5"/>
  <c r="F8" i="5"/>
  <c r="K8" i="5" s="1"/>
  <c r="G8" i="5"/>
  <c r="H8" i="5"/>
  <c r="F9" i="5"/>
  <c r="K9" i="5" s="1"/>
  <c r="G9" i="5"/>
  <c r="H9" i="5"/>
  <c r="F10" i="5"/>
  <c r="K10" i="5" s="1"/>
  <c r="G10" i="5"/>
  <c r="H10" i="5"/>
  <c r="F11" i="5"/>
  <c r="K11" i="5" s="1"/>
  <c r="G11" i="5"/>
  <c r="H11" i="5"/>
  <c r="F12" i="5"/>
  <c r="K12" i="5" s="1"/>
  <c r="G12" i="5"/>
  <c r="H12" i="5"/>
  <c r="F13" i="5"/>
  <c r="K13" i="5" s="1"/>
  <c r="G13" i="5"/>
  <c r="H13" i="5"/>
  <c r="F14" i="5"/>
  <c r="K14" i="5" s="1"/>
  <c r="G14" i="5"/>
  <c r="H14" i="5"/>
  <c r="F15" i="5"/>
  <c r="K15" i="5" s="1"/>
  <c r="G15" i="5"/>
  <c r="H15" i="5"/>
  <c r="F16" i="5"/>
  <c r="K16" i="5" s="1"/>
  <c r="G16" i="5"/>
  <c r="H16" i="5"/>
  <c r="F17" i="5"/>
  <c r="K17" i="5" s="1"/>
  <c r="G17" i="5"/>
  <c r="H17" i="5"/>
  <c r="F18" i="5"/>
  <c r="K18" i="5" s="1"/>
  <c r="G18" i="5"/>
  <c r="H18" i="5"/>
  <c r="G6" i="5"/>
  <c r="H6" i="5"/>
  <c r="F6" i="5"/>
  <c r="K6" i="5" s="1"/>
  <c r="F14" i="1"/>
  <c r="F13" i="1"/>
  <c r="E14" i="1"/>
  <c r="E13" i="1"/>
  <c r="S8" i="1"/>
  <c r="T8" i="1"/>
  <c r="U8" i="1"/>
  <c r="S9" i="1"/>
  <c r="T9" i="1"/>
  <c r="U9" i="1"/>
  <c r="S10" i="1"/>
  <c r="T10" i="1"/>
  <c r="U10" i="1"/>
  <c r="S11" i="1"/>
  <c r="T11" i="1"/>
  <c r="U11" i="1"/>
  <c r="S12" i="1"/>
  <c r="T12" i="1"/>
  <c r="U12" i="1"/>
  <c r="S13" i="1"/>
  <c r="T13" i="1"/>
  <c r="U13" i="1"/>
  <c r="S14" i="1"/>
  <c r="T14" i="1"/>
  <c r="U14" i="1"/>
  <c r="S15" i="1"/>
  <c r="T15" i="1"/>
  <c r="U15" i="1"/>
  <c r="S16" i="1"/>
  <c r="T16" i="1"/>
  <c r="U16" i="1"/>
  <c r="S17" i="1"/>
  <c r="T17" i="1"/>
  <c r="U17" i="1"/>
  <c r="T7" i="1"/>
  <c r="U7" i="1"/>
  <c r="S7" i="1"/>
  <c r="O13" i="5"/>
  <c r="Q7" i="5"/>
  <c r="N51" i="5" l="1"/>
  <c r="I39" i="5"/>
  <c r="G46" i="5"/>
  <c r="I23" i="7"/>
  <c r="J23" i="7" s="1"/>
  <c r="K23" i="7" s="1"/>
  <c r="L23" i="7" s="1"/>
  <c r="M23" i="7" s="1"/>
  <c r="N23" i="7" s="1"/>
  <c r="N22" i="7" s="1"/>
  <c r="N21" i="7" s="1"/>
  <c r="N20" i="7" s="1"/>
  <c r="N19" i="7" s="1"/>
  <c r="N18" i="7" s="1"/>
  <c r="N17" i="7" s="1"/>
  <c r="N16" i="7" s="1"/>
  <c r="N15" i="7" s="1"/>
  <c r="N14" i="7" s="1"/>
  <c r="M22" i="7"/>
  <c r="M21" i="7" s="1"/>
  <c r="M20" i="7" s="1"/>
  <c r="M19" i="7" s="1"/>
  <c r="M18" i="7" s="1"/>
  <c r="M17" i="7" s="1"/>
  <c r="M16" i="7" s="1"/>
  <c r="M15" i="7" s="1"/>
  <c r="M14" i="7" s="1"/>
  <c r="I41" i="7"/>
  <c r="I40" i="7" s="1"/>
  <c r="I39" i="7" s="1"/>
  <c r="I38" i="7" s="1"/>
  <c r="I37" i="7" s="1"/>
  <c r="I36" i="7" s="1"/>
  <c r="I35" i="7" s="1"/>
  <c r="I34" i="7" s="1"/>
  <c r="I33" i="7" s="1"/>
  <c r="I32" i="7" s="1"/>
  <c r="L14" i="5"/>
  <c r="G21" i="5"/>
  <c r="I14" i="5" s="1"/>
  <c r="L16" i="5"/>
  <c r="L8" i="5"/>
  <c r="L13" i="5"/>
  <c r="L9" i="5"/>
  <c r="L11" i="5"/>
  <c r="L17" i="5"/>
  <c r="L18" i="5"/>
  <c r="L10" i="5"/>
  <c r="L15" i="5"/>
  <c r="L12" i="5"/>
  <c r="L7" i="5"/>
  <c r="G22" i="5"/>
  <c r="G14" i="1"/>
  <c r="I12" i="5" l="1"/>
  <c r="J41" i="7"/>
  <c r="K41" i="7" s="1"/>
  <c r="O23" i="7"/>
  <c r="P23" i="7" s="1"/>
  <c r="P22" i="7" s="1"/>
  <c r="P21" i="7" s="1"/>
  <c r="P20" i="7" s="1"/>
  <c r="P19" i="7" s="1"/>
  <c r="P18" i="7" s="1"/>
  <c r="P17" i="7" s="1"/>
  <c r="P16" i="7" s="1"/>
  <c r="P15" i="7" s="1"/>
  <c r="P14" i="7" s="1"/>
  <c r="I22" i="7"/>
  <c r="I21" i="7" s="1"/>
  <c r="I20" i="7" s="1"/>
  <c r="I19" i="7" s="1"/>
  <c r="I18" i="7" s="1"/>
  <c r="I17" i="7" s="1"/>
  <c r="I16" i="7" s="1"/>
  <c r="I15" i="7" s="1"/>
  <c r="I14" i="7" s="1"/>
  <c r="J22" i="7"/>
  <c r="J21" i="7" s="1"/>
  <c r="J20" i="7" s="1"/>
  <c r="J19" i="7" s="1"/>
  <c r="J18" i="7" s="1"/>
  <c r="J17" i="7" s="1"/>
  <c r="J16" i="7" s="1"/>
  <c r="J15" i="7" s="1"/>
  <c r="J14" i="7" s="1"/>
  <c r="K22" i="7"/>
  <c r="K21" i="7" s="1"/>
  <c r="K20" i="7" s="1"/>
  <c r="K19" i="7" s="1"/>
  <c r="K18" i="7" s="1"/>
  <c r="K17" i="7" s="1"/>
  <c r="K16" i="7" s="1"/>
  <c r="K15" i="7" s="1"/>
  <c r="K14" i="7" s="1"/>
  <c r="L22" i="7"/>
  <c r="L21" i="7" s="1"/>
  <c r="L20" i="7" s="1"/>
  <c r="L19" i="7" s="1"/>
  <c r="L18" i="7" s="1"/>
  <c r="L17" i="7" s="1"/>
  <c r="L16" i="7" s="1"/>
  <c r="L15" i="7" s="1"/>
  <c r="L14" i="7" s="1"/>
  <c r="J40" i="7"/>
  <c r="J39" i="7" s="1"/>
  <c r="J38" i="7" s="1"/>
  <c r="J37" i="7" s="1"/>
  <c r="J36" i="7" s="1"/>
  <c r="J35" i="7" s="1"/>
  <c r="J34" i="7" s="1"/>
  <c r="J33" i="7" s="1"/>
  <c r="J32" i="7" s="1"/>
  <c r="I13" i="5"/>
  <c r="I10" i="5"/>
  <c r="I18" i="5"/>
  <c r="I8" i="5"/>
  <c r="I11" i="5"/>
  <c r="I15" i="5"/>
  <c r="I9" i="5"/>
  <c r="I7" i="5"/>
  <c r="I17" i="5"/>
  <c r="I16" i="5"/>
  <c r="O22" i="7" l="1"/>
  <c r="O21" i="7" s="1"/>
  <c r="O20" i="7" s="1"/>
  <c r="O19" i="7" s="1"/>
  <c r="O18" i="7" s="1"/>
  <c r="O17" i="7" s="1"/>
  <c r="O16" i="7" s="1"/>
  <c r="O15" i="7" s="1"/>
  <c r="O14" i="7" s="1"/>
  <c r="K40" i="7"/>
  <c r="K39" i="7" s="1"/>
  <c r="K38" i="7" s="1"/>
  <c r="K37" i="7" s="1"/>
  <c r="K36" i="7" s="1"/>
  <c r="K35" i="7" s="1"/>
  <c r="K34" i="7" s="1"/>
  <c r="K33" i="7" s="1"/>
  <c r="K32" i="7" s="1"/>
  <c r="L41" i="7"/>
  <c r="M41" i="7" l="1"/>
  <c r="L40" i="7"/>
  <c r="L39" i="7" s="1"/>
  <c r="L38" i="7" s="1"/>
  <c r="L37" i="7" s="1"/>
  <c r="L36" i="7" s="1"/>
  <c r="L35" i="7" s="1"/>
  <c r="L34" i="7" s="1"/>
  <c r="L33" i="7" s="1"/>
  <c r="L32" i="7" s="1"/>
  <c r="N41" i="7" l="1"/>
  <c r="M40" i="7"/>
  <c r="M39" i="7" s="1"/>
  <c r="M38" i="7" s="1"/>
  <c r="M37" i="7" s="1"/>
  <c r="M36" i="7" s="1"/>
  <c r="M35" i="7" s="1"/>
  <c r="M34" i="7" s="1"/>
  <c r="M33" i="7" s="1"/>
  <c r="M32" i="7" s="1"/>
  <c r="N40" i="7" l="1"/>
  <c r="N39" i="7" s="1"/>
  <c r="N38" i="7" s="1"/>
  <c r="N37" i="7" s="1"/>
  <c r="N36" i="7" s="1"/>
  <c r="N35" i="7" s="1"/>
  <c r="N34" i="7" s="1"/>
  <c r="N33" i="7" s="1"/>
  <c r="N32" i="7" s="1"/>
  <c r="O41" i="7"/>
  <c r="P41" i="7" l="1"/>
  <c r="P40" i="7" s="1"/>
  <c r="P39" i="7" s="1"/>
  <c r="P38" i="7" s="1"/>
  <c r="P37" i="7" s="1"/>
  <c r="P36" i="7" s="1"/>
  <c r="P35" i="7" s="1"/>
  <c r="P34" i="7" s="1"/>
  <c r="P33" i="7" s="1"/>
  <c r="P32" i="7" s="1"/>
  <c r="O40" i="7"/>
  <c r="O39" i="7" s="1"/>
  <c r="O38" i="7" s="1"/>
  <c r="O37" i="7" s="1"/>
  <c r="O36" i="7" s="1"/>
  <c r="O35" i="7" s="1"/>
  <c r="O34" i="7" s="1"/>
  <c r="O33" i="7" s="1"/>
  <c r="O32"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236BDBF-5FB0-43A5-9896-917D0E0DEC0F}" name="Query - Calculations" description="Connection to the 'Calculations' query in the workbook." type="100" refreshedVersion="7" minRefreshableVersion="5">
    <extLst>
      <ext xmlns:x15="http://schemas.microsoft.com/office/spreadsheetml/2010/11/main" uri="{DE250136-89BD-433C-8126-D09CA5730AF9}">
        <x15:connection id="ca3cb792-bd72-4522-b86f-44673eaf3f55"/>
      </ext>
    </extLst>
  </connection>
  <connection id="2" xr16:uid="{5E39B70C-3B2D-4EAD-8A15-E31766B7CFF8}" name="Query - customer_Table" description="Connection to the 'customer_Table' query in the workbook." type="100" refreshedVersion="7" minRefreshableVersion="5">
    <extLst>
      <ext xmlns:x15="http://schemas.microsoft.com/office/spreadsheetml/2010/11/main" uri="{DE250136-89BD-433C-8126-D09CA5730AF9}">
        <x15:connection id="6291bbf3-aa95-4708-9161-054728db5683">
          <x15:oledbPr connection="Provider=Microsoft.Mashup.OleDb.1;Data Source=$Workbook$;Location=customer_Table;Extended Properties=&quot;&quot;">
            <x15:dbTables>
              <x15:dbTable name="customer_Table"/>
            </x15:dbTables>
          </x15:oledbPr>
        </x15:connection>
      </ext>
    </extLst>
  </connection>
  <connection id="3" xr16:uid="{2D1FA165-B1D8-4605-8210-1FE690163710}" name="Query - Date" description="Connection to the 'Date' query in the workbook." type="100" refreshedVersion="7" minRefreshableVersion="5">
    <extLst>
      <ext xmlns:x15="http://schemas.microsoft.com/office/spreadsheetml/2010/11/main" uri="{DE250136-89BD-433C-8126-D09CA5730AF9}">
        <x15:connection id="89ebd3f8-b0db-4b15-8107-1a711d63818f"/>
      </ext>
    </extLst>
  </connection>
  <connection id="4" xr16:uid="{4ACE39E2-BCF1-41E0-939C-A08E65974811}" name="Query - Dim_Products" description="Connection to the 'Dim_Products' query in the workbook." type="100" refreshedVersion="7" minRefreshableVersion="5">
    <extLst>
      <ext xmlns:x15="http://schemas.microsoft.com/office/spreadsheetml/2010/11/main" uri="{DE250136-89BD-433C-8126-D09CA5730AF9}">
        <x15:connection id="9e72d8f1-fd26-46d5-a931-0cd38ebbc89d"/>
      </ext>
    </extLst>
  </connection>
  <connection id="5" xr16:uid="{A77383B4-A8AD-4CDF-ABD5-445C3C4DE1C3}" name="Query - Dim_SalesPerson" description="Connection to the 'Dim_SalesPerson' query in the workbook." type="100" refreshedVersion="7" minRefreshableVersion="5">
    <extLst>
      <ext xmlns:x15="http://schemas.microsoft.com/office/spreadsheetml/2010/11/main" uri="{DE250136-89BD-433C-8126-D09CA5730AF9}">
        <x15:connection id="fcd9aa6f-7e30-49d0-b3d9-af2971e90d5f"/>
      </ext>
    </extLst>
  </connection>
  <connection id="6" xr16:uid="{146147AA-70DC-46F0-9849-9F9B4C1CF344}" name="Query - fact_table" description="Connection to the 'fact_table' query in the workbook." type="100" refreshedVersion="7" minRefreshableVersion="5">
    <extLst>
      <ext xmlns:x15="http://schemas.microsoft.com/office/spreadsheetml/2010/11/main" uri="{DE250136-89BD-433C-8126-D09CA5730AF9}">
        <x15:connection id="44339905-824d-415d-8613-c35ceb06f454"/>
      </ext>
    </extLst>
  </connection>
  <connection id="7" xr16:uid="{BB0AF920-545E-4AE6-AFFC-273A6C2290ED}" name="Query - monthly_store_targets" description="Connection to the 'monthly_store_targets' query in the workbook." type="100" refreshedVersion="7" minRefreshableVersion="5">
    <extLst>
      <ext xmlns:x15="http://schemas.microsoft.com/office/spreadsheetml/2010/11/main" uri="{DE250136-89BD-433C-8126-D09CA5730AF9}">
        <x15:connection id="838b5689-2293-47c6-8af9-72205fdc58fa"/>
      </ext>
    </extLst>
  </connection>
  <connection id="8" xr16:uid="{6D724F51-D034-4758-9EB2-994ADA76BA69}"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<sst xmlns="http://schemas.openxmlformats.org/spreadsheetml/2006/main" count="198" uniqueCount="127">
  <si>
    <t>Total Revenue</t>
  </si>
  <si>
    <t>COGS</t>
  </si>
  <si>
    <t>Profit Margin</t>
  </si>
  <si>
    <t>% Profit Margin</t>
  </si>
  <si>
    <t># Transiction</t>
  </si>
  <si>
    <t>Total Refund</t>
  </si>
  <si>
    <t># Products</t>
  </si>
  <si>
    <t>Qty Returned</t>
  </si>
  <si>
    <t>Total Qty</t>
  </si>
  <si>
    <t>Total Target</t>
  </si>
  <si>
    <t>Barron-Fleming</t>
  </si>
  <si>
    <t>Berg-Trujillo</t>
  </si>
  <si>
    <t>Lee-Myers</t>
  </si>
  <si>
    <t>Lopez</t>
  </si>
  <si>
    <t>Martinez</t>
  </si>
  <si>
    <t>Miller</t>
  </si>
  <si>
    <t>Myers-Lopez</t>
  </si>
  <si>
    <t>Novak PLC</t>
  </si>
  <si>
    <t>Thomas</t>
  </si>
  <si>
    <t>Valdez</t>
  </si>
  <si>
    <t>Grand Total</t>
  </si>
  <si>
    <t>Store Name</t>
  </si>
  <si>
    <t>Month</t>
  </si>
  <si>
    <t>Apr</t>
  </si>
  <si>
    <t>Aug</t>
  </si>
  <si>
    <t>Dec</t>
  </si>
  <si>
    <t>Feb</t>
  </si>
  <si>
    <t>Jan</t>
  </si>
  <si>
    <t>Jul</t>
  </si>
  <si>
    <t>Jun</t>
  </si>
  <si>
    <t>Mar</t>
  </si>
  <si>
    <t>May</t>
  </si>
  <si>
    <t>Nov</t>
  </si>
  <si>
    <t>Oct</t>
  </si>
  <si>
    <t>Sep</t>
  </si>
  <si>
    <t>Variance</t>
  </si>
  <si>
    <t>large_1</t>
  </si>
  <si>
    <t>large_2</t>
  </si>
  <si>
    <t>Highlighted</t>
  </si>
  <si>
    <t>Total Revenue2</t>
  </si>
  <si>
    <t>WeekType</t>
  </si>
  <si>
    <t>weekday</t>
  </si>
  <si>
    <t>weekend</t>
  </si>
  <si>
    <t>Quarter</t>
  </si>
  <si>
    <t>Q-1</t>
  </si>
  <si>
    <t>Q-2</t>
  </si>
  <si>
    <t>Q-3</t>
  </si>
  <si>
    <t>Q-4</t>
  </si>
  <si>
    <t>quarter</t>
  </si>
  <si>
    <t>total revenue</t>
  </si>
  <si>
    <t>highlight</t>
  </si>
  <si>
    <t>average</t>
  </si>
  <si>
    <t>Caption:</t>
  </si>
  <si>
    <t>Weekday</t>
  </si>
  <si>
    <t>Sun</t>
  </si>
  <si>
    <t>Mon</t>
  </si>
  <si>
    <t>Tue</t>
  </si>
  <si>
    <t>Wed</t>
  </si>
  <si>
    <t>Thu</t>
  </si>
  <si>
    <t>Fri</t>
  </si>
  <si>
    <t>Sat</t>
  </si>
  <si>
    <t>Option</t>
  </si>
  <si>
    <t>Combo Box</t>
  </si>
  <si>
    <t>Customer</t>
  </si>
  <si>
    <t>Location</t>
  </si>
  <si>
    <t>Top 5 Customer</t>
  </si>
  <si>
    <t>Bottom 5 Customer</t>
  </si>
  <si>
    <t>Top 5 Location</t>
  </si>
  <si>
    <t>Bottom 5 Location</t>
  </si>
  <si>
    <t># Customers</t>
  </si>
  <si>
    <t>Customer Age Group</t>
  </si>
  <si>
    <t>+51</t>
  </si>
  <si>
    <t>0-20</t>
  </si>
  <si>
    <t>21-30</t>
  </si>
  <si>
    <t>31-40</t>
  </si>
  <si>
    <t>41-50</t>
  </si>
  <si>
    <t>Full Name</t>
  </si>
  <si>
    <t>Bobby Abbott</t>
  </si>
  <si>
    <t>Christine Hawkins</t>
  </si>
  <si>
    <t>Jeffery Powell</t>
  </si>
  <si>
    <t>John Brown</t>
  </si>
  <si>
    <t>Judith Simmons</t>
  </si>
  <si>
    <t>Kristine Barrett</t>
  </si>
  <si>
    <t>Laura Gross</t>
  </si>
  <si>
    <t>Lisa West</t>
  </si>
  <si>
    <t>Paul Noble</t>
  </si>
  <si>
    <t>Travis Ewing</t>
  </si>
  <si>
    <t>California</t>
  </si>
  <si>
    <t>Florida</t>
  </si>
  <si>
    <t>Indiana</t>
  </si>
  <si>
    <t>Maryland</t>
  </si>
  <si>
    <t>Michigan</t>
  </si>
  <si>
    <t>Missouri</t>
  </si>
  <si>
    <t>New York</t>
  </si>
  <si>
    <t>Virginia</t>
  </si>
  <si>
    <t>Washington</t>
  </si>
  <si>
    <t>Wisconsin</t>
  </si>
  <si>
    <t>customer table</t>
  </si>
  <si>
    <t>location table</t>
  </si>
  <si>
    <t>chart</t>
  </si>
  <si>
    <t>caption</t>
  </si>
  <si>
    <t># Locations</t>
  </si>
  <si>
    <t>Average Age</t>
  </si>
  <si>
    <t>Gender</t>
  </si>
  <si>
    <t>Female</t>
  </si>
  <si>
    <t>Male</t>
  </si>
  <si>
    <t>Profit Margin2</t>
  </si>
  <si>
    <t>new Chart</t>
  </si>
  <si>
    <t>Return Rate</t>
  </si>
  <si>
    <t>Refund Rate</t>
  </si>
  <si>
    <t>Product Name</t>
  </si>
  <si>
    <t>Attorney Mist</t>
  </si>
  <si>
    <t>Begin Brew</t>
  </si>
  <si>
    <t>Common Splash</t>
  </si>
  <si>
    <t>Eight Brew</t>
  </si>
  <si>
    <t>Onto Dew</t>
  </si>
  <si>
    <t>Options</t>
  </si>
  <si>
    <t>caption:</t>
  </si>
  <si>
    <t>Category</t>
  </si>
  <si>
    <t>Alcoholic Beverage</t>
  </si>
  <si>
    <t>Coffee</t>
  </si>
  <si>
    <t>Energy Drink</t>
  </si>
  <si>
    <t>Juice</t>
  </si>
  <si>
    <t>Soft Drink</t>
  </si>
  <si>
    <t>Sports Drink</t>
  </si>
  <si>
    <t>Tea</t>
  </si>
  <si>
    <t>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</si>
</sst>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0;\(\$#,##0\);\$#,##0"/>
    <numFmt numFmtId="165" formatCode="0%;\-0%;0%"/>
    <numFmt numFmtId="166" formatCode="[&gt;=1000000]0.0,,&quot;M&quot;;[&gt;=1000]0.0,&quot;K&quot;"/>
    <numFmt numFmtId="167" formatCode="[&gt;=1000000]&quot;$&quot;0.0,,&quot;M&quot;;[&gt;=1000]&quot;$&quot;0.0,&quot;K&quot;;0"/>
    <numFmt numFmtId="168" formatCode="[Color10]0.0%\▲;[Red]\-\ 0.0%\▼"/>
    <numFmt numFmtId="169" formatCode="[Color10]0.0%;[Red]\-\ 0.0%"/>
    <numFmt numFmtId="170" formatCode=";;"/>
    <numFmt numFmtId="171" formatCode="[&gt;=1000000]&quot;$&quot;0.00,,&quot;M&quot;;[&gt;=1000]&quot;$&quot;0.0,&quot;K&quot;;0"/>
    <numFmt numFmtId="172" formatCode="0.0%"/>
    <numFmt numFmtId="173" formatCode="[&gt;=1000000]&quot;$&quot;0.00,,&quot;M&quot;;[&gt;=1000]&quot;$&quot;0,&quot;K&quot;;0"/>
    <numFmt numFmtId="174" formatCode="#,##0.00%;\-#,##0.00%;#,##0.00%"/>
    <numFmt numFmtId="175" formatCode="0.00%;\-0.00%;0.00%"/>
  </numFmts>
  <fonts count="3" x14ac:knownFonts="1">
    <font>
      <sz val="11"/>
      <color theme="1"/>
      <name val="Calibri"/>
      <family val="2"/>
      <scheme val="minor"/>
    </font>
    <font>
      <b/>
      <sz val="14"/>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rgb="FFF6F6F6"/>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s>
  <borders count="7">
    <border>
      <left/>
      <right/>
      <top/>
      <bottom/>
      <diagonal/>
    </border>
    <border>
      <left style="medium">
        <color theme="1"/>
      </left>
      <right style="medium">
        <color theme="1"/>
      </right>
      <top style="medium">
        <color theme="1"/>
      </top>
      <bottom style="medium">
        <color theme="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theme="1"/>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theme="2" tint="-9.9978637043366805E-2"/>
      </left>
      <right style="medium">
        <color theme="2" tint="-9.9978637043366805E-2"/>
      </right>
      <top style="medium">
        <color theme="2" tint="-9.9978637043366805E-2"/>
      </top>
      <bottom style="medium">
        <color theme="2" tint="-9.9978637043366805E-2"/>
      </bottom>
      <diagonal/>
    </border>
  </borders>
  <cellStyleXfs count="1">
    <xf numFmtId="0" fontId="0" fillId="0" borderId="0"/>
  </cellStyleXfs>
  <cellXfs count="38">
    <xf numFmtId="0" fontId="0" fillId="0" borderId="0" xfId="0"/>
    <xf numFmtId="164" fontId="0" fillId="0" borderId="0" xfId="0" applyNumberFormat="1"/>
    <xf numFmtId="165" fontId="0" fillId="0" borderId="0" xfId="0" applyNumberFormat="1"/>
    <xf numFmtId="3" fontId="0" fillId="0" borderId="0" xfId="0" applyNumberFormat="1"/>
    <xf numFmtId="0" fontId="0" fillId="2" borderId="0" xfId="0" applyFill="1"/>
    <xf numFmtId="0" fontId="0" fillId="0" borderId="0" xfId="0" pivotButton="1"/>
    <xf numFmtId="166" fontId="0" fillId="0" borderId="0" xfId="0" applyNumberFormat="1"/>
    <xf numFmtId="167" fontId="0" fillId="0" borderId="0" xfId="0" applyNumberFormat="1"/>
    <xf numFmtId="168" fontId="1" fillId="0" borderId="0" xfId="0" applyNumberFormat="1" applyFont="1" applyAlignment="1">
      <alignment horizontal="center" vertical="center"/>
    </xf>
    <xf numFmtId="0" fontId="0" fillId="0" borderId="1" xfId="0" pivotButton="1" applyBorder="1"/>
    <xf numFmtId="0" fontId="0" fillId="0" borderId="1" xfId="0" applyBorder="1"/>
    <xf numFmtId="167" fontId="0" fillId="0" borderId="1" xfId="0" applyNumberFormat="1" applyBorder="1"/>
    <xf numFmtId="0" fontId="0" fillId="0" borderId="2" xfId="0" applyBorder="1"/>
    <xf numFmtId="169" fontId="0" fillId="0" borderId="2" xfId="0" applyNumberFormat="1" applyBorder="1"/>
    <xf numFmtId="167" fontId="0" fillId="0" borderId="2" xfId="0" applyNumberFormat="1" applyBorder="1"/>
    <xf numFmtId="168" fontId="0" fillId="0" borderId="0" xfId="0" applyNumberFormat="1" applyBorder="1"/>
    <xf numFmtId="0" fontId="0" fillId="0" borderId="3" xfId="0" applyFill="1" applyBorder="1"/>
    <xf numFmtId="168" fontId="1" fillId="0" borderId="0" xfId="0" applyNumberFormat="1" applyFont="1" applyBorder="1" applyAlignment="1">
      <alignment horizontal="center" vertical="center"/>
    </xf>
    <xf numFmtId="0" fontId="0" fillId="0" borderId="4" xfId="0" applyBorder="1"/>
    <xf numFmtId="167" fontId="0" fillId="0" borderId="4" xfId="0" applyNumberFormat="1" applyBorder="1"/>
    <xf numFmtId="0" fontId="0" fillId="0" borderId="2" xfId="0" pivotButton="1" applyBorder="1"/>
    <xf numFmtId="10" fontId="0" fillId="0" borderId="4" xfId="0" applyNumberFormat="1" applyBorder="1"/>
    <xf numFmtId="170" fontId="0" fillId="3" borderId="5" xfId="0" applyNumberFormat="1" applyFill="1" applyBorder="1"/>
    <xf numFmtId="170" fontId="0" fillId="4" borderId="5" xfId="0" applyNumberFormat="1" applyFill="1" applyBorder="1"/>
    <xf numFmtId="10" fontId="0" fillId="0" borderId="0" xfId="0" applyNumberFormat="1" applyBorder="1"/>
    <xf numFmtId="9" fontId="0" fillId="0" borderId="4" xfId="0" applyNumberFormat="1" applyBorder="1"/>
    <xf numFmtId="0" fontId="0" fillId="0" borderId="6" xfId="0" applyBorder="1"/>
    <xf numFmtId="171" fontId="0" fillId="0" borderId="6" xfId="0" applyNumberFormat="1" applyBorder="1"/>
    <xf numFmtId="167" fontId="0" fillId="0" borderId="6" xfId="0" applyNumberFormat="1" applyBorder="1"/>
    <xf numFmtId="0" fontId="0" fillId="5" borderId="2" xfId="0" applyFill="1" applyBorder="1"/>
    <xf numFmtId="172" fontId="0" fillId="0" borderId="0" xfId="0" applyNumberFormat="1"/>
    <xf numFmtId="10" fontId="0" fillId="0" borderId="0" xfId="0" applyNumberFormat="1"/>
    <xf numFmtId="173" fontId="0" fillId="0" borderId="0" xfId="0" applyNumberFormat="1"/>
    <xf numFmtId="0" fontId="2" fillId="0" borderId="0" xfId="0" applyFont="1"/>
    <xf numFmtId="9" fontId="0" fillId="0" borderId="0" xfId="0" applyNumberFormat="1"/>
    <xf numFmtId="174" fontId="0" fillId="0" borderId="0" xfId="0" applyNumberFormat="1"/>
    <xf numFmtId="175" fontId="0" fillId="0" borderId="0" xfId="0" applyNumberFormat="1"/>
    <xf numFmtId="171" fontId="0" fillId="0" borderId="0" xfId="0" applyNumberFormat="1"/>
  </cellXfs>
  <cellStyles count="1">
    <cellStyle name="Normal" xfId="0" builtinId="0"/>
  </cellStyles>
  <dxfs count="63">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6" formatCode="[&gt;=1000000]0.0,,&quot;M&quot;;[&gt;=1000]0.0,&quot;K&quot;"/>
    </dxf>
    <dxf>
      <numFmt numFmtId="167" formatCode="[&gt;=1000000]&quot;$&quot;0.0,,&quot;M&quot;;[&gt;=1000]&quot;$&quot;0.0,&quot;K&quot;;0"/>
    </dxf>
    <dxf>
      <numFmt numFmtId="167" formatCode="[&gt;=1000000]&quot;$&quot;0.0,,&quot;M&quot;;[&gt;=1000]&quot;$&quot;0.0,&quot;K&quot;;0"/>
    </dxf>
    <dxf>
      <numFmt numFmtId="166" formatCode="[&gt;=1000000]0.0,,&quot;M&quot;;[&gt;=1000]0.0,&quot;K&quot;"/>
    </dxf>
    <dxf>
      <fill>
        <patternFill>
          <bgColor rgb="FF00B0F0"/>
        </patternFill>
      </fill>
    </dxf>
    <dxf>
      <fill>
        <patternFill>
          <bgColor theme="9" tint="-0.24994659260841701"/>
        </patternFill>
      </fill>
    </dxf>
    <dxf>
      <fill>
        <patternFill>
          <bgColor rgb="FF00B0F0"/>
        </patternFill>
      </fill>
    </dxf>
    <dxf>
      <numFmt numFmtId="14" formatCode="0.00%"/>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numFmt numFmtId="167" formatCode="[&gt;=1000000]&quot;$&quot;0.0,,&quot;M&quot;;[&gt;=1000]&quot;$&quot;0.0,&quot;K&quot;;0"/>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numFmt numFmtId="167" formatCode="[&gt;=1000000]&quot;$&quot;0.0,,&quot;M&quot;;[&gt;=1000]&quot;$&quot;0.0,&quot;K&quot;;0"/>
    </dxf>
    <dxf>
      <numFmt numFmtId="14" formatCode="0.00%"/>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numFmt numFmtId="167" formatCode="[&gt;=1000000]&quot;$&quot;0.0,,&quot;M&quot;;[&gt;=1000]&quot;$&quot;0.0,&quot;K&quot;;0"/>
    </dxf>
    <dxf>
      <numFmt numFmtId="14" formatCode="0.00%"/>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numFmt numFmtId="167" formatCode="[&gt;=1000000]&quot;$&quot;0.0,,&quot;M&quot;;[&gt;=1000]&quot;$&quot;0.0,&quot;K&quot;;0"/>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border>
        <left style="medium">
          <color theme="1"/>
        </left>
        <right style="medium">
          <color theme="1"/>
        </right>
        <top style="medium">
          <color theme="1"/>
        </top>
        <bottom style="medium">
          <color theme="1"/>
        </bottom>
        <vertical style="medium">
          <color theme="1"/>
        </vertical>
        <horizontal style="medium">
          <color theme="1"/>
        </horizontal>
      </border>
    </dxf>
    <dxf>
      <numFmt numFmtId="167" formatCode="[&gt;=1000000]&quot;$&quot;0.0,,&quot;M&quot;;[&gt;=1000]&quot;$&quot;0.0,&quot;K&quot;;0"/>
    </dxf>
    <dxf>
      <numFmt numFmtId="14" formatCode="0.00%"/>
    </dxf>
    <dxf>
      <numFmt numFmtId="173" formatCode="[&gt;=1000000]&quot;$&quot;0.00,,&quot;M&quot;;[&gt;=1000]&quot;$&quot;0,&quot;K&quot;;0"/>
    </dxf>
    <dxf>
      <numFmt numFmtId="171" formatCode="[&gt;=1000000]&quot;$&quot;0.00,,&quot;M&quot;;[&gt;=1000]&quot;$&quot;0.0,&quot;K&quot;;0"/>
    </dxf>
    <dxf>
      <numFmt numFmtId="171" formatCode="[&gt;=1000000]&quot;$&quot;0.00,,&quot;M&quot;;[&gt;=1000]&quot;$&quot;0.0,&quot;K&quot;;0"/>
    </dxf>
    <dxf>
      <numFmt numFmtId="173" formatCode="[&gt;=1000000]&quot;$&quot;0.00,,&quot;M&quot;;[&gt;=1000]&quot;$&quot;0,&quot;K&quot;;0"/>
    </dxf>
    <dxf>
      <numFmt numFmtId="173" formatCode="[&gt;=1000000]&quot;$&quot;0.00,,&quot;M&quot;;[&gt;=1000]&quot;$&quot;0,&quot;K&quot;;0"/>
    </dxf>
    <dxf>
      <numFmt numFmtId="173" formatCode="[&gt;=1000000]&quot;$&quot;0.00,,&quot;M&quot;;[&gt;=1000]&quot;$&quot;0,&quot;K&quot;;0"/>
    </dxf>
    <dxf>
      <numFmt numFmtId="172" formatCode="0.0%"/>
    </dxf>
    <dxf>
      <numFmt numFmtId="167" formatCode="[&gt;=1000000]&quot;$&quot;0.0,,&quot;M&quot;;[&gt;=1000]&quot;$&quot;0.0,&quot;K&quot;;0"/>
    </dxf>
    <dxf>
      <numFmt numFmtId="172" formatCode="0.0%"/>
    </dxf>
    <dxf>
      <numFmt numFmtId="14" formatCode="0.00%"/>
    </dxf>
    <dxf>
      <numFmt numFmtId="173" formatCode="[&gt;=1000000]&quot;$&quot;0.00,,&quot;M&quot;;[&gt;=1000]&quot;$&quot;0,&quot;K&quot;;0"/>
    </dxf>
    <dxf>
      <font>
        <b/>
        <i/>
        <sz val="12"/>
        <color theme="0"/>
      </font>
      <border diagonalUp="0" diagonalDown="0">
        <left/>
        <right/>
        <top/>
        <bottom style="medium">
          <color rgb="FF00B0F0"/>
        </bottom>
        <vertical/>
        <horizontal/>
      </border>
    </dxf>
    <dxf>
      <font>
        <b/>
        <i val="0"/>
        <sz val="11"/>
        <color theme="0"/>
      </font>
      <fill>
        <patternFill patternType="solid">
          <bgColor theme="1" tint="0.24994659260841701"/>
        </patternFill>
      </fill>
      <border diagonalUp="0" diagonalDown="0">
        <left/>
        <right/>
        <top/>
        <bottom/>
        <vertical/>
        <horizontal/>
      </border>
    </dxf>
    <dxf>
      <font>
        <color rgb="FF161D6F"/>
      </font>
      <border>
        <bottom style="thin">
          <color theme="4"/>
        </bottom>
        <vertical/>
        <horizontal/>
      </border>
    </dxf>
    <dxf>
      <font>
        <b/>
        <i val="0"/>
        <sz val="11"/>
        <color theme="0"/>
      </font>
      <fill>
        <patternFill>
          <bgColor theme="0"/>
        </patternFill>
      </fill>
      <border diagonalUp="0" diagonalDown="0">
        <left/>
        <right/>
        <top/>
        <bottom/>
        <vertical/>
        <horizontal/>
      </border>
    </dxf>
  </dxfs>
  <tableStyles count="2" defaultTableStyle="TableStyleMedium2" defaultPivotStyle="PivotStyleLight16">
    <tableStyle name="my_slicer" pivot="0" table="0" count="10" xr9:uid="{B58AFF22-6089-4AE4-BAA1-4B1E7103AC13}">
      <tableStyleElement type="wholeTable" dxfId="62"/>
      <tableStyleElement type="headerRow" dxfId="61"/>
    </tableStyle>
    <tableStyle name="my_slicer 2" pivot="0" table="0" count="10" xr9:uid="{1FAD0B08-CF1B-47F0-9DEF-F8C6E6526641}">
      <tableStyleElement type="wholeTable" dxfId="60"/>
      <tableStyleElement type="headerRow" dxfId="59"/>
    </tableStyle>
  </tableStyles>
  <colors>
    <mruColors>
      <color rgb="FF64C9F2"/>
      <color rgb="FF0A5B7C"/>
      <color rgb="FF161D6F"/>
      <color rgb="FF98DED9"/>
      <color rgb="FFC7FFD8"/>
      <color rgb="FFF6F6F6"/>
      <color rgb="FFE7E7DE"/>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none">
              <fgColor indexed="64"/>
              <bgColor auto="1"/>
            </patternFill>
          </fill>
          <border>
            <left style="thin">
              <color rgb="FFCCCCCC"/>
            </left>
            <right style="thin">
              <color rgb="FFCCCCCC"/>
            </right>
            <top style="thin">
              <color rgb="FFCCCCCC"/>
            </top>
            <bottom style="thin">
              <color rgb="FFCCCCCC"/>
            </bottom>
            <vertical/>
            <horizontal/>
          </border>
        </dxf>
        <dxf>
          <font>
            <b/>
            <i val="0"/>
            <sz val="12"/>
            <color theme="1"/>
          </font>
          <fill>
            <patternFill patternType="solid">
              <fgColor theme="4" tint="0.59999389629810485"/>
              <bgColor rgb="FF98DED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8" tint="0.3999450666829432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1"/>
          </font>
          <fill>
            <patternFill patternType="solid">
              <fgColor theme="4" tint="0.59999389629810485"/>
              <bgColor rgb="FF98DED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C7FFD8"/>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_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_slicer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customXml" Target="../customXml/item3.xml"/><Relationship Id="rId47" Type="http://schemas.openxmlformats.org/officeDocument/2006/relationships/customXml" Target="../customXml/item8.xml"/><Relationship Id="rId63" Type="http://schemas.openxmlformats.org/officeDocument/2006/relationships/customXml" Target="../customXml/item24.xml"/><Relationship Id="rId68" Type="http://schemas.openxmlformats.org/officeDocument/2006/relationships/customXml" Target="../customXml/item29.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24" Type="http://schemas.openxmlformats.org/officeDocument/2006/relationships/pivotCacheDefinition" Target="pivotCache/pivotCacheDefinition16.xml"/><Relationship Id="rId32" Type="http://schemas.microsoft.com/office/2007/relationships/slicerCache" Target="slicerCaches/slicerCache2.xml"/><Relationship Id="rId37" Type="http://schemas.openxmlformats.org/officeDocument/2006/relationships/sharedStrings" Target="sharedStrings.xml"/><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8" Type="http://schemas.openxmlformats.org/officeDocument/2006/relationships/customXml" Target="../customXml/item19.xml"/><Relationship Id="rId66" Type="http://schemas.openxmlformats.org/officeDocument/2006/relationships/customXml" Target="../customXml/item27.xml"/><Relationship Id="rId74" Type="http://schemas.openxmlformats.org/officeDocument/2006/relationships/customXml" Target="../customXml/item35.xml"/><Relationship Id="rId79" Type="http://schemas.openxmlformats.org/officeDocument/2006/relationships/customXml" Target="../customXml/item40.xml"/><Relationship Id="rId5" Type="http://schemas.openxmlformats.org/officeDocument/2006/relationships/worksheet" Target="worksheets/sheet5.xml"/><Relationship Id="rId61" Type="http://schemas.openxmlformats.org/officeDocument/2006/relationships/customXml" Target="../customXml/item22.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openxmlformats.org/officeDocument/2006/relationships/pivotCacheDefinition" Target="pivotCache/pivotCacheDefinition22.xml"/><Relationship Id="rId35" Type="http://schemas.openxmlformats.org/officeDocument/2006/relationships/connections" Target="connection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64" Type="http://schemas.openxmlformats.org/officeDocument/2006/relationships/customXml" Target="../customXml/item25.xml"/><Relationship Id="rId69" Type="http://schemas.openxmlformats.org/officeDocument/2006/relationships/customXml" Target="../customXml/item30.xml"/><Relationship Id="rId77"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12.xml"/><Relationship Id="rId72" Type="http://schemas.openxmlformats.org/officeDocument/2006/relationships/customXml" Target="../customXml/item33.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microsoft.com/office/2007/relationships/slicerCache" Target="slicerCaches/slicerCache3.xml"/><Relationship Id="rId38" Type="http://schemas.openxmlformats.org/officeDocument/2006/relationships/powerPivotData" Target="model/item.data"/><Relationship Id="rId46" Type="http://schemas.openxmlformats.org/officeDocument/2006/relationships/customXml" Target="../customXml/item7.xml"/><Relationship Id="rId59" Type="http://schemas.openxmlformats.org/officeDocument/2006/relationships/customXml" Target="../customXml/item20.xml"/><Relationship Id="rId67" Type="http://schemas.openxmlformats.org/officeDocument/2006/relationships/customXml" Target="../customXml/item28.xml"/><Relationship Id="rId20" Type="http://schemas.openxmlformats.org/officeDocument/2006/relationships/pivotCacheDefinition" Target="pivotCache/pivotCacheDefinition12.xml"/><Relationship Id="rId41" Type="http://schemas.openxmlformats.org/officeDocument/2006/relationships/customXml" Target="../customXml/item2.xml"/><Relationship Id="rId54" Type="http://schemas.openxmlformats.org/officeDocument/2006/relationships/customXml" Target="../customXml/item15.xml"/><Relationship Id="rId62" Type="http://schemas.openxmlformats.org/officeDocument/2006/relationships/customXml" Target="../customXml/item23.xml"/><Relationship Id="rId70" Type="http://schemas.openxmlformats.org/officeDocument/2006/relationships/customXml" Target="../customXml/item31.xml"/><Relationship Id="rId75" Type="http://schemas.openxmlformats.org/officeDocument/2006/relationships/customXml" Target="../customXml/item3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openxmlformats.org/officeDocument/2006/relationships/styles" Target="style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pivotCacheDefinition" Target="pivotCache/pivotCacheDefinition2.xml"/><Relationship Id="rId31" Type="http://schemas.microsoft.com/office/2007/relationships/slicerCache" Target="slicerCaches/slicerCache1.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65" Type="http://schemas.openxmlformats.org/officeDocument/2006/relationships/customXml" Target="../customXml/item26.xml"/><Relationship Id="rId73" Type="http://schemas.openxmlformats.org/officeDocument/2006/relationships/customXml" Target="../customXml/item34.xml"/><Relationship Id="rId78" Type="http://schemas.openxmlformats.org/officeDocument/2006/relationships/customXml" Target="../customXml/item39.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alcChain" Target="calcChain.xml"/><Relationship Id="rId34" Type="http://schemas.openxmlformats.org/officeDocument/2006/relationships/theme" Target="theme/theme1.xml"/><Relationship Id="rId50" Type="http://schemas.openxmlformats.org/officeDocument/2006/relationships/customXml" Target="../customXml/item11.xml"/><Relationship Id="rId55" Type="http://schemas.openxmlformats.org/officeDocument/2006/relationships/customXml" Target="../customXml/item16.xml"/><Relationship Id="rId76" Type="http://schemas.openxmlformats.org/officeDocument/2006/relationships/customXml" Target="../customXml/item37.xml"/><Relationship Id="rId7" Type="http://schemas.openxmlformats.org/officeDocument/2006/relationships/worksheet" Target="worksheets/sheet7.xml"/><Relationship Id="rId71" Type="http://schemas.openxmlformats.org/officeDocument/2006/relationships/customXml" Target="../customXml/item32.xml"/><Relationship Id="rId2" Type="http://schemas.openxmlformats.org/officeDocument/2006/relationships/worksheet" Target="worksheets/sheet2.xml"/><Relationship Id="rId29" Type="http://schemas.openxmlformats.org/officeDocument/2006/relationships/pivotCacheDefinition" Target="pivotCache/pivotCacheDefinition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5.xml"/><Relationship Id="rId1" Type="http://schemas.microsoft.com/office/2011/relationships/chartStyle" Target="style5.xm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115038115038115E-2"/>
          <c:y val="0.15948963317384371"/>
          <c:w val="0.92376992376992373"/>
          <c:h val="0.56791621143050897"/>
        </c:manualLayout>
      </c:layout>
      <c:barChart>
        <c:barDir val="col"/>
        <c:grouping val="clustered"/>
        <c:varyColors val="0"/>
        <c:ser>
          <c:idx val="0"/>
          <c:order val="0"/>
          <c:tx>
            <c:strRef>
              <c:f>PivotTable_03!$N$23</c:f>
              <c:strCache>
                <c:ptCount val="1"/>
                <c:pt idx="0">
                  <c:v>Profit Margin</c:v>
                </c:pt>
              </c:strCache>
            </c:strRef>
          </c:tx>
          <c:spPr>
            <a:solidFill>
              <a:srgbClr val="00B0F0"/>
            </a:solidFill>
            <a:ln>
              <a:noFill/>
            </a:ln>
            <a:effectLst>
              <a:glow rad="88900">
                <a:schemeClr val="accent1">
                  <a:satMod val="175000"/>
                  <a:alpha val="24000"/>
                </a:schemeClr>
              </a:glow>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PivotTable_03!$M$24:$M$28</c:f>
              <c:strCache>
                <c:ptCount val="5"/>
                <c:pt idx="0">
                  <c:v>New York</c:v>
                </c:pt>
                <c:pt idx="1">
                  <c:v>Maryland</c:v>
                </c:pt>
                <c:pt idx="2">
                  <c:v>Wisconsin</c:v>
                </c:pt>
                <c:pt idx="3">
                  <c:v>Indiana</c:v>
                </c:pt>
                <c:pt idx="4">
                  <c:v>Florida</c:v>
                </c:pt>
              </c:strCache>
            </c:strRef>
          </c:cat>
          <c:val>
            <c:numRef>
              <c:f>PivotTable_03!$N$24:$N$28</c:f>
              <c:numCache>
                <c:formatCode>\$#,##0;\(\$#,##0\);\$#,##0</c:formatCode>
                <c:ptCount val="5"/>
                <c:pt idx="0">
                  <c:v>86589.619999999952</c:v>
                </c:pt>
                <c:pt idx="1">
                  <c:v>91811.079999999856</c:v>
                </c:pt>
                <c:pt idx="2">
                  <c:v>96221.15</c:v>
                </c:pt>
                <c:pt idx="3">
                  <c:v>101212.63000000015</c:v>
                </c:pt>
                <c:pt idx="4">
                  <c:v>104453.84999999986</c:v>
                </c:pt>
              </c:numCache>
            </c:numRef>
          </c:val>
          <c:extLst>
            <c:ext xmlns:c16="http://schemas.microsoft.com/office/drawing/2014/chart" uri="{C3380CC4-5D6E-409C-BE32-E72D297353CC}">
              <c16:uniqueId val="{00000000-24D0-4556-B3E1-6D8A54368876}"/>
            </c:ext>
          </c:extLst>
        </c:ser>
        <c:dLbls>
          <c:dLblPos val="outEnd"/>
          <c:showLegendKey val="0"/>
          <c:showVal val="1"/>
          <c:showCatName val="0"/>
          <c:showSerName val="0"/>
          <c:showPercent val="0"/>
          <c:showBubbleSize val="0"/>
        </c:dLbls>
        <c:gapWidth val="150"/>
        <c:overlap val="-27"/>
        <c:axId val="1356747696"/>
        <c:axId val="1356750192"/>
      </c:barChart>
      <c:catAx>
        <c:axId val="135674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356750192"/>
        <c:crosses val="autoZero"/>
        <c:auto val="1"/>
        <c:lblAlgn val="ctr"/>
        <c:lblOffset val="100"/>
        <c:noMultiLvlLbl val="0"/>
      </c:catAx>
      <c:valAx>
        <c:axId val="1356750192"/>
        <c:scaling>
          <c:orientation val="minMax"/>
        </c:scaling>
        <c:delete val="1"/>
        <c:axPos val="l"/>
        <c:numFmt formatCode="\$#,##0;\(\$#,##0\);\$#,##0" sourceLinked="1"/>
        <c:majorTickMark val="none"/>
        <c:minorTickMark val="none"/>
        <c:tickLblPos val="nextTo"/>
        <c:crossAx val="13567476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[MainSheet.xlsm]PivotTable_03!profit_customerGroup</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a:glow rad="76200">
              <a:schemeClr val="accent1">
                <a:satMod val="175000"/>
                <a:alpha val="40000"/>
              </a:schemeClr>
            </a:glow>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484394506866416E-2"/>
          <c:y val="6.9808027923211169E-2"/>
          <c:w val="0.98751560549313355"/>
          <c:h val="0.77139382446304161"/>
        </c:manualLayout>
      </c:layout>
      <c:barChart>
        <c:barDir val="col"/>
        <c:grouping val="clustered"/>
        <c:varyColors val="0"/>
        <c:ser>
          <c:idx val="0"/>
          <c:order val="0"/>
          <c:tx>
            <c:strRef>
              <c:f>PivotTable_03!$AA$11</c:f>
              <c:strCache>
                <c:ptCount val="1"/>
                <c:pt idx="0">
                  <c:v>Total</c:v>
                </c:pt>
              </c:strCache>
            </c:strRef>
          </c:tx>
          <c:spPr>
            <a:solidFill>
              <a:srgbClr val="00B0F0"/>
            </a:solidFill>
            <a:ln>
              <a:noFill/>
            </a:ln>
            <a:effectLst>
              <a:glow rad="76200">
                <a:schemeClr val="accent1">
                  <a:satMod val="175000"/>
                  <a:alpha val="40000"/>
                </a:schemeClr>
              </a:glow>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PivotTable_03!$Z$12:$Z$16</c:f>
              <c:strCache>
                <c:ptCount val="5"/>
                <c:pt idx="0">
                  <c:v>+51</c:v>
                </c:pt>
                <c:pt idx="1">
                  <c:v>41-50</c:v>
                </c:pt>
                <c:pt idx="2">
                  <c:v>31-40</c:v>
                </c:pt>
                <c:pt idx="3">
                  <c:v>21-30</c:v>
                </c:pt>
                <c:pt idx="4">
                  <c:v>0-20</c:v>
                </c:pt>
              </c:strCache>
            </c:strRef>
          </c:cat>
          <c:val>
            <c:numRef>
              <c:f>PivotTable_03!$AA$12:$AA$16</c:f>
              <c:numCache>
                <c:formatCode>[&gt;=1000000]"$"0.00,,"M";[&gt;=1000]"$"0,"K";0</c:formatCode>
                <c:ptCount val="5"/>
                <c:pt idx="0">
                  <c:v>914621.10999999498</c:v>
                </c:pt>
                <c:pt idx="1">
                  <c:v>476543.75000000221</c:v>
                </c:pt>
                <c:pt idx="2">
                  <c:v>423905.77999999851</c:v>
                </c:pt>
                <c:pt idx="3">
                  <c:v>404975.14999999909</c:v>
                </c:pt>
                <c:pt idx="4">
                  <c:v>77466.27</c:v>
                </c:pt>
              </c:numCache>
            </c:numRef>
          </c:val>
          <c:extLst>
            <c:ext xmlns:c16="http://schemas.microsoft.com/office/drawing/2014/chart" uri="{C3380CC4-5D6E-409C-BE32-E72D297353CC}">
              <c16:uniqueId val="{00000000-8925-4D46-AC51-510149D77267}"/>
            </c:ext>
          </c:extLst>
        </c:ser>
        <c:dLbls>
          <c:dLblPos val="outEnd"/>
          <c:showLegendKey val="0"/>
          <c:showVal val="1"/>
          <c:showCatName val="0"/>
          <c:showSerName val="0"/>
          <c:showPercent val="0"/>
          <c:showBubbleSize val="0"/>
        </c:dLbls>
        <c:gapWidth val="150"/>
        <c:overlap val="-27"/>
        <c:axId val="767121935"/>
        <c:axId val="767126511"/>
      </c:barChart>
      <c:catAx>
        <c:axId val="7671219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rgbClr val="002060"/>
                </a:solidFill>
                <a:latin typeface="+mn-lt"/>
                <a:ea typeface="+mn-ea"/>
                <a:cs typeface="+mn-cs"/>
              </a:defRPr>
            </a:pPr>
            <a:endParaRPr lang="en-US"/>
          </a:p>
        </c:txPr>
        <c:crossAx val="767126511"/>
        <c:crosses val="autoZero"/>
        <c:auto val="1"/>
        <c:lblAlgn val="ctr"/>
        <c:lblOffset val="100"/>
        <c:noMultiLvlLbl val="0"/>
      </c:catAx>
      <c:valAx>
        <c:axId val="767126511"/>
        <c:scaling>
          <c:orientation val="minMax"/>
        </c:scaling>
        <c:delete val="1"/>
        <c:axPos val="l"/>
        <c:numFmt formatCode="[&gt;=1000000]&quot;$&quot;0.00,,&quot;M&quot;;[&gt;=1000]&quot;$&quot;0,&quot;K&quot;;0" sourceLinked="1"/>
        <c:majorTickMark val="out"/>
        <c:minorTickMark val="none"/>
        <c:tickLblPos val="nextTo"/>
        <c:crossAx val="767121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173645512853936E-3"/>
          <c:y val="0.15894768967832507"/>
          <c:w val="0.99148263544871462"/>
          <c:h val="0.69998046755783416"/>
        </c:manualLayout>
      </c:layout>
      <c:areaChart>
        <c:grouping val="stacked"/>
        <c:varyColors val="0"/>
        <c:ser>
          <c:idx val="1"/>
          <c:order val="1"/>
          <c:tx>
            <c:strRef>
              <c:f>PivotTable_03!$AF$27</c:f>
              <c:strCache>
                <c:ptCount val="1"/>
                <c:pt idx="0">
                  <c:v>new Chart</c:v>
                </c:pt>
              </c:strCache>
            </c:strRef>
          </c:tx>
          <c:spPr>
            <a:gradFill flip="none" rotWithShape="1">
              <a:gsLst>
                <a:gs pos="0">
                  <a:schemeClr val="accent5">
                    <a:lumMod val="5000"/>
                    <a:lumOff val="95000"/>
                  </a:schemeClr>
                </a:gs>
                <a:gs pos="94500">
                  <a:srgbClr val="C2DAEF"/>
                </a:gs>
                <a:gs pos="82000">
                  <a:schemeClr val="accent5">
                    <a:lumMod val="45000"/>
                    <a:lumOff val="55000"/>
                  </a:schemeClr>
                </a:gs>
                <a:gs pos="39000">
                  <a:srgbClr val="00B0F0"/>
                </a:gs>
                <a:gs pos="100000">
                  <a:schemeClr val="accent5">
                    <a:lumMod val="30000"/>
                    <a:lumOff val="70000"/>
                  </a:schemeClr>
                </a:gs>
              </a:gsLst>
              <a:lin ang="5400000" scaled="1"/>
              <a:tileRect/>
            </a:gradFill>
            <a:ln>
              <a:noFill/>
            </a:ln>
            <a:effectLst/>
          </c:spPr>
          <c:val>
            <c:numRef>
              <c:f>PivotTable_03!$AF$28:$AF$39</c:f>
              <c:numCache>
                <c:formatCode>[&gt;=1000000]"$"0.00,,"M";[&gt;=1000]"$"0,"K";0</c:formatCode>
                <c:ptCount val="12"/>
                <c:pt idx="0">
                  <c:v>177715.37999999989</c:v>
                </c:pt>
                <c:pt idx="1">
                  <c:v>177756.56999999966</c:v>
                </c:pt>
                <c:pt idx="2">
                  <c:v>204515.86999999953</c:v>
                </c:pt>
                <c:pt idx="3">
                  <c:v>192977.03999999998</c:v>
                </c:pt>
                <c:pt idx="4">
                  <c:v>205642.8500000005</c:v>
                </c:pt>
                <c:pt idx="5">
                  <c:v>195489.95000000036</c:v>
                </c:pt>
                <c:pt idx="6">
                  <c:v>182737.19000000064</c:v>
                </c:pt>
                <c:pt idx="7">
                  <c:v>208599.36000000022</c:v>
                </c:pt>
                <c:pt idx="8">
                  <c:v>190084.82000000018</c:v>
                </c:pt>
                <c:pt idx="9">
                  <c:v>190384.21999999986</c:v>
                </c:pt>
                <c:pt idx="10">
                  <c:v>192253.24999999942</c:v>
                </c:pt>
                <c:pt idx="11">
                  <c:v>179355.55999999988</c:v>
                </c:pt>
              </c:numCache>
            </c:numRef>
          </c:val>
          <c:extLst>
            <c:ext xmlns:c16="http://schemas.microsoft.com/office/drawing/2014/chart" uri="{C3380CC4-5D6E-409C-BE32-E72D297353CC}">
              <c16:uniqueId val="{00000000-574E-48C9-9498-CBDD55CACEBB}"/>
            </c:ext>
          </c:extLst>
        </c:ser>
        <c:dLbls>
          <c:showLegendKey val="0"/>
          <c:showVal val="0"/>
          <c:showCatName val="0"/>
          <c:showSerName val="0"/>
          <c:showPercent val="0"/>
          <c:showBubbleSize val="0"/>
        </c:dLbls>
        <c:axId val="1766252799"/>
        <c:axId val="1766250719"/>
      </c:areaChart>
      <c:lineChart>
        <c:grouping val="standard"/>
        <c:varyColors val="0"/>
        <c:ser>
          <c:idx val="0"/>
          <c:order val="0"/>
          <c:tx>
            <c:strRef>
              <c:f>PivotTable_03!$AE$27</c:f>
              <c:strCache>
                <c:ptCount val="1"/>
                <c:pt idx="0">
                  <c:v>Profit Margin</c:v>
                </c:pt>
              </c:strCache>
            </c:strRef>
          </c:tx>
          <c:spPr>
            <a:ln w="28575" cap="rnd">
              <a:solidFill>
                <a:schemeClr val="accent2"/>
              </a:solidFill>
              <a:round/>
            </a:ln>
            <a:effectLst/>
          </c:spPr>
          <c:marker>
            <c:symbol val="circle"/>
            <c:size val="5"/>
            <c:spPr>
              <a:solidFill>
                <a:schemeClr val="bg2">
                  <a:lumMod val="10000"/>
                </a:schemeClr>
              </a:solidFill>
              <a:ln w="9525">
                <a:noFill/>
              </a:ln>
              <a:effectLst/>
            </c:spPr>
          </c:marker>
          <c:dLbls>
            <c:dLbl>
              <c:idx val="0"/>
              <c:tx>
                <c:rich>
                  <a:bodyPr/>
                  <a:lstStyle/>
                  <a:p>
                    <a:fld id="{4C5C1AAF-189A-4B48-A7D3-B64367C78D9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74E-48C9-9498-CBDD55CACEBB}"/>
                </c:ext>
              </c:extLst>
            </c:dLbl>
            <c:dLbl>
              <c:idx val="1"/>
              <c:tx>
                <c:rich>
                  <a:bodyPr/>
                  <a:lstStyle/>
                  <a:p>
                    <a:fld id="{90EDEE8D-619B-413A-ACC9-ACC5F3F9DB1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74E-48C9-9498-CBDD55CACEBB}"/>
                </c:ext>
              </c:extLst>
            </c:dLbl>
            <c:dLbl>
              <c:idx val="2"/>
              <c:tx>
                <c:rich>
                  <a:bodyPr/>
                  <a:lstStyle/>
                  <a:p>
                    <a:fld id="{87FF1AF3-9C60-4194-8940-5CF181B1261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74E-48C9-9498-CBDD55CACEBB}"/>
                </c:ext>
              </c:extLst>
            </c:dLbl>
            <c:dLbl>
              <c:idx val="3"/>
              <c:tx>
                <c:rich>
                  <a:bodyPr/>
                  <a:lstStyle/>
                  <a:p>
                    <a:fld id="{D48214C2-6FB0-487E-8CBC-9E82CF2911C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74E-48C9-9498-CBDD55CACEBB}"/>
                </c:ext>
              </c:extLst>
            </c:dLbl>
            <c:dLbl>
              <c:idx val="4"/>
              <c:tx>
                <c:rich>
                  <a:bodyPr/>
                  <a:lstStyle/>
                  <a:p>
                    <a:fld id="{EB026C39-E081-417D-9657-3A76CA9C65C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74E-48C9-9498-CBDD55CACEBB}"/>
                </c:ext>
              </c:extLst>
            </c:dLbl>
            <c:dLbl>
              <c:idx val="5"/>
              <c:tx>
                <c:rich>
                  <a:bodyPr/>
                  <a:lstStyle/>
                  <a:p>
                    <a:fld id="{8494875D-5D9A-4406-9F42-656C92B2D54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74E-48C9-9498-CBDD55CACEBB}"/>
                </c:ext>
              </c:extLst>
            </c:dLbl>
            <c:dLbl>
              <c:idx val="6"/>
              <c:tx>
                <c:rich>
                  <a:bodyPr/>
                  <a:lstStyle/>
                  <a:p>
                    <a:fld id="{F07E46F1-665C-4287-825B-3B33B284A95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74E-48C9-9498-CBDD55CACEBB}"/>
                </c:ext>
              </c:extLst>
            </c:dLbl>
            <c:dLbl>
              <c:idx val="7"/>
              <c:tx>
                <c:rich>
                  <a:bodyPr/>
                  <a:lstStyle/>
                  <a:p>
                    <a:fld id="{EBB8C856-E2E7-4E59-8931-0B83B577FB0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74E-48C9-9498-CBDD55CACEBB}"/>
                </c:ext>
              </c:extLst>
            </c:dLbl>
            <c:dLbl>
              <c:idx val="8"/>
              <c:tx>
                <c:rich>
                  <a:bodyPr/>
                  <a:lstStyle/>
                  <a:p>
                    <a:fld id="{9889837F-4AAA-4818-A721-BE86C585194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74E-48C9-9498-CBDD55CACEBB}"/>
                </c:ext>
              </c:extLst>
            </c:dLbl>
            <c:dLbl>
              <c:idx val="9"/>
              <c:tx>
                <c:rich>
                  <a:bodyPr/>
                  <a:lstStyle/>
                  <a:p>
                    <a:fld id="{1516109F-933A-4F6B-8F20-F108695D41F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74E-48C9-9498-CBDD55CACEBB}"/>
                </c:ext>
              </c:extLst>
            </c:dLbl>
            <c:dLbl>
              <c:idx val="10"/>
              <c:tx>
                <c:rich>
                  <a:bodyPr/>
                  <a:lstStyle/>
                  <a:p>
                    <a:fld id="{83345679-D860-430A-AED9-08628FCAD3E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74E-48C9-9498-CBDD55CACEBB}"/>
                </c:ext>
              </c:extLst>
            </c:dLbl>
            <c:dLbl>
              <c:idx val="11"/>
              <c:tx>
                <c:rich>
                  <a:bodyPr/>
                  <a:lstStyle/>
                  <a:p>
                    <a:fld id="{C2CD6A7E-9AAC-48B6-A364-C435DF4305D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74E-48C9-9498-CBDD55CACEBB}"/>
                </c:ext>
              </c:extLst>
            </c:dLbl>
            <c:spPr>
              <a:noFill/>
              <a:ln>
                <a:noFill/>
              </a:ln>
              <a:effectLst/>
            </c:spPr>
            <c:txPr>
              <a:bodyPr rot="0" spcFirstLastPara="1" vertOverflow="ellipsis" horzOverflow="clip" vert="horz" wrap="square" lIns="38100" tIns="182880" rIns="91440" bIns="19050" anchor="ctr" anchorCtr="0">
                <a:spAutoFit/>
              </a:bodyPr>
              <a:lstStyle/>
              <a:p>
                <a:pPr algn="ctr">
                  <a:defRPr lang="en-US" sz="900" b="1" i="0" u="none" strike="noStrike" kern="1200" baseline="0">
                    <a:solidFill>
                      <a:srgbClr val="002060"/>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cat>
            <c:strRef>
              <c:f>PivotTable_03!$AD$28:$AD$39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PivotTable_03!$AE$28:$AE$39</c:f>
              <c:numCache>
                <c:formatCode>[&gt;=1000000]"$"0.00,,"M";[&gt;=1000]"$"0,"K";0</c:formatCode>
                <c:ptCount val="12"/>
                <c:pt idx="0">
                  <c:v>177715.37999999989</c:v>
                </c:pt>
                <c:pt idx="1">
                  <c:v>177756.56999999966</c:v>
                </c:pt>
                <c:pt idx="2">
                  <c:v>204515.86999999953</c:v>
                </c:pt>
                <c:pt idx="3">
                  <c:v>192977.03999999998</c:v>
                </c:pt>
                <c:pt idx="4">
                  <c:v>205642.8500000005</c:v>
                </c:pt>
                <c:pt idx="5">
                  <c:v>195489.95000000036</c:v>
                </c:pt>
                <c:pt idx="6">
                  <c:v>182737.19000000064</c:v>
                </c:pt>
                <c:pt idx="7">
                  <c:v>208599.36000000022</c:v>
                </c:pt>
                <c:pt idx="8">
                  <c:v>190084.82000000018</c:v>
                </c:pt>
                <c:pt idx="9">
                  <c:v>190384.21999999986</c:v>
                </c:pt>
                <c:pt idx="10">
                  <c:v>192253.24999999942</c:v>
                </c:pt>
                <c:pt idx="11">
                  <c:v>179355.55999999988</c:v>
                </c:pt>
              </c:numCache>
            </c:numRef>
          </c:val>
          <c:smooth val="1"/>
          <c:extLst>
            <c:ext xmlns:c15="http://schemas.microsoft.com/office/drawing/2012/chart" uri="{02D57815-91ED-43cb-92C2-25804820EDAC}">
              <c15:datalabelsRange>
                <c15:f>PivotTable_03!$AB$28:$AB$39</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574E-48C9-9498-CBDD55CACEBB}"/>
            </c:ext>
          </c:extLst>
        </c:ser>
        <c:dLbls>
          <c:showLegendKey val="0"/>
          <c:showVal val="0"/>
          <c:showCatName val="0"/>
          <c:showSerName val="0"/>
          <c:showPercent val="0"/>
          <c:showBubbleSize val="0"/>
        </c:dLbls>
        <c:marker val="1"/>
        <c:smooth val="0"/>
        <c:axId val="1766252799"/>
        <c:axId val="1766250719"/>
      </c:lineChart>
      <c:catAx>
        <c:axId val="176625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rgbClr val="002060"/>
                </a:solidFill>
                <a:latin typeface="+mn-lt"/>
                <a:ea typeface="+mn-ea"/>
                <a:cs typeface="+mn-cs"/>
              </a:defRPr>
            </a:pPr>
            <a:endParaRPr lang="en-US"/>
          </a:p>
        </c:txPr>
        <c:crossAx val="1766250719"/>
        <c:crosses val="autoZero"/>
        <c:auto val="1"/>
        <c:lblAlgn val="ctr"/>
        <c:lblOffset val="100"/>
        <c:noMultiLvlLbl val="0"/>
      </c:catAx>
      <c:valAx>
        <c:axId val="1766250719"/>
        <c:scaling>
          <c:orientation val="minMax"/>
        </c:scaling>
        <c:delete val="1"/>
        <c:axPos val="l"/>
        <c:numFmt formatCode="[&gt;=1000000]&quot;$&quot;0.00,,&quot;M&quot;;[&gt;=1000]&quot;$&quot;0,&quot;K&quot;;0" sourceLinked="1"/>
        <c:majorTickMark val="none"/>
        <c:minorTickMark val="none"/>
        <c:tickLblPos val="nextTo"/>
        <c:crossAx val="1766252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[MainSheet.xlsm]PivotTable_03!profit_weekday</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a:glow rad="63500">
              <a:schemeClr val="accent6">
                <a:satMod val="175000"/>
                <a:alpha val="48000"/>
              </a:schemeClr>
            </a:glow>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36736272235115E-2"/>
          <c:y val="0.20155038759689922"/>
          <c:w val="0.91492652745552983"/>
          <c:h val="0.61861807971677973"/>
        </c:manualLayout>
      </c:layout>
      <c:barChart>
        <c:barDir val="col"/>
        <c:grouping val="clustered"/>
        <c:varyColors val="0"/>
        <c:ser>
          <c:idx val="0"/>
          <c:order val="0"/>
          <c:tx>
            <c:strRef>
              <c:f>PivotTable_03!$AI$27</c:f>
              <c:strCache>
                <c:ptCount val="1"/>
                <c:pt idx="0">
                  <c:v>Total</c:v>
                </c:pt>
              </c:strCache>
            </c:strRef>
          </c:tx>
          <c:spPr>
            <a:solidFill>
              <a:srgbClr val="00B050"/>
            </a:solidFill>
            <a:ln>
              <a:noFill/>
            </a:ln>
            <a:effectLst>
              <a:glow rad="63500">
                <a:schemeClr val="accent6">
                  <a:satMod val="175000"/>
                  <a:alpha val="48000"/>
                </a:schemeClr>
              </a:glow>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PivotTable_03!$AH$28:$AH$34</c:f>
              <c:strCache>
                <c:ptCount val="7"/>
                <c:pt idx="0">
                  <c:v>Sun</c:v>
                </c:pt>
                <c:pt idx="1">
                  <c:v>Mon</c:v>
                </c:pt>
                <c:pt idx="2">
                  <c:v>Tue</c:v>
                </c:pt>
                <c:pt idx="3">
                  <c:v>Wed</c:v>
                </c:pt>
                <c:pt idx="4">
                  <c:v>Thu</c:v>
                </c:pt>
                <c:pt idx="5">
                  <c:v>Fri</c:v>
                </c:pt>
                <c:pt idx="6">
                  <c:v>Sat</c:v>
                </c:pt>
              </c:strCache>
            </c:strRef>
          </c:cat>
          <c:val>
            <c:numRef>
              <c:f>PivotTable_03!$AI$28:$AI$34</c:f>
              <c:numCache>
                <c:formatCode>[&gt;=1000000]"$"0.00,,"M";[&gt;=1000]"$"0,"K";0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CFFD-4799-8F62-358842A88FB0}"/>
            </c:ext>
          </c:extLst>
        </c:ser>
        <c:dLbls>
          <c:dLblPos val="outEnd"/>
          <c:showLegendKey val="0"/>
          <c:showVal val="1"/>
          <c:showCatName val="0"/>
          <c:showSerName val="0"/>
          <c:showPercent val="0"/>
          <c:showBubbleSize val="0"/>
        </c:dLbls>
        <c:gapWidth val="100"/>
        <c:overlap val="-27"/>
        <c:axId val="430567679"/>
        <c:axId val="430568927"/>
      </c:barChart>
      <c:catAx>
        <c:axId val="430567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rgbClr val="002060"/>
                </a:solidFill>
                <a:latin typeface="+mn-lt"/>
                <a:ea typeface="+mn-ea"/>
                <a:cs typeface="+mn-cs"/>
              </a:defRPr>
            </a:pPr>
            <a:endParaRPr lang="en-US"/>
          </a:p>
        </c:txPr>
        <c:crossAx val="430568927"/>
        <c:crosses val="autoZero"/>
        <c:auto val="1"/>
        <c:lblAlgn val="ctr"/>
        <c:lblOffset val="100"/>
        <c:noMultiLvlLbl val="0"/>
      </c:catAx>
      <c:valAx>
        <c:axId val="430568927"/>
        <c:scaling>
          <c:orientation val="minMax"/>
        </c:scaling>
        <c:delete val="1"/>
        <c:axPos val="l"/>
        <c:numFmt formatCode="[&gt;=1000000]&quot;$&quot;0.00,,&quot;M&quot;;[&gt;=1000]&quot;$&quot;0,&quot;K&quot;;0" sourceLinked="1"/>
        <c:majorTickMark val="none"/>
        <c:minorTickMark val="none"/>
        <c:tickLblPos val="nextTo"/>
        <c:crossAx val="430567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12891344383057091"/>
          <c:w val="0.93888888888888888"/>
          <c:h val="0.83885819521178639"/>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5E1F-4A0E-BB0E-A4671144A215}"/>
              </c:ext>
            </c:extLst>
          </c:dPt>
          <c:dPt>
            <c:idx val="1"/>
            <c:invertIfNegative val="0"/>
            <c:bubble3D val="0"/>
            <c:spPr>
              <a:blipFill>
                <a:blip xmlns:r="http://schemas.openxmlformats.org/officeDocument/2006/relationships" r:embed="rId4"/>
                <a:stretch>
                  <a:fillRect/>
                </a:stretch>
              </a:blipFill>
              <a:ln>
                <a:noFill/>
              </a:ln>
              <a:effectLst/>
            </c:spPr>
            <c:pictureOptions>
              <c:pictureFormat val="stackScale"/>
            </c:pictureOptions>
            <c:extLst>
              <c:ext xmlns:c16="http://schemas.microsoft.com/office/drawing/2014/chart" uri="{C3380CC4-5D6E-409C-BE32-E72D297353CC}">
                <c16:uniqueId val="{00000003-5E1F-4A0E-BB0E-A4671144A215}"/>
              </c:ext>
            </c:extLst>
          </c:dPt>
          <c:cat>
            <c:strRef>
              <c:f>PivotTable_03!$AE$15:$AE$16</c:f>
              <c:strCache>
                <c:ptCount val="2"/>
                <c:pt idx="0">
                  <c:v>Female</c:v>
                </c:pt>
                <c:pt idx="1">
                  <c:v>Male</c:v>
                </c:pt>
              </c:strCache>
            </c:strRef>
          </c:cat>
          <c:val>
            <c:numRef>
              <c:f>PivotTable_03!$AF$15:$AF$16</c:f>
              <c:numCache>
                <c:formatCode>0.00%</c:formatCode>
                <c:ptCount val="2"/>
                <c:pt idx="0">
                  <c:v>0.48527656041986861</c:v>
                </c:pt>
                <c:pt idx="1">
                  <c:v>0.51472343958010647</c:v>
                </c:pt>
              </c:numCache>
            </c:numRef>
          </c:val>
          <c:extLst>
            <c:ext xmlns:c16="http://schemas.microsoft.com/office/drawing/2014/chart" uri="{C3380CC4-5D6E-409C-BE32-E72D297353CC}">
              <c16:uniqueId val="{00000004-5E1F-4A0E-BB0E-A4671144A215}"/>
            </c:ext>
          </c:extLst>
        </c:ser>
        <c:ser>
          <c:idx val="1"/>
          <c:order val="1"/>
          <c:spPr>
            <a:solidFill>
              <a:schemeClr val="accent2"/>
            </a:solidFill>
            <a:ln>
              <a:noFill/>
            </a:ln>
            <a:effectLst/>
          </c:spPr>
          <c:invertIfNegative val="0"/>
          <c:dPt>
            <c:idx val="0"/>
            <c:invertIfNegative val="0"/>
            <c:bubble3D val="0"/>
            <c:spPr>
              <a:blipFill>
                <a:blip xmlns:r="http://schemas.openxmlformats.org/officeDocument/2006/relationships" r:embed="rId5"/>
                <a:stretch>
                  <a:fillRect/>
                </a:stretch>
              </a:blipFill>
              <a:ln>
                <a:noFill/>
              </a:ln>
              <a:effectLst/>
            </c:spPr>
            <c:extLst>
              <c:ext xmlns:c16="http://schemas.microsoft.com/office/drawing/2014/chart" uri="{C3380CC4-5D6E-409C-BE32-E72D297353CC}">
                <c16:uniqueId val="{00000006-5E1F-4A0E-BB0E-A4671144A215}"/>
              </c:ext>
            </c:extLst>
          </c:dPt>
          <c:dPt>
            <c:idx val="1"/>
            <c:invertIfNegative val="0"/>
            <c:bubble3D val="0"/>
            <c:spPr>
              <a:blipFill>
                <a:blip xmlns:r="http://schemas.openxmlformats.org/officeDocument/2006/relationships" r:embed="rId6"/>
                <a:stretch>
                  <a:fillRect/>
                </a:stretch>
              </a:blipFill>
              <a:ln>
                <a:noFill/>
              </a:ln>
              <a:effectLst/>
            </c:spPr>
            <c:extLst>
              <c:ext xmlns:c16="http://schemas.microsoft.com/office/drawing/2014/chart" uri="{C3380CC4-5D6E-409C-BE32-E72D297353CC}">
                <c16:uniqueId val="{00000008-5E1F-4A0E-BB0E-A4671144A215}"/>
              </c:ext>
            </c:extLst>
          </c:dPt>
          <c:dLbls>
            <c:dLbl>
              <c:idx val="0"/>
              <c:tx>
                <c:rich>
                  <a:bodyPr/>
                  <a:lstStyle/>
                  <a:p>
                    <a:fld id="{113351EE-B3AC-4F76-999D-3541B4E0F00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manualLayout>
                      <c:w val="0.24561361647975824"/>
                      <c:h val="0.13796372468366827"/>
                    </c:manualLayout>
                  </c15:layout>
                  <c15:dlblFieldTable/>
                  <c15:showDataLabelsRange val="1"/>
                </c:ext>
                <c:ext xmlns:c16="http://schemas.microsoft.com/office/drawing/2014/chart" uri="{C3380CC4-5D6E-409C-BE32-E72D297353CC}">
                  <c16:uniqueId val="{00000006-5E1F-4A0E-BB0E-A4671144A215}"/>
                </c:ext>
              </c:extLst>
            </c:dLbl>
            <c:dLbl>
              <c:idx val="1"/>
              <c:tx>
                <c:rich>
                  <a:bodyPr/>
                  <a:lstStyle/>
                  <a:p>
                    <a:fld id="{B4E5C826-5FD6-4FDE-9960-A06340D06B8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manualLayout>
                      <c:w val="0.27086614173228346"/>
                      <c:h val="0.13796372468366827"/>
                    </c:manualLayout>
                  </c15:layout>
                  <c15:dlblFieldTable/>
                  <c15:showDataLabelsRange val="1"/>
                </c:ext>
                <c:ext xmlns:c16="http://schemas.microsoft.com/office/drawing/2014/chart" uri="{C3380CC4-5D6E-409C-BE32-E72D297353CC}">
                  <c16:uniqueId val="{00000008-5E1F-4A0E-BB0E-A4671144A215}"/>
                </c:ext>
              </c:extLst>
            </c:dLbl>
            <c:spPr>
              <a:noFill/>
              <a:ln>
                <a:noFill/>
              </a:ln>
              <a:effectLst/>
            </c:spPr>
            <c:txPr>
              <a:bodyPr rot="0" spcFirstLastPara="1" vertOverflow="overflow" horzOverflow="overflow" vert="horz" wrap="square" lIns="38100" tIns="0" rIns="38100" bIns="19050" spcCol="0" rtlCol="0" anchor="ctr" anchorCtr="0">
                <a:spAutoFit/>
              </a:bodyPr>
              <a:lstStyle/>
              <a:p>
                <a:pPr algn="ctr">
                  <a:defRPr lang="en-US" sz="1050" b="1" i="0" u="none" strike="noStrike" kern="1200" baseline="0">
                    <a:solidFill>
                      <a:srgbClr val="002060"/>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cat>
            <c:strRef>
              <c:f>PivotTable_03!$AE$15:$AE$16</c:f>
              <c:strCache>
                <c:ptCount val="2"/>
                <c:pt idx="0">
                  <c:v>Female</c:v>
                </c:pt>
                <c:pt idx="1">
                  <c:v>Male</c:v>
                </c:pt>
              </c:strCache>
            </c:strRef>
          </c:cat>
          <c:val>
            <c:numRef>
              <c:f>PivotTable_03!$AG$15:$AG$16</c:f>
              <c:numCache>
                <c:formatCode>0%</c:formatCode>
                <c:ptCount val="2"/>
                <c:pt idx="0">
                  <c:v>1</c:v>
                </c:pt>
                <c:pt idx="1">
                  <c:v>1</c:v>
                </c:pt>
              </c:numCache>
            </c:numRef>
          </c:val>
          <c:extLst>
            <c:ext xmlns:c15="http://schemas.microsoft.com/office/drawing/2012/chart" uri="{02D57815-91ED-43cb-92C2-25804820EDAC}">
              <c15:datalabelsRange>
                <c15:f>PivotTable_03!$AF$12:$AF$13</c15:f>
                <c15:dlblRangeCache>
                  <c:ptCount val="2"/>
                  <c:pt idx="0">
                    <c:v>48.53%</c:v>
                  </c:pt>
                  <c:pt idx="1">
                    <c:v>51.47%</c:v>
                  </c:pt>
                </c15:dlblRangeCache>
              </c15:datalabelsRange>
            </c:ext>
            <c:ext xmlns:c16="http://schemas.microsoft.com/office/drawing/2014/chart" uri="{C3380CC4-5D6E-409C-BE32-E72D297353CC}">
              <c16:uniqueId val="{00000009-5E1F-4A0E-BB0E-A4671144A215}"/>
            </c:ext>
          </c:extLst>
        </c:ser>
        <c:dLbls>
          <c:showLegendKey val="0"/>
          <c:showVal val="0"/>
          <c:showCatName val="0"/>
          <c:showSerName val="0"/>
          <c:showPercent val="0"/>
          <c:showBubbleSize val="0"/>
        </c:dLbls>
        <c:gapWidth val="10"/>
        <c:overlap val="100"/>
        <c:axId val="1580990336"/>
        <c:axId val="1580985344"/>
      </c:barChart>
      <c:catAx>
        <c:axId val="1580990336"/>
        <c:scaling>
          <c:orientation val="minMax"/>
        </c:scaling>
        <c:delete val="1"/>
        <c:axPos val="b"/>
        <c:numFmt formatCode="General" sourceLinked="1"/>
        <c:majorTickMark val="none"/>
        <c:minorTickMark val="none"/>
        <c:tickLblPos val="nextTo"/>
        <c:crossAx val="1580985344"/>
        <c:crosses val="autoZero"/>
        <c:auto val="1"/>
        <c:lblAlgn val="ctr"/>
        <c:lblOffset val="100"/>
        <c:noMultiLvlLbl val="0"/>
      </c:catAx>
      <c:valAx>
        <c:axId val="1580985344"/>
        <c:scaling>
          <c:orientation val="minMax"/>
          <c:max val="1"/>
          <c:min val="0"/>
        </c:scaling>
        <c:delete val="1"/>
        <c:axPos val="l"/>
        <c:numFmt formatCode="0.0%" sourceLinked="0"/>
        <c:majorTickMark val="none"/>
        <c:minorTickMark val="none"/>
        <c:tickLblPos val="nextTo"/>
        <c:crossAx val="15809903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8167427758881"/>
          <c:y val="0.10978043912175649"/>
          <c:w val="0.59045627948057811"/>
          <c:h val="0.780439121756487"/>
        </c:manualLayout>
      </c:layout>
      <c:barChart>
        <c:barDir val="bar"/>
        <c:grouping val="clustered"/>
        <c:varyColors val="0"/>
        <c:ser>
          <c:idx val="0"/>
          <c:order val="0"/>
          <c:tx>
            <c:strRef>
              <c:f>PivotTable_03!$AQ$19</c:f>
              <c:strCache>
                <c:ptCount val="1"/>
                <c:pt idx="0">
                  <c:v>Profit Margin</c:v>
                </c:pt>
              </c:strCache>
            </c:strRef>
          </c:tx>
          <c:spPr>
            <a:solidFill>
              <a:schemeClr val="tx1">
                <a:lumMod val="85000"/>
                <a:lumOff val="15000"/>
              </a:schemeClr>
            </a:solidFill>
            <a:ln>
              <a:noFill/>
            </a:ln>
            <a:effectLst>
              <a:glow rad="38100">
                <a:schemeClr val="accent4">
                  <a:satMod val="175000"/>
                  <a:alpha val="30000"/>
                </a:schemeClr>
              </a:glow>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PivotTable_03!$AP$20:$AP$24</c:f>
              <c:strCache>
                <c:ptCount val="5"/>
                <c:pt idx="0">
                  <c:v>Begin Brew</c:v>
                </c:pt>
                <c:pt idx="1">
                  <c:v>Common Splash</c:v>
                </c:pt>
                <c:pt idx="2">
                  <c:v>Onto Dew</c:v>
                </c:pt>
                <c:pt idx="3">
                  <c:v>Eight Brew</c:v>
                </c:pt>
                <c:pt idx="4">
                  <c:v>Attorney Mist</c:v>
                </c:pt>
              </c:strCache>
            </c:strRef>
          </c:cat>
          <c:val>
            <c:numRef>
              <c:f>PivotTable_03!$AQ$20:$AQ$24</c:f>
              <c:numCache>
                <c:formatCode>[&gt;=1000000]"$"0.00,,"M";[&gt;=1000]"$"0.0,"K";0</c:formatCode>
                <c:ptCount val="5"/>
                <c:pt idx="0">
                  <c:v>95024.850000000035</c:v>
                </c:pt>
                <c:pt idx="1">
                  <c:v>84506.489999999932</c:v>
                </c:pt>
                <c:pt idx="2">
                  <c:v>83284.599999999977</c:v>
                </c:pt>
                <c:pt idx="3">
                  <c:v>82987.239999999991</c:v>
                </c:pt>
                <c:pt idx="4">
                  <c:v>78081.849999999962</c:v>
                </c:pt>
              </c:numCache>
            </c:numRef>
          </c:val>
          <c:extLst>
            <c:ext xmlns:c16="http://schemas.microsoft.com/office/drawing/2014/chart" uri="{C3380CC4-5D6E-409C-BE32-E72D297353CC}">
              <c16:uniqueId val="{00000000-CE69-44F0-8E0C-366B18448E92}"/>
            </c:ext>
          </c:extLst>
        </c:ser>
        <c:dLbls>
          <c:dLblPos val="outEnd"/>
          <c:showLegendKey val="0"/>
          <c:showVal val="1"/>
          <c:showCatName val="0"/>
          <c:showSerName val="0"/>
          <c:showPercent val="0"/>
          <c:showBubbleSize val="0"/>
        </c:dLbls>
        <c:gapWidth val="65"/>
        <c:axId val="1665858591"/>
        <c:axId val="1665860255"/>
      </c:barChart>
      <c:catAx>
        <c:axId val="1665858591"/>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65860255"/>
        <c:crosses val="autoZero"/>
        <c:auto val="1"/>
        <c:lblAlgn val="ctr"/>
        <c:lblOffset val="100"/>
        <c:noMultiLvlLbl val="0"/>
      </c:catAx>
      <c:valAx>
        <c:axId val="1665860255"/>
        <c:scaling>
          <c:orientation val="minMax"/>
        </c:scaling>
        <c:delete val="1"/>
        <c:axPos val="b"/>
        <c:numFmt formatCode="[&gt;=1000000]&quot;$&quot;0.00,,&quot;M&quot;;[&gt;=1000]&quot;$&quot;0.0,&quot;K&quot;;0" sourceLinked="1"/>
        <c:majorTickMark val="out"/>
        <c:minorTickMark val="none"/>
        <c:tickLblPos val="nextTo"/>
        <c:crossAx val="166585859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[MainSheet.xlsm]PivotTable_03!profit_Category</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a:noFill/>
          </a:ln>
          <a:effectLst>
            <a:glow rad="25400">
              <a:schemeClr val="accent4">
                <a:satMod val="175000"/>
                <a:alpha val="30000"/>
              </a:schemeClr>
            </a:glow>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96482813749001E-2"/>
          <c:y val="7.3333333333333334E-2"/>
          <c:w val="0.50028736642294713"/>
          <c:h val="0.85333333333333339"/>
        </c:manualLayout>
      </c:layout>
      <c:barChart>
        <c:barDir val="bar"/>
        <c:grouping val="clustered"/>
        <c:varyColors val="0"/>
        <c:ser>
          <c:idx val="0"/>
          <c:order val="0"/>
          <c:tx>
            <c:strRef>
              <c:f>PivotTable_03!$AW$11</c:f>
              <c:strCache>
                <c:ptCount val="1"/>
                <c:pt idx="0">
                  <c:v>Total</c:v>
                </c:pt>
              </c:strCache>
            </c:strRef>
          </c:tx>
          <c:spPr>
            <a:solidFill>
              <a:schemeClr val="tx1">
                <a:lumMod val="85000"/>
                <a:lumOff val="15000"/>
              </a:schemeClr>
            </a:solidFill>
            <a:ln>
              <a:noFill/>
            </a:ln>
            <a:effectLst>
              <a:glow rad="25400">
                <a:schemeClr val="accent4">
                  <a:satMod val="175000"/>
                  <a:alpha val="30000"/>
                </a:schemeClr>
              </a:glow>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PivotTable_03!$AV$12:$AV$19</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PivotTable_03!$AW$12:$AW$19</c:f>
              <c:numCache>
                <c:formatCode>[&gt;=1000000]"$"0.00,,"M";[&gt;=1000]"$"0.0,"K";0</c:formatCode>
                <c:ptCount val="8"/>
                <c:pt idx="0">
                  <c:v>52455.239999999583</c:v>
                </c:pt>
                <c:pt idx="1">
                  <c:v>86449.160000000265</c:v>
                </c:pt>
                <c:pt idx="2">
                  <c:v>142236.05999999959</c:v>
                </c:pt>
                <c:pt idx="3">
                  <c:v>174072.76000000042</c:v>
                </c:pt>
                <c:pt idx="4">
                  <c:v>339210.49000000255</c:v>
                </c:pt>
                <c:pt idx="5">
                  <c:v>367414.25000000029</c:v>
                </c:pt>
                <c:pt idx="6">
                  <c:v>417457.83000000106</c:v>
                </c:pt>
                <c:pt idx="7">
                  <c:v>718216.26999999897</c:v>
                </c:pt>
              </c:numCache>
            </c:numRef>
          </c:val>
          <c:extLst>
            <c:ext xmlns:c16="http://schemas.microsoft.com/office/drawing/2014/chart" uri="{C3380CC4-5D6E-409C-BE32-E72D297353CC}">
              <c16:uniqueId val="{00000000-1053-4A71-9296-D931BE76A7BE}"/>
            </c:ext>
          </c:extLst>
        </c:ser>
        <c:dLbls>
          <c:dLblPos val="outEnd"/>
          <c:showLegendKey val="0"/>
          <c:showVal val="1"/>
          <c:showCatName val="0"/>
          <c:showSerName val="0"/>
          <c:showPercent val="0"/>
          <c:showBubbleSize val="0"/>
        </c:dLbls>
        <c:gapWidth val="182"/>
        <c:axId val="1757951119"/>
        <c:axId val="1757953199"/>
      </c:barChart>
      <c:catAx>
        <c:axId val="1757951119"/>
        <c:scaling>
          <c:orientation val="minMax"/>
        </c:scaling>
        <c:delete val="0"/>
        <c:axPos val="l"/>
        <c:numFmt formatCode="General" sourceLinked="1"/>
        <c:majorTickMark val="out"/>
        <c:minorTickMark val="none"/>
        <c:tickLblPos val="high"/>
        <c:spPr>
          <a:noFill/>
          <a:ln w="9525" cap="flat" cmpd="sng" algn="ctr">
            <a:noFill/>
            <a:round/>
          </a:ln>
          <a:effectLst/>
        </c:spPr>
        <c:txPr>
          <a:bodyPr rot="-60000000" spcFirstLastPara="1" vertOverflow="ellipsis" vert="horz" wrap="square" anchor="ctr" anchorCtr="1"/>
          <a:lstStyle/>
          <a:p>
            <a:pPr>
              <a:defRPr lang="en-US" sz="900" b="1" i="0" u="none" strike="noStrike" kern="1200" baseline="0">
                <a:solidFill>
                  <a:schemeClr val="bg1"/>
                </a:solidFill>
                <a:latin typeface="+mn-lt"/>
                <a:ea typeface="+mn-ea"/>
                <a:cs typeface="+mn-cs"/>
              </a:defRPr>
            </a:pPr>
            <a:endParaRPr lang="en-US"/>
          </a:p>
        </c:txPr>
        <c:crossAx val="1757953199"/>
        <c:crosses val="autoZero"/>
        <c:auto val="1"/>
        <c:lblAlgn val="ctr"/>
        <c:lblOffset val="100"/>
        <c:tickMarkSkip val="1"/>
        <c:noMultiLvlLbl val="0"/>
      </c:catAx>
      <c:valAx>
        <c:axId val="1757953199"/>
        <c:scaling>
          <c:orientation val="minMax"/>
        </c:scaling>
        <c:delete val="1"/>
        <c:axPos val="b"/>
        <c:numFmt formatCode="[&gt;=1000000]&quot;$&quot;0.00,,&quot;M&quot;;[&gt;=1000]&quot;$&quot;0.0,&quot;K&quot;;0" sourceLinked="1"/>
        <c:majorTickMark val="out"/>
        <c:minorTickMark val="none"/>
        <c:tickLblPos val="nextTo"/>
        <c:crossAx val="1757951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[MainSheet.xlsm]PivotTable_02!PivotTable1</c:name>
    <c:fmtId val="3"/>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A1B7FA5-04CA-446D-A20D-8B32EBCEBBE2}"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0FDC0F9-FE71-4496-9F8C-1E57ACA02B51}"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6ED5DA2-8C84-4AEE-93C9-60DB5A0540C2}"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917B39D-1902-44F3-B35E-6F5B556FA67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AA9262-4860-4AB4-8C2F-664BBBAB971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3BB8729-B8B1-464F-B417-F77CF41E324A}"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CA96860-B049-4ADA-9725-2968F2D68215}"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52B84A1-8EF0-4429-9E08-9CC146E0C07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D20D286-06C4-46CF-99FC-A312C6497265}"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6800BE0-A0F6-4C7E-BF7A-4120CAF298E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FB0A9F4-61F3-4B56-BA41-5AF618BDCAC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A9984FA-35E9-49B5-8032-B68AF28A9225}"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6"/>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D10943B-F0AD-4D82-BEFD-5CB2C51C82F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7"/>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CDF605B-29D4-4F48-81F1-1E84E95ADAC2}"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77B1C9F-72AE-4428-A163-1370C86AC94A}"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0226A7E-85D0-4AA9-B792-412936B2634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34813EE-7585-4003-B2C6-00D33B11025A}"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3D1BCEA-6BC3-45D2-9106-FE8D8E07816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F20AA87-E57A-410F-A01D-7422D663BD98}"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C9FE250-6AA9-40C6-B333-D426FAAA03C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2C0815E-C2F2-4888-86C7-3F12D1C2300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712B6A9-BB9B-45C8-AAC8-8EBDDD88A8E1}"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B97A7F8-021A-4CD9-A1D0-948B26A870B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BDD0C34-CE9D-481D-9204-32B291676FF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85253B3-233C-4D30-8B3A-80FA57F8029C}"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84E89BC-F359-4EC5-90AC-C41619C24A0A}"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87CD052-088C-4822-9135-79F85C88D436}"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D68DED3-82B2-40D4-9B32-BEB0BF6C076C}"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6B990ED-E2CD-4660-903E-D48430E646D8}"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E1E6AE8-ED27-4C77-ADA5-457E05D8A230}"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688B262-CDC5-48C0-982F-E0B5E2D27135}"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89865E1-1DEB-4865-A2A1-E61B0C740293}"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32E780D-1A9F-4B55-B309-C4FFC9480FAA}"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7905DB8-4F18-4640-81DD-FC9E10C6CAAC}"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0"/>
        <c:spPr>
          <a:ln w="28575" cap="rnd">
            <a:solidFill>
              <a:schemeClr val="bg1">
                <a:lumMod val="6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D5E1641-E66D-4510-9431-6FD2C2493539}"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64D10BC-1A48-4FC3-9588-E0B888017E7F}"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lineChart>
        <c:grouping val="standard"/>
        <c:varyColors val="0"/>
        <c:ser>
          <c:idx val="0"/>
          <c:order val="0"/>
          <c:tx>
            <c:strRef>
              <c:f>PivotTable_02!$I$7:$I$18</c:f>
              <c:strCache>
                <c:ptCount val="1"/>
                <c:pt idx="0">
                  <c:v>Total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1818-42D7-8B7F-76D748DCF583}"/>
              </c:ext>
            </c:extLst>
          </c:dPt>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1818-42D7-8B7F-76D748DCF583}"/>
              </c:ext>
            </c:extLst>
          </c:dPt>
          <c:dPt>
            <c:idx val="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1818-42D7-8B7F-76D748DCF583}"/>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3-1818-42D7-8B7F-76D748DCF583}"/>
              </c:ext>
            </c:extLst>
          </c:dPt>
          <c:dPt>
            <c:idx val="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5-1818-42D7-8B7F-76D748DCF583}"/>
              </c:ext>
            </c:extLst>
          </c:dPt>
          <c:dPt>
            <c:idx val="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6-1818-42D7-8B7F-76D748DCF583}"/>
              </c:ext>
            </c:extLst>
          </c:dPt>
          <c:dPt>
            <c:idx val="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8-1818-42D7-8B7F-76D748DCF583}"/>
              </c:ext>
            </c:extLst>
          </c:dPt>
          <c:dPt>
            <c:idx val="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9-1818-42D7-8B7F-76D748DCF583}"/>
              </c:ext>
            </c:extLst>
          </c:dPt>
          <c:dPt>
            <c:idx val="1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A-1818-42D7-8B7F-76D748DCF583}"/>
              </c:ext>
            </c:extLst>
          </c:dPt>
          <c:dPt>
            <c:idx val="1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B-1818-42D7-8B7F-76D748DCF583}"/>
              </c:ext>
            </c:extLst>
          </c:dPt>
          <c:dLbls>
            <c:dLbl>
              <c:idx val="0"/>
              <c:tx>
                <c:rich>
                  <a:bodyPr/>
                  <a:lstStyle/>
                  <a:p>
                    <a:fld id="{E85253B3-233C-4D30-8B3A-80FA57F8029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1818-42D7-8B7F-76D748DCF583}"/>
                </c:ext>
              </c:extLst>
            </c:dLbl>
            <c:dLbl>
              <c:idx val="1"/>
              <c:tx>
                <c:rich>
                  <a:bodyPr/>
                  <a:lstStyle/>
                  <a:p>
                    <a:fld id="{884E89BC-F359-4EC5-90AC-C41619C24A0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818-42D7-8B7F-76D748DCF583}"/>
                </c:ext>
              </c:extLst>
            </c:dLbl>
            <c:dLbl>
              <c:idx val="2"/>
              <c:tx>
                <c:rich>
                  <a:bodyPr/>
                  <a:lstStyle/>
                  <a:p>
                    <a:fld id="{287CD052-088C-4822-9135-79F85C88D43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818-42D7-8B7F-76D748DCF583}"/>
                </c:ext>
              </c:extLst>
            </c:dLbl>
            <c:dLbl>
              <c:idx val="3"/>
              <c:tx>
                <c:rich>
                  <a:bodyPr/>
                  <a:lstStyle/>
                  <a:p>
                    <a:fld id="{BD68DED3-82B2-40D4-9B32-BEB0BF6C076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818-42D7-8B7F-76D748DCF583}"/>
                </c:ext>
              </c:extLst>
            </c:dLbl>
            <c:dLbl>
              <c:idx val="4"/>
              <c:tx>
                <c:rich>
                  <a:bodyPr/>
                  <a:lstStyle/>
                  <a:p>
                    <a:fld id="{3D5E1641-E66D-4510-9431-6FD2C249353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818-42D7-8B7F-76D748DCF583}"/>
                </c:ext>
              </c:extLst>
            </c:dLbl>
            <c:dLbl>
              <c:idx val="5"/>
              <c:tx>
                <c:rich>
                  <a:bodyPr/>
                  <a:lstStyle/>
                  <a:p>
                    <a:fld id="{E6B990ED-E2CD-4660-903E-D48430E646D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818-42D7-8B7F-76D748DCF583}"/>
                </c:ext>
              </c:extLst>
            </c:dLbl>
            <c:dLbl>
              <c:idx val="6"/>
              <c:tx>
                <c:rich>
                  <a:bodyPr/>
                  <a:lstStyle/>
                  <a:p>
                    <a:fld id="{BE1E6AE8-ED27-4C77-ADA5-457E05D8A23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818-42D7-8B7F-76D748DCF583}"/>
                </c:ext>
              </c:extLst>
            </c:dLbl>
            <c:dLbl>
              <c:idx val="7"/>
              <c:tx>
                <c:rich>
                  <a:bodyPr/>
                  <a:lstStyle/>
                  <a:p>
                    <a:fld id="{064D10BC-1A48-4FC3-9588-E0B888017E7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818-42D7-8B7F-76D748DCF583}"/>
                </c:ext>
              </c:extLst>
            </c:dLbl>
            <c:dLbl>
              <c:idx val="8"/>
              <c:tx>
                <c:rich>
                  <a:bodyPr/>
                  <a:lstStyle/>
                  <a:p>
                    <a:fld id="{4688B262-CDC5-48C0-982F-E0B5E2D2713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818-42D7-8B7F-76D748DCF583}"/>
                </c:ext>
              </c:extLst>
            </c:dLbl>
            <c:dLbl>
              <c:idx val="9"/>
              <c:tx>
                <c:rich>
                  <a:bodyPr/>
                  <a:lstStyle/>
                  <a:p>
                    <a:fld id="{289865E1-1DEB-4865-A2A1-E61B0C74029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818-42D7-8B7F-76D748DCF583}"/>
                </c:ext>
              </c:extLst>
            </c:dLbl>
            <c:dLbl>
              <c:idx val="10"/>
              <c:tx>
                <c:rich>
                  <a:bodyPr/>
                  <a:lstStyle/>
                  <a:p>
                    <a:fld id="{D32E780D-1A9F-4B55-B309-C4FFC9480FA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818-42D7-8B7F-76D748DCF583}"/>
                </c:ext>
              </c:extLst>
            </c:dLbl>
            <c:dLbl>
              <c:idx val="11"/>
              <c:tx>
                <c:rich>
                  <a:bodyPr/>
                  <a:lstStyle/>
                  <a:p>
                    <a:fld id="{F7905DB8-4F18-4640-81DD-FC9E10C6CAA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818-42D7-8B7F-76D748DCF5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PivotTable_02!$I$7:$I$18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PivotTable_02!$I$7:$I$18</c:f>
              <c:numCache>
                <c:formatCode>[&gt;=1000000]"$"0.0,,"M";[&gt;=1000]"$"0.0,"K";0</c:formatCode>
                <c:ptCount val="12"/>
                <c:pt idx="0">
                  <c:v>444162.52000000014</c:v>
                </c:pt>
                <c:pt idx="1">
                  <c:v>423741.52000000037</c:v>
                </c:pt>
                <c:pt idx="2">
                  <c:v>468344.26999999949</c:v>
                </c:pt>
                <c:pt idx="3">
                  <c:v>448652.76000000007</c:v>
                </c:pt>
                <c:pt idx="4">
                  <c:v>480720.64000000001</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1"/>
          <c:extLst>
            <c:ext xmlns:c15="http://schemas.microsoft.com/office/drawing/2012/chart" uri="{02D57815-91ED-43cb-92C2-25804820EDAC}">
              <c15:datalabelsRange>
                <c15:f>PivotTable_02!$I$7:$I$18</c15:f>
                <c15:dlblRangeCache>
                  <c:ptCount val="12"/>
                  <c:pt idx="4">
                    <c:v>$480.7K</c:v>
                  </c:pt>
                  <c:pt idx="7">
                    <c:v>$485.8K</c:v>
                  </c:pt>
                </c15:dlblRangeCache>
              </c15:datalabelsRange>
            </c:ext>
            <c:ext xmlns:c16="http://schemas.microsoft.com/office/drawing/2014/chart" uri="{C3380CC4-5D6E-409C-BE32-E72D297353CC}">
              <c16:uniqueId val="{0000000C-1818-42D7-8B7F-76D748DCF583}"/>
            </c:ext>
          </c:extLst>
        </c:ser>
        <c:ser>
          <c:idx val="1"/>
          <c:order val="1"/>
          <c:tx>
            <c:strRef>
              <c:f>PivotTable_02!$I$7:$I$18</c:f>
              <c:strCache>
                <c:ptCount val="1"/>
                <c:pt idx="0">
                  <c:v>Total Target</c:v>
                </c:pt>
              </c:strCache>
            </c:strRef>
          </c:tx>
          <c:spPr>
            <a:ln w="28575" cap="rnd">
              <a:solidFill>
                <a:schemeClr val="bg1">
                  <a:lumMod val="65000"/>
                </a:schemeClr>
              </a:solidFill>
              <a:round/>
            </a:ln>
            <a:effectLst/>
          </c:spPr>
          <c:marker>
            <c:symbol val="none"/>
          </c:marker>
          <c:cat>
            <c:strRef>
              <c:f>PivotTable_02!$I$7:$I$18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PivotTable_02!$I$7:$I$18</c:f>
              <c:numCache>
                <c:formatCode>[&gt;=1000000]"$"0.0,,"M";[&gt;=1000]"$"0.0,"K";0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1818-42D7-8B7F-76D748DCF583}"/>
            </c:ext>
          </c:extLst>
        </c:ser>
        <c:dLbls>
          <c:showLegendKey val="0"/>
          <c:showVal val="0"/>
          <c:showCatName val="0"/>
          <c:showSerName val="0"/>
          <c:showPercent val="0"/>
          <c:showBubbleSize val="0"/>
        </c:dLbls>
        <c:marker val="1"/>
        <c:smooth val="0"/>
        <c:axId val="1236344191"/>
        <c:axId val="1236350431"/>
      </c:lineChart>
      <c:catAx>
        <c:axId val="123634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350431"/>
        <c:crosses val="autoZero"/>
        <c:auto val="1"/>
        <c:lblAlgn val="ctr"/>
        <c:lblOffset val="100"/>
        <c:noMultiLvlLbl val="0"/>
      </c:catAx>
      <c:valAx>
        <c:axId val="1236350431"/>
        <c:scaling>
          <c:orientation val="minMax"/>
        </c:scaling>
        <c:delete val="0"/>
        <c:axPos val="l"/>
        <c:numFmt formatCode="[&gt;=1000000]&quot;$&quot;0.0,,&quot;M&quot;;[&gt;=1000]&quot;$&quot;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3441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037037037037035E-2"/>
          <c:y val="0.32128514056224899"/>
          <c:w val="0.92592592592592593"/>
          <c:h val="0.59036144578313243"/>
        </c:manualLayout>
      </c:layout>
      <c:barChart>
        <c:barDir val="col"/>
        <c:grouping val="clustered"/>
        <c:varyColors val="0"/>
        <c:ser>
          <c:idx val="0"/>
          <c:order val="0"/>
          <c:tx>
            <c:strRef>
              <c:f>PivotTable_02!$L$6</c:f>
              <c:strCache>
                <c:ptCount val="1"/>
                <c:pt idx="0">
                  <c:v>Variance</c:v>
                </c:pt>
              </c:strCache>
            </c:strRef>
          </c:tx>
          <c:spPr>
            <a:solidFill>
              <a:srgbClr val="00B050"/>
            </a:solidFill>
            <a:ln>
              <a:noFill/>
            </a:ln>
            <a:effectLst/>
          </c:spPr>
          <c:invertIfNegative val="1"/>
          <c:dLbls>
            <c:dLbl>
              <c:idx val="0"/>
              <c:layout>
                <c:manualLayout>
                  <c:x val="1.0101010101010102E-2"/>
                  <c:y val="-7.3626994166862611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012-4329-9DA3-FDAEED3A387B}"/>
                </c:ext>
              </c:extLst>
            </c:dLbl>
            <c:dLbl>
              <c:idx val="4"/>
              <c:layout>
                <c:manualLayout>
                  <c:x val="2.0202020202020204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012-4329-9DA3-FDAEED3A387B}"/>
                </c:ext>
              </c:extLst>
            </c:dLbl>
            <c:dLbl>
              <c:idx val="5"/>
              <c:layout>
                <c:manualLayout>
                  <c:x val="2.6936026936026876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012-4329-9DA3-FDAEED3A387B}"/>
                </c:ext>
              </c:extLst>
            </c:dLbl>
            <c:dLbl>
              <c:idx val="10"/>
              <c:layout>
                <c:manualLayout>
                  <c:x val="3.7037037037037035E-2"/>
                  <c:y val="-9.2033742708578264E-18"/>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012-4329-9DA3-FDAEED3A387B}"/>
                </c:ext>
              </c:extLst>
            </c:dLbl>
            <c:spPr>
              <a:noFill/>
              <a:ln>
                <a:noFill/>
              </a:ln>
              <a:effectLst/>
            </c:spPr>
            <c:txPr>
              <a:bodyPr rot="0" spcFirstLastPara="1" vertOverflow="overflow" horzOverflow="overflow" vert="horz" wrap="square" lIns="0" tIns="0" rIns="91440" bIns="18288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PivotTable_02!$K$7:$K$18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PivotTable_02!$L$7:$L$18</c:f>
              <c:numCache>
                <c:formatCode>[Color10]0.0%;[Red]\-\ 0.0%</c:formatCode>
                <c:ptCount val="12"/>
                <c:pt idx="0">
                  <c:v>1.1662938853230749E-2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3012-4329-9DA3-FDAEED3A387B}"/>
            </c:ext>
          </c:extLst>
        </c:ser>
        <c:dLbls>
          <c:dLblPos val="outEnd"/>
          <c:showLegendKey val="0"/>
          <c:showVal val="1"/>
          <c:showCatName val="0"/>
          <c:showSerName val="0"/>
          <c:showPercent val="0"/>
          <c:showBubbleSize val="0"/>
        </c:dLbls>
        <c:gapWidth val="100"/>
        <c:overlap val="-27"/>
        <c:axId val="53251967"/>
        <c:axId val="53252383"/>
      </c:barChart>
      <c:catAx>
        <c:axId val="53251967"/>
        <c:scaling>
          <c:orientation val="minMax"/>
        </c:scaling>
        <c:delete val="1"/>
        <c:axPos val="b"/>
        <c:numFmt formatCode="General" sourceLinked="1"/>
        <c:majorTickMark val="none"/>
        <c:minorTickMark val="none"/>
        <c:tickLblPos val="nextTo"/>
        <c:crossAx val="53252383"/>
        <c:crosses val="autoZero"/>
        <c:auto val="1"/>
        <c:lblAlgn val="ctr"/>
        <c:lblOffset val="100"/>
        <c:noMultiLvlLbl val="0"/>
      </c:catAx>
      <c:valAx>
        <c:axId val="53252383"/>
        <c:scaling>
          <c:orientation val="minMax"/>
        </c:scaling>
        <c:delete val="1"/>
        <c:axPos val="l"/>
        <c:numFmt formatCode="[Color10]0.0%;[Red]\-\ 0.0%" sourceLinked="1"/>
        <c:majorTickMark val="none"/>
        <c:minorTickMark val="none"/>
        <c:tickLblPos val="nextTo"/>
        <c:crossAx val="53251967"/>
        <c:crosses val="autoZero"/>
        <c:crossBetween val="between"/>
      </c:valAx>
      <c:spPr>
        <a:noFill/>
        <a:ln w="22225">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24775876120618E-2"/>
          <c:y val="0.20083248181763538"/>
          <c:w val="0.91035044824775879"/>
          <c:h val="0.68340245637234276"/>
        </c:manualLayout>
      </c:layout>
      <c:barChart>
        <c:barDir val="col"/>
        <c:grouping val="clustered"/>
        <c:varyColors val="0"/>
        <c:ser>
          <c:idx val="0"/>
          <c:order val="0"/>
          <c:tx>
            <c:strRef>
              <c:f>PivotTable_02!$H$38</c:f>
              <c:strCache>
                <c:ptCount val="1"/>
                <c:pt idx="0">
                  <c:v>total revenue</c:v>
                </c:pt>
              </c:strCache>
            </c:strRef>
          </c:tx>
          <c:spPr>
            <a:solidFill>
              <a:srgbClr val="002060"/>
            </a:solidFill>
            <a:ln>
              <a:noFill/>
            </a:ln>
            <a:effectLst/>
          </c:spPr>
          <c:invertIfNegative val="0"/>
          <c:dLbls>
            <c:dLbl>
              <c:idx val="0"/>
              <c:layout>
                <c:manualLayout>
                  <c:x val="4.0749796251018742E-3"/>
                  <c:y val="-4.9937578027465665E-2"/>
                </c:manualLayout>
              </c:layout>
              <c:tx>
                <c:rich>
                  <a:bodyPr/>
                  <a:lstStyle/>
                  <a:p>
                    <a:fld id="{6893A23D-F112-4C33-AF45-8B50CA835493}" type="CELLRANGE">
                      <a:rPr lang="en-US"/>
                      <a:pPr/>
                      <a:t>[CELLRANGE]</a:t>
                    </a:fld>
                    <a:endParaRPr lang="en-US" baseline="0"/>
                  </a:p>
                  <a:p>
                    <a:fld id="{380263B8-42B2-4A95-9A43-7CF0922B77D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9BC4-400D-9E5D-0E73427EEECE}"/>
                </c:ext>
              </c:extLst>
            </c:dLbl>
            <c:dLbl>
              <c:idx val="1"/>
              <c:layout>
                <c:manualLayout>
                  <c:x val="-3.7353548385388731E-17"/>
                  <c:y val="-3.1210986267166042E-2"/>
                </c:manualLayout>
              </c:layout>
              <c:tx>
                <c:rich>
                  <a:bodyPr/>
                  <a:lstStyle/>
                  <a:p>
                    <a:fld id="{A0B5B8B5-E69B-4638-B97C-F7819C3BB3B8}" type="CELLRANGE">
                      <a:rPr lang="en-US"/>
                      <a:pPr/>
                      <a:t>[CELLRANGE]</a:t>
                    </a:fld>
                    <a:endParaRPr lang="en-US" baseline="0"/>
                  </a:p>
                  <a:p>
                    <a:fld id="{2959A1E5-27F1-48D2-AF9D-06BD7C73ABD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9BC4-400D-9E5D-0E73427EEECE}"/>
                </c:ext>
              </c:extLst>
            </c:dLbl>
            <c:dLbl>
              <c:idx val="2"/>
              <c:layout>
                <c:manualLayout>
                  <c:x val="-7.4707096770777462E-17"/>
                  <c:y val="-3.1210986267166042E-2"/>
                </c:manualLayout>
              </c:layout>
              <c:tx>
                <c:rich>
                  <a:bodyPr/>
                  <a:lstStyle/>
                  <a:p>
                    <a:fld id="{9D30CAE4-1245-43AF-B588-A308D075B369}" type="CELLRANGE">
                      <a:rPr lang="en-US"/>
                      <a:pPr/>
                      <a:t>[CELLRANGE]</a:t>
                    </a:fld>
                    <a:endParaRPr lang="en-US" baseline="0"/>
                  </a:p>
                  <a:p>
                    <a:fld id="{A36C2883-54AB-430B-9B13-FF5A1DA9CBB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9BC4-400D-9E5D-0E73427EEECE}"/>
                </c:ext>
              </c:extLst>
            </c:dLbl>
            <c:dLbl>
              <c:idx val="3"/>
              <c:layout>
                <c:manualLayout>
                  <c:x val="0"/>
                  <c:y val="-3.1210986267166056E-2"/>
                </c:manualLayout>
              </c:layout>
              <c:tx>
                <c:rich>
                  <a:bodyPr/>
                  <a:lstStyle/>
                  <a:p>
                    <a:fld id="{3D1B1F20-570D-4C7E-B5BD-E90D433B0717}" type="CELLRANGE">
                      <a:rPr lang="en-US"/>
                      <a:pPr/>
                      <a:t>[CELLRANGE]</a:t>
                    </a:fld>
                    <a:endParaRPr lang="en-US" baseline="0"/>
                  </a:p>
                  <a:p>
                    <a:fld id="{01FDE165-E4E0-416A-A502-53396A43C36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9BC4-400D-9E5D-0E73427EEECE}"/>
                </c:ext>
              </c:extLst>
            </c:dLbl>
            <c:spPr>
              <a:noFill/>
              <a:ln>
                <a:noFill/>
              </a:ln>
              <a:effectLst/>
            </c:spPr>
            <c:txPr>
              <a:bodyPr rot="0" spcFirstLastPara="1" vertOverflow="ellipsis" vert="horz" wrap="square" lIns="38100" tIns="0" rIns="38100" bIns="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cat>
            <c:strRef>
              <c:f>PivotTable_02!$G$39:$G$42</c:f>
              <c:strCache>
                <c:ptCount val="4"/>
                <c:pt idx="0">
                  <c:v>Q-1</c:v>
                </c:pt>
                <c:pt idx="1">
                  <c:v>Q-2</c:v>
                </c:pt>
                <c:pt idx="2">
                  <c:v>Q-3</c:v>
                </c:pt>
                <c:pt idx="3">
                  <c:v>Q-4</c:v>
                </c:pt>
              </c:strCache>
            </c:strRef>
          </c:cat>
          <c:val>
            <c:numRef>
              <c:f>PivotTable_02!$H$39:$H$42</c:f>
              <c:numCache>
                <c:formatCode>[&gt;=1000000]"$"0.00,,"M";[&gt;=1000]"$"0.0,"K";0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PivotTable_02!$I$33:$I$36</c15:f>
                <c15:dlblRangeCache>
                  <c:ptCount val="4"/>
                  <c:pt idx="1">
                    <c:v>3.64%</c:v>
                  </c:pt>
                  <c:pt idx="2">
                    <c:v>-1.58%</c:v>
                  </c:pt>
                  <c:pt idx="3">
                    <c:v>-0.01%</c:v>
                  </c:pt>
                </c15:dlblRangeCache>
              </c15:datalabelsRange>
            </c:ext>
            <c:ext xmlns:c16="http://schemas.microsoft.com/office/drawing/2014/chart" uri="{C3380CC4-5D6E-409C-BE32-E72D297353CC}">
              <c16:uniqueId val="{00000004-9BC4-400D-9E5D-0E73427EEECE}"/>
            </c:ext>
          </c:extLst>
        </c:ser>
        <c:ser>
          <c:idx val="1"/>
          <c:order val="1"/>
          <c:tx>
            <c:strRef>
              <c:f>PivotTable_02!$I$38</c:f>
              <c:strCache>
                <c:ptCount val="1"/>
                <c:pt idx="0">
                  <c:v>highlight</c:v>
                </c:pt>
              </c:strCache>
            </c:strRef>
          </c:tx>
          <c:spPr>
            <a:solidFill>
              <a:srgbClr val="00B0F0"/>
            </a:solidFill>
            <a:ln>
              <a:noFill/>
            </a:ln>
            <a:effectLst/>
          </c:spPr>
          <c:invertIfNegative val="0"/>
          <c:val>
            <c:numRef>
              <c:f>PivotTable_02!$I$39:$I$42</c:f>
              <c:numCache>
                <c:formatCode>[&gt;=1000000]"$"0.00,,"M";[&gt;=1000]"$"0.0,"K";0</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9BC4-400D-9E5D-0E73427EEECE}"/>
            </c:ext>
          </c:extLst>
        </c:ser>
        <c:dLbls>
          <c:showLegendKey val="0"/>
          <c:showVal val="0"/>
          <c:showCatName val="0"/>
          <c:showSerName val="0"/>
          <c:showPercent val="0"/>
          <c:showBubbleSize val="0"/>
        </c:dLbls>
        <c:gapWidth val="200"/>
        <c:overlap val="100"/>
        <c:axId val="1253226480"/>
        <c:axId val="1253227312"/>
      </c:barChart>
      <c:lineChart>
        <c:grouping val="standard"/>
        <c:varyColors val="0"/>
        <c:ser>
          <c:idx val="2"/>
          <c:order val="2"/>
          <c:tx>
            <c:strRef>
              <c:f>PivotTable_02!$J$38</c:f>
              <c:strCache>
                <c:ptCount val="1"/>
                <c:pt idx="0">
                  <c:v>average</c:v>
                </c:pt>
              </c:strCache>
            </c:strRef>
          </c:tx>
          <c:spPr>
            <a:ln w="22225" cap="rnd">
              <a:noFill/>
              <a:prstDash val="solid"/>
              <a:round/>
            </a:ln>
            <a:effectLst/>
          </c:spPr>
          <c:marker>
            <c:symbol val="dash"/>
            <c:size val="25"/>
            <c:spPr>
              <a:solidFill>
                <a:srgbClr val="FF0000">
                  <a:alpha val="62000"/>
                </a:srgbClr>
              </a:solidFill>
              <a:ln>
                <a:noFill/>
              </a:ln>
            </c:spPr>
          </c:marker>
          <c:val>
            <c:numRef>
              <c:f>PivotTable_02!$J$39:$J$42</c:f>
              <c:numCache>
                <c:formatCode>[&gt;=1000000]"$"0.00,,"M";[&gt;=1000]"$"0.0,"K";0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9BC4-400D-9E5D-0E73427EEECE}"/>
            </c:ext>
          </c:extLst>
        </c:ser>
        <c:dLbls>
          <c:showLegendKey val="0"/>
          <c:showVal val="0"/>
          <c:showCatName val="0"/>
          <c:showSerName val="0"/>
          <c:showPercent val="0"/>
          <c:showBubbleSize val="0"/>
        </c:dLbls>
        <c:marker val="1"/>
        <c:smooth val="0"/>
        <c:axId val="1253226480"/>
        <c:axId val="1253227312"/>
      </c:lineChart>
      <c:catAx>
        <c:axId val="12532264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253227312"/>
        <c:crosses val="autoZero"/>
        <c:auto val="1"/>
        <c:lblAlgn val="ctr"/>
        <c:lblOffset val="100"/>
        <c:noMultiLvlLbl val="0"/>
      </c:catAx>
      <c:valAx>
        <c:axId val="1253227312"/>
        <c:scaling>
          <c:orientation val="minMax"/>
        </c:scaling>
        <c:delete val="1"/>
        <c:axPos val="l"/>
        <c:numFmt formatCode="[&gt;=1000000]&quot;$&quot;0.00,,&quot;M&quot;;[&gt;=1000]&quot;$&quot;0.0,&quot;K&quot;;0" sourceLinked="1"/>
        <c:majorTickMark val="out"/>
        <c:minorTickMark val="none"/>
        <c:tickLblPos val="nextTo"/>
        <c:crossAx val="1253226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24775876120618E-2"/>
          <c:y val="0.11805930975046028"/>
          <c:w val="0.91472485722749219"/>
          <c:h val="0.70456967132839743"/>
        </c:manualLayout>
      </c:layout>
      <c:barChart>
        <c:barDir val="col"/>
        <c:grouping val="clustered"/>
        <c:varyColors val="0"/>
        <c:ser>
          <c:idx val="0"/>
          <c:order val="0"/>
          <c:tx>
            <c:strRef>
              <c:f>PivotTable_02!$O$41</c:f>
              <c:strCache>
                <c:ptCount val="1"/>
                <c:pt idx="0">
                  <c:v>Total Revenue</c:v>
                </c:pt>
              </c:strCache>
            </c:strRef>
          </c:tx>
          <c:spPr>
            <a:solidFill>
              <a:srgbClr val="002060"/>
            </a:solidFill>
            <a:ln>
              <a:noFill/>
            </a:ln>
            <a:effectLst/>
          </c:spPr>
          <c:invertIfNegative val="0"/>
          <c:dLbls>
            <c:dLbl>
              <c:idx val="0"/>
              <c:layout>
                <c:manualLayout>
                  <c:x val="4.0749796251018742E-3"/>
                  <c:y val="-4.9937578027465665E-2"/>
                </c:manualLayout>
              </c:layout>
              <c:tx>
                <c:rich>
                  <a:bodyPr/>
                  <a:lstStyle/>
                  <a:p>
                    <a:fld id="{6893A23D-F112-4C33-AF45-8B50CA835493}" type="CELLRANGE">
                      <a:rPr lang="en-US"/>
                      <a:pPr/>
                      <a:t>[CELLRANGE]</a:t>
                    </a:fld>
                    <a:endParaRPr lang="en-US" baseline="0"/>
                  </a:p>
                  <a:p>
                    <a:fld id="{380263B8-42B2-4A95-9A43-7CF0922B77D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1-F84E-4DD5-A173-7F27A05C063C}"/>
                </c:ext>
              </c:extLst>
            </c:dLbl>
            <c:dLbl>
              <c:idx val="1"/>
              <c:layout>
                <c:manualLayout>
                  <c:x val="-3.7353548385388731E-17"/>
                  <c:y val="-3.1210986267166042E-2"/>
                </c:manualLayout>
              </c:layout>
              <c:tx>
                <c:rich>
                  <a:bodyPr/>
                  <a:lstStyle/>
                  <a:p>
                    <a:fld id="{A0B5B8B5-E69B-4638-B97C-F7819C3BB3B8}" type="CELLRANGE">
                      <a:rPr lang="en-US"/>
                      <a:pPr/>
                      <a:t>[CELLRANGE]</a:t>
                    </a:fld>
                    <a:endParaRPr lang="en-US" baseline="0"/>
                  </a:p>
                  <a:p>
                    <a:fld id="{2959A1E5-27F1-48D2-AF9D-06BD7C73ABD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2-F84E-4DD5-A173-7F27A05C063C}"/>
                </c:ext>
              </c:extLst>
            </c:dLbl>
            <c:dLbl>
              <c:idx val="2"/>
              <c:layout>
                <c:manualLayout>
                  <c:x val="-7.4707096770777462E-17"/>
                  <c:y val="-3.1210986267166042E-2"/>
                </c:manualLayout>
              </c:layout>
              <c:tx>
                <c:rich>
                  <a:bodyPr/>
                  <a:lstStyle/>
                  <a:p>
                    <a:fld id="{9D30CAE4-1245-43AF-B588-A308D075B369}" type="CELLRANGE">
                      <a:rPr lang="en-US"/>
                      <a:pPr/>
                      <a:t>[CELLRANGE]</a:t>
                    </a:fld>
                    <a:endParaRPr lang="en-US" baseline="0"/>
                  </a:p>
                  <a:p>
                    <a:fld id="{A36C2883-54AB-430B-9B13-FF5A1DA9CBB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3-F84E-4DD5-A173-7F27A05C063C}"/>
                </c:ext>
              </c:extLst>
            </c:dLbl>
            <c:dLbl>
              <c:idx val="3"/>
              <c:layout>
                <c:manualLayout>
                  <c:x val="0"/>
                  <c:y val="-3.1210986267166056E-2"/>
                </c:manualLayout>
              </c:layout>
              <c:tx>
                <c:rich>
                  <a:bodyPr/>
                  <a:lstStyle/>
                  <a:p>
                    <a:fld id="{3D1B1F20-570D-4C7E-B5BD-E90D433B0717}" type="CELLRANGE">
                      <a:rPr lang="en-US"/>
                      <a:pPr/>
                      <a:t>[CELLRANGE]</a:t>
                    </a:fld>
                    <a:endParaRPr lang="en-US" baseline="0"/>
                  </a:p>
                  <a:p>
                    <a:fld id="{01FDE165-E4E0-416A-A502-53396A43C36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4-F84E-4DD5-A173-7F27A05C063C}"/>
                </c:ext>
              </c:extLst>
            </c:dLbl>
            <c:dLbl>
              <c:idx val="4"/>
              <c:tx>
                <c:rich>
                  <a:bodyPr/>
                  <a:lstStyle/>
                  <a:p>
                    <a:fld id="{FB9E5D7D-FC3B-4432-B0D4-D8E1A34C53C2}"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84E-4DD5-A173-7F27A05C063C}"/>
                </c:ext>
              </c:extLst>
            </c:dLbl>
            <c:dLbl>
              <c:idx val="5"/>
              <c:tx>
                <c:rich>
                  <a:bodyPr/>
                  <a:lstStyle/>
                  <a:p>
                    <a:fld id="{E9FE77F6-FDF5-44DA-BF24-1CFA70D2DA7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84E-4DD5-A173-7F27A05C063C}"/>
                </c:ext>
              </c:extLst>
            </c:dLbl>
            <c:dLbl>
              <c:idx val="6"/>
              <c:tx>
                <c:rich>
                  <a:bodyPr/>
                  <a:lstStyle/>
                  <a:p>
                    <a:fld id="{7E6E31FC-2647-4CBC-B878-20EC6E54258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84E-4DD5-A173-7F27A05C063C}"/>
                </c:ext>
              </c:extLst>
            </c:dLbl>
            <c:spPr>
              <a:noFill/>
              <a:ln>
                <a:noFill/>
              </a:ln>
              <a:effectLst/>
            </c:spPr>
            <c:txPr>
              <a:bodyPr rot="0" spcFirstLastPara="1" vertOverflow="ellipsis" horzOverflow="clip" vert="horz" wrap="square" lIns="38100" tIns="0" rIns="38100" bIns="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cat>
            <c:strRef>
              <c:f>PivotTable_02!$N$42:$N$48</c:f>
              <c:strCache>
                <c:ptCount val="7"/>
                <c:pt idx="0">
                  <c:v>Sun</c:v>
                </c:pt>
                <c:pt idx="1">
                  <c:v>Mon</c:v>
                </c:pt>
                <c:pt idx="2">
                  <c:v>Tue</c:v>
                </c:pt>
                <c:pt idx="3">
                  <c:v>Wed</c:v>
                </c:pt>
                <c:pt idx="4">
                  <c:v>Thu</c:v>
                </c:pt>
                <c:pt idx="5">
                  <c:v>Fri</c:v>
                </c:pt>
                <c:pt idx="6">
                  <c:v>Sat</c:v>
                </c:pt>
              </c:strCache>
            </c:strRef>
          </c:cat>
          <c:val>
            <c:numRef>
              <c:f>PivotTable_02!$O$42:$O$48</c:f>
              <c:numCache>
                <c:formatCode>[&gt;=1000000]"$"0.0,,"M";[&gt;=1000]"$"0.0,"K";0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PivotTable_02!$I$33:$I$36</c15:f>
                <c15:dlblRangeCache>
                  <c:ptCount val="4"/>
                  <c:pt idx="1">
                    <c:v>3.64%</c:v>
                  </c:pt>
                  <c:pt idx="2">
                    <c:v>-1.58%</c:v>
                  </c:pt>
                  <c:pt idx="3">
                    <c:v>-0.01%</c:v>
                  </c:pt>
                </c15:dlblRangeCache>
              </c15:datalabelsRange>
            </c:ext>
            <c:ext xmlns:c16="http://schemas.microsoft.com/office/drawing/2014/chart" uri="{C3380CC4-5D6E-409C-BE32-E72D297353CC}">
              <c16:uniqueId val="{00000015-F84E-4DD5-A173-7F27A05C063C}"/>
            </c:ext>
          </c:extLst>
        </c:ser>
        <c:ser>
          <c:idx val="1"/>
          <c:order val="1"/>
          <c:tx>
            <c:strRef>
              <c:f>PivotTable_02!$P$41</c:f>
              <c:strCache>
                <c:ptCount val="1"/>
                <c:pt idx="0">
                  <c:v>highlight</c:v>
                </c:pt>
              </c:strCache>
            </c:strRef>
          </c:tx>
          <c:spPr>
            <a:solidFill>
              <a:srgbClr val="00B0F0"/>
            </a:solidFill>
            <a:ln>
              <a:noFill/>
            </a:ln>
            <a:effectLst/>
          </c:spPr>
          <c:invertIfNegative val="0"/>
          <c:val>
            <c:numRef>
              <c:f>PivotTable_02!$P$42:$P$48</c:f>
              <c:numCache>
                <c:formatCode>[&gt;=1000000]"$"0.0,,"M";[&gt;=1000]"$"0.0,"K";0</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17-F84E-4DD5-A173-7F27A05C063C}"/>
            </c:ext>
          </c:extLst>
        </c:ser>
        <c:dLbls>
          <c:showLegendKey val="0"/>
          <c:showVal val="0"/>
          <c:showCatName val="0"/>
          <c:showSerName val="0"/>
          <c:showPercent val="0"/>
          <c:showBubbleSize val="0"/>
        </c:dLbls>
        <c:gapWidth val="200"/>
        <c:overlap val="100"/>
        <c:axId val="1253226480"/>
        <c:axId val="1253227312"/>
      </c:barChart>
      <c:lineChart>
        <c:grouping val="standard"/>
        <c:varyColors val="0"/>
        <c:ser>
          <c:idx val="2"/>
          <c:order val="2"/>
          <c:tx>
            <c:strRef>
              <c:f>PivotTable_02!$Q$41</c:f>
              <c:strCache>
                <c:ptCount val="1"/>
                <c:pt idx="0">
                  <c:v>average</c:v>
                </c:pt>
              </c:strCache>
            </c:strRef>
          </c:tx>
          <c:spPr>
            <a:ln w="22225" cap="rnd">
              <a:noFill/>
              <a:prstDash val="solid"/>
              <a:round/>
            </a:ln>
            <a:effectLst/>
          </c:spPr>
          <c:marker>
            <c:symbol val="dash"/>
            <c:size val="25"/>
            <c:spPr>
              <a:solidFill>
                <a:srgbClr val="FF0000">
                  <a:alpha val="56000"/>
                </a:srgbClr>
              </a:solidFill>
              <a:ln>
                <a:noFill/>
              </a:ln>
            </c:spPr>
          </c:marker>
          <c:val>
            <c:numRef>
              <c:f>PivotTable_02!$Q$42:$Q$48</c:f>
              <c:numCache>
                <c:formatCode>[&gt;=1000000]"$"0.0,,"M";[&gt;=1000]"$"0.0,"K";0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19-F84E-4DD5-A173-7F27A05C063C}"/>
            </c:ext>
          </c:extLst>
        </c:ser>
        <c:dLbls>
          <c:showLegendKey val="0"/>
          <c:showVal val="0"/>
          <c:showCatName val="0"/>
          <c:showSerName val="0"/>
          <c:showPercent val="0"/>
          <c:showBubbleSize val="0"/>
        </c:dLbls>
        <c:marker val="1"/>
        <c:smooth val="0"/>
        <c:axId val="1253226480"/>
        <c:axId val="1253227312"/>
      </c:lineChart>
      <c:catAx>
        <c:axId val="12532264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253227312"/>
        <c:crosses val="autoZero"/>
        <c:auto val="1"/>
        <c:lblAlgn val="ctr"/>
        <c:lblOffset val="100"/>
        <c:noMultiLvlLbl val="0"/>
      </c:catAx>
      <c:valAx>
        <c:axId val="1253227312"/>
        <c:scaling>
          <c:orientation val="minMax"/>
        </c:scaling>
        <c:delete val="1"/>
        <c:axPos val="l"/>
        <c:numFmt formatCode="[&gt;=1000000]&quot;$&quot;0.0,,&quot;M&quot;;[&gt;=1000]&quot;$&quot;0.0,&quot;K&quot;;0" sourceLinked="1"/>
        <c:majorTickMark val="out"/>
        <c:minorTickMark val="none"/>
        <c:tickLblPos val="nextTo"/>
        <c:crossAx val="1253226480"/>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PivotTable_03!$AR$8"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26" fmlaLink="PivotTable_03!$I$7" fmlaRange="PivotTable_03!$L$6:$L$7" noThreeD="1" sel="2" val="0"/>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hyperlink" Target="#Store_Dashboard!A1"/><Relationship Id="rId3" Type="http://schemas.openxmlformats.org/officeDocument/2006/relationships/image" Target="../media/image2.png"/><Relationship Id="rId7" Type="http://schemas.openxmlformats.org/officeDocument/2006/relationships/chart" Target="../charts/chart3.xml"/><Relationship Id="rId12" Type="http://schemas.openxmlformats.org/officeDocument/2006/relationships/hyperlink" Target="#TimeFrame_Dashboard!A1"/><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image" Target="../media/image4.png"/><Relationship Id="rId10" Type="http://schemas.openxmlformats.org/officeDocument/2006/relationships/chart" Target="../charts/chart6.xml"/><Relationship Id="rId4" Type="http://schemas.openxmlformats.org/officeDocument/2006/relationships/image" Target="../media/image3.png"/><Relationship Id="rId9" Type="http://schemas.openxmlformats.org/officeDocument/2006/relationships/chart" Target="../charts/chart5.xml"/><Relationship Id="rId14" Type="http://schemas.openxmlformats.org/officeDocument/2006/relationships/hyperlink" Target="#Profit_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1.png"/><Relationship Id="rId7" Type="http://schemas.openxmlformats.org/officeDocument/2006/relationships/image" Target="../media/image11.png"/><Relationship Id="rId12" Type="http://schemas.openxmlformats.org/officeDocument/2006/relationships/image" Target="../media/image16.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10.svg"/><Relationship Id="rId11" Type="http://schemas.openxmlformats.org/officeDocument/2006/relationships/image" Target="../media/image15.png"/><Relationship Id="rId5" Type="http://schemas.openxmlformats.org/officeDocument/2006/relationships/image" Target="../media/image9.png"/><Relationship Id="rId10" Type="http://schemas.openxmlformats.org/officeDocument/2006/relationships/image" Target="../media/image14.svg"/><Relationship Id="rId4" Type="http://schemas.openxmlformats.org/officeDocument/2006/relationships/image" Target="../media/image4.png"/><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8" Type="http://schemas.openxmlformats.org/officeDocument/2006/relationships/hyperlink" Target="#TimeFrame_Dashboard!A1"/><Relationship Id="rId3" Type="http://schemas.openxmlformats.org/officeDocument/2006/relationships/image" Target="../media/image17.emf"/><Relationship Id="rId7" Type="http://schemas.openxmlformats.org/officeDocument/2006/relationships/chart" Target="../charts/chart11.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0.xml"/><Relationship Id="rId5" Type="http://schemas.openxmlformats.org/officeDocument/2006/relationships/image" Target="../media/image19.emf"/><Relationship Id="rId10" Type="http://schemas.openxmlformats.org/officeDocument/2006/relationships/hyperlink" Target="#Profit_Dashboard!A1"/><Relationship Id="rId4" Type="http://schemas.openxmlformats.org/officeDocument/2006/relationships/image" Target="../media/image18.emf"/><Relationship Id="rId9" Type="http://schemas.openxmlformats.org/officeDocument/2006/relationships/hyperlink" Target="#Store_Dashboard!A1"/></Relationships>
</file>

<file path=xl/drawings/_rels/drawing4.x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png"/><Relationship Id="rId1" Type="http://schemas.microsoft.com/office/2011/relationships/webextension" Target="../webextensions/webextension1.xml"/><Relationship Id="rId6" Type="http://schemas.openxmlformats.org/officeDocument/2006/relationships/hyperlink" Target="#Profit_Dashboard!A1"/><Relationship Id="rId5" Type="http://schemas.openxmlformats.org/officeDocument/2006/relationships/hyperlink" Target="#Store_Dashboard!A1"/><Relationship Id="rId4" Type="http://schemas.openxmlformats.org/officeDocument/2006/relationships/hyperlink" Target="#TimeFrame_Dashboard!A1"/></Relationships>
</file>

<file path=xl/drawings/_rels/vmlDrawing2.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18</xdr:col>
      <xdr:colOff>99060</xdr:colOff>
      <xdr:row>42</xdr:row>
      <xdr:rowOff>7620</xdr:rowOff>
    </xdr:from>
    <xdr:to>
      <xdr:col>20</xdr:col>
      <xdr:colOff>312420</xdr:colOff>
      <xdr:row>44</xdr:row>
      <xdr:rowOff>144780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11071860" y="5311140"/>
          <a:ext cx="1432560" cy="5029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396240</xdr:colOff>
          <xdr:row>24</xdr:row>
          <xdr:rowOff>53340</xdr:rowOff>
        </xdr:from>
        <xdr:to>
          <xdr:col>20</xdr:col>
          <xdr:colOff>495300</xdr:colOff>
          <xdr:row>26</xdr:row>
          <xdr:rowOff>137160</xdr:rowOff>
        </xdr:to>
        <xdr:sp macro="" textlink="">
          <xdr:nvSpPr>
            <xdr:cNvPr id="8213" name="Group Box 21"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18</xdr:col>
      <xdr:colOff>358140</xdr:colOff>
      <xdr:row>0</xdr:row>
      <xdr:rowOff>0</xdr:rowOff>
    </xdr:from>
    <xdr:to>
      <xdr:col>27</xdr:col>
      <xdr:colOff>510540</xdr:colOff>
      <xdr:row>54</xdr:row>
      <xdr:rowOff>60960</xdr:rowOff>
    </xdr:to>
    <xdr:grpSp>
      <xdr:nvGrpSpPr>
        <xdr:cNvPr id="25" name="Group 24">
          <a:extLst>
            <a:ext uri="{FF2B5EF4-FFF2-40B4-BE49-F238E27FC236}">
              <a16:creationId xmlns:a16="http://schemas.microsoft.com/office/drawing/2014/main" id="{00000000-0008-0000-0000-000019000000}"/>
            </a:ext>
          </a:extLst>
        </xdr:cNvPr>
        <xdr:cNvGrpSpPr/>
      </xdr:nvGrpSpPr>
      <xdr:grpSpPr>
        <a:xfrm>
          <a:off x="11330940" y="0"/>
          <a:ext cx="5638800" cy="7559040"/>
          <a:chOff x="11330940" y="0"/>
          <a:chExt cx="5638800" cy="7559040"/>
        </a:xfrm>
      </xdr:grpSpPr>
      <xdr:sp macro="" textlink="">
        <xdr:nvSpPr>
          <xdr:cNvPr id="2" name="Moon 1">
            <a:extLst>
              <a:ext uri="{FF2B5EF4-FFF2-40B4-BE49-F238E27FC236}">
                <a16:creationId xmlns:a16="http://schemas.microsoft.com/office/drawing/2014/main" id="{00000000-0008-0000-0000-000002000000}"/>
              </a:ext>
            </a:extLst>
          </xdr:cNvPr>
          <xdr:cNvSpPr/>
        </xdr:nvSpPr>
        <xdr:spPr>
          <a:xfrm flipH="1">
            <a:off x="11330940" y="7620"/>
            <a:ext cx="4517136" cy="7543800"/>
          </a:xfrm>
          <a:prstGeom prst="moon">
            <a:avLst>
              <a:gd name="adj" fmla="val 59111"/>
            </a:avLst>
          </a:prstGeom>
          <a:solidFill>
            <a:srgbClr val="98DE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000-000003000000}"/>
              </a:ext>
            </a:extLst>
          </xdr:cNvPr>
          <xdr:cNvSpPr/>
        </xdr:nvSpPr>
        <xdr:spPr>
          <a:xfrm>
            <a:off x="11727180" y="0"/>
            <a:ext cx="5242560" cy="243840"/>
          </a:xfrm>
          <a:prstGeom prst="rect">
            <a:avLst/>
          </a:prstGeom>
          <a:solidFill>
            <a:srgbClr val="E7E7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Moon 3">
            <a:extLst>
              <a:ext uri="{FF2B5EF4-FFF2-40B4-BE49-F238E27FC236}">
                <a16:creationId xmlns:a16="http://schemas.microsoft.com/office/drawing/2014/main" id="{00000000-0008-0000-0000-000004000000}"/>
              </a:ext>
            </a:extLst>
          </xdr:cNvPr>
          <xdr:cNvSpPr/>
        </xdr:nvSpPr>
        <xdr:spPr>
          <a:xfrm flipH="1">
            <a:off x="11376660" y="22860"/>
            <a:ext cx="4517136" cy="7536180"/>
          </a:xfrm>
          <a:prstGeom prst="moon">
            <a:avLst>
              <a:gd name="adj" fmla="val 59111"/>
            </a:avLst>
          </a:prstGeom>
          <a:solidFill>
            <a:srgbClr val="E7E7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000-000005000000}"/>
              </a:ext>
            </a:extLst>
          </xdr:cNvPr>
          <xdr:cNvSpPr/>
        </xdr:nvSpPr>
        <xdr:spPr>
          <a:xfrm>
            <a:off x="12626340" y="152400"/>
            <a:ext cx="4312920" cy="1165860"/>
          </a:xfrm>
          <a:prstGeom prst="rect">
            <a:avLst/>
          </a:prstGeom>
          <a:solidFill>
            <a:srgbClr val="E7E7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411480</xdr:colOff>
      <xdr:row>14</xdr:row>
      <xdr:rowOff>22860</xdr:rowOff>
    </xdr:from>
    <xdr:to>
      <xdr:col>18</xdr:col>
      <xdr:colOff>579120</xdr:colOff>
      <xdr:row>16</xdr:row>
      <xdr:rowOff>106680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411480" y="205740"/>
          <a:ext cx="11140440" cy="449580"/>
        </a:xfrm>
        <a:prstGeom prst="rect">
          <a:avLst/>
        </a:prstGeom>
        <a:gradFill flip="none" rotWithShape="1">
          <a:gsLst>
            <a:gs pos="0">
              <a:srgbClr val="F6F6F6"/>
            </a:gs>
            <a:gs pos="50000">
              <a:schemeClr val="bg1"/>
            </a:gs>
            <a:gs pos="100000">
              <a:srgbClr val="F6F6F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22860</xdr:colOff>
      <xdr:row>20</xdr:row>
      <xdr:rowOff>144780</xdr:rowOff>
    </xdr:from>
    <xdr:to>
      <xdr:col>15</xdr:col>
      <xdr:colOff>38100</xdr:colOff>
      <xdr:row>34</xdr:row>
      <xdr:rowOff>106680</xdr:rowOff>
    </xdr:to>
    <xdr:sp macro="" textlink="">
      <xdr:nvSpPr>
        <xdr:cNvPr id="28" name="Rectangle 27">
          <a:extLst>
            <a:ext uri="{FF2B5EF4-FFF2-40B4-BE49-F238E27FC236}">
              <a16:creationId xmlns:a16="http://schemas.microsoft.com/office/drawing/2014/main" id="{00000000-0008-0000-0000-00001C000000}"/>
            </a:ext>
          </a:extLst>
        </xdr:cNvPr>
        <xdr:cNvSpPr/>
      </xdr:nvSpPr>
      <xdr:spPr>
        <a:xfrm>
          <a:off x="5509260" y="1424940"/>
          <a:ext cx="3672840" cy="2522220"/>
        </a:xfrm>
        <a:prstGeom prst="rect">
          <a:avLst/>
        </a:prstGeom>
        <a:solidFill>
          <a:schemeClr val="bg1"/>
        </a:solidFill>
        <a:ln>
          <a:noFill/>
        </a:ln>
        <a:effectLst>
          <a:outerShdw blurRad="63500" sx="103000" sy="103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190500</xdr:colOff>
      <xdr:row>20</xdr:row>
      <xdr:rowOff>144780</xdr:rowOff>
    </xdr:from>
    <xdr:to>
      <xdr:col>8</xdr:col>
      <xdr:colOff>396240</xdr:colOff>
      <xdr:row>34</xdr:row>
      <xdr:rowOff>106680</xdr:rowOff>
    </xdr:to>
    <xdr:sp macro="" textlink="">
      <xdr:nvSpPr>
        <xdr:cNvPr id="39" name="Rectangle 38">
          <a:extLst>
            <a:ext uri="{FF2B5EF4-FFF2-40B4-BE49-F238E27FC236}">
              <a16:creationId xmlns:a16="http://schemas.microsoft.com/office/drawing/2014/main" id="{00000000-0008-0000-0000-000027000000}"/>
            </a:ext>
          </a:extLst>
        </xdr:cNvPr>
        <xdr:cNvSpPr/>
      </xdr:nvSpPr>
      <xdr:spPr>
        <a:xfrm>
          <a:off x="3238500" y="1424940"/>
          <a:ext cx="2034540" cy="2522220"/>
        </a:xfrm>
        <a:prstGeom prst="rect">
          <a:avLst/>
        </a:prstGeom>
        <a:solidFill>
          <a:schemeClr val="bg1"/>
        </a:solidFill>
        <a:ln>
          <a:noFill/>
        </a:ln>
        <a:effectLst>
          <a:outerShdw blurRad="63500" sx="103000" sy="103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381000</xdr:colOff>
      <xdr:row>20</xdr:row>
      <xdr:rowOff>144780</xdr:rowOff>
    </xdr:from>
    <xdr:to>
      <xdr:col>4</xdr:col>
      <xdr:colOff>586740</xdr:colOff>
      <xdr:row>34</xdr:row>
      <xdr:rowOff>106680</xdr:rowOff>
    </xdr:to>
    <xdr:sp macro="" textlink="">
      <xdr:nvSpPr>
        <xdr:cNvPr id="41" name="Rectangle 40">
          <a:extLst>
            <a:ext uri="{FF2B5EF4-FFF2-40B4-BE49-F238E27FC236}">
              <a16:creationId xmlns:a16="http://schemas.microsoft.com/office/drawing/2014/main" id="{00000000-0008-0000-0000-000029000000}"/>
            </a:ext>
          </a:extLst>
        </xdr:cNvPr>
        <xdr:cNvSpPr/>
      </xdr:nvSpPr>
      <xdr:spPr>
        <a:xfrm>
          <a:off x="990600" y="1424940"/>
          <a:ext cx="2034540" cy="2522220"/>
        </a:xfrm>
        <a:prstGeom prst="rect">
          <a:avLst/>
        </a:prstGeom>
        <a:solidFill>
          <a:schemeClr val="bg1"/>
        </a:solidFill>
        <a:ln>
          <a:noFill/>
        </a:ln>
        <a:effectLst>
          <a:outerShdw blurRad="63500" sx="103000" sy="103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365760</xdr:colOff>
      <xdr:row>35</xdr:row>
      <xdr:rowOff>30480</xdr:rowOff>
    </xdr:from>
    <xdr:to>
      <xdr:col>15</xdr:col>
      <xdr:colOff>22860</xdr:colOff>
      <xdr:row>45</xdr:row>
      <xdr:rowOff>137160</xdr:rowOff>
    </xdr:to>
    <xdr:sp macro="" textlink="">
      <xdr:nvSpPr>
        <xdr:cNvPr id="42" name="Rectangle 41">
          <a:extLst>
            <a:ext uri="{FF2B5EF4-FFF2-40B4-BE49-F238E27FC236}">
              <a16:creationId xmlns:a16="http://schemas.microsoft.com/office/drawing/2014/main" id="{00000000-0008-0000-0000-00002A000000}"/>
            </a:ext>
          </a:extLst>
        </xdr:cNvPr>
        <xdr:cNvSpPr/>
      </xdr:nvSpPr>
      <xdr:spPr>
        <a:xfrm>
          <a:off x="5852160" y="4053840"/>
          <a:ext cx="3314700" cy="1935480"/>
        </a:xfrm>
        <a:prstGeom prst="rect">
          <a:avLst/>
        </a:prstGeom>
        <a:solidFill>
          <a:schemeClr val="bg1"/>
        </a:solidFill>
        <a:ln>
          <a:noFill/>
        </a:ln>
        <a:effectLst>
          <a:outerShdw blurRad="63500" sx="103000" sy="103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373380</xdr:colOff>
      <xdr:row>35</xdr:row>
      <xdr:rowOff>30480</xdr:rowOff>
    </xdr:from>
    <xdr:to>
      <xdr:col>9</xdr:col>
      <xdr:colOff>190500</xdr:colOff>
      <xdr:row>45</xdr:row>
      <xdr:rowOff>137160</xdr:rowOff>
    </xdr:to>
    <xdr:sp macro="" textlink="">
      <xdr:nvSpPr>
        <xdr:cNvPr id="43" name="Rectangle 42">
          <a:extLst>
            <a:ext uri="{FF2B5EF4-FFF2-40B4-BE49-F238E27FC236}">
              <a16:creationId xmlns:a16="http://schemas.microsoft.com/office/drawing/2014/main" id="{00000000-0008-0000-0000-00002B000000}"/>
            </a:ext>
          </a:extLst>
        </xdr:cNvPr>
        <xdr:cNvSpPr/>
      </xdr:nvSpPr>
      <xdr:spPr>
        <a:xfrm>
          <a:off x="982980" y="4053840"/>
          <a:ext cx="4693920" cy="1935480"/>
        </a:xfrm>
        <a:prstGeom prst="rect">
          <a:avLst/>
        </a:prstGeom>
        <a:solidFill>
          <a:schemeClr val="bg1"/>
        </a:solidFill>
        <a:ln>
          <a:noFill/>
        </a:ln>
        <a:effectLst>
          <a:outerShdw blurRad="63500" sx="103000" sy="103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388620</xdr:colOff>
      <xdr:row>20</xdr:row>
      <xdr:rowOff>137160</xdr:rowOff>
    </xdr:from>
    <xdr:to>
      <xdr:col>1</xdr:col>
      <xdr:colOff>167640</xdr:colOff>
      <xdr:row>34</xdr:row>
      <xdr:rowOff>91440</xdr:rowOff>
    </xdr:to>
    <xdr:sp macro="" textlink="">
      <xdr:nvSpPr>
        <xdr:cNvPr id="29" name="Rectangle: Diagonal Corners Rounded 28">
          <a:extLst>
            <a:ext uri="{FF2B5EF4-FFF2-40B4-BE49-F238E27FC236}">
              <a16:creationId xmlns:a16="http://schemas.microsoft.com/office/drawing/2014/main" id="{00000000-0008-0000-0000-00001D000000}"/>
            </a:ext>
          </a:extLst>
        </xdr:cNvPr>
        <xdr:cNvSpPr/>
      </xdr:nvSpPr>
      <xdr:spPr>
        <a:xfrm>
          <a:off x="388620" y="1417320"/>
          <a:ext cx="388620" cy="2514600"/>
        </a:xfrm>
        <a:prstGeom prst="round2DiagRect">
          <a:avLst/>
        </a:prstGeom>
        <a:solidFill>
          <a:srgbClr val="002060"/>
        </a:solidFill>
        <a:ln>
          <a:noFill/>
        </a:ln>
        <a:effectLst>
          <a:glow rad="50800">
            <a:srgbClr val="002060">
              <a:alpha val="50000"/>
            </a:srgb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800" b="1">
              <a:solidFill>
                <a:schemeClr val="bg1"/>
              </a:solidFill>
            </a:rPr>
            <a:t>Customer</a:t>
          </a:r>
          <a:r>
            <a:rPr lang="en-US" sz="1800" b="1" baseline="0">
              <a:solidFill>
                <a:schemeClr val="bg1"/>
              </a:solidFill>
            </a:rPr>
            <a:t> Analysis</a:t>
          </a:r>
          <a:endParaRPr lang="en-US" sz="1800" b="1">
            <a:solidFill>
              <a:schemeClr val="bg1"/>
            </a:solidFill>
          </a:endParaRPr>
        </a:p>
      </xdr:txBody>
    </xdr:sp>
    <xdr:clientData/>
  </xdr:twoCellAnchor>
  <xdr:twoCellAnchor>
    <xdr:from>
      <xdr:col>0</xdr:col>
      <xdr:colOff>388620</xdr:colOff>
      <xdr:row>35</xdr:row>
      <xdr:rowOff>38100</xdr:rowOff>
    </xdr:from>
    <xdr:to>
      <xdr:col>1</xdr:col>
      <xdr:colOff>167640</xdr:colOff>
      <xdr:row>45</xdr:row>
      <xdr:rowOff>137160</xdr:rowOff>
    </xdr:to>
    <xdr:sp macro="" textlink="">
      <xdr:nvSpPr>
        <xdr:cNvPr id="46" name="Rectangle: Diagonal Corners Rounded 45">
          <a:extLst>
            <a:ext uri="{FF2B5EF4-FFF2-40B4-BE49-F238E27FC236}">
              <a16:creationId xmlns:a16="http://schemas.microsoft.com/office/drawing/2014/main" id="{00000000-0008-0000-0000-00002E000000}"/>
            </a:ext>
          </a:extLst>
        </xdr:cNvPr>
        <xdr:cNvSpPr/>
      </xdr:nvSpPr>
      <xdr:spPr>
        <a:xfrm>
          <a:off x="388620" y="4061460"/>
          <a:ext cx="388620" cy="1927860"/>
        </a:xfrm>
        <a:prstGeom prst="round2DiagRect">
          <a:avLst/>
        </a:prstGeom>
        <a:solidFill>
          <a:srgbClr val="002060"/>
        </a:solidFill>
        <a:ln>
          <a:noFill/>
        </a:ln>
        <a:effectLst>
          <a:glow rad="50800">
            <a:srgbClr val="002060">
              <a:alpha val="50000"/>
            </a:srgb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indent="0" algn="ctr"/>
          <a:r>
            <a:rPr lang="en-US" sz="1800" b="1">
              <a:solidFill>
                <a:schemeClr val="bg1"/>
              </a:solidFill>
              <a:latin typeface="+mn-lt"/>
              <a:ea typeface="+mn-ea"/>
              <a:cs typeface="+mn-cs"/>
            </a:rPr>
            <a:t>Time Frame</a:t>
          </a:r>
        </a:p>
      </xdr:txBody>
    </xdr:sp>
    <xdr:clientData/>
  </xdr:twoCellAnchor>
  <xdr:twoCellAnchor>
    <xdr:from>
      <xdr:col>0</xdr:col>
      <xdr:colOff>388620</xdr:colOff>
      <xdr:row>17</xdr:row>
      <xdr:rowOff>3810</xdr:rowOff>
    </xdr:from>
    <xdr:to>
      <xdr:col>3</xdr:col>
      <xdr:colOff>196596</xdr:colOff>
      <xdr:row>20</xdr:row>
      <xdr:rowOff>49530</xdr:rowOff>
    </xdr:to>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388620" y="735330"/>
          <a:ext cx="1636776" cy="594360"/>
        </a:xfrm>
        <a:prstGeom prst="roundRect">
          <a:avLst/>
        </a:prstGeom>
        <a:gradFill flip="none" rotWithShape="1">
          <a:gsLst>
            <a:gs pos="6000">
              <a:schemeClr val="accent6">
                <a:lumMod val="40000"/>
                <a:lumOff val="60000"/>
              </a:schemeClr>
            </a:gs>
            <a:gs pos="55000">
              <a:srgbClr val="4CC7E5"/>
            </a:gs>
            <a:gs pos="75000">
              <a:srgbClr val="00B0F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22860</xdr:colOff>
      <xdr:row>25</xdr:row>
      <xdr:rowOff>167640</xdr:rowOff>
    </xdr:from>
    <xdr:to>
      <xdr:col>15</xdr:col>
      <xdr:colOff>30480</xdr:colOff>
      <xdr:row>34</xdr:row>
      <xdr:rowOff>114300</xdr:rowOff>
    </xdr:to>
    <xdr:graphicFrame macro="">
      <xdr:nvGraphicFramePr>
        <xdr:cNvPr id="55" name="Chart 54">
          <a:extLst>
            <a:ext uri="{FF2B5EF4-FFF2-40B4-BE49-F238E27FC236}">
              <a16:creationId xmlns:a16="http://schemas.microsoft.com/office/drawing/2014/main" id="{00000000-0008-0000-00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426720</xdr:colOff>
          <xdr:row>21</xdr:row>
          <xdr:rowOff>15240</xdr:rowOff>
        </xdr:from>
        <xdr:to>
          <xdr:col>10</xdr:col>
          <xdr:colOff>60960</xdr:colOff>
          <xdr:row>22</xdr:row>
          <xdr:rowOff>91440</xdr:rowOff>
        </xdr:to>
        <xdr:sp macro="" textlink="">
          <xdr:nvSpPr>
            <xdr:cNvPr id="8193" name="Option 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21</xdr:row>
          <xdr:rowOff>7620</xdr:rowOff>
        </xdr:from>
        <xdr:to>
          <xdr:col>11</xdr:col>
          <xdr:colOff>251460</xdr:colOff>
          <xdr:row>22</xdr:row>
          <xdr:rowOff>83820</xdr:rowOff>
        </xdr:to>
        <xdr:sp macro="" textlink="">
          <xdr:nvSpPr>
            <xdr:cNvPr id="8195" name="Option Button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259080</xdr:colOff>
          <xdr:row>21</xdr:row>
          <xdr:rowOff>76200</xdr:rowOff>
        </xdr:from>
        <xdr:to>
          <xdr:col>14</xdr:col>
          <xdr:colOff>495300</xdr:colOff>
          <xdr:row>22</xdr:row>
          <xdr:rowOff>114300</xdr:rowOff>
        </xdr:to>
        <xdr:sp macro="" textlink="">
          <xdr:nvSpPr>
            <xdr:cNvPr id="8196" name="Drop Down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472440</xdr:colOff>
      <xdr:row>17</xdr:row>
      <xdr:rowOff>118110</xdr:rowOff>
    </xdr:from>
    <xdr:to>
      <xdr:col>1</xdr:col>
      <xdr:colOff>228600</xdr:colOff>
      <xdr:row>19</xdr:row>
      <xdr:rowOff>118110</xdr:rowOff>
    </xdr:to>
    <xdr:pic>
      <xdr:nvPicPr>
        <xdr:cNvPr id="58" name="Picture 57">
          <a:extLst>
            <a:ext uri="{FF2B5EF4-FFF2-40B4-BE49-F238E27FC236}">
              <a16:creationId xmlns:a16="http://schemas.microsoft.com/office/drawing/2014/main" id="{00000000-0008-0000-0000-00003A000000}"/>
            </a:ext>
          </a:extLst>
        </xdr:cNvPr>
        <xdr:cNvPicPr>
          <a:picLocks noChangeAspect="1"/>
        </xdr:cNvPicPr>
      </xdr:nvPicPr>
      <xdr:blipFill>
        <a:blip xmlns:r="http://schemas.openxmlformats.org/officeDocument/2006/relationships" r:embed="rId2">
          <a:duotone>
            <a:schemeClr val="accent2">
              <a:shade val="45000"/>
              <a:satMod val="135000"/>
            </a:schemeClr>
            <a:prstClr val="white"/>
          </a:duotone>
        </a:blip>
        <a:stretch>
          <a:fillRect/>
        </a:stretch>
      </xdr:blipFill>
      <xdr:spPr>
        <a:xfrm>
          <a:off x="472440" y="849630"/>
          <a:ext cx="365760" cy="365760"/>
        </a:xfrm>
        <a:prstGeom prst="rect">
          <a:avLst/>
        </a:prstGeom>
        <a:ln>
          <a:noFill/>
        </a:ln>
        <a:effectLst>
          <a:outerShdw blurRad="63500" sx="102000" sy="102000" algn="ctr" rotWithShape="0">
            <a:prstClr val="black">
              <a:alpha val="40000"/>
            </a:prstClr>
          </a:outerShdw>
        </a:effectLst>
      </xdr:spPr>
    </xdr:pic>
    <xdr:clientData/>
  </xdr:twoCellAnchor>
  <xdr:twoCellAnchor>
    <xdr:from>
      <xdr:col>1</xdr:col>
      <xdr:colOff>251460</xdr:colOff>
      <xdr:row>17</xdr:row>
      <xdr:rowOff>60960</xdr:rowOff>
    </xdr:from>
    <xdr:to>
      <xdr:col>2</xdr:col>
      <xdr:colOff>342900</xdr:colOff>
      <xdr:row>18</xdr:row>
      <xdr:rowOff>106680</xdr:rowOff>
    </xdr:to>
    <xdr:sp macro="" textlink="PivotTable_03!S12">
      <xdr:nvSpPr>
        <xdr:cNvPr id="31" name="TextBox 30">
          <a:extLst>
            <a:ext uri="{FF2B5EF4-FFF2-40B4-BE49-F238E27FC236}">
              <a16:creationId xmlns:a16="http://schemas.microsoft.com/office/drawing/2014/main" id="{00000000-0008-0000-0000-00001F000000}"/>
            </a:ext>
          </a:extLst>
        </xdr:cNvPr>
        <xdr:cNvSpPr txBox="1"/>
      </xdr:nvSpPr>
      <xdr:spPr>
        <a:xfrm>
          <a:off x="861060" y="792480"/>
          <a:ext cx="701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C21DCF-57CF-4F00-91D2-F514720F0F88}" type="TxLink">
            <a:rPr lang="en-US" sz="1400" b="1" i="0" u="none" strike="noStrike">
              <a:solidFill>
                <a:srgbClr val="002060"/>
              </a:solidFill>
              <a:latin typeface="Calibri"/>
              <a:cs typeface="Calibri"/>
            </a:rPr>
            <a:pPr algn="ctr"/>
            <a:t>$3.1M</a:t>
          </a:fld>
          <a:endParaRPr lang="en-US" sz="1400" b="1">
            <a:solidFill>
              <a:srgbClr val="002060"/>
            </a:solidFill>
          </a:endParaRPr>
        </a:p>
      </xdr:txBody>
    </xdr:sp>
    <xdr:clientData/>
  </xdr:twoCellAnchor>
  <xdr:twoCellAnchor>
    <xdr:from>
      <xdr:col>1</xdr:col>
      <xdr:colOff>251460</xdr:colOff>
      <xdr:row>18</xdr:row>
      <xdr:rowOff>129540</xdr:rowOff>
    </xdr:from>
    <xdr:to>
      <xdr:col>2</xdr:col>
      <xdr:colOff>342900</xdr:colOff>
      <xdr:row>19</xdr:row>
      <xdr:rowOff>175260</xdr:rowOff>
    </xdr:to>
    <xdr:sp macro="" textlink="">
      <xdr:nvSpPr>
        <xdr:cNvPr id="62" name="TextBox 61">
          <a:extLst>
            <a:ext uri="{FF2B5EF4-FFF2-40B4-BE49-F238E27FC236}">
              <a16:creationId xmlns:a16="http://schemas.microsoft.com/office/drawing/2014/main" id="{00000000-0008-0000-0000-00003E000000}"/>
            </a:ext>
          </a:extLst>
        </xdr:cNvPr>
        <xdr:cNvSpPr txBox="1"/>
      </xdr:nvSpPr>
      <xdr:spPr>
        <a:xfrm>
          <a:off x="861060" y="1043940"/>
          <a:ext cx="701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COGS</a:t>
          </a:r>
        </a:p>
      </xdr:txBody>
    </xdr:sp>
    <xdr:clientData/>
  </xdr:twoCellAnchor>
  <xdr:twoCellAnchor>
    <xdr:from>
      <xdr:col>4</xdr:col>
      <xdr:colOff>322072</xdr:colOff>
      <xdr:row>17</xdr:row>
      <xdr:rowOff>0</xdr:rowOff>
    </xdr:from>
    <xdr:to>
      <xdr:col>7</xdr:col>
      <xdr:colOff>131572</xdr:colOff>
      <xdr:row>20</xdr:row>
      <xdr:rowOff>45720</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2760472" y="731520"/>
          <a:ext cx="1638300" cy="594360"/>
          <a:chOff x="2369820" y="735330"/>
          <a:chExt cx="1638300" cy="594360"/>
        </a:xfrm>
      </xdr:grpSpPr>
      <xdr:sp macro="" textlink="">
        <xdr:nvSpPr>
          <xdr:cNvPr id="63" name="Rectangle: Rounded Corners 62">
            <a:extLst>
              <a:ext uri="{FF2B5EF4-FFF2-40B4-BE49-F238E27FC236}">
                <a16:creationId xmlns:a16="http://schemas.microsoft.com/office/drawing/2014/main" id="{00000000-0008-0000-0000-00003F000000}"/>
              </a:ext>
            </a:extLst>
          </xdr:cNvPr>
          <xdr:cNvSpPr/>
        </xdr:nvSpPr>
        <xdr:spPr>
          <a:xfrm>
            <a:off x="2369820" y="735330"/>
            <a:ext cx="1638300" cy="594360"/>
          </a:xfrm>
          <a:prstGeom prst="roundRect">
            <a:avLst/>
          </a:prstGeom>
          <a:gradFill flip="none" rotWithShape="1">
            <a:gsLst>
              <a:gs pos="6000">
                <a:schemeClr val="accent6">
                  <a:lumMod val="40000"/>
                  <a:lumOff val="60000"/>
                </a:schemeClr>
              </a:gs>
              <a:gs pos="55000">
                <a:srgbClr val="4CC7E5"/>
              </a:gs>
              <a:gs pos="75000">
                <a:srgbClr val="00B0F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Table_03!T12">
        <xdr:nvSpPr>
          <xdr:cNvPr id="65" name="TextBox 64">
            <a:extLst>
              <a:ext uri="{FF2B5EF4-FFF2-40B4-BE49-F238E27FC236}">
                <a16:creationId xmlns:a16="http://schemas.microsoft.com/office/drawing/2014/main" id="{00000000-0008-0000-0000-000041000000}"/>
              </a:ext>
            </a:extLst>
          </xdr:cNvPr>
          <xdr:cNvSpPr txBox="1"/>
        </xdr:nvSpPr>
        <xdr:spPr>
          <a:xfrm>
            <a:off x="3025140" y="822960"/>
            <a:ext cx="701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481B66-5A7A-4139-B09E-DAD04E10D4AB}" type="TxLink">
              <a:rPr lang="en-US" sz="1400" b="1" i="0" u="none" strike="noStrike">
                <a:solidFill>
                  <a:srgbClr val="002060"/>
                </a:solidFill>
                <a:latin typeface="Calibri"/>
                <a:ea typeface="+mn-ea"/>
                <a:cs typeface="Calibri"/>
              </a:rPr>
              <a:pPr marL="0" indent="0" algn="ctr"/>
              <a:t>$5.4M</a:t>
            </a:fld>
            <a:endParaRPr lang="en-US" sz="1400" b="1" i="0" u="none" strike="noStrike">
              <a:solidFill>
                <a:srgbClr val="002060"/>
              </a:solidFill>
              <a:latin typeface="Calibri"/>
              <a:ea typeface="+mn-ea"/>
              <a:cs typeface="Calibri"/>
            </a:endParaRPr>
          </a:p>
        </xdr:txBody>
      </xdr:sp>
      <xdr:sp macro="" textlink="">
        <xdr:nvSpPr>
          <xdr:cNvPr id="66" name="TextBox 65">
            <a:extLst>
              <a:ext uri="{FF2B5EF4-FFF2-40B4-BE49-F238E27FC236}">
                <a16:creationId xmlns:a16="http://schemas.microsoft.com/office/drawing/2014/main" id="{00000000-0008-0000-0000-000042000000}"/>
              </a:ext>
            </a:extLst>
          </xdr:cNvPr>
          <xdr:cNvSpPr txBox="1"/>
        </xdr:nvSpPr>
        <xdr:spPr>
          <a:xfrm>
            <a:off x="2743200" y="1024062"/>
            <a:ext cx="1226820" cy="248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Total Revenue</a:t>
            </a:r>
          </a:p>
        </xdr:txBody>
      </xdr:sp>
      <xdr:pic>
        <xdr:nvPicPr>
          <xdr:cNvPr id="56" name="Picture 55">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3">
            <a:duotone>
              <a:schemeClr val="accent2">
                <a:shade val="45000"/>
                <a:satMod val="135000"/>
              </a:schemeClr>
              <a:prstClr val="white"/>
            </a:duotone>
          </a:blip>
          <a:stretch>
            <a:fillRect/>
          </a:stretch>
        </xdr:blipFill>
        <xdr:spPr>
          <a:xfrm>
            <a:off x="2430780" y="849630"/>
            <a:ext cx="365760" cy="365760"/>
          </a:xfrm>
          <a:prstGeom prst="rect">
            <a:avLst/>
          </a:prstGeom>
          <a:ln>
            <a:noFill/>
          </a:ln>
          <a:effectLst>
            <a:outerShdw blurRad="63500" sx="102000" sy="102000" algn="ctr" rotWithShape="0">
              <a:prstClr val="black">
                <a:alpha val="40000"/>
              </a:prstClr>
            </a:outerShdw>
          </a:effectLst>
        </xdr:spPr>
      </xdr:pic>
    </xdr:grpSp>
    <xdr:clientData/>
  </xdr:twoCellAnchor>
  <xdr:twoCellAnchor>
    <xdr:from>
      <xdr:col>12</xdr:col>
      <xdr:colOff>205740</xdr:colOff>
      <xdr:row>17</xdr:row>
      <xdr:rowOff>0</xdr:rowOff>
    </xdr:from>
    <xdr:to>
      <xdr:col>15</xdr:col>
      <xdr:colOff>13716</xdr:colOff>
      <xdr:row>20</xdr:row>
      <xdr:rowOff>45720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7520940" y="731520"/>
          <a:ext cx="1636776" cy="594360"/>
          <a:chOff x="6393180" y="735330"/>
          <a:chExt cx="1636776" cy="594360"/>
        </a:xfrm>
      </xdr:grpSpPr>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6393180" y="735330"/>
            <a:ext cx="1636776" cy="594360"/>
          </a:xfrm>
          <a:prstGeom prst="roundRect">
            <a:avLst/>
          </a:prstGeom>
          <a:gradFill flip="none" rotWithShape="1">
            <a:gsLst>
              <a:gs pos="6000">
                <a:schemeClr val="accent6">
                  <a:lumMod val="40000"/>
                  <a:lumOff val="60000"/>
                </a:schemeClr>
              </a:gs>
              <a:gs pos="55000">
                <a:srgbClr val="4CC7E5"/>
              </a:gs>
              <a:gs pos="75000">
                <a:srgbClr val="00B0F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Table_03!V12">
        <xdr:nvSpPr>
          <xdr:cNvPr id="73" name="TextBox 72">
            <a:extLst>
              <a:ext uri="{FF2B5EF4-FFF2-40B4-BE49-F238E27FC236}">
                <a16:creationId xmlns:a16="http://schemas.microsoft.com/office/drawing/2014/main" id="{00000000-0008-0000-0000-000049000000}"/>
              </a:ext>
            </a:extLst>
          </xdr:cNvPr>
          <xdr:cNvSpPr txBox="1"/>
        </xdr:nvSpPr>
        <xdr:spPr>
          <a:xfrm>
            <a:off x="7071360" y="815340"/>
            <a:ext cx="701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CAA9CB8-3133-48E7-ACC2-2B47D6A30893}" type="TxLink">
              <a:rPr lang="en-US" sz="1400" b="1" i="0" u="none" strike="noStrike">
                <a:solidFill>
                  <a:srgbClr val="002060"/>
                </a:solidFill>
                <a:latin typeface="Calibri"/>
                <a:ea typeface="+mn-ea"/>
                <a:cs typeface="Calibri"/>
              </a:rPr>
              <a:pPr marL="0" indent="0" algn="ctr"/>
              <a:t>42.2%</a:t>
            </a:fld>
            <a:endParaRPr lang="en-US" sz="1400" b="1" i="0" u="none" strike="noStrike">
              <a:solidFill>
                <a:srgbClr val="002060"/>
              </a:solidFill>
              <a:latin typeface="Calibri"/>
              <a:ea typeface="+mn-ea"/>
              <a:cs typeface="Calibri"/>
            </a:endParaRPr>
          </a:p>
        </xdr:txBody>
      </xdr:sp>
      <xdr:sp macro="" textlink="">
        <xdr:nvSpPr>
          <xdr:cNvPr id="74" name="TextBox 73">
            <a:extLst>
              <a:ext uri="{FF2B5EF4-FFF2-40B4-BE49-F238E27FC236}">
                <a16:creationId xmlns:a16="http://schemas.microsoft.com/office/drawing/2014/main" id="{00000000-0008-0000-0000-00004A000000}"/>
              </a:ext>
            </a:extLst>
          </xdr:cNvPr>
          <xdr:cNvSpPr txBox="1"/>
        </xdr:nvSpPr>
        <xdr:spPr>
          <a:xfrm>
            <a:off x="6888480" y="1012466"/>
            <a:ext cx="1104900"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dk1"/>
                </a:solidFill>
                <a:effectLst/>
                <a:latin typeface="+mn-lt"/>
                <a:ea typeface="+mn-ea"/>
                <a:cs typeface="+mn-cs"/>
              </a:rPr>
              <a:t>Profit Margin %</a:t>
            </a:r>
            <a:endParaRPr lang="en-US" sz="1200">
              <a:effectLst/>
            </a:endParaRPr>
          </a:p>
        </xdr:txBody>
      </xdr:sp>
      <xdr:pic>
        <xdr:nvPicPr>
          <xdr:cNvPr id="57" name="Picture 56">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4">
            <a:duotone>
              <a:schemeClr val="accent2">
                <a:shade val="45000"/>
                <a:satMod val="135000"/>
              </a:schemeClr>
              <a:prstClr val="white"/>
            </a:duotone>
          </a:blip>
          <a:stretch>
            <a:fillRect/>
          </a:stretch>
        </xdr:blipFill>
        <xdr:spPr>
          <a:xfrm>
            <a:off x="6438900" y="842010"/>
            <a:ext cx="365760" cy="365760"/>
          </a:xfrm>
          <a:prstGeom prst="rect">
            <a:avLst/>
          </a:prstGeom>
          <a:ln>
            <a:noFill/>
          </a:ln>
          <a:effectLst>
            <a:outerShdw blurRad="63500" sx="102000" sy="102000" algn="ctr" rotWithShape="0">
              <a:prstClr val="black">
                <a:alpha val="40000"/>
              </a:prstClr>
            </a:outerShdw>
          </a:effectLst>
        </xdr:spPr>
      </xdr:pic>
    </xdr:grpSp>
    <xdr:clientData/>
  </xdr:twoCellAnchor>
  <xdr:twoCellAnchor>
    <xdr:from>
      <xdr:col>8</xdr:col>
      <xdr:colOff>264668</xdr:colOff>
      <xdr:row>17</xdr:row>
      <xdr:rowOff>0</xdr:rowOff>
    </xdr:from>
    <xdr:to>
      <xdr:col>11</xdr:col>
      <xdr:colOff>72644</xdr:colOff>
      <xdr:row>20</xdr:row>
      <xdr:rowOff>45720</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141468" y="731520"/>
          <a:ext cx="1636776" cy="594360"/>
          <a:chOff x="4450080" y="735330"/>
          <a:chExt cx="1636776" cy="594360"/>
        </a:xfrm>
      </xdr:grpSpPr>
      <xdr:sp macro="" textlink="">
        <xdr:nvSpPr>
          <xdr:cNvPr id="67" name="Rectangle: Rounded Corners 66">
            <a:extLst>
              <a:ext uri="{FF2B5EF4-FFF2-40B4-BE49-F238E27FC236}">
                <a16:creationId xmlns:a16="http://schemas.microsoft.com/office/drawing/2014/main" id="{00000000-0008-0000-0000-000043000000}"/>
              </a:ext>
            </a:extLst>
          </xdr:cNvPr>
          <xdr:cNvSpPr/>
        </xdr:nvSpPr>
        <xdr:spPr>
          <a:xfrm>
            <a:off x="4450080" y="735330"/>
            <a:ext cx="1636776" cy="594360"/>
          </a:xfrm>
          <a:prstGeom prst="roundRect">
            <a:avLst/>
          </a:prstGeom>
          <a:gradFill flip="none" rotWithShape="1">
            <a:gsLst>
              <a:gs pos="6000">
                <a:schemeClr val="accent6">
                  <a:lumMod val="40000"/>
                  <a:lumOff val="60000"/>
                </a:schemeClr>
              </a:gs>
              <a:gs pos="55000">
                <a:srgbClr val="4CC7E5"/>
              </a:gs>
              <a:gs pos="75000">
                <a:srgbClr val="00B0F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Table_03!U12">
        <xdr:nvSpPr>
          <xdr:cNvPr id="69" name="TextBox 68">
            <a:extLst>
              <a:ext uri="{FF2B5EF4-FFF2-40B4-BE49-F238E27FC236}">
                <a16:creationId xmlns:a16="http://schemas.microsoft.com/office/drawing/2014/main" id="{00000000-0008-0000-0000-000045000000}"/>
              </a:ext>
            </a:extLst>
          </xdr:cNvPr>
          <xdr:cNvSpPr txBox="1"/>
        </xdr:nvSpPr>
        <xdr:spPr>
          <a:xfrm>
            <a:off x="5082540" y="777240"/>
            <a:ext cx="701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6A7AF7-AD15-4A96-AB39-F05FDD494E92}" type="TxLink">
              <a:rPr lang="en-US" sz="1400" b="1" i="0" u="none" strike="noStrike">
                <a:solidFill>
                  <a:srgbClr val="002060"/>
                </a:solidFill>
                <a:latin typeface="Calibri"/>
                <a:ea typeface="+mn-ea"/>
                <a:cs typeface="Calibri"/>
              </a:rPr>
              <a:pPr marL="0" indent="0" algn="ctr"/>
              <a:t>$2.3M</a:t>
            </a:fld>
            <a:endParaRPr lang="en-US" sz="1400" b="1" i="0" u="none" strike="noStrike">
              <a:solidFill>
                <a:srgbClr val="002060"/>
              </a:solidFill>
              <a:latin typeface="Calibri"/>
              <a:ea typeface="+mn-ea"/>
              <a:cs typeface="Calibri"/>
            </a:endParaRPr>
          </a:p>
        </xdr:txBody>
      </xdr:sp>
      <xdr:sp macro="" textlink="">
        <xdr:nvSpPr>
          <xdr:cNvPr id="70" name="TextBox 69">
            <a:extLst>
              <a:ext uri="{FF2B5EF4-FFF2-40B4-BE49-F238E27FC236}">
                <a16:creationId xmlns:a16="http://schemas.microsoft.com/office/drawing/2014/main" id="{00000000-0008-0000-0000-000046000000}"/>
              </a:ext>
            </a:extLst>
          </xdr:cNvPr>
          <xdr:cNvSpPr txBox="1"/>
        </xdr:nvSpPr>
        <xdr:spPr>
          <a:xfrm>
            <a:off x="4823459" y="982981"/>
            <a:ext cx="1165861"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Profit Margin</a:t>
            </a:r>
          </a:p>
        </xdr:txBody>
      </xdr:sp>
      <xdr:pic>
        <xdr:nvPicPr>
          <xdr:cNvPr id="59" name="Picture 58">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5">
            <a:duotone>
              <a:schemeClr val="accent2">
                <a:shade val="45000"/>
                <a:satMod val="135000"/>
              </a:schemeClr>
              <a:prstClr val="white"/>
            </a:duotone>
          </a:blip>
          <a:stretch>
            <a:fillRect/>
          </a:stretch>
        </xdr:blipFill>
        <xdr:spPr>
          <a:xfrm>
            <a:off x="4450080" y="849630"/>
            <a:ext cx="365760" cy="365760"/>
          </a:xfrm>
          <a:prstGeom prst="rect">
            <a:avLst/>
          </a:prstGeom>
          <a:ln>
            <a:noFill/>
          </a:ln>
          <a:effectLst>
            <a:outerShdw blurRad="63500" sx="102000" sy="102000" algn="ctr" rotWithShape="0">
              <a:prstClr val="black">
                <a:alpha val="40000"/>
              </a:prstClr>
            </a:outerShdw>
          </a:effectLst>
        </xdr:spPr>
      </xdr:pic>
    </xdr:grpSp>
    <xdr:clientData/>
  </xdr:twoCellAnchor>
  <xdr:twoCellAnchor>
    <xdr:from>
      <xdr:col>0</xdr:col>
      <xdr:colOff>381000</xdr:colOff>
      <xdr:row>17</xdr:row>
      <xdr:rowOff>0</xdr:rowOff>
    </xdr:from>
    <xdr:to>
      <xdr:col>3</xdr:col>
      <xdr:colOff>188976</xdr:colOff>
      <xdr:row>20</xdr:row>
      <xdr:rowOff>45720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381000" y="731520"/>
          <a:ext cx="1636776" cy="594360"/>
          <a:chOff x="411480" y="727710"/>
          <a:chExt cx="1636776" cy="594360"/>
        </a:xfrm>
      </xdr:grpSpPr>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411480" y="727710"/>
            <a:ext cx="1636776" cy="594360"/>
          </a:xfrm>
          <a:prstGeom prst="roundRect">
            <a:avLst/>
          </a:prstGeom>
          <a:gradFill flip="none" rotWithShape="1">
            <a:gsLst>
              <a:gs pos="6000">
                <a:schemeClr val="accent6">
                  <a:lumMod val="40000"/>
                  <a:lumOff val="60000"/>
                </a:schemeClr>
              </a:gs>
              <a:gs pos="55000">
                <a:srgbClr val="4CC7E5"/>
              </a:gs>
              <a:gs pos="75000">
                <a:srgbClr val="00B0F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
            <a:duotone>
              <a:schemeClr val="accent2">
                <a:shade val="45000"/>
                <a:satMod val="135000"/>
              </a:schemeClr>
              <a:prstClr val="white"/>
            </a:duotone>
          </a:blip>
          <a:stretch>
            <a:fillRect/>
          </a:stretch>
        </xdr:blipFill>
        <xdr:spPr>
          <a:xfrm>
            <a:off x="495300" y="842010"/>
            <a:ext cx="365760" cy="365760"/>
          </a:xfrm>
          <a:prstGeom prst="rect">
            <a:avLst/>
          </a:prstGeom>
          <a:ln>
            <a:noFill/>
          </a:ln>
          <a:effectLst>
            <a:outerShdw blurRad="63500" sx="102000" sy="102000" algn="ctr" rotWithShape="0">
              <a:prstClr val="black">
                <a:alpha val="40000"/>
              </a:prstClr>
            </a:outerShdw>
          </a:effectLst>
        </xdr:spPr>
      </xdr:pic>
      <xdr:sp macro="" textlink="PivotTable_03!S12">
        <xdr:nvSpPr>
          <xdr:cNvPr id="47" name="TextBox 46">
            <a:extLst>
              <a:ext uri="{FF2B5EF4-FFF2-40B4-BE49-F238E27FC236}">
                <a16:creationId xmlns:a16="http://schemas.microsoft.com/office/drawing/2014/main" id="{00000000-0008-0000-0000-00002F000000}"/>
              </a:ext>
            </a:extLst>
          </xdr:cNvPr>
          <xdr:cNvSpPr txBox="1"/>
        </xdr:nvSpPr>
        <xdr:spPr>
          <a:xfrm>
            <a:off x="883920" y="784860"/>
            <a:ext cx="701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C21DCF-57CF-4F00-91D2-F514720F0F88}" type="TxLink">
              <a:rPr lang="en-US" sz="1400" b="1" i="0" u="none" strike="noStrike">
                <a:solidFill>
                  <a:srgbClr val="002060"/>
                </a:solidFill>
                <a:latin typeface="Calibri"/>
                <a:cs typeface="Calibri"/>
              </a:rPr>
              <a:pPr algn="ctr"/>
              <a:t>$3.1M</a:t>
            </a:fld>
            <a:endParaRPr lang="en-US" sz="1400" b="1">
              <a:solidFill>
                <a:srgbClr val="002060"/>
              </a:solidFill>
            </a:endParaRPr>
          </a:p>
        </xdr:txBody>
      </xdr:sp>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883920" y="1036320"/>
            <a:ext cx="701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COGS</a:t>
            </a:r>
          </a:p>
        </xdr:txBody>
      </xdr:sp>
    </xdr:grpSp>
    <xdr:clientData/>
  </xdr:twoCellAnchor>
  <xdr:twoCellAnchor>
    <xdr:from>
      <xdr:col>9</xdr:col>
      <xdr:colOff>0</xdr:colOff>
      <xdr:row>20</xdr:row>
      <xdr:rowOff>160020</xdr:rowOff>
    </xdr:from>
    <xdr:to>
      <xdr:col>9</xdr:col>
      <xdr:colOff>541020</xdr:colOff>
      <xdr:row>22</xdr:row>
      <xdr:rowOff>99060</xdr:rowOff>
    </xdr:to>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5486400" y="1440180"/>
          <a:ext cx="5410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Top</a:t>
          </a:r>
        </a:p>
      </xdr:txBody>
    </xdr:sp>
    <xdr:clientData/>
  </xdr:twoCellAnchor>
  <xdr:twoCellAnchor>
    <xdr:from>
      <xdr:col>10</xdr:col>
      <xdr:colOff>30480</xdr:colOff>
      <xdr:row>20</xdr:row>
      <xdr:rowOff>160020</xdr:rowOff>
    </xdr:from>
    <xdr:to>
      <xdr:col>11</xdr:col>
      <xdr:colOff>91440</xdr:colOff>
      <xdr:row>22</xdr:row>
      <xdr:rowOff>99060</xdr:rowOff>
    </xdr:to>
    <xdr:sp macro="" textlink="">
      <xdr:nvSpPr>
        <xdr:cNvPr id="61" name="TextBox 60">
          <a:extLst>
            <a:ext uri="{FF2B5EF4-FFF2-40B4-BE49-F238E27FC236}">
              <a16:creationId xmlns:a16="http://schemas.microsoft.com/office/drawing/2014/main" id="{00000000-0008-0000-0000-00003D000000}"/>
            </a:ext>
          </a:extLst>
        </xdr:cNvPr>
        <xdr:cNvSpPr txBox="1"/>
      </xdr:nvSpPr>
      <xdr:spPr>
        <a:xfrm>
          <a:off x="6126480" y="1440180"/>
          <a:ext cx="6705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Bottom</a:t>
          </a:r>
        </a:p>
      </xdr:txBody>
    </xdr:sp>
    <xdr:clientData/>
  </xdr:twoCellAnchor>
  <xdr:twoCellAnchor>
    <xdr:from>
      <xdr:col>9</xdr:col>
      <xdr:colOff>190500</xdr:colOff>
      <xdr:row>23</xdr:row>
      <xdr:rowOff>7620</xdr:rowOff>
    </xdr:from>
    <xdr:to>
      <xdr:col>12</xdr:col>
      <xdr:colOff>15240</xdr:colOff>
      <xdr:row>24</xdr:row>
      <xdr:rowOff>129540</xdr:rowOff>
    </xdr:to>
    <xdr:sp macro="" textlink="PivotTable_03!P23">
      <xdr:nvSpPr>
        <xdr:cNvPr id="64" name="TextBox 63">
          <a:extLst>
            <a:ext uri="{FF2B5EF4-FFF2-40B4-BE49-F238E27FC236}">
              <a16:creationId xmlns:a16="http://schemas.microsoft.com/office/drawing/2014/main" id="{00000000-0008-0000-0000-000040000000}"/>
            </a:ext>
          </a:extLst>
        </xdr:cNvPr>
        <xdr:cNvSpPr txBox="1"/>
      </xdr:nvSpPr>
      <xdr:spPr>
        <a:xfrm>
          <a:off x="5676900" y="1836420"/>
          <a:ext cx="16535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079A86F-A0CB-400C-8218-8D20A8D8313C}" type="TxLink">
            <a:rPr lang="en-US" sz="1100" b="0" i="0" u="none" strike="noStrike">
              <a:solidFill>
                <a:srgbClr val="000000"/>
              </a:solidFill>
              <a:latin typeface="Calibri"/>
              <a:cs typeface="Calibri"/>
            </a:rPr>
            <a:pPr algn="l"/>
            <a:t>Less Profitable Locations</a:t>
          </a:fld>
          <a:endParaRPr lang="en-US" sz="1200" b="1">
            <a:solidFill>
              <a:schemeClr val="tx1"/>
            </a:solidFill>
          </a:endParaRPr>
        </a:p>
      </xdr:txBody>
    </xdr:sp>
    <xdr:clientData/>
  </xdr:twoCellAnchor>
  <xdr:twoCellAnchor>
    <xdr:from>
      <xdr:col>9</xdr:col>
      <xdr:colOff>114300</xdr:colOff>
      <xdr:row>23</xdr:row>
      <xdr:rowOff>114300</xdr:rowOff>
    </xdr:from>
    <xdr:to>
      <xdr:col>9</xdr:col>
      <xdr:colOff>205740</xdr:colOff>
      <xdr:row>24</xdr:row>
      <xdr:rowOff>22860</xdr:rowOff>
    </xdr:to>
    <xdr:sp macro="" textlink="">
      <xdr:nvSpPr>
        <xdr:cNvPr id="11" name="Oval 10">
          <a:extLst>
            <a:ext uri="{FF2B5EF4-FFF2-40B4-BE49-F238E27FC236}">
              <a16:creationId xmlns:a16="http://schemas.microsoft.com/office/drawing/2014/main" id="{00000000-0008-0000-0000-00000B000000}"/>
            </a:ext>
          </a:extLst>
        </xdr:cNvPr>
        <xdr:cNvSpPr/>
      </xdr:nvSpPr>
      <xdr:spPr>
        <a:xfrm>
          <a:off x="5600700" y="1943100"/>
          <a:ext cx="91440" cy="9144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182880</xdr:colOff>
      <xdr:row>24</xdr:row>
      <xdr:rowOff>53340</xdr:rowOff>
    </xdr:from>
    <xdr:to>
      <xdr:col>10</xdr:col>
      <xdr:colOff>502920</xdr:colOff>
      <xdr:row>26</xdr:row>
      <xdr:rowOff>129540</xdr:rowOff>
    </xdr:to>
    <xdr:sp macro="" textlink="PivotTable_03!P24">
      <xdr:nvSpPr>
        <xdr:cNvPr id="68" name="TextBox 67">
          <a:extLst>
            <a:ext uri="{FF2B5EF4-FFF2-40B4-BE49-F238E27FC236}">
              <a16:creationId xmlns:a16="http://schemas.microsoft.com/office/drawing/2014/main" id="{00000000-0008-0000-0000-000044000000}"/>
            </a:ext>
          </a:extLst>
        </xdr:cNvPr>
        <xdr:cNvSpPr txBox="1"/>
      </xdr:nvSpPr>
      <xdr:spPr>
        <a:xfrm>
          <a:off x="5669280" y="2065020"/>
          <a:ext cx="92964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C63029C-D8E0-4F97-8CA0-CD678A7C907F}" type="TxLink">
            <a:rPr lang="en-US" sz="1100" b="0" i="0" u="none" strike="noStrike">
              <a:solidFill>
                <a:srgbClr val="000000"/>
              </a:solidFill>
              <a:latin typeface="Calibri"/>
              <a:cs typeface="Calibri"/>
            </a:rPr>
            <a:pPr algn="l"/>
            <a:t>Total Sales Locations</a:t>
          </a:fld>
          <a:endParaRPr lang="en-US" sz="1200" b="1">
            <a:solidFill>
              <a:schemeClr val="tx1"/>
            </a:solidFill>
          </a:endParaRPr>
        </a:p>
      </xdr:txBody>
    </xdr:sp>
    <xdr:clientData/>
  </xdr:twoCellAnchor>
  <xdr:twoCellAnchor>
    <xdr:from>
      <xdr:col>10</xdr:col>
      <xdr:colOff>327660</xdr:colOff>
      <xdr:row>24</xdr:row>
      <xdr:rowOff>45720</xdr:rowOff>
    </xdr:from>
    <xdr:to>
      <xdr:col>11</xdr:col>
      <xdr:colOff>205740</xdr:colOff>
      <xdr:row>25</xdr:row>
      <xdr:rowOff>175260</xdr:rowOff>
    </xdr:to>
    <xdr:sp macro="" textlink="PivotTable_03!P25">
      <xdr:nvSpPr>
        <xdr:cNvPr id="72" name="TextBox 71">
          <a:extLst>
            <a:ext uri="{FF2B5EF4-FFF2-40B4-BE49-F238E27FC236}">
              <a16:creationId xmlns:a16="http://schemas.microsoft.com/office/drawing/2014/main" id="{00000000-0008-0000-0000-000048000000}"/>
            </a:ext>
          </a:extLst>
        </xdr:cNvPr>
        <xdr:cNvSpPr txBox="1"/>
      </xdr:nvSpPr>
      <xdr:spPr>
        <a:xfrm>
          <a:off x="6423660" y="2057400"/>
          <a:ext cx="48768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91435F-A9C2-4B0F-8B70-B3DF89284D93}" type="TxLink">
            <a:rPr lang="en-US" sz="1400" b="1" i="0" u="none" strike="noStrike">
              <a:solidFill>
                <a:srgbClr val="002060"/>
              </a:solidFill>
              <a:latin typeface="Calibri"/>
              <a:ea typeface="+mn-ea"/>
              <a:cs typeface="Calibri"/>
            </a:rPr>
            <a:pPr marL="0" indent="0" algn="ctr"/>
            <a:t>20</a:t>
          </a:fld>
          <a:endParaRPr lang="en-US" sz="1400" b="1" i="0" u="none" strike="noStrike">
            <a:solidFill>
              <a:srgbClr val="002060"/>
            </a:solidFill>
            <a:latin typeface="Calibri"/>
            <a:ea typeface="+mn-ea"/>
            <a:cs typeface="Calibri"/>
          </a:endParaRPr>
        </a:p>
      </xdr:txBody>
    </xdr:sp>
    <xdr:clientData/>
  </xdr:twoCellAnchor>
  <xdr:twoCellAnchor>
    <xdr:from>
      <xdr:col>9</xdr:col>
      <xdr:colOff>160020</xdr:colOff>
      <xdr:row>24</xdr:row>
      <xdr:rowOff>22860</xdr:rowOff>
    </xdr:from>
    <xdr:to>
      <xdr:col>9</xdr:col>
      <xdr:colOff>160020</xdr:colOff>
      <xdr:row>26</xdr:row>
      <xdr:rowOff>91440</xdr:rowOff>
    </xdr:to>
    <xdr:cxnSp macro="">
      <xdr:nvCxnSpPr>
        <xdr:cNvPr id="13" name="Straight Connector 12">
          <a:extLst>
            <a:ext uri="{FF2B5EF4-FFF2-40B4-BE49-F238E27FC236}">
              <a16:creationId xmlns:a16="http://schemas.microsoft.com/office/drawing/2014/main" id="{00000000-0008-0000-0000-00000D000000}"/>
            </a:ext>
          </a:extLst>
        </xdr:cNvPr>
        <xdr:cNvCxnSpPr/>
      </xdr:nvCxnSpPr>
      <xdr:spPr>
        <a:xfrm>
          <a:off x="5646420" y="2034540"/>
          <a:ext cx="0" cy="43434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182880</xdr:colOff>
      <xdr:row>26</xdr:row>
      <xdr:rowOff>106680</xdr:rowOff>
    </xdr:from>
    <xdr:to>
      <xdr:col>8</xdr:col>
      <xdr:colOff>388620</xdr:colOff>
      <xdr:row>34</xdr:row>
      <xdr:rowOff>99060</xdr:rowOff>
    </xdr:to>
    <xdr:graphicFrame macro="">
      <xdr:nvGraphicFramePr>
        <xdr:cNvPr id="60" name="Chart 59">
          <a:extLst>
            <a:ext uri="{FF2B5EF4-FFF2-40B4-BE49-F238E27FC236}">
              <a16:creationId xmlns:a16="http://schemas.microsoft.com/office/drawing/2014/main" id="{00000000-0008-0000-00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335280</xdr:colOff>
      <xdr:row>21</xdr:row>
      <xdr:rowOff>121920</xdr:rowOff>
    </xdr:from>
    <xdr:to>
      <xdr:col>8</xdr:col>
      <xdr:colOff>160020</xdr:colOff>
      <xdr:row>23</xdr:row>
      <xdr:rowOff>60960</xdr:rowOff>
    </xdr:to>
    <xdr:sp macro="" textlink="PivotTable_03!P23">
      <xdr:nvSpPr>
        <xdr:cNvPr id="75" name="TextBox 74">
          <a:extLst>
            <a:ext uri="{FF2B5EF4-FFF2-40B4-BE49-F238E27FC236}">
              <a16:creationId xmlns:a16="http://schemas.microsoft.com/office/drawing/2014/main" id="{00000000-0008-0000-0000-00004B000000}"/>
            </a:ext>
          </a:extLst>
        </xdr:cNvPr>
        <xdr:cNvSpPr txBox="1"/>
      </xdr:nvSpPr>
      <xdr:spPr>
        <a:xfrm>
          <a:off x="3383280" y="1584960"/>
          <a:ext cx="16535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cs typeface="Calibri"/>
            </a:rPr>
            <a:t>Profit By Customer Age</a:t>
          </a:r>
          <a:endParaRPr lang="en-US" sz="1200" b="1">
            <a:solidFill>
              <a:schemeClr val="tx1"/>
            </a:solidFill>
          </a:endParaRPr>
        </a:p>
      </xdr:txBody>
    </xdr:sp>
    <xdr:clientData/>
  </xdr:twoCellAnchor>
  <xdr:twoCellAnchor>
    <xdr:from>
      <xdr:col>5</xdr:col>
      <xdr:colOff>259080</xdr:colOff>
      <xdr:row>22</xdr:row>
      <xdr:rowOff>45720</xdr:rowOff>
    </xdr:from>
    <xdr:to>
      <xdr:col>5</xdr:col>
      <xdr:colOff>350520</xdr:colOff>
      <xdr:row>22</xdr:row>
      <xdr:rowOff>137160</xdr:rowOff>
    </xdr:to>
    <xdr:sp macro="" textlink="">
      <xdr:nvSpPr>
        <xdr:cNvPr id="76" name="Oval 75">
          <a:extLst>
            <a:ext uri="{FF2B5EF4-FFF2-40B4-BE49-F238E27FC236}">
              <a16:creationId xmlns:a16="http://schemas.microsoft.com/office/drawing/2014/main" id="{00000000-0008-0000-0000-00004C000000}"/>
            </a:ext>
          </a:extLst>
        </xdr:cNvPr>
        <xdr:cNvSpPr/>
      </xdr:nvSpPr>
      <xdr:spPr>
        <a:xfrm>
          <a:off x="3307080" y="1691640"/>
          <a:ext cx="91440" cy="9144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342900</xdr:colOff>
      <xdr:row>22</xdr:row>
      <xdr:rowOff>167640</xdr:rowOff>
    </xdr:from>
    <xdr:to>
      <xdr:col>7</xdr:col>
      <xdr:colOff>137160</xdr:colOff>
      <xdr:row>25</xdr:row>
      <xdr:rowOff>60960</xdr:rowOff>
    </xdr:to>
    <xdr:sp macro="" textlink="PivotTable_03!P24">
      <xdr:nvSpPr>
        <xdr:cNvPr id="77" name="TextBox 76">
          <a:extLst>
            <a:ext uri="{FF2B5EF4-FFF2-40B4-BE49-F238E27FC236}">
              <a16:creationId xmlns:a16="http://schemas.microsoft.com/office/drawing/2014/main" id="{00000000-0008-0000-0000-00004D000000}"/>
            </a:ext>
          </a:extLst>
        </xdr:cNvPr>
        <xdr:cNvSpPr txBox="1"/>
      </xdr:nvSpPr>
      <xdr:spPr>
        <a:xfrm>
          <a:off x="3390900" y="1813560"/>
          <a:ext cx="101346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cs typeface="Calibri"/>
            </a:rPr>
            <a:t>Average</a:t>
          </a:r>
          <a:r>
            <a:rPr lang="en-US" sz="1100" b="0" i="0" u="none" strike="noStrike" baseline="0">
              <a:solidFill>
                <a:srgbClr val="000000"/>
              </a:solidFill>
              <a:latin typeface="Calibri"/>
              <a:cs typeface="Calibri"/>
            </a:rPr>
            <a:t> Customer Age</a:t>
          </a:r>
          <a:endParaRPr lang="en-US" sz="1200" b="1">
            <a:solidFill>
              <a:schemeClr val="tx1"/>
            </a:solidFill>
          </a:endParaRPr>
        </a:p>
      </xdr:txBody>
    </xdr:sp>
    <xdr:clientData/>
  </xdr:twoCellAnchor>
  <xdr:twoCellAnchor>
    <xdr:from>
      <xdr:col>7</xdr:col>
      <xdr:colOff>22860</xdr:colOff>
      <xdr:row>23</xdr:row>
      <xdr:rowOff>22860</xdr:rowOff>
    </xdr:from>
    <xdr:to>
      <xdr:col>7</xdr:col>
      <xdr:colOff>510540</xdr:colOff>
      <xdr:row>24</xdr:row>
      <xdr:rowOff>152400</xdr:rowOff>
    </xdr:to>
    <xdr:sp macro="" textlink="PivotTable_03!AC12">
      <xdr:nvSpPr>
        <xdr:cNvPr id="80" name="TextBox 79">
          <a:extLst>
            <a:ext uri="{FF2B5EF4-FFF2-40B4-BE49-F238E27FC236}">
              <a16:creationId xmlns:a16="http://schemas.microsoft.com/office/drawing/2014/main" id="{00000000-0008-0000-0000-000050000000}"/>
            </a:ext>
          </a:extLst>
        </xdr:cNvPr>
        <xdr:cNvSpPr txBox="1"/>
      </xdr:nvSpPr>
      <xdr:spPr>
        <a:xfrm>
          <a:off x="4290060" y="1851660"/>
          <a:ext cx="48768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AD467A2-BF7E-4796-AB5C-A0A004737797}" type="TxLink">
            <a:rPr lang="en-US" sz="1400" b="1" i="0" u="none" strike="noStrike">
              <a:solidFill>
                <a:srgbClr val="002060"/>
              </a:solidFill>
              <a:latin typeface="Calibri"/>
              <a:ea typeface="+mn-ea"/>
              <a:cs typeface="Calibri"/>
            </a:rPr>
            <a:pPr marL="0" indent="0" algn="ctr"/>
            <a:t>45</a:t>
          </a:fld>
          <a:endParaRPr lang="en-US" sz="1400" b="1" i="0" u="none" strike="noStrike">
            <a:solidFill>
              <a:srgbClr val="002060"/>
            </a:solidFill>
            <a:latin typeface="Calibri"/>
            <a:ea typeface="+mn-ea"/>
            <a:cs typeface="Calibri"/>
          </a:endParaRPr>
        </a:p>
      </xdr:txBody>
    </xdr:sp>
    <xdr:clientData/>
  </xdr:twoCellAnchor>
  <xdr:twoCellAnchor>
    <xdr:from>
      <xdr:col>5</xdr:col>
      <xdr:colOff>304800</xdr:colOff>
      <xdr:row>22</xdr:row>
      <xdr:rowOff>129540</xdr:rowOff>
    </xdr:from>
    <xdr:to>
      <xdr:col>5</xdr:col>
      <xdr:colOff>304800</xdr:colOff>
      <xdr:row>25</xdr:row>
      <xdr:rowOff>15240</xdr:rowOff>
    </xdr:to>
    <xdr:cxnSp macro="">
      <xdr:nvCxnSpPr>
        <xdr:cNvPr id="81" name="Straight Connector 80">
          <a:extLst>
            <a:ext uri="{FF2B5EF4-FFF2-40B4-BE49-F238E27FC236}">
              <a16:creationId xmlns:a16="http://schemas.microsoft.com/office/drawing/2014/main" id="{00000000-0008-0000-0000-000051000000}"/>
            </a:ext>
          </a:extLst>
        </xdr:cNvPr>
        <xdr:cNvCxnSpPr/>
      </xdr:nvCxnSpPr>
      <xdr:spPr>
        <a:xfrm>
          <a:off x="3352800" y="1775460"/>
          <a:ext cx="0" cy="43434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495300</xdr:colOff>
      <xdr:row>20</xdr:row>
      <xdr:rowOff>160020</xdr:rowOff>
    </xdr:from>
    <xdr:to>
      <xdr:col>4</xdr:col>
      <xdr:colOff>320040</xdr:colOff>
      <xdr:row>22</xdr:row>
      <xdr:rowOff>99060</xdr:rowOff>
    </xdr:to>
    <xdr:sp macro="" textlink="PivotTable_03!P23">
      <xdr:nvSpPr>
        <xdr:cNvPr id="83" name="TextBox 82">
          <a:extLst>
            <a:ext uri="{FF2B5EF4-FFF2-40B4-BE49-F238E27FC236}">
              <a16:creationId xmlns:a16="http://schemas.microsoft.com/office/drawing/2014/main" id="{00000000-0008-0000-0000-000053000000}"/>
            </a:ext>
          </a:extLst>
        </xdr:cNvPr>
        <xdr:cNvSpPr txBox="1"/>
      </xdr:nvSpPr>
      <xdr:spPr>
        <a:xfrm>
          <a:off x="1104900" y="1440180"/>
          <a:ext cx="16535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cs typeface="Calibri"/>
            </a:rPr>
            <a:t>Profit By Gender</a:t>
          </a:r>
          <a:endParaRPr lang="en-US" sz="1200" b="1">
            <a:solidFill>
              <a:schemeClr val="tx1"/>
            </a:solidFill>
          </a:endParaRPr>
        </a:p>
      </xdr:txBody>
    </xdr:sp>
    <xdr:clientData/>
  </xdr:twoCellAnchor>
  <xdr:twoCellAnchor>
    <xdr:from>
      <xdr:col>1</xdr:col>
      <xdr:colOff>403860</xdr:colOff>
      <xdr:row>21</xdr:row>
      <xdr:rowOff>91440</xdr:rowOff>
    </xdr:from>
    <xdr:to>
      <xdr:col>1</xdr:col>
      <xdr:colOff>495300</xdr:colOff>
      <xdr:row>22</xdr:row>
      <xdr:rowOff>0</xdr:rowOff>
    </xdr:to>
    <xdr:sp macro="" textlink="">
      <xdr:nvSpPr>
        <xdr:cNvPr id="84" name="Oval 83">
          <a:extLst>
            <a:ext uri="{FF2B5EF4-FFF2-40B4-BE49-F238E27FC236}">
              <a16:creationId xmlns:a16="http://schemas.microsoft.com/office/drawing/2014/main" id="{00000000-0008-0000-0000-000054000000}"/>
            </a:ext>
          </a:extLst>
        </xdr:cNvPr>
        <xdr:cNvSpPr/>
      </xdr:nvSpPr>
      <xdr:spPr>
        <a:xfrm>
          <a:off x="1013460" y="1554480"/>
          <a:ext cx="91440" cy="9144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373380</xdr:colOff>
      <xdr:row>37</xdr:row>
      <xdr:rowOff>15240</xdr:rowOff>
    </xdr:from>
    <xdr:to>
      <xdr:col>9</xdr:col>
      <xdr:colOff>99060</xdr:colOff>
      <xdr:row>45</xdr:row>
      <xdr:rowOff>114300</xdr:rowOff>
    </xdr:to>
    <xdr:graphicFrame macro="">
      <xdr:nvGraphicFramePr>
        <xdr:cNvPr id="94" name="Chart 93">
          <a:extLst>
            <a:ext uri="{FF2B5EF4-FFF2-40B4-BE49-F238E27FC236}">
              <a16:creationId xmlns:a16="http://schemas.microsoft.com/office/drawing/2014/main" id="{00000000-0008-0000-00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35</xdr:row>
      <xdr:rowOff>60960</xdr:rowOff>
    </xdr:from>
    <xdr:to>
      <xdr:col>7</xdr:col>
      <xdr:colOff>91440</xdr:colOff>
      <xdr:row>37</xdr:row>
      <xdr:rowOff>0</xdr:rowOff>
    </xdr:to>
    <xdr:sp macro="" textlink="PivotTable_03!P23">
      <xdr:nvSpPr>
        <xdr:cNvPr id="95" name="TextBox 94">
          <a:extLst>
            <a:ext uri="{FF2B5EF4-FFF2-40B4-BE49-F238E27FC236}">
              <a16:creationId xmlns:a16="http://schemas.microsoft.com/office/drawing/2014/main" id="{00000000-0008-0000-0000-00005F000000}"/>
            </a:ext>
          </a:extLst>
        </xdr:cNvPr>
        <xdr:cNvSpPr txBox="1"/>
      </xdr:nvSpPr>
      <xdr:spPr>
        <a:xfrm>
          <a:off x="1219200" y="4084320"/>
          <a:ext cx="31394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rgbClr val="00B0F0"/>
              </a:solidFill>
              <a:latin typeface="Calibri"/>
              <a:cs typeface="Calibri"/>
            </a:rPr>
            <a:t>Profit</a:t>
          </a:r>
          <a:r>
            <a:rPr lang="en-US" sz="1200" b="1" i="0" u="none" strike="noStrike" baseline="0">
              <a:solidFill>
                <a:srgbClr val="00B0F0"/>
              </a:solidFill>
              <a:latin typeface="Calibri"/>
              <a:cs typeface="Calibri"/>
            </a:rPr>
            <a:t> trend and </a:t>
          </a:r>
          <a:r>
            <a:rPr lang="en-US" sz="1200" b="1" i="0" u="none" strike="noStrike" baseline="0">
              <a:solidFill>
                <a:schemeClr val="tx1"/>
              </a:solidFill>
              <a:latin typeface="Calibri"/>
              <a:cs typeface="Calibri"/>
            </a:rPr>
            <a:t>MOM Growth Rate</a:t>
          </a:r>
          <a:endParaRPr lang="en-US" sz="1200" b="1">
            <a:solidFill>
              <a:schemeClr val="tx1"/>
            </a:solidFill>
          </a:endParaRPr>
        </a:p>
      </xdr:txBody>
    </xdr:sp>
    <xdr:clientData/>
  </xdr:twoCellAnchor>
  <xdr:twoCellAnchor>
    <xdr:from>
      <xdr:col>1</xdr:col>
      <xdr:colOff>525780</xdr:colOff>
      <xdr:row>35</xdr:row>
      <xdr:rowOff>175260</xdr:rowOff>
    </xdr:from>
    <xdr:to>
      <xdr:col>2</xdr:col>
      <xdr:colOff>7620</xdr:colOff>
      <xdr:row>36</xdr:row>
      <xdr:rowOff>83820</xdr:rowOff>
    </xdr:to>
    <xdr:sp macro="" textlink="">
      <xdr:nvSpPr>
        <xdr:cNvPr id="96" name="Oval 95">
          <a:extLst>
            <a:ext uri="{FF2B5EF4-FFF2-40B4-BE49-F238E27FC236}">
              <a16:creationId xmlns:a16="http://schemas.microsoft.com/office/drawing/2014/main" id="{00000000-0008-0000-0000-000060000000}"/>
            </a:ext>
          </a:extLst>
        </xdr:cNvPr>
        <xdr:cNvSpPr/>
      </xdr:nvSpPr>
      <xdr:spPr>
        <a:xfrm>
          <a:off x="1135380" y="4198620"/>
          <a:ext cx="91440" cy="9144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373380</xdr:colOff>
      <xdr:row>37</xdr:row>
      <xdr:rowOff>68580</xdr:rowOff>
    </xdr:from>
    <xdr:to>
      <xdr:col>15</xdr:col>
      <xdr:colOff>0</xdr:colOff>
      <xdr:row>45</xdr:row>
      <xdr:rowOff>121920</xdr:rowOff>
    </xdr:to>
    <xdr:graphicFrame macro="">
      <xdr:nvGraphicFramePr>
        <xdr:cNvPr id="97" name="Chart 96">
          <a:extLst>
            <a:ext uri="{FF2B5EF4-FFF2-40B4-BE49-F238E27FC236}">
              <a16:creationId xmlns:a16="http://schemas.microsoft.com/office/drawing/2014/main" id="{00000000-0008-0000-0000-00006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502920</xdr:colOff>
      <xdr:row>35</xdr:row>
      <xdr:rowOff>60960</xdr:rowOff>
    </xdr:from>
    <xdr:to>
      <xdr:col>14</xdr:col>
      <xdr:colOff>594360</xdr:colOff>
      <xdr:row>37</xdr:row>
      <xdr:rowOff>0</xdr:rowOff>
    </xdr:to>
    <xdr:sp macro="" textlink="PivotTable_03!P23">
      <xdr:nvSpPr>
        <xdr:cNvPr id="98" name="TextBox 97">
          <a:extLst>
            <a:ext uri="{FF2B5EF4-FFF2-40B4-BE49-F238E27FC236}">
              <a16:creationId xmlns:a16="http://schemas.microsoft.com/office/drawing/2014/main" id="{00000000-0008-0000-0000-000062000000}"/>
            </a:ext>
          </a:extLst>
        </xdr:cNvPr>
        <xdr:cNvSpPr txBox="1"/>
      </xdr:nvSpPr>
      <xdr:spPr>
        <a:xfrm>
          <a:off x="5989320" y="4084320"/>
          <a:ext cx="31394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rgbClr val="00B0F0"/>
              </a:solidFill>
              <a:latin typeface="Calibri"/>
              <a:cs typeface="Calibri"/>
            </a:rPr>
            <a:t>Profit by WeekDay</a:t>
          </a:r>
        </a:p>
      </xdr:txBody>
    </xdr:sp>
    <xdr:clientData/>
  </xdr:twoCellAnchor>
  <xdr:twoCellAnchor>
    <xdr:from>
      <xdr:col>9</xdr:col>
      <xdr:colOff>419100</xdr:colOff>
      <xdr:row>35</xdr:row>
      <xdr:rowOff>175260</xdr:rowOff>
    </xdr:from>
    <xdr:to>
      <xdr:col>9</xdr:col>
      <xdr:colOff>510540</xdr:colOff>
      <xdr:row>36</xdr:row>
      <xdr:rowOff>83820</xdr:rowOff>
    </xdr:to>
    <xdr:sp macro="" textlink="">
      <xdr:nvSpPr>
        <xdr:cNvPr id="99" name="Oval 98">
          <a:extLst>
            <a:ext uri="{FF2B5EF4-FFF2-40B4-BE49-F238E27FC236}">
              <a16:creationId xmlns:a16="http://schemas.microsoft.com/office/drawing/2014/main" id="{00000000-0008-0000-0000-000063000000}"/>
            </a:ext>
          </a:extLst>
        </xdr:cNvPr>
        <xdr:cNvSpPr/>
      </xdr:nvSpPr>
      <xdr:spPr>
        <a:xfrm>
          <a:off x="5905500" y="4198620"/>
          <a:ext cx="91440" cy="9144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381000</xdr:colOff>
      <xdr:row>23</xdr:row>
      <xdr:rowOff>60960</xdr:rowOff>
    </xdr:from>
    <xdr:to>
      <xdr:col>4</xdr:col>
      <xdr:colOff>563880</xdr:colOff>
      <xdr:row>34</xdr:row>
      <xdr:rowOff>91440</xdr:rowOff>
    </xdr:to>
    <xdr:graphicFrame macro="">
      <xdr:nvGraphicFramePr>
        <xdr:cNvPr id="85" name="Chart 84">
          <a:extLst>
            <a:ext uri="{FF2B5EF4-FFF2-40B4-BE49-F238E27FC236}">
              <a16:creationId xmlns:a16="http://schemas.microsoft.com/office/drawing/2014/main" id="{00000000-0008-0000-0000-00005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381000</xdr:colOff>
      <xdr:row>17</xdr:row>
      <xdr:rowOff>45720</xdr:rowOff>
    </xdr:from>
    <xdr:to>
      <xdr:col>21</xdr:col>
      <xdr:colOff>76200</xdr:colOff>
      <xdr:row>45</xdr:row>
      <xdr:rowOff>160020</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9525000" y="777240"/>
          <a:ext cx="3352800" cy="5234940"/>
          <a:chOff x="9525000" y="777240"/>
          <a:chExt cx="3352800" cy="5234940"/>
        </a:xfrm>
      </xdr:grpSpPr>
      <xdr:grpSp>
        <xdr:nvGrpSpPr>
          <xdr:cNvPr id="35" name="Group 34">
            <a:extLst>
              <a:ext uri="{FF2B5EF4-FFF2-40B4-BE49-F238E27FC236}">
                <a16:creationId xmlns:a16="http://schemas.microsoft.com/office/drawing/2014/main" id="{00000000-0008-0000-0000-000023000000}"/>
              </a:ext>
            </a:extLst>
          </xdr:cNvPr>
          <xdr:cNvGrpSpPr/>
        </xdr:nvGrpSpPr>
        <xdr:grpSpPr>
          <a:xfrm>
            <a:off x="9525000" y="777240"/>
            <a:ext cx="2994660" cy="5234940"/>
            <a:chOff x="9494520" y="777240"/>
            <a:chExt cx="2994660" cy="5234940"/>
          </a:xfrm>
        </xdr:grpSpPr>
        <xdr:sp macro="" textlink="">
          <xdr:nvSpPr>
            <xdr:cNvPr id="32" name="Rectangle: Diagonal Corners Rounded 31">
              <a:extLst>
                <a:ext uri="{FF2B5EF4-FFF2-40B4-BE49-F238E27FC236}">
                  <a16:creationId xmlns:a16="http://schemas.microsoft.com/office/drawing/2014/main" id="{00000000-0008-0000-0000-000020000000}"/>
                </a:ext>
              </a:extLst>
            </xdr:cNvPr>
            <xdr:cNvSpPr/>
          </xdr:nvSpPr>
          <xdr:spPr>
            <a:xfrm>
              <a:off x="9494520" y="777240"/>
              <a:ext cx="2270760" cy="5234940"/>
            </a:xfrm>
            <a:prstGeom prst="round2Diag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ectangle 33">
              <a:extLst>
                <a:ext uri="{FF2B5EF4-FFF2-40B4-BE49-F238E27FC236}">
                  <a16:creationId xmlns:a16="http://schemas.microsoft.com/office/drawing/2014/main" id="{00000000-0008-0000-0000-000022000000}"/>
                </a:ext>
              </a:extLst>
            </xdr:cNvPr>
            <xdr:cNvSpPr/>
          </xdr:nvSpPr>
          <xdr:spPr>
            <a:xfrm>
              <a:off x="11178540" y="1005840"/>
              <a:ext cx="815340" cy="462534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 name="Rectangle 77">
              <a:extLst>
                <a:ext uri="{FF2B5EF4-FFF2-40B4-BE49-F238E27FC236}">
                  <a16:creationId xmlns:a16="http://schemas.microsoft.com/office/drawing/2014/main" id="{00000000-0008-0000-0000-00004E000000}"/>
                </a:ext>
              </a:extLst>
            </xdr:cNvPr>
            <xdr:cNvSpPr/>
          </xdr:nvSpPr>
          <xdr:spPr>
            <a:xfrm>
              <a:off x="11430000" y="1310640"/>
              <a:ext cx="815340" cy="407670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Rectangle 78">
              <a:extLst>
                <a:ext uri="{FF2B5EF4-FFF2-40B4-BE49-F238E27FC236}">
                  <a16:creationId xmlns:a16="http://schemas.microsoft.com/office/drawing/2014/main" id="{00000000-0008-0000-0000-00004F000000}"/>
                </a:ext>
              </a:extLst>
            </xdr:cNvPr>
            <xdr:cNvSpPr/>
          </xdr:nvSpPr>
          <xdr:spPr>
            <a:xfrm>
              <a:off x="11673840" y="1638300"/>
              <a:ext cx="815340" cy="350520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6" name="Oval 15">
            <a:extLst>
              <a:ext uri="{FF2B5EF4-FFF2-40B4-BE49-F238E27FC236}">
                <a16:creationId xmlns:a16="http://schemas.microsoft.com/office/drawing/2014/main" id="{00000000-0008-0000-0000-000010000000}"/>
              </a:ext>
            </a:extLst>
          </xdr:cNvPr>
          <xdr:cNvSpPr/>
        </xdr:nvSpPr>
        <xdr:spPr>
          <a:xfrm>
            <a:off x="12169140" y="1851660"/>
            <a:ext cx="708660" cy="3131820"/>
          </a:xfrm>
          <a:prstGeom prst="ellips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167640</xdr:colOff>
      <xdr:row>17</xdr:row>
      <xdr:rowOff>87630</xdr:rowOff>
    </xdr:from>
    <xdr:to>
      <xdr:col>17</xdr:col>
      <xdr:colOff>480060</xdr:colOff>
      <xdr:row>19</xdr:row>
      <xdr:rowOff>26670</xdr:rowOff>
    </xdr:to>
    <xdr:sp macro="" textlink="PivotTable_03!P23">
      <xdr:nvSpPr>
        <xdr:cNvPr id="89" name="TextBox 88">
          <a:extLst>
            <a:ext uri="{FF2B5EF4-FFF2-40B4-BE49-F238E27FC236}">
              <a16:creationId xmlns:a16="http://schemas.microsoft.com/office/drawing/2014/main" id="{00000000-0008-0000-0000-000059000000}"/>
            </a:ext>
          </a:extLst>
        </xdr:cNvPr>
        <xdr:cNvSpPr txBox="1"/>
      </xdr:nvSpPr>
      <xdr:spPr>
        <a:xfrm>
          <a:off x="9921240" y="819150"/>
          <a:ext cx="9220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cs typeface="Calibri"/>
            </a:rPr>
            <a:t>Product Sold</a:t>
          </a:r>
          <a:endParaRPr lang="en-US" sz="1200" b="1">
            <a:solidFill>
              <a:schemeClr val="tx1"/>
            </a:solidFill>
          </a:endParaRPr>
        </a:p>
      </xdr:txBody>
    </xdr:sp>
    <xdr:clientData/>
  </xdr:twoCellAnchor>
  <xdr:twoCellAnchor>
    <xdr:from>
      <xdr:col>17</xdr:col>
      <xdr:colOff>579120</xdr:colOff>
      <xdr:row>17</xdr:row>
      <xdr:rowOff>83820</xdr:rowOff>
    </xdr:from>
    <xdr:to>
      <xdr:col>18</xdr:col>
      <xdr:colOff>457200</xdr:colOff>
      <xdr:row>19</xdr:row>
      <xdr:rowOff>30480</xdr:rowOff>
    </xdr:to>
    <xdr:sp macro="" textlink="PivotTable_03!AL12">
      <xdr:nvSpPr>
        <xdr:cNvPr id="91" name="TextBox 90">
          <a:extLst>
            <a:ext uri="{FF2B5EF4-FFF2-40B4-BE49-F238E27FC236}">
              <a16:creationId xmlns:a16="http://schemas.microsoft.com/office/drawing/2014/main" id="{00000000-0008-0000-0000-00005B000000}"/>
            </a:ext>
          </a:extLst>
        </xdr:cNvPr>
        <xdr:cNvSpPr txBox="1"/>
      </xdr:nvSpPr>
      <xdr:spPr>
        <a:xfrm>
          <a:off x="10942320" y="815340"/>
          <a:ext cx="48768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E5A928-BA3B-4265-B24D-AC4A8B7A9AE6}" type="TxLink">
            <a:rPr lang="en-US" sz="1400" b="1" i="0" u="none" strike="noStrike">
              <a:solidFill>
                <a:srgbClr val="002060"/>
              </a:solidFill>
              <a:latin typeface="Calibri"/>
              <a:ea typeface="+mn-ea"/>
              <a:cs typeface="Calibri"/>
            </a:rPr>
            <a:pPr marL="0" indent="0" algn="ctr"/>
            <a:t>100</a:t>
          </a:fld>
          <a:endParaRPr lang="en-US" sz="1400" b="1" i="0" u="none" strike="noStrike">
            <a:solidFill>
              <a:srgbClr val="002060"/>
            </a:solidFill>
            <a:latin typeface="Calibri"/>
            <a:ea typeface="+mn-ea"/>
            <a:cs typeface="Calibri"/>
          </a:endParaRPr>
        </a:p>
      </xdr:txBody>
    </xdr:sp>
    <xdr:clientData/>
  </xdr:twoCellAnchor>
  <xdr:twoCellAnchor>
    <xdr:from>
      <xdr:col>16</xdr:col>
      <xdr:colOff>114300</xdr:colOff>
      <xdr:row>18</xdr:row>
      <xdr:rowOff>161925</xdr:rowOff>
    </xdr:from>
    <xdr:to>
      <xdr:col>17</xdr:col>
      <xdr:colOff>426720</xdr:colOff>
      <xdr:row>21</xdr:row>
      <xdr:rowOff>59055</xdr:rowOff>
    </xdr:to>
    <xdr:sp macro="" textlink="PivotTable_03!P23">
      <xdr:nvSpPr>
        <xdr:cNvPr id="100" name="TextBox 99">
          <a:extLst>
            <a:ext uri="{FF2B5EF4-FFF2-40B4-BE49-F238E27FC236}">
              <a16:creationId xmlns:a16="http://schemas.microsoft.com/office/drawing/2014/main" id="{00000000-0008-0000-0000-000064000000}"/>
            </a:ext>
          </a:extLst>
        </xdr:cNvPr>
        <xdr:cNvSpPr txBox="1"/>
      </xdr:nvSpPr>
      <xdr:spPr>
        <a:xfrm>
          <a:off x="9867900" y="1076325"/>
          <a:ext cx="922020" cy="445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cs typeface="Calibri"/>
            </a:rPr>
            <a:t>Product</a:t>
          </a:r>
        </a:p>
        <a:p>
          <a:pPr algn="l"/>
          <a:r>
            <a:rPr lang="en-US" sz="1100" b="0" i="0" u="none" strike="noStrike">
              <a:solidFill>
                <a:srgbClr val="000000"/>
              </a:solidFill>
              <a:latin typeface="Calibri"/>
              <a:cs typeface="Calibri"/>
            </a:rPr>
            <a:t>Return Rate</a:t>
          </a:r>
          <a:endParaRPr lang="en-US" sz="1200" b="1">
            <a:solidFill>
              <a:schemeClr val="tx1"/>
            </a:solidFill>
          </a:endParaRPr>
        </a:p>
      </xdr:txBody>
    </xdr:sp>
    <xdr:clientData/>
  </xdr:twoCellAnchor>
  <xdr:twoCellAnchor>
    <xdr:from>
      <xdr:col>17</xdr:col>
      <xdr:colOff>502920</xdr:colOff>
      <xdr:row>19</xdr:row>
      <xdr:rowOff>45720</xdr:rowOff>
    </xdr:from>
    <xdr:to>
      <xdr:col>19</xdr:col>
      <xdr:colOff>83820</xdr:colOff>
      <xdr:row>20</xdr:row>
      <xdr:rowOff>175260</xdr:rowOff>
    </xdr:to>
    <xdr:sp macro="" textlink="PivotTable_03!AM12">
      <xdr:nvSpPr>
        <xdr:cNvPr id="101" name="TextBox 100">
          <a:extLst>
            <a:ext uri="{FF2B5EF4-FFF2-40B4-BE49-F238E27FC236}">
              <a16:creationId xmlns:a16="http://schemas.microsoft.com/office/drawing/2014/main" id="{00000000-0008-0000-0000-000065000000}"/>
            </a:ext>
          </a:extLst>
        </xdr:cNvPr>
        <xdr:cNvSpPr txBox="1"/>
      </xdr:nvSpPr>
      <xdr:spPr>
        <a:xfrm>
          <a:off x="10866120" y="1143000"/>
          <a:ext cx="80010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C9C552-2530-470B-AED6-6107F115AE2A}" type="TxLink">
            <a:rPr lang="en-US" sz="1400" b="1" i="0" u="none" strike="noStrike">
              <a:solidFill>
                <a:schemeClr val="bg1"/>
              </a:solidFill>
              <a:latin typeface="Calibri"/>
              <a:ea typeface="+mn-ea"/>
              <a:cs typeface="Calibri"/>
            </a:rPr>
            <a:pPr marL="0" indent="0" algn="ctr"/>
            <a:t>8.03%</a:t>
          </a:fld>
          <a:endParaRPr lang="en-US" sz="1400" b="1" i="0" u="none" strike="noStrike">
            <a:solidFill>
              <a:schemeClr val="bg1"/>
            </a:solidFill>
            <a:latin typeface="Calibri"/>
            <a:ea typeface="+mn-ea"/>
            <a:cs typeface="Calibri"/>
          </a:endParaRPr>
        </a:p>
      </xdr:txBody>
    </xdr:sp>
    <xdr:clientData/>
  </xdr:twoCellAnchor>
  <xdr:twoCellAnchor>
    <xdr:from>
      <xdr:col>16</xdr:col>
      <xdr:colOff>121920</xdr:colOff>
      <xdr:row>20</xdr:row>
      <xdr:rowOff>131445</xdr:rowOff>
    </xdr:from>
    <xdr:to>
      <xdr:col>17</xdr:col>
      <xdr:colOff>434340</xdr:colOff>
      <xdr:row>23</xdr:row>
      <xdr:rowOff>142875</xdr:rowOff>
    </xdr:to>
    <xdr:sp macro="" textlink="PivotTable_03!P23">
      <xdr:nvSpPr>
        <xdr:cNvPr id="102" name="TextBox 101">
          <a:extLst>
            <a:ext uri="{FF2B5EF4-FFF2-40B4-BE49-F238E27FC236}">
              <a16:creationId xmlns:a16="http://schemas.microsoft.com/office/drawing/2014/main" id="{00000000-0008-0000-0000-000066000000}"/>
            </a:ext>
          </a:extLst>
        </xdr:cNvPr>
        <xdr:cNvSpPr txBox="1"/>
      </xdr:nvSpPr>
      <xdr:spPr>
        <a:xfrm>
          <a:off x="9875520" y="1411605"/>
          <a:ext cx="922020" cy="5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cs typeface="Calibri"/>
            </a:rPr>
            <a:t>Product </a:t>
          </a:r>
        </a:p>
        <a:p>
          <a:pPr algn="l"/>
          <a:r>
            <a:rPr lang="en-US" sz="1100" b="0" i="0" u="none" strike="noStrike">
              <a:solidFill>
                <a:srgbClr val="000000"/>
              </a:solidFill>
              <a:latin typeface="Calibri"/>
              <a:cs typeface="Calibri"/>
            </a:rPr>
            <a:t>Refund</a:t>
          </a:r>
          <a:r>
            <a:rPr lang="en-US" sz="1100" b="0" i="0" u="none" strike="noStrike" baseline="0">
              <a:solidFill>
                <a:srgbClr val="000000"/>
              </a:solidFill>
              <a:latin typeface="Calibri"/>
              <a:cs typeface="Calibri"/>
            </a:rPr>
            <a:t> Rate</a:t>
          </a:r>
          <a:endParaRPr lang="en-US" sz="1200" b="1">
            <a:solidFill>
              <a:schemeClr val="tx1"/>
            </a:solidFill>
          </a:endParaRPr>
        </a:p>
      </xdr:txBody>
    </xdr:sp>
    <xdr:clientData/>
  </xdr:twoCellAnchor>
  <xdr:twoCellAnchor>
    <xdr:from>
      <xdr:col>17</xdr:col>
      <xdr:colOff>510540</xdr:colOff>
      <xdr:row>21</xdr:row>
      <xdr:rowOff>72390</xdr:rowOff>
    </xdr:from>
    <xdr:to>
      <xdr:col>19</xdr:col>
      <xdr:colOff>30480</xdr:colOff>
      <xdr:row>23</xdr:row>
      <xdr:rowOff>19050</xdr:rowOff>
    </xdr:to>
    <xdr:sp macro="" textlink="PivotTable_03!AN12">
      <xdr:nvSpPr>
        <xdr:cNvPr id="103" name="TextBox 102">
          <a:extLst>
            <a:ext uri="{FF2B5EF4-FFF2-40B4-BE49-F238E27FC236}">
              <a16:creationId xmlns:a16="http://schemas.microsoft.com/office/drawing/2014/main" id="{00000000-0008-0000-0000-000067000000}"/>
            </a:ext>
          </a:extLst>
        </xdr:cNvPr>
        <xdr:cNvSpPr txBox="1"/>
      </xdr:nvSpPr>
      <xdr:spPr>
        <a:xfrm>
          <a:off x="10873740" y="1535430"/>
          <a:ext cx="7391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215275B-C0A3-4048-88FB-B71F3969FE80}" type="TxLink">
            <a:rPr lang="en-US" sz="1400" b="1" i="0" u="none" strike="noStrike">
              <a:solidFill>
                <a:schemeClr val="bg1"/>
              </a:solidFill>
              <a:latin typeface="Calibri"/>
              <a:ea typeface="+mn-ea"/>
              <a:cs typeface="Calibri"/>
            </a:rPr>
            <a:pPr marL="0" indent="0" algn="ctr"/>
            <a:t>8.05%</a:t>
          </a:fld>
          <a:endParaRPr lang="en-US" sz="1400" b="1" i="0" u="none" strike="noStrike">
            <a:solidFill>
              <a:schemeClr val="bg1"/>
            </a:solidFill>
            <a:latin typeface="Calibri"/>
            <a:ea typeface="+mn-ea"/>
            <a:cs typeface="Calibri"/>
          </a:endParaRPr>
        </a:p>
      </xdr:txBody>
    </xdr:sp>
    <xdr:clientData/>
  </xdr:twoCellAnchor>
  <xdr:twoCellAnchor>
    <xdr:from>
      <xdr:col>16</xdr:col>
      <xdr:colOff>76200</xdr:colOff>
      <xdr:row>18</xdr:row>
      <xdr:rowOff>11430</xdr:rowOff>
    </xdr:from>
    <xdr:to>
      <xdr:col>16</xdr:col>
      <xdr:colOff>167640</xdr:colOff>
      <xdr:row>18</xdr:row>
      <xdr:rowOff>102870</xdr:rowOff>
    </xdr:to>
    <xdr:sp macro="" textlink="">
      <xdr:nvSpPr>
        <xdr:cNvPr id="104" name="Oval 103">
          <a:extLst>
            <a:ext uri="{FF2B5EF4-FFF2-40B4-BE49-F238E27FC236}">
              <a16:creationId xmlns:a16="http://schemas.microsoft.com/office/drawing/2014/main" id="{00000000-0008-0000-0000-000068000000}"/>
            </a:ext>
          </a:extLst>
        </xdr:cNvPr>
        <xdr:cNvSpPr/>
      </xdr:nvSpPr>
      <xdr:spPr>
        <a:xfrm>
          <a:off x="9829800" y="925830"/>
          <a:ext cx="91440" cy="91440"/>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137160</xdr:colOff>
      <xdr:row>21</xdr:row>
      <xdr:rowOff>99060</xdr:rowOff>
    </xdr:from>
    <xdr:to>
      <xdr:col>16</xdr:col>
      <xdr:colOff>137160</xdr:colOff>
      <xdr:row>23</xdr:row>
      <xdr:rowOff>22860</xdr:rowOff>
    </xdr:to>
    <xdr:cxnSp macro="">
      <xdr:nvCxnSpPr>
        <xdr:cNvPr id="105" name="Straight Connector 104">
          <a:extLst>
            <a:ext uri="{FF2B5EF4-FFF2-40B4-BE49-F238E27FC236}">
              <a16:creationId xmlns:a16="http://schemas.microsoft.com/office/drawing/2014/main" id="{00000000-0008-0000-0000-000069000000}"/>
            </a:ext>
          </a:extLst>
        </xdr:cNvPr>
        <xdr:cNvCxnSpPr/>
      </xdr:nvCxnSpPr>
      <xdr:spPr>
        <a:xfrm>
          <a:off x="9890760" y="1562100"/>
          <a:ext cx="0" cy="28956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129540</xdr:colOff>
      <xdr:row>19</xdr:row>
      <xdr:rowOff>57150</xdr:rowOff>
    </xdr:from>
    <xdr:to>
      <xdr:col>16</xdr:col>
      <xdr:colOff>129540</xdr:colOff>
      <xdr:row>20</xdr:row>
      <xdr:rowOff>163830</xdr:rowOff>
    </xdr:to>
    <xdr:cxnSp macro="">
      <xdr:nvCxnSpPr>
        <xdr:cNvPr id="108" name="Straight Connector 107">
          <a:extLst>
            <a:ext uri="{FF2B5EF4-FFF2-40B4-BE49-F238E27FC236}">
              <a16:creationId xmlns:a16="http://schemas.microsoft.com/office/drawing/2014/main" id="{00000000-0008-0000-0000-00006C000000}"/>
            </a:ext>
          </a:extLst>
        </xdr:cNvPr>
        <xdr:cNvCxnSpPr/>
      </xdr:nvCxnSpPr>
      <xdr:spPr>
        <a:xfrm>
          <a:off x="9883140" y="1154430"/>
          <a:ext cx="0" cy="28956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419100</xdr:colOff>
      <xdr:row>24</xdr:row>
      <xdr:rowOff>30480</xdr:rowOff>
    </xdr:from>
    <xdr:to>
      <xdr:col>20</xdr:col>
      <xdr:colOff>472440</xdr:colOff>
      <xdr:row>24</xdr:row>
      <xdr:rowOff>30480</xdr:rowOff>
    </xdr:to>
    <xdr:cxnSp macro="">
      <xdr:nvCxnSpPr>
        <xdr:cNvPr id="20" name="Straight Connector 19">
          <a:extLst>
            <a:ext uri="{FF2B5EF4-FFF2-40B4-BE49-F238E27FC236}">
              <a16:creationId xmlns:a16="http://schemas.microsoft.com/office/drawing/2014/main" id="{00000000-0008-0000-0000-000014000000}"/>
            </a:ext>
          </a:extLst>
        </xdr:cNvPr>
        <xdr:cNvCxnSpPr/>
      </xdr:nvCxnSpPr>
      <xdr:spPr>
        <a:xfrm>
          <a:off x="9563100" y="2042160"/>
          <a:ext cx="3101340" cy="0"/>
        </a:xfrm>
        <a:prstGeom prst="line">
          <a:avLst/>
        </a:prstGeom>
        <a:ln w="19050">
          <a:gradFill flip="none" rotWithShape="1">
            <a:gsLst>
              <a:gs pos="0">
                <a:schemeClr val="accent5">
                  <a:lumMod val="0"/>
                  <a:lumOff val="100000"/>
                </a:schemeClr>
              </a:gs>
              <a:gs pos="35000">
                <a:schemeClr val="accent5">
                  <a:lumMod val="0"/>
                  <a:lumOff val="100000"/>
                </a:schemeClr>
              </a:gs>
              <a:gs pos="100000">
                <a:schemeClr val="accent5">
                  <a:lumMod val="100000"/>
                </a:schemeClr>
              </a:gs>
            </a:gsLst>
            <a:path path="circle">
              <a:fillToRect l="50000" t="-80000" r="50000" b="180000"/>
            </a:path>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525780</xdr:colOff>
      <xdr:row>24</xdr:row>
      <xdr:rowOff>15240</xdr:rowOff>
    </xdr:from>
    <xdr:to>
      <xdr:col>16</xdr:col>
      <xdr:colOff>457200</xdr:colOff>
      <xdr:row>25</xdr:row>
      <xdr:rowOff>137160</xdr:rowOff>
    </xdr:to>
    <xdr:sp macro="" textlink="">
      <xdr:nvSpPr>
        <xdr:cNvPr id="109" name="TextBox 108">
          <a:extLst>
            <a:ext uri="{FF2B5EF4-FFF2-40B4-BE49-F238E27FC236}">
              <a16:creationId xmlns:a16="http://schemas.microsoft.com/office/drawing/2014/main" id="{00000000-0008-0000-0000-00006D000000}"/>
            </a:ext>
          </a:extLst>
        </xdr:cNvPr>
        <xdr:cNvSpPr txBox="1"/>
      </xdr:nvSpPr>
      <xdr:spPr>
        <a:xfrm>
          <a:off x="9669780" y="2026920"/>
          <a:ext cx="5410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Profit</a:t>
          </a:r>
        </a:p>
      </xdr:txBody>
    </xdr:sp>
    <xdr:clientData/>
  </xdr:twoCellAnchor>
  <xdr:twoCellAnchor>
    <xdr:from>
      <xdr:col>18</xdr:col>
      <xdr:colOff>335280</xdr:colOff>
      <xdr:row>24</xdr:row>
      <xdr:rowOff>15240</xdr:rowOff>
    </xdr:from>
    <xdr:to>
      <xdr:col>19</xdr:col>
      <xdr:colOff>502920</xdr:colOff>
      <xdr:row>25</xdr:row>
      <xdr:rowOff>137160</xdr:rowOff>
    </xdr:to>
    <xdr:sp macro="" textlink="">
      <xdr:nvSpPr>
        <xdr:cNvPr id="110" name="TextBox 109">
          <a:extLst>
            <a:ext uri="{FF2B5EF4-FFF2-40B4-BE49-F238E27FC236}">
              <a16:creationId xmlns:a16="http://schemas.microsoft.com/office/drawing/2014/main" id="{00000000-0008-0000-0000-00006E000000}"/>
            </a:ext>
          </a:extLst>
        </xdr:cNvPr>
        <xdr:cNvSpPr txBox="1"/>
      </xdr:nvSpPr>
      <xdr:spPr>
        <a:xfrm>
          <a:off x="11308080" y="2026920"/>
          <a:ext cx="7772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16</xdr:col>
          <xdr:colOff>426720</xdr:colOff>
          <xdr:row>24</xdr:row>
          <xdr:rowOff>15240</xdr:rowOff>
        </xdr:from>
        <xdr:to>
          <xdr:col>17</xdr:col>
          <xdr:colOff>60960</xdr:colOff>
          <xdr:row>25</xdr:row>
          <xdr:rowOff>129540</xdr:rowOff>
        </xdr:to>
        <xdr:sp macro="" textlink="">
          <xdr:nvSpPr>
            <xdr:cNvPr id="8210" name="Option Button 18"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472440</xdr:colOff>
          <xdr:row>24</xdr:row>
          <xdr:rowOff>15240</xdr:rowOff>
        </xdr:from>
        <xdr:to>
          <xdr:col>20</xdr:col>
          <xdr:colOff>106680</xdr:colOff>
          <xdr:row>25</xdr:row>
          <xdr:rowOff>129540</xdr:rowOff>
        </xdr:to>
        <xdr:sp macro="" textlink="">
          <xdr:nvSpPr>
            <xdr:cNvPr id="8211" name="Option Button 19"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15</xdr:col>
      <xdr:colOff>373380</xdr:colOff>
      <xdr:row>26</xdr:row>
      <xdr:rowOff>121920</xdr:rowOff>
    </xdr:from>
    <xdr:to>
      <xdr:col>20</xdr:col>
      <xdr:colOff>518160</xdr:colOff>
      <xdr:row>33</xdr:row>
      <xdr:rowOff>114300</xdr:rowOff>
    </xdr:to>
    <xdr:graphicFrame macro="">
      <xdr:nvGraphicFramePr>
        <xdr:cNvPr id="87" name="Chart 86">
          <a:extLst>
            <a:ext uri="{FF2B5EF4-FFF2-40B4-BE49-F238E27FC236}">
              <a16:creationId xmlns:a16="http://schemas.microsoft.com/office/drawing/2014/main" id="{00000000-0008-0000-0000-00005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419100</xdr:colOff>
      <xdr:row>33</xdr:row>
      <xdr:rowOff>99060</xdr:rowOff>
    </xdr:from>
    <xdr:to>
      <xdr:col>21</xdr:col>
      <xdr:colOff>22860</xdr:colOff>
      <xdr:row>33</xdr:row>
      <xdr:rowOff>99060</xdr:rowOff>
    </xdr:to>
    <xdr:cxnSp macro="">
      <xdr:nvCxnSpPr>
        <xdr:cNvPr id="90" name="Straight Connector 89">
          <a:extLst>
            <a:ext uri="{FF2B5EF4-FFF2-40B4-BE49-F238E27FC236}">
              <a16:creationId xmlns:a16="http://schemas.microsoft.com/office/drawing/2014/main" id="{00000000-0008-0000-0000-00005A000000}"/>
            </a:ext>
          </a:extLst>
        </xdr:cNvPr>
        <xdr:cNvCxnSpPr/>
      </xdr:nvCxnSpPr>
      <xdr:spPr>
        <a:xfrm>
          <a:off x="9563100" y="3756660"/>
          <a:ext cx="3261360" cy="0"/>
        </a:xfrm>
        <a:prstGeom prst="line">
          <a:avLst/>
        </a:prstGeom>
        <a:ln w="19050">
          <a:gradFill flip="none" rotWithShape="1">
            <a:gsLst>
              <a:gs pos="0">
                <a:schemeClr val="accent5">
                  <a:lumMod val="0"/>
                  <a:lumOff val="100000"/>
                </a:schemeClr>
              </a:gs>
              <a:gs pos="35000">
                <a:schemeClr val="accent5">
                  <a:lumMod val="0"/>
                  <a:lumOff val="100000"/>
                </a:schemeClr>
              </a:gs>
              <a:gs pos="100000">
                <a:schemeClr val="accent5">
                  <a:lumMod val="100000"/>
                </a:schemeClr>
              </a:gs>
            </a:gsLst>
            <a:path path="circle">
              <a:fillToRect l="50000" t="-80000" r="50000" b="180000"/>
            </a:path>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25</xdr:row>
      <xdr:rowOff>99060</xdr:rowOff>
    </xdr:from>
    <xdr:to>
      <xdr:col>19</xdr:col>
      <xdr:colOff>480060</xdr:colOff>
      <xdr:row>27</xdr:row>
      <xdr:rowOff>38100</xdr:rowOff>
    </xdr:to>
    <xdr:sp macro="" textlink="PivotTable_03!AS20">
      <xdr:nvSpPr>
        <xdr:cNvPr id="92" name="TextBox 91">
          <a:extLst>
            <a:ext uri="{FF2B5EF4-FFF2-40B4-BE49-F238E27FC236}">
              <a16:creationId xmlns:a16="http://schemas.microsoft.com/office/drawing/2014/main" id="{00000000-0008-0000-0000-00005C000000}"/>
            </a:ext>
          </a:extLst>
        </xdr:cNvPr>
        <xdr:cNvSpPr txBox="1"/>
      </xdr:nvSpPr>
      <xdr:spPr>
        <a:xfrm>
          <a:off x="9867900" y="2293620"/>
          <a:ext cx="21945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E57CD1-903A-4F86-9451-49BBC80F095C}" type="TxLink">
            <a:rPr lang="en-US" sz="1100" b="1" i="0" u="none" strike="noStrike">
              <a:solidFill>
                <a:srgbClr val="002060"/>
              </a:solidFill>
              <a:latin typeface="Calibri"/>
              <a:cs typeface="Calibri"/>
            </a:rPr>
            <a:pPr algn="l"/>
            <a:t>Top  5 Profitable Products</a:t>
          </a:fld>
          <a:endParaRPr lang="en-US" sz="1200" b="1">
            <a:solidFill>
              <a:srgbClr val="002060"/>
            </a:solidFill>
          </a:endParaRPr>
        </a:p>
      </xdr:txBody>
    </xdr:sp>
    <xdr:clientData/>
  </xdr:twoCellAnchor>
  <xdr:twoCellAnchor>
    <xdr:from>
      <xdr:col>16</xdr:col>
      <xdr:colOff>38100</xdr:colOff>
      <xdr:row>26</xdr:row>
      <xdr:rowOff>22860</xdr:rowOff>
    </xdr:from>
    <xdr:to>
      <xdr:col>16</xdr:col>
      <xdr:colOff>129540</xdr:colOff>
      <xdr:row>26</xdr:row>
      <xdr:rowOff>114300</xdr:rowOff>
    </xdr:to>
    <xdr:sp macro="" textlink="">
      <xdr:nvSpPr>
        <xdr:cNvPr id="93" name="Oval 92">
          <a:extLst>
            <a:ext uri="{FF2B5EF4-FFF2-40B4-BE49-F238E27FC236}">
              <a16:creationId xmlns:a16="http://schemas.microsoft.com/office/drawing/2014/main" id="{00000000-0008-0000-0000-00005D000000}"/>
            </a:ext>
          </a:extLst>
        </xdr:cNvPr>
        <xdr:cNvSpPr/>
      </xdr:nvSpPr>
      <xdr:spPr>
        <a:xfrm>
          <a:off x="9791700" y="2400300"/>
          <a:ext cx="91440" cy="91440"/>
        </a:xfrm>
        <a:prstGeom prst="ellipse">
          <a:avLst/>
        </a:prstGeom>
        <a:solidFill>
          <a:srgbClr val="002060"/>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15240</xdr:colOff>
      <xdr:row>33</xdr:row>
      <xdr:rowOff>137160</xdr:rowOff>
    </xdr:from>
    <xdr:to>
      <xdr:col>19</xdr:col>
      <xdr:colOff>502920</xdr:colOff>
      <xdr:row>35</xdr:row>
      <xdr:rowOff>76200</xdr:rowOff>
    </xdr:to>
    <xdr:sp macro="" textlink="PivotTable_03!AS20">
      <xdr:nvSpPr>
        <xdr:cNvPr id="106" name="TextBox 105">
          <a:extLst>
            <a:ext uri="{FF2B5EF4-FFF2-40B4-BE49-F238E27FC236}">
              <a16:creationId xmlns:a16="http://schemas.microsoft.com/office/drawing/2014/main" id="{00000000-0008-0000-0000-00006A000000}"/>
            </a:ext>
          </a:extLst>
        </xdr:cNvPr>
        <xdr:cNvSpPr txBox="1"/>
      </xdr:nvSpPr>
      <xdr:spPr>
        <a:xfrm>
          <a:off x="9768840" y="3794760"/>
          <a:ext cx="23164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i="0" u="none" strike="noStrike">
              <a:solidFill>
                <a:srgbClr val="002060"/>
              </a:solidFill>
              <a:latin typeface="Calibri"/>
              <a:cs typeface="Calibri"/>
            </a:rPr>
            <a:t>Profit by Product Category</a:t>
          </a:r>
        </a:p>
      </xdr:txBody>
    </xdr:sp>
    <xdr:clientData/>
  </xdr:twoCellAnchor>
  <xdr:twoCellAnchor>
    <xdr:from>
      <xdr:col>15</xdr:col>
      <xdr:colOff>548640</xdr:colOff>
      <xdr:row>34</xdr:row>
      <xdr:rowOff>60960</xdr:rowOff>
    </xdr:from>
    <xdr:to>
      <xdr:col>16</xdr:col>
      <xdr:colOff>30480</xdr:colOff>
      <xdr:row>34</xdr:row>
      <xdr:rowOff>152400</xdr:rowOff>
    </xdr:to>
    <xdr:sp macro="" textlink="">
      <xdr:nvSpPr>
        <xdr:cNvPr id="107" name="Oval 106">
          <a:extLst>
            <a:ext uri="{FF2B5EF4-FFF2-40B4-BE49-F238E27FC236}">
              <a16:creationId xmlns:a16="http://schemas.microsoft.com/office/drawing/2014/main" id="{00000000-0008-0000-0000-00006B000000}"/>
            </a:ext>
          </a:extLst>
        </xdr:cNvPr>
        <xdr:cNvSpPr/>
      </xdr:nvSpPr>
      <xdr:spPr>
        <a:xfrm>
          <a:off x="9692640" y="3901440"/>
          <a:ext cx="91440" cy="91440"/>
        </a:xfrm>
        <a:prstGeom prst="ellipse">
          <a:avLst/>
        </a:prstGeom>
        <a:solidFill>
          <a:srgbClr val="002060"/>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312420</xdr:colOff>
      <xdr:row>34</xdr:row>
      <xdr:rowOff>137160</xdr:rowOff>
    </xdr:from>
    <xdr:to>
      <xdr:col>21</xdr:col>
      <xdr:colOff>38100</xdr:colOff>
      <xdr:row>45</xdr:row>
      <xdr:rowOff>30480</xdr:rowOff>
    </xdr:to>
    <xdr:graphicFrame macro="">
      <xdr:nvGraphicFramePr>
        <xdr:cNvPr id="111" name="Chart 110">
          <a:extLst>
            <a:ext uri="{FF2B5EF4-FFF2-40B4-BE49-F238E27FC236}">
              <a16:creationId xmlns:a16="http://schemas.microsoft.com/office/drawing/2014/main" id="{00000000-0008-0000-00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563879</xdr:colOff>
      <xdr:row>14</xdr:row>
      <xdr:rowOff>38100</xdr:rowOff>
    </xdr:from>
    <xdr:to>
      <xdr:col>7</xdr:col>
      <xdr:colOff>544960</xdr:colOff>
      <xdr:row>16</xdr:row>
      <xdr:rowOff>114300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563879" y="220980"/>
          <a:ext cx="4248281"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gradFill flip="none" rotWithShape="1">
                <a:gsLst>
                  <a:gs pos="100000">
                    <a:schemeClr val="accent1">
                      <a:lumMod val="80000"/>
                      <a:lumOff val="20000"/>
                    </a:schemeClr>
                  </a:gs>
                  <a:gs pos="100000">
                    <a:schemeClr val="accent1">
                      <a:lumMod val="95000"/>
                      <a:lumOff val="5000"/>
                    </a:schemeClr>
                  </a:gs>
                  <a:gs pos="0">
                    <a:schemeClr val="accent1">
                      <a:lumMod val="73000"/>
                    </a:schemeClr>
                  </a:gs>
                </a:gsLst>
                <a:path path="circle">
                  <a:fillToRect r="100000" b="100000"/>
                </a:path>
                <a:tileRect l="-100000" t="-100000"/>
              </a:gradFill>
            </a:rPr>
            <a:t>Kix Business Dashboard</a:t>
          </a:r>
        </a:p>
      </xdr:txBody>
    </xdr:sp>
    <xdr:clientData/>
  </xdr:twoCellAnchor>
  <xdr:twoCellAnchor>
    <xdr:from>
      <xdr:col>20</xdr:col>
      <xdr:colOff>419100</xdr:colOff>
      <xdr:row>15</xdr:row>
      <xdr:rowOff>22860</xdr:rowOff>
    </xdr:from>
    <xdr:to>
      <xdr:col>22</xdr:col>
      <xdr:colOff>182880</xdr:colOff>
      <xdr:row>16</xdr:row>
      <xdr:rowOff>167640</xdr:rowOff>
    </xdr:to>
    <xdr:sp macro="[0]!showHide" textlink="">
      <xdr:nvSpPr>
        <xdr:cNvPr id="21" name="Rectangle: Rounded Corners 20">
          <a:extLst>
            <a:ext uri="{FF2B5EF4-FFF2-40B4-BE49-F238E27FC236}">
              <a16:creationId xmlns:a16="http://schemas.microsoft.com/office/drawing/2014/main" id="{00000000-0008-0000-0000-000015000000}"/>
            </a:ext>
          </a:extLst>
        </xdr:cNvPr>
        <xdr:cNvSpPr/>
      </xdr:nvSpPr>
      <xdr:spPr>
        <a:xfrm>
          <a:off x="12611100" y="388620"/>
          <a:ext cx="982980" cy="327660"/>
        </a:xfrm>
        <a:prstGeom prst="round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Open</a:t>
          </a:r>
          <a:r>
            <a:rPr lang="en-US" sz="1100" b="1" baseline="0"/>
            <a:t> Filter</a:t>
          </a:r>
          <a:endParaRPr lang="en-US" sz="1100" b="1"/>
        </a:p>
      </xdr:txBody>
    </xdr:sp>
    <xdr:clientData/>
  </xdr:twoCellAnchor>
  <xdr:twoCellAnchor>
    <xdr:from>
      <xdr:col>19</xdr:col>
      <xdr:colOff>541020</xdr:colOff>
      <xdr:row>15</xdr:row>
      <xdr:rowOff>22860</xdr:rowOff>
    </xdr:from>
    <xdr:to>
      <xdr:col>23</xdr:col>
      <xdr:colOff>152400</xdr:colOff>
      <xdr:row>45</xdr:row>
      <xdr:rowOff>129540</xdr:rowOff>
    </xdr:to>
    <xdr:grpSp>
      <xdr:nvGrpSpPr>
        <xdr:cNvPr id="23" name="Group 22" hidden="1">
          <a:extLst>
            <a:ext uri="{FF2B5EF4-FFF2-40B4-BE49-F238E27FC236}">
              <a16:creationId xmlns:a16="http://schemas.microsoft.com/office/drawing/2014/main" id="{00000000-0008-0000-0000-000017000000}"/>
            </a:ext>
          </a:extLst>
        </xdr:cNvPr>
        <xdr:cNvGrpSpPr/>
      </xdr:nvGrpSpPr>
      <xdr:grpSpPr>
        <a:xfrm>
          <a:off x="12123420" y="388620"/>
          <a:ext cx="2049780" cy="5593080"/>
          <a:chOff x="11780520" y="388620"/>
          <a:chExt cx="2049780" cy="5593080"/>
        </a:xfrm>
      </xdr:grpSpPr>
      <xdr:sp macro="" textlink="">
        <xdr:nvSpPr>
          <xdr:cNvPr id="19" name="Rectangle: Diagonal Corners Rounded 18" hidden="1">
            <a:extLst>
              <a:ext uri="{FF2B5EF4-FFF2-40B4-BE49-F238E27FC236}">
                <a16:creationId xmlns:a16="http://schemas.microsoft.com/office/drawing/2014/main" id="{00000000-0008-0000-0000-000013000000}"/>
              </a:ext>
            </a:extLst>
          </xdr:cNvPr>
          <xdr:cNvSpPr/>
        </xdr:nvSpPr>
        <xdr:spPr>
          <a:xfrm>
            <a:off x="11780520" y="762000"/>
            <a:ext cx="2049780" cy="5219700"/>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22" name="Month 1" hidden="1">
                <a:extLst>
                  <a:ext uri="{FF2B5EF4-FFF2-40B4-BE49-F238E27FC236}">
                    <a16:creationId xmlns:a16="http://schemas.microsoft.com/office/drawing/2014/main" id="{00000000-0008-0000-0000-00007A000000}"/>
                  </a:ext>
                </a:extLst>
              </xdr:cNvPr>
              <xdr:cNvGraphicFramePr/>
            </xdr:nvGraphicFramePr>
            <xdr:xfrm>
              <a:off x="11856720" y="929640"/>
              <a:ext cx="1828800" cy="2057399"/>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2199620" y="929640"/>
                <a:ext cx="1828800" cy="2057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1" name="Category" hidden="1">
                <a:extLst>
                  <a:ext uri="{FF2B5EF4-FFF2-40B4-BE49-F238E27FC236}">
                    <a16:creationId xmlns:a16="http://schemas.microsoft.com/office/drawing/2014/main" id="{00000000-0008-0000-0000-000079000000}"/>
                  </a:ext>
                </a:extLst>
              </xdr:cNvPr>
              <xdr:cNvGraphicFramePr/>
            </xdr:nvGraphicFramePr>
            <xdr:xfrm>
              <a:off x="11864340" y="3055620"/>
              <a:ext cx="1828800" cy="273558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207240" y="3055620"/>
                <a:ext cx="1828800" cy="2735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showHide" textlink="">
        <xdr:nvSpPr>
          <xdr:cNvPr id="123" name="Rectangle: Rounded Corners 122" hidden="1">
            <a:extLst>
              <a:ext uri="{FF2B5EF4-FFF2-40B4-BE49-F238E27FC236}">
                <a16:creationId xmlns:a16="http://schemas.microsoft.com/office/drawing/2014/main" id="{00000000-0008-0000-0000-00007B000000}"/>
              </a:ext>
            </a:extLst>
          </xdr:cNvPr>
          <xdr:cNvSpPr/>
        </xdr:nvSpPr>
        <xdr:spPr>
          <a:xfrm>
            <a:off x="12268200" y="388620"/>
            <a:ext cx="982980" cy="32766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Close</a:t>
            </a:r>
            <a:r>
              <a:rPr lang="en-US" sz="1100" b="1" baseline="0"/>
              <a:t> Filter</a:t>
            </a:r>
            <a:endParaRPr lang="en-US" sz="1100" b="1"/>
          </a:p>
        </xdr:txBody>
      </xdr:sp>
    </xdr:grpSp>
    <xdr:clientData/>
  </xdr:twoCellAnchor>
  <xdr:twoCellAnchor>
    <xdr:from>
      <xdr:col>6</xdr:col>
      <xdr:colOff>266700</xdr:colOff>
      <xdr:row>14</xdr:row>
      <xdr:rowOff>106680</xdr:rowOff>
    </xdr:from>
    <xdr:to>
      <xdr:col>8</xdr:col>
      <xdr:colOff>106680</xdr:colOff>
      <xdr:row>16</xdr:row>
      <xdr:rowOff>38100</xdr:rowOff>
    </xdr:to>
    <xdr:sp macro="" textlink="">
      <xdr:nvSpPr>
        <xdr:cNvPr id="24" name="Rectangle: Diagonal Corners Rounded 23">
          <a:hlinkClick xmlns:r="http://schemas.openxmlformats.org/officeDocument/2006/relationships" r:id="rId12"/>
          <a:extLst>
            <a:ext uri="{FF2B5EF4-FFF2-40B4-BE49-F238E27FC236}">
              <a16:creationId xmlns:a16="http://schemas.microsoft.com/office/drawing/2014/main" id="{00000000-0008-0000-0000-000018000000}"/>
            </a:ext>
          </a:extLst>
        </xdr:cNvPr>
        <xdr:cNvSpPr/>
      </xdr:nvSpPr>
      <xdr:spPr>
        <a:xfrm>
          <a:off x="3924300" y="289560"/>
          <a:ext cx="1059180" cy="297180"/>
        </a:xfrm>
        <a:prstGeom prst="round2DiagRect">
          <a:avLst/>
        </a:prstGeom>
        <a:solidFill>
          <a:schemeClr val="bg1">
            <a:lumMod val="8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002060"/>
              </a:solidFill>
            </a:rPr>
            <a:t>Time Frame </a:t>
          </a:r>
        </a:p>
      </xdr:txBody>
    </xdr:sp>
    <xdr:clientData/>
  </xdr:twoCellAnchor>
  <xdr:twoCellAnchor>
    <xdr:from>
      <xdr:col>8</xdr:col>
      <xdr:colOff>476250</xdr:colOff>
      <xdr:row>14</xdr:row>
      <xdr:rowOff>106680</xdr:rowOff>
    </xdr:from>
    <xdr:to>
      <xdr:col>10</xdr:col>
      <xdr:colOff>316230</xdr:colOff>
      <xdr:row>16</xdr:row>
      <xdr:rowOff>38100</xdr:rowOff>
    </xdr:to>
    <xdr:sp macro="" textlink="">
      <xdr:nvSpPr>
        <xdr:cNvPr id="129" name="Rectangle: Diagonal Corners Rounded 128">
          <a:hlinkClick xmlns:r="http://schemas.openxmlformats.org/officeDocument/2006/relationships" r:id="rId13"/>
          <a:extLst>
            <a:ext uri="{FF2B5EF4-FFF2-40B4-BE49-F238E27FC236}">
              <a16:creationId xmlns:a16="http://schemas.microsoft.com/office/drawing/2014/main" id="{00000000-0008-0000-0000-000081000000}"/>
            </a:ext>
          </a:extLst>
        </xdr:cNvPr>
        <xdr:cNvSpPr/>
      </xdr:nvSpPr>
      <xdr:spPr>
        <a:xfrm>
          <a:off x="5353050" y="289560"/>
          <a:ext cx="1059180" cy="297180"/>
        </a:xfrm>
        <a:prstGeom prst="round2DiagRect">
          <a:avLst/>
        </a:prstGeom>
        <a:solidFill>
          <a:schemeClr val="bg1">
            <a:lumMod val="8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002060"/>
              </a:solidFill>
            </a:rPr>
            <a:t>Store</a:t>
          </a:r>
        </a:p>
      </xdr:txBody>
    </xdr:sp>
    <xdr:clientData/>
  </xdr:twoCellAnchor>
  <xdr:twoCellAnchor>
    <xdr:from>
      <xdr:col>11</xdr:col>
      <xdr:colOff>76200</xdr:colOff>
      <xdr:row>14</xdr:row>
      <xdr:rowOff>106680</xdr:rowOff>
    </xdr:from>
    <xdr:to>
      <xdr:col>12</xdr:col>
      <xdr:colOff>525780</xdr:colOff>
      <xdr:row>16</xdr:row>
      <xdr:rowOff>38100</xdr:rowOff>
    </xdr:to>
    <xdr:sp macro="" textlink="">
      <xdr:nvSpPr>
        <xdr:cNvPr id="130" name="Rectangle: Diagonal Corners Rounded 129">
          <a:hlinkClick xmlns:r="http://schemas.openxmlformats.org/officeDocument/2006/relationships" r:id="rId14"/>
          <a:extLst>
            <a:ext uri="{FF2B5EF4-FFF2-40B4-BE49-F238E27FC236}">
              <a16:creationId xmlns:a16="http://schemas.microsoft.com/office/drawing/2014/main" id="{00000000-0008-0000-0000-000082000000}"/>
            </a:ext>
          </a:extLst>
        </xdr:cNvPr>
        <xdr:cNvSpPr/>
      </xdr:nvSpPr>
      <xdr:spPr>
        <a:xfrm>
          <a:off x="6781800" y="289560"/>
          <a:ext cx="1059180" cy="297180"/>
        </a:xfrm>
        <a:prstGeom prst="round2DiagRect">
          <a:avLst/>
        </a:prstGeo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a:glow rad="63500">
            <a:srgbClr val="00B0F0">
              <a:alpha val="30000"/>
            </a:srgb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002060"/>
              </a:solidFill>
            </a:rPr>
            <a:t>Profit View</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205740</xdr:colOff>
      <xdr:row>4</xdr:row>
      <xdr:rowOff>76200</xdr:rowOff>
    </xdr:from>
    <xdr:to>
      <xdr:col>3</xdr:col>
      <xdr:colOff>53340</xdr:colOff>
      <xdr:row>6</xdr:row>
      <xdr:rowOff>167640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424940" y="807720"/>
          <a:ext cx="457200" cy="457200"/>
        </a:xfrm>
        <a:prstGeom prst="rect">
          <a:avLst/>
        </a:prstGeom>
      </xdr:spPr>
    </xdr:pic>
    <xdr:clientData/>
  </xdr:twoCellAnchor>
  <xdr:twoCellAnchor editAs="oneCell">
    <xdr:from>
      <xdr:col>5</xdr:col>
      <xdr:colOff>289560</xdr:colOff>
      <xdr:row>5</xdr:row>
      <xdr:rowOff>53340</xdr:rowOff>
    </xdr:from>
    <xdr:to>
      <xdr:col>6</xdr:col>
      <xdr:colOff>137160</xdr:colOff>
      <xdr:row>7</xdr:row>
      <xdr:rowOff>144780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3337560" y="967740"/>
          <a:ext cx="457200" cy="457200"/>
        </a:xfrm>
        <a:prstGeom prst="rect">
          <a:avLst/>
        </a:prstGeom>
      </xdr:spPr>
    </xdr:pic>
    <xdr:clientData/>
  </xdr:twoCellAnchor>
  <xdr:twoCellAnchor editAs="oneCell">
    <xdr:from>
      <xdr:col>1</xdr:col>
      <xdr:colOff>0</xdr:colOff>
      <xdr:row>4</xdr:row>
      <xdr:rowOff>0</xdr:rowOff>
    </xdr:from>
    <xdr:to>
      <xdr:col>1</xdr:col>
      <xdr:colOff>457200</xdr:colOff>
      <xdr:row>6</xdr:row>
      <xdr:rowOff>91440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609600" y="731520"/>
          <a:ext cx="457200" cy="457200"/>
        </a:xfrm>
        <a:prstGeom prst="rect">
          <a:avLst/>
        </a:prstGeom>
      </xdr:spPr>
    </xdr:pic>
    <xdr:clientData/>
  </xdr:twoCellAnchor>
  <xdr:twoCellAnchor editAs="oneCell">
    <xdr:from>
      <xdr:col>3</xdr:col>
      <xdr:colOff>601980</xdr:colOff>
      <xdr:row>4</xdr:row>
      <xdr:rowOff>152400</xdr:rowOff>
    </xdr:from>
    <xdr:to>
      <xdr:col>4</xdr:col>
      <xdr:colOff>449580</xdr:colOff>
      <xdr:row>7</xdr:row>
      <xdr:rowOff>60960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430780" y="883920"/>
          <a:ext cx="457200" cy="457200"/>
        </a:xfrm>
        <a:prstGeom prst="rect">
          <a:avLst/>
        </a:prstGeom>
      </xdr:spPr>
    </xdr:pic>
    <xdr:clientData/>
  </xdr:twoCellAnchor>
  <xdr:twoCellAnchor editAs="oneCell">
    <xdr:from>
      <xdr:col>4</xdr:col>
      <xdr:colOff>15240</xdr:colOff>
      <xdr:row>11</xdr:row>
      <xdr:rowOff>30480</xdr:rowOff>
    </xdr:from>
    <xdr:to>
      <xdr:col>6</xdr:col>
      <xdr:colOff>167640</xdr:colOff>
      <xdr:row>18</xdr:row>
      <xdr:rowOff>121920</xdr:rowOff>
    </xdr:to>
    <xdr:pic>
      <xdr:nvPicPr>
        <xdr:cNvPr id="17" name="Graphic 16" descr="Woman with solid fill">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53640" y="2042160"/>
          <a:ext cx="1371600" cy="1371600"/>
        </a:xfrm>
        <a:prstGeom prst="rect">
          <a:avLst/>
        </a:prstGeom>
      </xdr:spPr>
    </xdr:pic>
    <xdr:clientData/>
  </xdr:twoCellAnchor>
  <xdr:twoCellAnchor editAs="oneCell">
    <xdr:from>
      <xdr:col>5</xdr:col>
      <xdr:colOff>599580</xdr:colOff>
      <xdr:row>11</xdr:row>
      <xdr:rowOff>43320</xdr:rowOff>
    </xdr:from>
    <xdr:to>
      <xdr:col>8</xdr:col>
      <xdr:colOff>142380</xdr:colOff>
      <xdr:row>18</xdr:row>
      <xdr:rowOff>134760</xdr:rowOff>
    </xdr:to>
    <xdr:pic>
      <xdr:nvPicPr>
        <xdr:cNvPr id="19" name="Graphic 18" descr="Man with solid fill">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647580" y="2055000"/>
          <a:ext cx="1371600" cy="1371600"/>
        </a:xfrm>
        <a:prstGeom prst="rect">
          <a:avLst/>
        </a:prstGeom>
      </xdr:spPr>
    </xdr:pic>
    <xdr:clientData/>
  </xdr:twoCellAnchor>
  <xdr:twoCellAnchor editAs="oneCell">
    <xdr:from>
      <xdr:col>4</xdr:col>
      <xdr:colOff>15240</xdr:colOff>
      <xdr:row>19</xdr:row>
      <xdr:rowOff>7620</xdr:rowOff>
    </xdr:from>
    <xdr:to>
      <xdr:col>6</xdr:col>
      <xdr:colOff>167640</xdr:colOff>
      <xdr:row>26</xdr:row>
      <xdr:rowOff>99060</xdr:rowOff>
    </xdr:to>
    <xdr:pic>
      <xdr:nvPicPr>
        <xdr:cNvPr id="20" name="Graphic 19" descr="Woman with solid fill">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453640" y="3482340"/>
          <a:ext cx="1371600" cy="1371600"/>
        </a:xfrm>
        <a:prstGeom prst="rect">
          <a:avLst/>
        </a:prstGeom>
      </xdr:spPr>
    </xdr:pic>
    <xdr:clientData/>
  </xdr:twoCellAnchor>
  <xdr:twoCellAnchor editAs="oneCell">
    <xdr:from>
      <xdr:col>5</xdr:col>
      <xdr:colOff>599580</xdr:colOff>
      <xdr:row>19</xdr:row>
      <xdr:rowOff>20460</xdr:rowOff>
    </xdr:from>
    <xdr:to>
      <xdr:col>8</xdr:col>
      <xdr:colOff>142380</xdr:colOff>
      <xdr:row>26</xdr:row>
      <xdr:rowOff>111900</xdr:rowOff>
    </xdr:to>
    <xdr:pic>
      <xdr:nvPicPr>
        <xdr:cNvPr id="21" name="Graphic 20" descr="Man with solid fill">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647580" y="3495180"/>
          <a:ext cx="1371600" cy="1371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18</xdr:col>
      <xdr:colOff>358140</xdr:colOff>
      <xdr:row>0</xdr:row>
      <xdr:rowOff>7620</xdr:rowOff>
    </xdr:from>
    <xdr:to>
      <xdr:col>25</xdr:col>
      <xdr:colOff>608076</xdr:colOff>
      <xdr:row>56</xdr:row>
      <xdr:rowOff>160020</xdr:rowOff>
    </xdr:to>
    <xdr:sp macro="" textlink="">
      <xdr:nvSpPr>
        <xdr:cNvPr id="2" name="Moon 1">
          <a:extLst>
            <a:ext uri="{FF2B5EF4-FFF2-40B4-BE49-F238E27FC236}">
              <a16:creationId xmlns:a16="http://schemas.microsoft.com/office/drawing/2014/main" id="{00000000-0008-0000-0300-000002000000}"/>
            </a:ext>
          </a:extLst>
        </xdr:cNvPr>
        <xdr:cNvSpPr/>
      </xdr:nvSpPr>
      <xdr:spPr>
        <a:xfrm flipH="1">
          <a:off x="11330940" y="7620"/>
          <a:ext cx="4517136" cy="8016240"/>
        </a:xfrm>
        <a:prstGeom prst="moon">
          <a:avLst>
            <a:gd name="adj" fmla="val 59111"/>
          </a:avLst>
        </a:prstGeom>
        <a:solidFill>
          <a:srgbClr val="98DE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144780</xdr:colOff>
      <xdr:row>0</xdr:row>
      <xdr:rowOff>0</xdr:rowOff>
    </xdr:from>
    <xdr:to>
      <xdr:col>27</xdr:col>
      <xdr:colOff>510540</xdr:colOff>
      <xdr:row>14</xdr:row>
      <xdr:rowOff>60960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1727180" y="0"/>
          <a:ext cx="5242560" cy="243840"/>
        </a:xfrm>
        <a:prstGeom prst="rect">
          <a:avLst/>
        </a:prstGeom>
        <a:solidFill>
          <a:srgbClr val="E7E7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396240</xdr:colOff>
      <xdr:row>0</xdr:row>
      <xdr:rowOff>0</xdr:rowOff>
    </xdr:from>
    <xdr:to>
      <xdr:col>26</xdr:col>
      <xdr:colOff>36576</xdr:colOff>
      <xdr:row>56</xdr:row>
      <xdr:rowOff>152400</xdr:rowOff>
    </xdr:to>
    <xdr:sp macro="" textlink="">
      <xdr:nvSpPr>
        <xdr:cNvPr id="4" name="Moon 3">
          <a:extLst>
            <a:ext uri="{FF2B5EF4-FFF2-40B4-BE49-F238E27FC236}">
              <a16:creationId xmlns:a16="http://schemas.microsoft.com/office/drawing/2014/main" id="{00000000-0008-0000-0300-000004000000}"/>
            </a:ext>
          </a:extLst>
        </xdr:cNvPr>
        <xdr:cNvSpPr/>
      </xdr:nvSpPr>
      <xdr:spPr>
        <a:xfrm flipH="1">
          <a:off x="11369040" y="0"/>
          <a:ext cx="4517136" cy="8016240"/>
        </a:xfrm>
        <a:prstGeom prst="moon">
          <a:avLst>
            <a:gd name="adj" fmla="val 59111"/>
          </a:avLst>
        </a:prstGeom>
        <a:solidFill>
          <a:srgbClr val="E7E7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434340</xdr:colOff>
      <xdr:row>7</xdr:row>
      <xdr:rowOff>38100</xdr:rowOff>
    </xdr:from>
    <xdr:to>
      <xdr:col>23</xdr:col>
      <xdr:colOff>358140</xdr:colOff>
      <xdr:row>17</xdr:row>
      <xdr:rowOff>106680</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12626340" y="152400"/>
          <a:ext cx="1752600" cy="685800"/>
        </a:xfrm>
        <a:prstGeom prst="rect">
          <a:avLst/>
        </a:prstGeom>
        <a:solidFill>
          <a:srgbClr val="E7E7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411480</xdr:colOff>
      <xdr:row>14</xdr:row>
      <xdr:rowOff>22860</xdr:rowOff>
    </xdr:from>
    <xdr:to>
      <xdr:col>18</xdr:col>
      <xdr:colOff>579120</xdr:colOff>
      <xdr:row>16</xdr:row>
      <xdr:rowOff>106680</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411480" y="205740"/>
          <a:ext cx="11140440" cy="449580"/>
        </a:xfrm>
        <a:prstGeom prst="rect">
          <a:avLst/>
        </a:prstGeom>
        <a:gradFill flip="none" rotWithShape="1">
          <a:gsLst>
            <a:gs pos="0">
              <a:srgbClr val="F6F6F6"/>
            </a:gs>
            <a:gs pos="50000">
              <a:schemeClr val="bg1"/>
            </a:gs>
            <a:gs pos="100000">
              <a:srgbClr val="F6F6F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571500</xdr:colOff>
      <xdr:row>17</xdr:row>
      <xdr:rowOff>22860</xdr:rowOff>
    </xdr:from>
    <xdr:to>
      <xdr:col>19</xdr:col>
      <xdr:colOff>304800</xdr:colOff>
      <xdr:row>46</xdr:row>
      <xdr:rowOff>7620</xdr:rowOff>
    </xdr:to>
    <xdr:sp macro="" textlink="">
      <xdr:nvSpPr>
        <xdr:cNvPr id="7" name="Rectangle: Diagonal Corners Rounded 6">
          <a:extLst>
            <a:ext uri="{FF2B5EF4-FFF2-40B4-BE49-F238E27FC236}">
              <a16:creationId xmlns:a16="http://schemas.microsoft.com/office/drawing/2014/main" id="{00000000-0008-0000-0300-000007000000}"/>
            </a:ext>
          </a:extLst>
        </xdr:cNvPr>
        <xdr:cNvSpPr/>
      </xdr:nvSpPr>
      <xdr:spPr>
        <a:xfrm>
          <a:off x="7277100" y="754380"/>
          <a:ext cx="4610100" cy="5288280"/>
        </a:xfrm>
        <a:prstGeom prst="round2DiagRect">
          <a:avLst>
            <a:gd name="adj1" fmla="val 9686"/>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30480</xdr:colOff>
      <xdr:row>33</xdr:row>
      <xdr:rowOff>30480</xdr:rowOff>
    </xdr:from>
    <xdr:to>
      <xdr:col>19</xdr:col>
      <xdr:colOff>274320</xdr:colOff>
      <xdr:row>45</xdr:row>
      <xdr:rowOff>53340</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472440</xdr:colOff>
      <xdr:row>22</xdr:row>
      <xdr:rowOff>91440</xdr:rowOff>
    </xdr:from>
    <xdr:to>
      <xdr:col>19</xdr:col>
      <xdr:colOff>144780</xdr:colOff>
      <xdr:row>32</xdr:row>
      <xdr:rowOff>91440</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198120</xdr:colOff>
      <xdr:row>22</xdr:row>
      <xdr:rowOff>167639</xdr:rowOff>
    </xdr:from>
    <xdr:to>
      <xdr:col>17</xdr:col>
      <xdr:colOff>190500</xdr:colOff>
      <xdr:row>24</xdr:row>
      <xdr:rowOff>83820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7513320" y="1813559"/>
          <a:ext cx="304038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Revenue</a:t>
          </a:r>
          <a:r>
            <a:rPr lang="en-US" sz="1200" b="1" baseline="0">
              <a:solidFill>
                <a:schemeClr val="accent1"/>
              </a:solidFill>
            </a:rPr>
            <a:t> Vs Target By Month</a:t>
          </a:r>
          <a:endParaRPr lang="en-US" sz="1200" b="1">
            <a:solidFill>
              <a:schemeClr val="accent1"/>
            </a:solidFill>
          </a:endParaRPr>
        </a:p>
      </xdr:txBody>
    </xdr:sp>
    <xdr:clientData/>
  </xdr:twoCellAnchor>
  <xdr:twoCellAnchor>
    <xdr:from>
      <xdr:col>12</xdr:col>
      <xdr:colOff>320040</xdr:colOff>
      <xdr:row>24</xdr:row>
      <xdr:rowOff>114300</xdr:rowOff>
    </xdr:from>
    <xdr:to>
      <xdr:col>14</xdr:col>
      <xdr:colOff>510540</xdr:colOff>
      <xdr:row>24</xdr:row>
      <xdr:rowOff>114300</xdr:rowOff>
    </xdr:to>
    <xdr:cxnSp macro="">
      <xdr:nvCxnSpPr>
        <xdr:cNvPr id="18" name="Straight Connector 17">
          <a:extLst>
            <a:ext uri="{FF2B5EF4-FFF2-40B4-BE49-F238E27FC236}">
              <a16:creationId xmlns:a16="http://schemas.microsoft.com/office/drawing/2014/main" id="{00000000-0008-0000-0300-000012000000}"/>
            </a:ext>
          </a:extLst>
        </xdr:cNvPr>
        <xdr:cNvCxnSpPr/>
      </xdr:nvCxnSpPr>
      <xdr:spPr>
        <a:xfrm>
          <a:off x="7635240" y="2125980"/>
          <a:ext cx="1409700" cy="0"/>
        </a:xfrm>
        <a:prstGeom prst="line">
          <a:avLst/>
        </a:prstGeom>
        <a:ln w="1270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17</xdr:col>
          <xdr:colOff>342900</xdr:colOff>
          <xdr:row>18</xdr:row>
          <xdr:rowOff>167640</xdr:rowOff>
        </xdr:from>
        <xdr:to>
          <xdr:col>19</xdr:col>
          <xdr:colOff>22860</xdr:colOff>
          <xdr:row>20</xdr:row>
          <xdr:rowOff>38100</xdr:rowOff>
        </xdr:to>
        <xdr:pic>
          <xdr:nvPicPr>
            <xdr:cNvPr id="24" name="Picture 23">
              <a:extLst>
                <a:ext uri="{FF2B5EF4-FFF2-40B4-BE49-F238E27FC236}">
                  <a16:creationId xmlns:a16="http://schemas.microsoft.com/office/drawing/2014/main" id="{00000000-0008-0000-0300-000018000000}"/>
                </a:ext>
              </a:extLst>
            </xdr:cNvPr>
            <xdr:cNvPicPr>
              <a:picLocks noChangeAspect="1" noChangeArrowheads="1"/>
              <a:extLst>
                <a:ext uri="{84589F7E-364E-4C9E-8A38-B11213B215E9}">
                  <a14:cameraTool cellRange="PivotTable_02!$O$13" spid="_x0000_s3345"/>
                </a:ext>
              </a:extLst>
            </xdr:cNvPicPr>
          </xdr:nvPicPr>
          <xdr:blipFill>
            <a:blip xmlns:r="http://schemas.openxmlformats.org/officeDocument/2006/relationships" r:embed="rId3"/>
            <a:srcRect/>
            <a:stretch>
              <a:fillRect/>
            </a:stretch>
          </xdr:blipFill>
          <xdr:spPr bwMode="auto">
            <a:xfrm>
              <a:off x="10706100" y="1082040"/>
              <a:ext cx="899160" cy="236220"/>
            </a:xfrm>
            <a:prstGeom prst="rect">
              <a:avLst/>
            </a:prstGeom>
            <a:noFill/>
            <a:ln w="9525" cmpd="sng">
              <a:noFill/>
            </a:ln>
            <a:extLst>
              <a:ext uri="{909E8E84-426E-40DD-AFC4-6F175D3DCCD1}">
                <a14:hiddenFill>
                  <a:solidFill>
                    <a:srgbClr val="FFFFFF"/>
                  </a:solidFill>
                </a14:hiddenFill>
              </a:ext>
            </a:extLst>
          </xdr:spPr>
        </xdr:pic>
        <xdr:clientData/>
      </xdr:twoCellAnchor>
    </mc:Choice>
    <mc:Fallback/>
  </mc:AlternateContent>
  <xdr:twoCellAnchor>
    <xdr:from>
      <xdr:col>12</xdr:col>
      <xdr:colOff>533400</xdr:colOff>
      <xdr:row>17</xdr:row>
      <xdr:rowOff>106679</xdr:rowOff>
    </xdr:from>
    <xdr:to>
      <xdr:col>14</xdr:col>
      <xdr:colOff>594360</xdr:colOff>
      <xdr:row>19</xdr:row>
      <xdr:rowOff>22860</xdr:rowOff>
    </xdr:to>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7848600" y="83819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Total Revenue</a:t>
          </a:r>
        </a:p>
      </xdr:txBody>
    </xdr:sp>
    <xdr:clientData/>
  </xdr:twoCellAnchor>
  <xdr:twoCellAnchor>
    <xdr:from>
      <xdr:col>12</xdr:col>
      <xdr:colOff>563880</xdr:colOff>
      <xdr:row>17</xdr:row>
      <xdr:rowOff>160019</xdr:rowOff>
    </xdr:from>
    <xdr:to>
      <xdr:col>12</xdr:col>
      <xdr:colOff>563880</xdr:colOff>
      <xdr:row>20</xdr:row>
      <xdr:rowOff>38100</xdr:rowOff>
    </xdr:to>
    <xdr:cxnSp macro="">
      <xdr:nvCxnSpPr>
        <xdr:cNvPr id="29" name="Straight Connector 28">
          <a:extLst>
            <a:ext uri="{FF2B5EF4-FFF2-40B4-BE49-F238E27FC236}">
              <a16:creationId xmlns:a16="http://schemas.microsoft.com/office/drawing/2014/main" id="{00000000-0008-0000-0300-00001D000000}"/>
            </a:ext>
          </a:extLst>
        </xdr:cNvPr>
        <xdr:cNvCxnSpPr/>
      </xdr:nvCxnSpPr>
      <xdr:spPr>
        <a:xfrm>
          <a:off x="7879080" y="891539"/>
          <a:ext cx="0" cy="426721"/>
        </a:xfrm>
        <a:prstGeom prst="line">
          <a:avLst/>
        </a:prstGeom>
        <a:ln w="3810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373380</xdr:colOff>
      <xdr:row>18</xdr:row>
      <xdr:rowOff>175259</xdr:rowOff>
    </xdr:from>
    <xdr:to>
      <xdr:col>14</xdr:col>
      <xdr:colOff>434340</xdr:colOff>
      <xdr:row>20</xdr:row>
      <xdr:rowOff>91440</xdr:rowOff>
    </xdr:to>
    <xdr:sp macro="" textlink="PivotTable_02!O7">
      <xdr:nvSpPr>
        <xdr:cNvPr id="33" name="TextBox 32">
          <a:extLst>
            <a:ext uri="{FF2B5EF4-FFF2-40B4-BE49-F238E27FC236}">
              <a16:creationId xmlns:a16="http://schemas.microsoft.com/office/drawing/2014/main" id="{00000000-0008-0000-0300-000021000000}"/>
            </a:ext>
          </a:extLst>
        </xdr:cNvPr>
        <xdr:cNvSpPr txBox="1"/>
      </xdr:nvSpPr>
      <xdr:spPr>
        <a:xfrm>
          <a:off x="7688580" y="108965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94900E4-EFF6-47F2-9E04-74F405065F87}" type="TxLink">
            <a:rPr lang="en-US" sz="1400" b="1" i="0" u="none" strike="noStrike">
              <a:solidFill>
                <a:srgbClr val="000000"/>
              </a:solidFill>
              <a:latin typeface="Calibri"/>
              <a:cs typeface="Calibri"/>
            </a:rPr>
            <a:pPr algn="ctr"/>
            <a:t>$5.4M</a:t>
          </a:fld>
          <a:endParaRPr lang="en-US" sz="1600" b="1">
            <a:solidFill>
              <a:schemeClr val="accent1"/>
            </a:solidFill>
          </a:endParaRPr>
        </a:p>
      </xdr:txBody>
    </xdr:sp>
    <xdr:clientData/>
  </xdr:twoCellAnchor>
  <xdr:twoCellAnchor>
    <xdr:from>
      <xdr:col>15</xdr:col>
      <xdr:colOff>102870</xdr:colOff>
      <xdr:row>17</xdr:row>
      <xdr:rowOff>106679</xdr:rowOff>
    </xdr:from>
    <xdr:to>
      <xdr:col>17</xdr:col>
      <xdr:colOff>163830</xdr:colOff>
      <xdr:row>19</xdr:row>
      <xdr:rowOff>22860</xdr:rowOff>
    </xdr:to>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9246870" y="83819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Total Target</a:t>
          </a:r>
        </a:p>
      </xdr:txBody>
    </xdr:sp>
    <xdr:clientData/>
  </xdr:twoCellAnchor>
  <xdr:twoCellAnchor>
    <xdr:from>
      <xdr:col>15</xdr:col>
      <xdr:colOff>133350</xdr:colOff>
      <xdr:row>17</xdr:row>
      <xdr:rowOff>160019</xdr:rowOff>
    </xdr:from>
    <xdr:to>
      <xdr:col>15</xdr:col>
      <xdr:colOff>133350</xdr:colOff>
      <xdr:row>20</xdr:row>
      <xdr:rowOff>38100</xdr:rowOff>
    </xdr:to>
    <xdr:cxnSp macro="">
      <xdr:nvCxnSpPr>
        <xdr:cNvPr id="52" name="Straight Connector 51">
          <a:extLst>
            <a:ext uri="{FF2B5EF4-FFF2-40B4-BE49-F238E27FC236}">
              <a16:creationId xmlns:a16="http://schemas.microsoft.com/office/drawing/2014/main" id="{00000000-0008-0000-0300-000034000000}"/>
            </a:ext>
          </a:extLst>
        </xdr:cNvPr>
        <xdr:cNvCxnSpPr/>
      </xdr:nvCxnSpPr>
      <xdr:spPr>
        <a:xfrm>
          <a:off x="9277350" y="891539"/>
          <a:ext cx="0" cy="426721"/>
        </a:xfrm>
        <a:prstGeom prst="line">
          <a:avLst/>
        </a:prstGeom>
        <a:ln w="3810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552450</xdr:colOff>
      <xdr:row>18</xdr:row>
      <xdr:rowOff>175259</xdr:rowOff>
    </xdr:from>
    <xdr:to>
      <xdr:col>17</xdr:col>
      <xdr:colOff>3810</xdr:colOff>
      <xdr:row>20</xdr:row>
      <xdr:rowOff>91440</xdr:rowOff>
    </xdr:to>
    <xdr:sp macro="" textlink="PivotTable_02!P7">
      <xdr:nvSpPr>
        <xdr:cNvPr id="53" name="TextBox 52">
          <a:extLst>
            <a:ext uri="{FF2B5EF4-FFF2-40B4-BE49-F238E27FC236}">
              <a16:creationId xmlns:a16="http://schemas.microsoft.com/office/drawing/2014/main" id="{00000000-0008-0000-0300-000035000000}"/>
            </a:ext>
          </a:extLst>
        </xdr:cNvPr>
        <xdr:cNvSpPr txBox="1"/>
      </xdr:nvSpPr>
      <xdr:spPr>
        <a:xfrm>
          <a:off x="9086850" y="108965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E8FBA2-466F-47FA-BD34-87B8E738A160}" type="TxLink">
            <a:rPr lang="en-US" sz="1400" b="1" i="0" u="none" strike="noStrike">
              <a:solidFill>
                <a:srgbClr val="000000"/>
              </a:solidFill>
              <a:latin typeface="Calibri"/>
              <a:ea typeface="+mn-ea"/>
              <a:cs typeface="Calibri"/>
            </a:rPr>
            <a:pPr marL="0" indent="0" algn="ctr"/>
            <a:t>$5.3M</a:t>
          </a:fld>
          <a:endParaRPr lang="en-US" sz="1400" b="1" i="0" u="none" strike="noStrike">
            <a:solidFill>
              <a:srgbClr val="000000"/>
            </a:solidFill>
            <a:latin typeface="Calibri"/>
            <a:ea typeface="+mn-ea"/>
            <a:cs typeface="Calibri"/>
          </a:endParaRPr>
        </a:p>
      </xdr:txBody>
    </xdr:sp>
    <xdr:clientData/>
  </xdr:twoCellAnchor>
  <xdr:twoCellAnchor>
    <xdr:from>
      <xdr:col>17</xdr:col>
      <xdr:colOff>281940</xdr:colOff>
      <xdr:row>17</xdr:row>
      <xdr:rowOff>106679</xdr:rowOff>
    </xdr:from>
    <xdr:to>
      <xdr:col>19</xdr:col>
      <xdr:colOff>342900</xdr:colOff>
      <xdr:row>19</xdr:row>
      <xdr:rowOff>22860</xdr:rowOff>
    </xdr:to>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10645140" y="83819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Variance %</a:t>
          </a:r>
        </a:p>
      </xdr:txBody>
    </xdr:sp>
    <xdr:clientData/>
  </xdr:twoCellAnchor>
  <xdr:twoCellAnchor>
    <xdr:from>
      <xdr:col>17</xdr:col>
      <xdr:colOff>312420</xdr:colOff>
      <xdr:row>17</xdr:row>
      <xdr:rowOff>156209</xdr:rowOff>
    </xdr:from>
    <xdr:to>
      <xdr:col>17</xdr:col>
      <xdr:colOff>312420</xdr:colOff>
      <xdr:row>20</xdr:row>
      <xdr:rowOff>34290</xdr:rowOff>
    </xdr:to>
    <xdr:cxnSp macro="">
      <xdr:nvCxnSpPr>
        <xdr:cNvPr id="56" name="Straight Connector 55">
          <a:extLst>
            <a:ext uri="{FF2B5EF4-FFF2-40B4-BE49-F238E27FC236}">
              <a16:creationId xmlns:a16="http://schemas.microsoft.com/office/drawing/2014/main" id="{00000000-0008-0000-0300-000038000000}"/>
            </a:ext>
          </a:extLst>
        </xdr:cNvPr>
        <xdr:cNvCxnSpPr/>
      </xdr:nvCxnSpPr>
      <xdr:spPr>
        <a:xfrm>
          <a:off x="10675620" y="887729"/>
          <a:ext cx="0" cy="426721"/>
        </a:xfrm>
        <a:prstGeom prst="line">
          <a:avLst/>
        </a:prstGeom>
        <a:ln w="3810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236220</xdr:colOff>
      <xdr:row>34</xdr:row>
      <xdr:rowOff>30480</xdr:rowOff>
    </xdr:from>
    <xdr:to>
      <xdr:col>11</xdr:col>
      <xdr:colOff>198120</xdr:colOff>
      <xdr:row>46</xdr:row>
      <xdr:rowOff>7620</xdr:rowOff>
    </xdr:to>
    <xdr:sp macro="" textlink="">
      <xdr:nvSpPr>
        <xdr:cNvPr id="62" name="Rectangle: Diagonal Corners Rounded 61">
          <a:extLst>
            <a:ext uri="{FF2B5EF4-FFF2-40B4-BE49-F238E27FC236}">
              <a16:creationId xmlns:a16="http://schemas.microsoft.com/office/drawing/2014/main" id="{00000000-0008-0000-0300-00003E000000}"/>
            </a:ext>
          </a:extLst>
        </xdr:cNvPr>
        <xdr:cNvSpPr/>
      </xdr:nvSpPr>
      <xdr:spPr>
        <a:xfrm rot="5400000">
          <a:off x="2484120" y="1623060"/>
          <a:ext cx="2171700" cy="6667500"/>
        </a:xfrm>
        <a:prstGeom prst="round2DiagRect">
          <a:avLst>
            <a:gd name="adj1" fmla="val 6416"/>
            <a:gd name="adj2" fmla="val 1018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17</xdr:row>
      <xdr:rowOff>22859</xdr:rowOff>
    </xdr:from>
    <xdr:to>
      <xdr:col>11</xdr:col>
      <xdr:colOff>246380</xdr:colOff>
      <xdr:row>33</xdr:row>
      <xdr:rowOff>60960</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3657600" y="754379"/>
          <a:ext cx="3294380" cy="2964181"/>
          <a:chOff x="3657600" y="754379"/>
          <a:chExt cx="3294380" cy="3139441"/>
        </a:xfrm>
      </xdr:grpSpPr>
      <xdr:sp macro="" textlink="">
        <xdr:nvSpPr>
          <xdr:cNvPr id="59" name="Rectangle: Diagonal Corners Rounded 58">
            <a:extLst>
              <a:ext uri="{FF2B5EF4-FFF2-40B4-BE49-F238E27FC236}">
                <a16:creationId xmlns:a16="http://schemas.microsoft.com/office/drawing/2014/main" id="{00000000-0008-0000-0300-00003B000000}"/>
              </a:ext>
            </a:extLst>
          </xdr:cNvPr>
          <xdr:cNvSpPr/>
        </xdr:nvSpPr>
        <xdr:spPr>
          <a:xfrm>
            <a:off x="3657600" y="754380"/>
            <a:ext cx="3223260" cy="3139440"/>
          </a:xfrm>
          <a:prstGeom prst="round2DiagRect">
            <a:avLst>
              <a:gd name="adj1" fmla="val 6416"/>
              <a:gd name="adj2" fmla="val 493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4" name="Group 73">
            <a:extLst>
              <a:ext uri="{FF2B5EF4-FFF2-40B4-BE49-F238E27FC236}">
                <a16:creationId xmlns:a16="http://schemas.microsoft.com/office/drawing/2014/main" id="{00000000-0008-0000-0300-00004A000000}"/>
              </a:ext>
            </a:extLst>
          </xdr:cNvPr>
          <xdr:cNvGrpSpPr/>
        </xdr:nvGrpSpPr>
        <xdr:grpSpPr>
          <a:xfrm>
            <a:off x="3736340" y="754379"/>
            <a:ext cx="1287780" cy="419101"/>
            <a:chOff x="3779520" y="754379"/>
            <a:chExt cx="1287780" cy="419101"/>
          </a:xfrm>
        </xdr:grpSpPr>
        <xdr:sp macro="" textlink="">
          <xdr:nvSpPr>
            <xdr:cNvPr id="68" name="TextBox 67">
              <a:extLst>
                <a:ext uri="{FF2B5EF4-FFF2-40B4-BE49-F238E27FC236}">
                  <a16:creationId xmlns:a16="http://schemas.microsoft.com/office/drawing/2014/main" id="{00000000-0008-0000-0300-000044000000}"/>
                </a:ext>
              </a:extLst>
            </xdr:cNvPr>
            <xdr:cNvSpPr txBox="1"/>
          </xdr:nvSpPr>
          <xdr:spPr>
            <a:xfrm>
              <a:off x="3787140" y="75437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Revenue</a:t>
              </a:r>
            </a:p>
          </xdr:txBody>
        </xdr:sp>
        <xdr:sp macro="" textlink="">
          <xdr:nvSpPr>
            <xdr:cNvPr id="69" name="TextBox 68">
              <a:extLst>
                <a:ext uri="{FF2B5EF4-FFF2-40B4-BE49-F238E27FC236}">
                  <a16:creationId xmlns:a16="http://schemas.microsoft.com/office/drawing/2014/main" id="{00000000-0008-0000-0300-000045000000}"/>
                </a:ext>
              </a:extLst>
            </xdr:cNvPr>
            <xdr:cNvSpPr txBox="1"/>
          </xdr:nvSpPr>
          <xdr:spPr>
            <a:xfrm>
              <a:off x="3779520" y="89153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F0"/>
                  </a:solidFill>
                </a:rPr>
                <a:t>Generated</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endParaRPr lang="en-US" sz="1200" b="1">
                <a:solidFill>
                  <a:srgbClr val="00B0F0"/>
                </a:solidFill>
              </a:endParaRPr>
            </a:p>
          </xdr:txBody>
        </xdr:sp>
      </xdr:grpSp>
      <xdr:grpSp>
        <xdr:nvGrpSpPr>
          <xdr:cNvPr id="73" name="Group 72">
            <a:extLst>
              <a:ext uri="{FF2B5EF4-FFF2-40B4-BE49-F238E27FC236}">
                <a16:creationId xmlns:a16="http://schemas.microsoft.com/office/drawing/2014/main" id="{00000000-0008-0000-0300-000049000000}"/>
              </a:ext>
            </a:extLst>
          </xdr:cNvPr>
          <xdr:cNvGrpSpPr/>
        </xdr:nvGrpSpPr>
        <xdr:grpSpPr>
          <a:xfrm>
            <a:off x="3733800" y="2306320"/>
            <a:ext cx="1295400" cy="419101"/>
            <a:chOff x="3733800" y="2293619"/>
            <a:chExt cx="1295400" cy="419101"/>
          </a:xfrm>
        </xdr:grpSpPr>
        <xdr:sp macro="" textlink="">
          <xdr:nvSpPr>
            <xdr:cNvPr id="70" name="TextBox 69">
              <a:extLst>
                <a:ext uri="{FF2B5EF4-FFF2-40B4-BE49-F238E27FC236}">
                  <a16:creationId xmlns:a16="http://schemas.microsoft.com/office/drawing/2014/main" id="{00000000-0008-0000-0300-000046000000}"/>
                </a:ext>
              </a:extLst>
            </xdr:cNvPr>
            <xdr:cNvSpPr txBox="1"/>
          </xdr:nvSpPr>
          <xdr:spPr>
            <a:xfrm>
              <a:off x="3733800" y="229361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Revenue</a:t>
              </a:r>
            </a:p>
          </xdr:txBody>
        </xdr:sp>
        <xdr:sp macro="" textlink="">
          <xdr:nvSpPr>
            <xdr:cNvPr id="71" name="TextBox 70">
              <a:extLst>
                <a:ext uri="{FF2B5EF4-FFF2-40B4-BE49-F238E27FC236}">
                  <a16:creationId xmlns:a16="http://schemas.microsoft.com/office/drawing/2014/main" id="{00000000-0008-0000-0300-000047000000}"/>
                </a:ext>
              </a:extLst>
            </xdr:cNvPr>
            <xdr:cNvSpPr txBox="1"/>
          </xdr:nvSpPr>
          <xdr:spPr>
            <a:xfrm>
              <a:off x="3749040" y="243077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6">
                      <a:lumMod val="75000"/>
                    </a:schemeClr>
                  </a:solidFill>
                </a:rPr>
                <a:t>Generated</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r>
                <a:rPr lang="en-US" sz="1100" b="0" i="0" u="none" strike="noStrike">
                  <a:solidFill>
                    <a:schemeClr val="accent6">
                      <a:lumMod val="75000"/>
                    </a:schemeClr>
                  </a:solidFill>
                  <a:effectLst/>
                  <a:latin typeface="+mn-lt"/>
                  <a:ea typeface="+mn-ea"/>
                  <a:cs typeface="+mn-cs"/>
                </a:rPr>
                <a:t> </a:t>
              </a:r>
              <a:r>
                <a:rPr lang="en-US" sz="1200">
                  <a:solidFill>
                    <a:schemeClr val="accent6">
                      <a:lumMod val="75000"/>
                    </a:schemeClr>
                  </a:solidFill>
                </a:rPr>
                <a:t> </a:t>
              </a:r>
              <a:endParaRPr lang="en-US" sz="1200" b="1">
                <a:solidFill>
                  <a:schemeClr val="accent6">
                    <a:lumMod val="75000"/>
                  </a:schemeClr>
                </a:solidFill>
              </a:endParaRPr>
            </a:p>
          </xdr:txBody>
        </xdr:sp>
      </xdr:grpSp>
      <xdr:grpSp>
        <xdr:nvGrpSpPr>
          <xdr:cNvPr id="87" name="Group 86">
            <a:extLst>
              <a:ext uri="{FF2B5EF4-FFF2-40B4-BE49-F238E27FC236}">
                <a16:creationId xmlns:a16="http://schemas.microsoft.com/office/drawing/2014/main" id="{00000000-0008-0000-0300-000057000000}"/>
              </a:ext>
            </a:extLst>
          </xdr:cNvPr>
          <xdr:cNvGrpSpPr/>
        </xdr:nvGrpSpPr>
        <xdr:grpSpPr>
          <a:xfrm>
            <a:off x="5448300" y="1226819"/>
            <a:ext cx="1503680" cy="655321"/>
            <a:chOff x="5448300" y="1097279"/>
            <a:chExt cx="1503680" cy="655321"/>
          </a:xfrm>
        </xdr:grpSpPr>
        <xdr:grpSp>
          <xdr:nvGrpSpPr>
            <xdr:cNvPr id="75" name="Group 74">
              <a:extLst>
                <a:ext uri="{FF2B5EF4-FFF2-40B4-BE49-F238E27FC236}">
                  <a16:creationId xmlns:a16="http://schemas.microsoft.com/office/drawing/2014/main" id="{00000000-0008-0000-0300-00004B000000}"/>
                </a:ext>
              </a:extLst>
            </xdr:cNvPr>
            <xdr:cNvGrpSpPr/>
          </xdr:nvGrpSpPr>
          <xdr:grpSpPr>
            <a:xfrm>
              <a:off x="5664200" y="1097279"/>
              <a:ext cx="1287780" cy="419101"/>
              <a:chOff x="3779520" y="754379"/>
              <a:chExt cx="1287780" cy="419101"/>
            </a:xfrm>
          </xdr:grpSpPr>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3787140" y="75437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Revenue by</a:t>
                </a:r>
              </a:p>
            </xdr:txBody>
          </xdr:sp>
          <xdr:sp macro="" textlink="">
            <xdr:nvSpPr>
              <xdr:cNvPr id="77" name="TextBox 76">
                <a:extLst>
                  <a:ext uri="{FF2B5EF4-FFF2-40B4-BE49-F238E27FC236}">
                    <a16:creationId xmlns:a16="http://schemas.microsoft.com/office/drawing/2014/main" id="{00000000-0008-0000-0300-00004D000000}"/>
                  </a:ext>
                </a:extLst>
              </xdr:cNvPr>
              <xdr:cNvSpPr txBox="1"/>
            </xdr:nvSpPr>
            <xdr:spPr>
              <a:xfrm>
                <a:off x="3779520" y="89153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F0"/>
                    </a:solidFill>
                  </a:rPr>
                  <a:t>WeekEnds</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r>
                  <a:rPr lang="en-US" sz="1100" b="0" i="0" u="none" strike="noStrike">
                    <a:solidFill>
                      <a:srgbClr val="00B0F0"/>
                    </a:solidFill>
                    <a:effectLst/>
                    <a:latin typeface="+mn-lt"/>
                    <a:ea typeface="+mn-ea"/>
                    <a:cs typeface="+mn-cs"/>
                  </a:rPr>
                  <a:t> </a:t>
                </a:r>
                <a:r>
                  <a:rPr lang="en-US" sz="1200">
                    <a:solidFill>
                      <a:srgbClr val="00B0F0"/>
                    </a:solidFill>
                  </a:rPr>
                  <a:t> </a:t>
                </a:r>
                <a:endParaRPr lang="en-US" sz="1200" b="1">
                  <a:solidFill>
                    <a:srgbClr val="00B0F0"/>
                  </a:solidFill>
                </a:endParaRPr>
              </a:p>
            </xdr:txBody>
          </xdr:sp>
        </xdr:grpSp>
        <xdr:sp macro="" textlink="'Wafle Chart'!E7">
          <xdr:nvSpPr>
            <xdr:cNvPr id="81" name="TextBox 80">
              <a:extLst>
                <a:ext uri="{FF2B5EF4-FFF2-40B4-BE49-F238E27FC236}">
                  <a16:creationId xmlns:a16="http://schemas.microsoft.com/office/drawing/2014/main" id="{00000000-0008-0000-0300-000051000000}"/>
                </a:ext>
              </a:extLst>
            </xdr:cNvPr>
            <xdr:cNvSpPr txBox="1"/>
          </xdr:nvSpPr>
          <xdr:spPr>
            <a:xfrm>
              <a:off x="5448300" y="147065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905424F-1BF5-4873-B5A1-3C6227A3670B}" type="TxLink">
                <a:rPr lang="en-US" sz="1200" b="1">
                  <a:solidFill>
                    <a:srgbClr val="00B0F0"/>
                  </a:solidFill>
                  <a:latin typeface="+mn-lt"/>
                  <a:ea typeface="+mn-ea"/>
                  <a:cs typeface="+mn-cs"/>
                </a:rPr>
                <a:pPr marL="0" indent="0" algn="ctr"/>
                <a:t>29%</a:t>
              </a:fld>
              <a:endParaRPr lang="en-US" sz="1200" b="1">
                <a:solidFill>
                  <a:srgbClr val="00B0F0"/>
                </a:solidFill>
                <a:latin typeface="+mn-lt"/>
                <a:ea typeface="+mn-ea"/>
                <a:cs typeface="+mn-cs"/>
              </a:endParaRPr>
            </a:p>
          </xdr:txBody>
        </xdr:sp>
      </xdr:grpSp>
      <xdr:grpSp>
        <xdr:nvGrpSpPr>
          <xdr:cNvPr id="92" name="Group 91">
            <a:extLst>
              <a:ext uri="{FF2B5EF4-FFF2-40B4-BE49-F238E27FC236}">
                <a16:creationId xmlns:a16="http://schemas.microsoft.com/office/drawing/2014/main" id="{00000000-0008-0000-0300-00005C000000}"/>
              </a:ext>
            </a:extLst>
          </xdr:cNvPr>
          <xdr:cNvGrpSpPr/>
        </xdr:nvGrpSpPr>
        <xdr:grpSpPr>
          <a:xfrm>
            <a:off x="4191000" y="883919"/>
            <a:ext cx="2760980" cy="2567941"/>
            <a:chOff x="4191000" y="784859"/>
            <a:chExt cx="2760980" cy="2567941"/>
          </a:xfrm>
        </xdr:grpSpPr>
        <xdr:grpSp>
          <xdr:nvGrpSpPr>
            <xdr:cNvPr id="78" name="Group 77">
              <a:extLst>
                <a:ext uri="{FF2B5EF4-FFF2-40B4-BE49-F238E27FC236}">
                  <a16:creationId xmlns:a16="http://schemas.microsoft.com/office/drawing/2014/main" id="{00000000-0008-0000-0300-00004E000000}"/>
                </a:ext>
              </a:extLst>
            </xdr:cNvPr>
            <xdr:cNvGrpSpPr/>
          </xdr:nvGrpSpPr>
          <xdr:grpSpPr>
            <a:xfrm>
              <a:off x="5664200" y="2674619"/>
              <a:ext cx="1287780" cy="419101"/>
              <a:chOff x="3779520" y="754379"/>
              <a:chExt cx="1287780" cy="419101"/>
            </a:xfrm>
          </xdr:grpSpPr>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3787140" y="75437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Revenue by</a:t>
                </a:r>
              </a:p>
            </xdr:txBody>
          </xdr:sp>
          <xdr:sp macro="" textlink="">
            <xdr:nvSpPr>
              <xdr:cNvPr id="80" name="TextBox 79">
                <a:extLst>
                  <a:ext uri="{FF2B5EF4-FFF2-40B4-BE49-F238E27FC236}">
                    <a16:creationId xmlns:a16="http://schemas.microsoft.com/office/drawing/2014/main" id="{00000000-0008-0000-0300-000050000000}"/>
                  </a:ext>
                </a:extLst>
              </xdr:cNvPr>
              <xdr:cNvSpPr txBox="1"/>
            </xdr:nvSpPr>
            <xdr:spPr>
              <a:xfrm>
                <a:off x="3779520" y="89153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accent6">
                        <a:lumMod val="75000"/>
                      </a:schemeClr>
                    </a:solidFill>
                    <a:latin typeface="+mn-lt"/>
                    <a:ea typeface="+mn-ea"/>
                    <a:cs typeface="+mn-cs"/>
                  </a:rPr>
                  <a:t>WeekDays                                                                                                                                                                                                    </a:t>
                </a:r>
              </a:p>
            </xdr:txBody>
          </xdr:sp>
        </xdr:grpSp>
        <xdr:sp macro="" textlink="'Wafle Chart'!E6">
          <xdr:nvSpPr>
            <xdr:cNvPr id="82" name="TextBox 81">
              <a:extLst>
                <a:ext uri="{FF2B5EF4-FFF2-40B4-BE49-F238E27FC236}">
                  <a16:creationId xmlns:a16="http://schemas.microsoft.com/office/drawing/2014/main" id="{00000000-0008-0000-0300-000052000000}"/>
                </a:ext>
              </a:extLst>
            </xdr:cNvPr>
            <xdr:cNvSpPr txBox="1"/>
          </xdr:nvSpPr>
          <xdr:spPr>
            <a:xfrm>
              <a:off x="5448300" y="307085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9363679-FA38-4FE2-BEDE-6BE4AB34A746}" type="TxLink">
                <a:rPr lang="en-US" sz="1200" b="1">
                  <a:solidFill>
                    <a:schemeClr val="accent6">
                      <a:lumMod val="75000"/>
                    </a:schemeClr>
                  </a:solidFill>
                  <a:latin typeface="+mn-lt"/>
                  <a:ea typeface="+mn-ea"/>
                  <a:cs typeface="+mn-cs"/>
                </a:rPr>
                <a:pPr marL="0" indent="0" algn="ctr"/>
                <a:t>71%</a:t>
              </a:fld>
              <a:endParaRPr lang="en-US" sz="1200" b="1">
                <a:solidFill>
                  <a:schemeClr val="accent6">
                    <a:lumMod val="75000"/>
                  </a:schemeClr>
                </a:solidFill>
                <a:latin typeface="+mn-lt"/>
                <a:ea typeface="+mn-ea"/>
                <a:cs typeface="+mn-cs"/>
              </a:endParaRPr>
            </a:p>
          </xdr:txBody>
        </xdr:sp>
        <xdr:sp macro="" textlink="'Wafle Chart'!D6">
          <xdr:nvSpPr>
            <xdr:cNvPr id="99" name="TextBox 98">
              <a:extLst>
                <a:ext uri="{FF2B5EF4-FFF2-40B4-BE49-F238E27FC236}">
                  <a16:creationId xmlns:a16="http://schemas.microsoft.com/office/drawing/2014/main" id="{00000000-0008-0000-0300-000063000000}"/>
                </a:ext>
              </a:extLst>
            </xdr:cNvPr>
            <xdr:cNvSpPr txBox="1"/>
          </xdr:nvSpPr>
          <xdr:spPr>
            <a:xfrm>
              <a:off x="4191000" y="233933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47EC605-E11C-4196-85DA-67EBA795B0E4}" type="TxLink">
                <a:rPr lang="en-US" sz="1200" b="1" i="0" u="none" strike="noStrike">
                  <a:solidFill>
                    <a:srgbClr val="000000"/>
                  </a:solidFill>
                  <a:latin typeface="Calibri"/>
                  <a:ea typeface="+mn-ea"/>
                  <a:cs typeface="Calibri"/>
                </a:rPr>
                <a:pPr marL="0" indent="0" algn="ctr"/>
                <a:t>$3.9M</a:t>
              </a:fld>
              <a:endParaRPr lang="en-US" sz="1400" b="1">
                <a:solidFill>
                  <a:schemeClr val="accent6">
                    <a:lumMod val="75000"/>
                  </a:schemeClr>
                </a:solidFill>
                <a:latin typeface="+mn-lt"/>
                <a:ea typeface="+mn-ea"/>
                <a:cs typeface="+mn-cs"/>
              </a:endParaRPr>
            </a:p>
          </xdr:txBody>
        </xdr:sp>
        <xdr:sp macro="" textlink="'Wafle Chart'!D7">
          <xdr:nvSpPr>
            <xdr:cNvPr id="100" name="TextBox 99">
              <a:extLst>
                <a:ext uri="{FF2B5EF4-FFF2-40B4-BE49-F238E27FC236}">
                  <a16:creationId xmlns:a16="http://schemas.microsoft.com/office/drawing/2014/main" id="{00000000-0008-0000-0300-000064000000}"/>
                </a:ext>
              </a:extLst>
            </xdr:cNvPr>
            <xdr:cNvSpPr txBox="1"/>
          </xdr:nvSpPr>
          <xdr:spPr>
            <a:xfrm>
              <a:off x="4221480" y="784859"/>
              <a:ext cx="128016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8C34634-F6B8-4C7F-9807-6E569F7CDB0C}" type="TxLink">
                <a:rPr lang="en-US" sz="1200" b="1" i="0" u="none" strike="noStrike">
                  <a:solidFill>
                    <a:srgbClr val="000000"/>
                  </a:solidFill>
                  <a:latin typeface="Calibri"/>
                  <a:ea typeface="+mn-ea"/>
                  <a:cs typeface="Calibri"/>
                </a:rPr>
                <a:pPr marL="0" indent="0" algn="ctr"/>
                <a:t>$1.6M</a:t>
              </a:fld>
              <a:endParaRPr lang="en-US" sz="1400" b="1">
                <a:solidFill>
                  <a:schemeClr val="accent6">
                    <a:lumMod val="75000"/>
                  </a:schemeClr>
                </a:solidFill>
                <a:latin typeface="+mn-lt"/>
                <a:ea typeface="+mn-ea"/>
                <a:cs typeface="+mn-cs"/>
              </a:endParaRPr>
            </a:p>
          </xdr:txBody>
        </xdr:sp>
      </xdr:grpSp>
      <mc:AlternateContent xmlns:mc="http://schemas.openxmlformats.org/markup-compatibility/2006" xmlns:a14="http://schemas.microsoft.com/office/drawing/2010/main">
        <mc:Choice Requires="a14">
          <xdr:pic>
            <xdr:nvPicPr>
              <xdr:cNvPr id="95" name="Picture 94">
                <a:extLst>
                  <a:ext uri="{FF2B5EF4-FFF2-40B4-BE49-F238E27FC236}">
                    <a16:creationId xmlns:a16="http://schemas.microsoft.com/office/drawing/2014/main" id="{00000000-0008-0000-0300-00005F000000}"/>
                  </a:ext>
                </a:extLst>
              </xdr:cNvPr>
              <xdr:cNvPicPr>
                <a:picLocks noChangeAspect="1" noChangeArrowheads="1"/>
                <a:extLst>
                  <a:ext uri="{84589F7E-364E-4C9E-8A38-B11213B215E9}">
                    <a14:cameraTool cellRange="'Wafle Chart'!$G$14:$P$23" spid="_x0000_s3346"/>
                  </a:ext>
                </a:extLst>
              </xdr:cNvPicPr>
            </xdr:nvPicPr>
            <xdr:blipFill>
              <a:blip xmlns:r="http://schemas.openxmlformats.org/officeDocument/2006/relationships" r:embed="rId4"/>
              <a:srcRect/>
              <a:stretch>
                <a:fillRect/>
              </a:stretch>
            </xdr:blipFill>
            <xdr:spPr bwMode="auto">
              <a:xfrm>
                <a:off x="3787140" y="1112520"/>
                <a:ext cx="1813560" cy="114300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97" name="Picture 96">
                <a:extLst>
                  <a:ext uri="{FF2B5EF4-FFF2-40B4-BE49-F238E27FC236}">
                    <a16:creationId xmlns:a16="http://schemas.microsoft.com/office/drawing/2014/main" id="{00000000-0008-0000-0300-000061000000}"/>
                  </a:ext>
                </a:extLst>
              </xdr:cNvPr>
              <xdr:cNvPicPr>
                <a:picLocks noChangeAspect="1" noChangeArrowheads="1"/>
                <a:extLst>
                  <a:ext uri="{84589F7E-364E-4C9E-8A38-B11213B215E9}">
                    <a14:cameraTool cellRange="'Wafle Chart'!$G$32:$P$41" spid="_x0000_s3347"/>
                  </a:ext>
                </a:extLst>
              </xdr:cNvPicPr>
            </xdr:nvPicPr>
            <xdr:blipFill>
              <a:blip xmlns:r="http://schemas.openxmlformats.org/officeDocument/2006/relationships" r:embed="rId5"/>
              <a:srcRect/>
              <a:stretch>
                <a:fillRect/>
              </a:stretch>
            </xdr:blipFill>
            <xdr:spPr bwMode="auto">
              <a:xfrm>
                <a:off x="3787140" y="2674620"/>
                <a:ext cx="1813560" cy="11430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0</xdr:col>
      <xdr:colOff>266700</xdr:colOff>
      <xdr:row>17</xdr:row>
      <xdr:rowOff>45720</xdr:rowOff>
    </xdr:from>
    <xdr:to>
      <xdr:col>5</xdr:col>
      <xdr:colOff>441960</xdr:colOff>
      <xdr:row>33</xdr:row>
      <xdr:rowOff>83820</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266700" y="777240"/>
          <a:ext cx="3223260" cy="2964180"/>
          <a:chOff x="266700" y="777240"/>
          <a:chExt cx="3223260" cy="3139440"/>
        </a:xfrm>
      </xdr:grpSpPr>
      <xdr:sp macro="" textlink="">
        <xdr:nvSpPr>
          <xdr:cNvPr id="64" name="Rectangle: Diagonal Corners Rounded 63">
            <a:extLst>
              <a:ext uri="{FF2B5EF4-FFF2-40B4-BE49-F238E27FC236}">
                <a16:creationId xmlns:a16="http://schemas.microsoft.com/office/drawing/2014/main" id="{00000000-0008-0000-0300-000040000000}"/>
              </a:ext>
            </a:extLst>
          </xdr:cNvPr>
          <xdr:cNvSpPr/>
        </xdr:nvSpPr>
        <xdr:spPr>
          <a:xfrm>
            <a:off x="266700" y="777240"/>
            <a:ext cx="3223260" cy="3139440"/>
          </a:xfrm>
          <a:prstGeom prst="round2DiagRect">
            <a:avLst>
              <a:gd name="adj1" fmla="val 6416"/>
              <a:gd name="adj2" fmla="val 493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5" name="Chart 44">
            <a:extLst>
              <a:ext uri="{FF2B5EF4-FFF2-40B4-BE49-F238E27FC236}">
                <a16:creationId xmlns:a16="http://schemas.microsoft.com/office/drawing/2014/main" id="{00000000-0008-0000-0300-00002D000000}"/>
              </a:ext>
            </a:extLst>
          </xdr:cNvPr>
          <xdr:cNvGraphicFramePr>
            <a:graphicFrameLocks/>
          </xdr:cNvGraphicFramePr>
        </xdr:nvGraphicFramePr>
        <xdr:xfrm>
          <a:off x="304800" y="1539240"/>
          <a:ext cx="3116580" cy="17907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304800" y="784859"/>
            <a:ext cx="3040380" cy="510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Revenue b</a:t>
            </a:r>
            <a:r>
              <a:rPr lang="en-US" sz="1200" b="1" baseline="0">
                <a:solidFill>
                  <a:schemeClr val="accent1"/>
                </a:solidFill>
              </a:rPr>
              <a:t>y Quarter Vs </a:t>
            </a:r>
          </a:p>
          <a:p>
            <a:r>
              <a:rPr lang="en-US" sz="1200" b="1" baseline="0">
                <a:solidFill>
                  <a:schemeClr val="accent1"/>
                </a:solidFill>
              </a:rPr>
              <a:t>Percentage Change</a:t>
            </a:r>
          </a:p>
          <a:p>
            <a:endParaRPr lang="en-US" sz="1200" b="1">
              <a:solidFill>
                <a:schemeClr val="accent1"/>
              </a:solidFill>
            </a:endParaRPr>
          </a:p>
        </xdr:txBody>
      </xdr:sp>
      <xdr:sp macro="" textlink="PivotTable_02!G46">
        <xdr:nvSpPr>
          <xdr:cNvPr id="47" name="TextBox 46">
            <a:extLst>
              <a:ext uri="{FF2B5EF4-FFF2-40B4-BE49-F238E27FC236}">
                <a16:creationId xmlns:a16="http://schemas.microsoft.com/office/drawing/2014/main" id="{00000000-0008-0000-0300-00002F000000}"/>
              </a:ext>
            </a:extLst>
          </xdr:cNvPr>
          <xdr:cNvSpPr txBox="1"/>
        </xdr:nvSpPr>
        <xdr:spPr>
          <a:xfrm>
            <a:off x="304800" y="1219199"/>
            <a:ext cx="3040380" cy="480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B9A059-BE5B-41E7-B8AC-5187007A18B9}" type="TxLink">
              <a:rPr lang="en-US" sz="1200" b="1" i="0" u="none" strike="noStrike">
                <a:solidFill>
                  <a:srgbClr val="00B050"/>
                </a:solidFill>
                <a:latin typeface="Calibri"/>
                <a:cs typeface="Calibri"/>
              </a:rPr>
              <a:pPr algn="ctr"/>
              <a:t>The Line Indicates $1,361,702 Average Revenue</a:t>
            </a:fld>
            <a:endParaRPr lang="en-US" sz="1400" b="1">
              <a:solidFill>
                <a:srgbClr val="00B050"/>
              </a:solidFill>
            </a:endParaRPr>
          </a:p>
        </xdr:txBody>
      </xdr:sp>
      <xdr:sp macro="" textlink="">
        <xdr:nvSpPr>
          <xdr:cNvPr id="11" name="Oval 10">
            <a:extLst>
              <a:ext uri="{FF2B5EF4-FFF2-40B4-BE49-F238E27FC236}">
                <a16:creationId xmlns:a16="http://schemas.microsoft.com/office/drawing/2014/main" id="{00000000-0008-0000-0300-00000B000000}"/>
              </a:ext>
            </a:extLst>
          </xdr:cNvPr>
          <xdr:cNvSpPr/>
        </xdr:nvSpPr>
        <xdr:spPr>
          <a:xfrm>
            <a:off x="381000" y="3444240"/>
            <a:ext cx="129540" cy="121920"/>
          </a:xfrm>
          <a:prstGeom prst="ellips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Oval 53">
            <a:extLst>
              <a:ext uri="{FF2B5EF4-FFF2-40B4-BE49-F238E27FC236}">
                <a16:creationId xmlns:a16="http://schemas.microsoft.com/office/drawing/2014/main" id="{00000000-0008-0000-0300-000036000000}"/>
              </a:ext>
            </a:extLst>
          </xdr:cNvPr>
          <xdr:cNvSpPr/>
        </xdr:nvSpPr>
        <xdr:spPr>
          <a:xfrm>
            <a:off x="373380" y="3726180"/>
            <a:ext cx="129540" cy="121920"/>
          </a:xfrm>
          <a:prstGeom prst="ellipse">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472440" y="3375659"/>
            <a:ext cx="1333500"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Above</a:t>
            </a:r>
            <a:r>
              <a:rPr lang="en-US" sz="1100" baseline="0"/>
              <a:t> the Average</a:t>
            </a:r>
            <a:endParaRPr lang="en-US" sz="1100"/>
          </a:p>
        </xdr:txBody>
      </xdr:sp>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464820" y="3649979"/>
            <a:ext cx="1333500" cy="243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Below</a:t>
            </a:r>
            <a:r>
              <a:rPr lang="en-US" sz="1100" baseline="0"/>
              <a:t> the Average</a:t>
            </a:r>
            <a:endParaRPr lang="en-US" sz="1100"/>
          </a:p>
        </xdr:txBody>
      </xdr:sp>
      <xdr:cxnSp macro="">
        <xdr:nvCxnSpPr>
          <xdr:cNvPr id="14" name="Straight Connector 13">
            <a:extLst>
              <a:ext uri="{FF2B5EF4-FFF2-40B4-BE49-F238E27FC236}">
                <a16:creationId xmlns:a16="http://schemas.microsoft.com/office/drawing/2014/main" id="{00000000-0008-0000-0300-00000E000000}"/>
              </a:ext>
            </a:extLst>
          </xdr:cNvPr>
          <xdr:cNvCxnSpPr/>
        </xdr:nvCxnSpPr>
        <xdr:spPr>
          <a:xfrm>
            <a:off x="1965960" y="3674603"/>
            <a:ext cx="228600" cy="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148840" y="3520439"/>
            <a:ext cx="1333500" cy="243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the Average Line</a:t>
            </a:r>
            <a:endParaRPr lang="en-US" sz="1100"/>
          </a:p>
        </xdr:txBody>
      </xdr:sp>
    </xdr:grpSp>
    <xdr:clientData/>
  </xdr:twoCellAnchor>
  <xdr:twoCellAnchor>
    <xdr:from>
      <xdr:col>0</xdr:col>
      <xdr:colOff>289560</xdr:colOff>
      <xdr:row>35</xdr:row>
      <xdr:rowOff>91440</xdr:rowOff>
    </xdr:from>
    <xdr:to>
      <xdr:col>11</xdr:col>
      <xdr:colOff>76200</xdr:colOff>
      <xdr:row>43</xdr:row>
      <xdr:rowOff>160020</xdr:rowOff>
    </xdr:to>
    <xdr:graphicFrame macro="">
      <xdr:nvGraphicFramePr>
        <xdr:cNvPr id="60" name="Chart 59">
          <a:extLst>
            <a:ext uri="{FF2B5EF4-FFF2-40B4-BE49-F238E27FC236}">
              <a16:creationId xmlns:a16="http://schemas.microsoft.com/office/drawing/2014/main" id="{00000000-0008-0000-03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274320</xdr:colOff>
      <xdr:row>34</xdr:row>
      <xdr:rowOff>7619</xdr:rowOff>
    </xdr:from>
    <xdr:to>
      <xdr:col>9</xdr:col>
      <xdr:colOff>594360</xdr:colOff>
      <xdr:row>35</xdr:row>
      <xdr:rowOff>106680</xdr:rowOff>
    </xdr:to>
    <xdr:sp macro="" textlink="">
      <xdr:nvSpPr>
        <xdr:cNvPr id="61" name="TextBox 60">
          <a:extLst>
            <a:ext uri="{FF2B5EF4-FFF2-40B4-BE49-F238E27FC236}">
              <a16:creationId xmlns:a16="http://schemas.microsoft.com/office/drawing/2014/main" id="{00000000-0008-0000-0300-00003D000000}"/>
            </a:ext>
          </a:extLst>
        </xdr:cNvPr>
        <xdr:cNvSpPr txBox="1"/>
      </xdr:nvSpPr>
      <xdr:spPr>
        <a:xfrm>
          <a:off x="274320" y="3848099"/>
          <a:ext cx="5806440" cy="28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Revenue b</a:t>
          </a:r>
          <a:r>
            <a:rPr lang="en-US" sz="1200" b="1" baseline="0">
              <a:solidFill>
                <a:schemeClr val="accent1"/>
              </a:solidFill>
            </a:rPr>
            <a:t>y WeekDays Vs Percentage Change</a:t>
          </a:r>
        </a:p>
      </xdr:txBody>
    </xdr:sp>
    <xdr:clientData/>
  </xdr:twoCellAnchor>
  <xdr:twoCellAnchor>
    <xdr:from>
      <xdr:col>4</xdr:col>
      <xdr:colOff>571500</xdr:colOff>
      <xdr:row>34</xdr:row>
      <xdr:rowOff>45719</xdr:rowOff>
    </xdr:from>
    <xdr:to>
      <xdr:col>12</xdr:col>
      <xdr:colOff>152400</xdr:colOff>
      <xdr:row>35</xdr:row>
      <xdr:rowOff>53340</xdr:rowOff>
    </xdr:to>
    <xdr:sp macro="" textlink="PivotTable_02!G46">
      <xdr:nvSpPr>
        <xdr:cNvPr id="63" name="TextBox 62">
          <a:extLst>
            <a:ext uri="{FF2B5EF4-FFF2-40B4-BE49-F238E27FC236}">
              <a16:creationId xmlns:a16="http://schemas.microsoft.com/office/drawing/2014/main" id="{00000000-0008-0000-0300-00003F000000}"/>
            </a:ext>
          </a:extLst>
        </xdr:cNvPr>
        <xdr:cNvSpPr txBox="1"/>
      </xdr:nvSpPr>
      <xdr:spPr>
        <a:xfrm>
          <a:off x="3009900" y="3886199"/>
          <a:ext cx="445770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B9A059-BE5B-41E7-B8AC-5187007A18B9}" type="TxLink">
            <a:rPr lang="en-US" sz="1100" b="1" i="0" u="none" strike="noStrike">
              <a:solidFill>
                <a:srgbClr val="00B050"/>
              </a:solidFill>
              <a:latin typeface="Calibri"/>
              <a:cs typeface="Calibri"/>
            </a:rPr>
            <a:pPr algn="ctr"/>
            <a:t>The Line Indicates $1,361,702 Average Revenue</a:t>
          </a:fld>
          <a:endParaRPr lang="en-US" sz="1200" b="1">
            <a:solidFill>
              <a:srgbClr val="00B050"/>
            </a:solidFill>
          </a:endParaRPr>
        </a:p>
      </xdr:txBody>
    </xdr:sp>
    <xdr:clientData/>
  </xdr:twoCellAnchor>
  <xdr:twoCellAnchor>
    <xdr:from>
      <xdr:col>0</xdr:col>
      <xdr:colOff>464820</xdr:colOff>
      <xdr:row>44</xdr:row>
      <xdr:rowOff>106680</xdr:rowOff>
    </xdr:from>
    <xdr:to>
      <xdr:col>0</xdr:col>
      <xdr:colOff>594360</xdr:colOff>
      <xdr:row>45</xdr:row>
      <xdr:rowOff>45720</xdr:rowOff>
    </xdr:to>
    <xdr:sp macro="" textlink="">
      <xdr:nvSpPr>
        <xdr:cNvPr id="65" name="Oval 64">
          <a:extLst>
            <a:ext uri="{FF2B5EF4-FFF2-40B4-BE49-F238E27FC236}">
              <a16:creationId xmlns:a16="http://schemas.microsoft.com/office/drawing/2014/main" id="{00000000-0008-0000-0300-000041000000}"/>
            </a:ext>
          </a:extLst>
        </xdr:cNvPr>
        <xdr:cNvSpPr/>
      </xdr:nvSpPr>
      <xdr:spPr>
        <a:xfrm>
          <a:off x="464820" y="5775960"/>
          <a:ext cx="129540" cy="121920"/>
        </a:xfrm>
        <a:prstGeom prst="ellips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137160</xdr:colOff>
      <xdr:row>44</xdr:row>
      <xdr:rowOff>129540</xdr:rowOff>
    </xdr:from>
    <xdr:to>
      <xdr:col>3</xdr:col>
      <xdr:colOff>266700</xdr:colOff>
      <xdr:row>45</xdr:row>
      <xdr:rowOff>68580</xdr:rowOff>
    </xdr:to>
    <xdr:sp macro="" textlink="">
      <xdr:nvSpPr>
        <xdr:cNvPr id="66" name="Oval 65">
          <a:extLst>
            <a:ext uri="{FF2B5EF4-FFF2-40B4-BE49-F238E27FC236}">
              <a16:creationId xmlns:a16="http://schemas.microsoft.com/office/drawing/2014/main" id="{00000000-0008-0000-0300-000042000000}"/>
            </a:ext>
          </a:extLst>
        </xdr:cNvPr>
        <xdr:cNvSpPr/>
      </xdr:nvSpPr>
      <xdr:spPr>
        <a:xfrm>
          <a:off x="1965960" y="5798820"/>
          <a:ext cx="129540" cy="121920"/>
        </a:xfrm>
        <a:prstGeom prst="ellipse">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556260</xdr:colOff>
      <xdr:row>44</xdr:row>
      <xdr:rowOff>38099</xdr:rowOff>
    </xdr:from>
    <xdr:to>
      <xdr:col>3</xdr:col>
      <xdr:colOff>60960</xdr:colOff>
      <xdr:row>45</xdr:row>
      <xdr:rowOff>121920</xdr:rowOff>
    </xdr:to>
    <xdr:sp macro="" textlink="">
      <xdr:nvSpPr>
        <xdr:cNvPr id="67" name="TextBox 66">
          <a:extLst>
            <a:ext uri="{FF2B5EF4-FFF2-40B4-BE49-F238E27FC236}">
              <a16:creationId xmlns:a16="http://schemas.microsoft.com/office/drawing/2014/main" id="{00000000-0008-0000-0300-000043000000}"/>
            </a:ext>
          </a:extLst>
        </xdr:cNvPr>
        <xdr:cNvSpPr txBox="1"/>
      </xdr:nvSpPr>
      <xdr:spPr>
        <a:xfrm>
          <a:off x="556260" y="5707379"/>
          <a:ext cx="1333500"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Above</a:t>
          </a:r>
          <a:r>
            <a:rPr lang="en-US" sz="1100" baseline="0"/>
            <a:t> the Average</a:t>
          </a:r>
          <a:endParaRPr lang="en-US" sz="1100"/>
        </a:p>
      </xdr:txBody>
    </xdr:sp>
    <xdr:clientData/>
  </xdr:twoCellAnchor>
  <xdr:twoCellAnchor>
    <xdr:from>
      <xdr:col>3</xdr:col>
      <xdr:colOff>228600</xdr:colOff>
      <xdr:row>44</xdr:row>
      <xdr:rowOff>53339</xdr:rowOff>
    </xdr:from>
    <xdr:to>
      <xdr:col>5</xdr:col>
      <xdr:colOff>342900</xdr:colOff>
      <xdr:row>45</xdr:row>
      <xdr:rowOff>114300</xdr:rowOff>
    </xdr:to>
    <xdr:sp macro="" textlink="">
      <xdr:nvSpPr>
        <xdr:cNvPr id="72" name="TextBox 71">
          <a:extLst>
            <a:ext uri="{FF2B5EF4-FFF2-40B4-BE49-F238E27FC236}">
              <a16:creationId xmlns:a16="http://schemas.microsoft.com/office/drawing/2014/main" id="{00000000-0008-0000-0300-000048000000}"/>
            </a:ext>
          </a:extLst>
        </xdr:cNvPr>
        <xdr:cNvSpPr txBox="1"/>
      </xdr:nvSpPr>
      <xdr:spPr>
        <a:xfrm>
          <a:off x="2057400" y="5722619"/>
          <a:ext cx="1333500" cy="243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Below</a:t>
          </a:r>
          <a:r>
            <a:rPr lang="en-US" sz="1100" baseline="0"/>
            <a:t> the Average</a:t>
          </a:r>
          <a:endParaRPr lang="en-US" sz="1100"/>
        </a:p>
      </xdr:txBody>
    </xdr:sp>
    <xdr:clientData/>
  </xdr:twoCellAnchor>
  <xdr:twoCellAnchor>
    <xdr:from>
      <xdr:col>6</xdr:col>
      <xdr:colOff>327660</xdr:colOff>
      <xdr:row>44</xdr:row>
      <xdr:rowOff>45719</xdr:rowOff>
    </xdr:from>
    <xdr:to>
      <xdr:col>8</xdr:col>
      <xdr:colOff>441960</xdr:colOff>
      <xdr:row>45</xdr:row>
      <xdr:rowOff>106680</xdr:rowOff>
    </xdr:to>
    <xdr:sp macro="" textlink="">
      <xdr:nvSpPr>
        <xdr:cNvPr id="84" name="TextBox 83">
          <a:extLst>
            <a:ext uri="{FF2B5EF4-FFF2-40B4-BE49-F238E27FC236}">
              <a16:creationId xmlns:a16="http://schemas.microsoft.com/office/drawing/2014/main" id="{00000000-0008-0000-0300-000054000000}"/>
            </a:ext>
          </a:extLst>
        </xdr:cNvPr>
        <xdr:cNvSpPr txBox="1"/>
      </xdr:nvSpPr>
      <xdr:spPr>
        <a:xfrm>
          <a:off x="3985260" y="5714999"/>
          <a:ext cx="1333500" cy="243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the Average Line</a:t>
          </a:r>
          <a:endParaRPr lang="en-US" sz="1100"/>
        </a:p>
      </xdr:txBody>
    </xdr:sp>
    <xdr:clientData/>
  </xdr:twoCellAnchor>
  <xdr:twoCellAnchor>
    <xdr:from>
      <xdr:col>6</xdr:col>
      <xdr:colOff>160020</xdr:colOff>
      <xdr:row>45</xdr:row>
      <xdr:rowOff>7620</xdr:rowOff>
    </xdr:from>
    <xdr:to>
      <xdr:col>6</xdr:col>
      <xdr:colOff>388620</xdr:colOff>
      <xdr:row>45</xdr:row>
      <xdr:rowOff>7620</xdr:rowOff>
    </xdr:to>
    <xdr:cxnSp macro="">
      <xdr:nvCxnSpPr>
        <xdr:cNvPr id="85" name="Straight Connector 84">
          <a:extLst>
            <a:ext uri="{FF2B5EF4-FFF2-40B4-BE49-F238E27FC236}">
              <a16:creationId xmlns:a16="http://schemas.microsoft.com/office/drawing/2014/main" id="{00000000-0008-0000-0300-000055000000}"/>
            </a:ext>
          </a:extLst>
        </xdr:cNvPr>
        <xdr:cNvCxnSpPr/>
      </xdr:nvCxnSpPr>
      <xdr:spPr>
        <a:xfrm>
          <a:off x="3817620" y="5859780"/>
          <a:ext cx="228600" cy="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411480</xdr:colOff>
      <xdr:row>14</xdr:row>
      <xdr:rowOff>22860</xdr:rowOff>
    </xdr:from>
    <xdr:to>
      <xdr:col>7</xdr:col>
      <xdr:colOff>392561</xdr:colOff>
      <xdr:row>16</xdr:row>
      <xdr:rowOff>99060</xdr:rowOff>
    </xdr:to>
    <xdr:sp macro="" textlink="">
      <xdr:nvSpPr>
        <xdr:cNvPr id="89" name="TextBox 88">
          <a:extLst>
            <a:ext uri="{FF2B5EF4-FFF2-40B4-BE49-F238E27FC236}">
              <a16:creationId xmlns:a16="http://schemas.microsoft.com/office/drawing/2014/main" id="{00000000-0008-0000-0300-000059000000}"/>
            </a:ext>
          </a:extLst>
        </xdr:cNvPr>
        <xdr:cNvSpPr txBox="1"/>
      </xdr:nvSpPr>
      <xdr:spPr>
        <a:xfrm>
          <a:off x="411480" y="205740"/>
          <a:ext cx="4248281"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gradFill flip="none" rotWithShape="1">
                <a:gsLst>
                  <a:gs pos="100000">
                    <a:schemeClr val="accent1">
                      <a:lumMod val="80000"/>
                      <a:lumOff val="20000"/>
                    </a:schemeClr>
                  </a:gs>
                  <a:gs pos="100000">
                    <a:schemeClr val="accent1">
                      <a:lumMod val="95000"/>
                      <a:lumOff val="5000"/>
                    </a:schemeClr>
                  </a:gs>
                  <a:gs pos="0">
                    <a:schemeClr val="accent1">
                      <a:lumMod val="73000"/>
                    </a:schemeClr>
                  </a:gs>
                </a:gsLst>
                <a:path path="circle">
                  <a:fillToRect r="100000" b="100000"/>
                </a:path>
                <a:tileRect l="-100000" t="-100000"/>
              </a:gradFill>
            </a:rPr>
            <a:t>Kix Business Dashboard</a:t>
          </a:r>
        </a:p>
      </xdr:txBody>
    </xdr:sp>
    <xdr:clientData/>
  </xdr:twoCellAnchor>
  <xdr:twoCellAnchor>
    <xdr:from>
      <xdr:col>6</xdr:col>
      <xdr:colOff>114301</xdr:colOff>
      <xdr:row>14</xdr:row>
      <xdr:rowOff>91440</xdr:rowOff>
    </xdr:from>
    <xdr:to>
      <xdr:col>7</xdr:col>
      <xdr:colOff>563881</xdr:colOff>
      <xdr:row>16</xdr:row>
      <xdr:rowOff>22860</xdr:rowOff>
    </xdr:to>
    <xdr:sp macro="" textlink="">
      <xdr:nvSpPr>
        <xdr:cNvPr id="90" name="Rectangle: Diagonal Corners Rounded 89">
          <a:hlinkClick xmlns:r="http://schemas.openxmlformats.org/officeDocument/2006/relationships" r:id="rId8"/>
          <a:extLst>
            <a:ext uri="{FF2B5EF4-FFF2-40B4-BE49-F238E27FC236}">
              <a16:creationId xmlns:a16="http://schemas.microsoft.com/office/drawing/2014/main" id="{00000000-0008-0000-0300-00005A000000}"/>
            </a:ext>
          </a:extLst>
        </xdr:cNvPr>
        <xdr:cNvSpPr/>
      </xdr:nvSpPr>
      <xdr:spPr>
        <a:xfrm>
          <a:off x="3771901" y="274320"/>
          <a:ext cx="1059180" cy="297180"/>
        </a:xfrm>
        <a:prstGeom prst="round2DiagRect">
          <a:avLst/>
        </a:prstGeo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a:glow rad="63500">
            <a:srgbClr val="00B0F0">
              <a:alpha val="30000"/>
            </a:srgb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rgbClr val="002060"/>
              </a:solidFill>
              <a:latin typeface="+mn-lt"/>
              <a:ea typeface="+mn-ea"/>
              <a:cs typeface="+mn-cs"/>
            </a:rPr>
            <a:t>Time Frame </a:t>
          </a:r>
        </a:p>
      </xdr:txBody>
    </xdr:sp>
    <xdr:clientData/>
  </xdr:twoCellAnchor>
  <xdr:twoCellAnchor>
    <xdr:from>
      <xdr:col>8</xdr:col>
      <xdr:colOff>323851</xdr:colOff>
      <xdr:row>14</xdr:row>
      <xdr:rowOff>91440</xdr:rowOff>
    </xdr:from>
    <xdr:to>
      <xdr:col>10</xdr:col>
      <xdr:colOff>163831</xdr:colOff>
      <xdr:row>16</xdr:row>
      <xdr:rowOff>22860</xdr:rowOff>
    </xdr:to>
    <xdr:sp macro="" textlink="">
      <xdr:nvSpPr>
        <xdr:cNvPr id="91" name="Rectangle: Diagonal Corners Rounded 90">
          <a:hlinkClick xmlns:r="http://schemas.openxmlformats.org/officeDocument/2006/relationships" r:id="rId9"/>
          <a:extLst>
            <a:ext uri="{FF2B5EF4-FFF2-40B4-BE49-F238E27FC236}">
              <a16:creationId xmlns:a16="http://schemas.microsoft.com/office/drawing/2014/main" id="{00000000-0008-0000-0300-00005B000000}"/>
            </a:ext>
          </a:extLst>
        </xdr:cNvPr>
        <xdr:cNvSpPr/>
      </xdr:nvSpPr>
      <xdr:spPr>
        <a:xfrm>
          <a:off x="5200651" y="274320"/>
          <a:ext cx="1059180" cy="297180"/>
        </a:xfrm>
        <a:prstGeom prst="round2DiagRect">
          <a:avLst/>
        </a:prstGeom>
        <a:solidFill>
          <a:schemeClr val="bg1">
            <a:lumMod val="8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002060"/>
              </a:solidFill>
            </a:rPr>
            <a:t>Store</a:t>
          </a:r>
        </a:p>
      </xdr:txBody>
    </xdr:sp>
    <xdr:clientData/>
  </xdr:twoCellAnchor>
  <xdr:twoCellAnchor>
    <xdr:from>
      <xdr:col>10</xdr:col>
      <xdr:colOff>533401</xdr:colOff>
      <xdr:row>14</xdr:row>
      <xdr:rowOff>91440</xdr:rowOff>
    </xdr:from>
    <xdr:to>
      <xdr:col>12</xdr:col>
      <xdr:colOff>373381</xdr:colOff>
      <xdr:row>16</xdr:row>
      <xdr:rowOff>22860</xdr:rowOff>
    </xdr:to>
    <xdr:sp macro="" textlink="">
      <xdr:nvSpPr>
        <xdr:cNvPr id="94" name="Rectangle: Diagonal Corners Rounded 93">
          <a:hlinkClick xmlns:r="http://schemas.openxmlformats.org/officeDocument/2006/relationships" r:id="rId10"/>
          <a:extLst>
            <a:ext uri="{FF2B5EF4-FFF2-40B4-BE49-F238E27FC236}">
              <a16:creationId xmlns:a16="http://schemas.microsoft.com/office/drawing/2014/main" id="{00000000-0008-0000-0300-00005E000000}"/>
            </a:ext>
          </a:extLst>
        </xdr:cNvPr>
        <xdr:cNvSpPr/>
      </xdr:nvSpPr>
      <xdr:spPr>
        <a:xfrm>
          <a:off x="6629401" y="274320"/>
          <a:ext cx="1059180" cy="297180"/>
        </a:xfrm>
        <a:prstGeom prst="round2DiagRect">
          <a:avLst/>
        </a:prstGeom>
        <a:solidFill>
          <a:schemeClr val="bg1">
            <a:lumMod val="8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rgbClr val="002060"/>
              </a:solidFill>
              <a:latin typeface="+mn-lt"/>
              <a:ea typeface="+mn-ea"/>
              <a:cs typeface="+mn-cs"/>
            </a:rPr>
            <a:t>Profit View</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18</xdr:col>
      <xdr:colOff>358140</xdr:colOff>
      <xdr:row>0</xdr:row>
      <xdr:rowOff>7620</xdr:rowOff>
    </xdr:from>
    <xdr:to>
      <xdr:col>25</xdr:col>
      <xdr:colOff>608076</xdr:colOff>
      <xdr:row>54</xdr:row>
      <xdr:rowOff>53340</xdr:rowOff>
    </xdr:to>
    <xdr:sp macro="" textlink="">
      <xdr:nvSpPr>
        <xdr:cNvPr id="37" name="Moon 36">
          <a:extLst>
            <a:ext uri="{FF2B5EF4-FFF2-40B4-BE49-F238E27FC236}">
              <a16:creationId xmlns:a16="http://schemas.microsoft.com/office/drawing/2014/main" id="{00000000-0008-0000-0600-000025000000}"/>
            </a:ext>
          </a:extLst>
        </xdr:cNvPr>
        <xdr:cNvSpPr/>
      </xdr:nvSpPr>
      <xdr:spPr>
        <a:xfrm flipH="1">
          <a:off x="11330940" y="7620"/>
          <a:ext cx="4517136" cy="7543800"/>
        </a:xfrm>
        <a:prstGeom prst="moon">
          <a:avLst>
            <a:gd name="adj" fmla="val 59111"/>
          </a:avLst>
        </a:prstGeom>
        <a:solidFill>
          <a:srgbClr val="98DE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144780</xdr:colOff>
      <xdr:row>0</xdr:row>
      <xdr:rowOff>0</xdr:rowOff>
    </xdr:from>
    <xdr:to>
      <xdr:col>27</xdr:col>
      <xdr:colOff>510540</xdr:colOff>
      <xdr:row>14</xdr:row>
      <xdr:rowOff>60960</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11727180" y="0"/>
          <a:ext cx="5242560" cy="243840"/>
        </a:xfrm>
        <a:prstGeom prst="rect">
          <a:avLst/>
        </a:prstGeom>
        <a:solidFill>
          <a:srgbClr val="E7E7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396240</xdr:colOff>
      <xdr:row>0</xdr:row>
      <xdr:rowOff>0</xdr:rowOff>
    </xdr:from>
    <xdr:to>
      <xdr:col>26</xdr:col>
      <xdr:colOff>36576</xdr:colOff>
      <xdr:row>54</xdr:row>
      <xdr:rowOff>38100</xdr:rowOff>
    </xdr:to>
    <xdr:sp macro="" textlink="">
      <xdr:nvSpPr>
        <xdr:cNvPr id="2" name="Moon 1">
          <a:extLst>
            <a:ext uri="{FF2B5EF4-FFF2-40B4-BE49-F238E27FC236}">
              <a16:creationId xmlns:a16="http://schemas.microsoft.com/office/drawing/2014/main" id="{00000000-0008-0000-0600-000002000000}"/>
            </a:ext>
          </a:extLst>
        </xdr:cNvPr>
        <xdr:cNvSpPr/>
      </xdr:nvSpPr>
      <xdr:spPr>
        <a:xfrm flipH="1">
          <a:off x="11369040" y="0"/>
          <a:ext cx="4517136" cy="7536180"/>
        </a:xfrm>
        <a:prstGeom prst="moon">
          <a:avLst>
            <a:gd name="adj" fmla="val 59111"/>
          </a:avLst>
        </a:prstGeom>
        <a:solidFill>
          <a:srgbClr val="E7E7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434340</xdr:colOff>
      <xdr:row>7</xdr:row>
      <xdr:rowOff>38100</xdr:rowOff>
    </xdr:from>
    <xdr:to>
      <xdr:col>23</xdr:col>
      <xdr:colOff>358140</xdr:colOff>
      <xdr:row>17</xdr:row>
      <xdr:rowOff>106680</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a:off x="12626340" y="152400"/>
          <a:ext cx="1752600" cy="685800"/>
        </a:xfrm>
        <a:prstGeom prst="rect">
          <a:avLst/>
        </a:prstGeom>
        <a:solidFill>
          <a:srgbClr val="E7E7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411480</xdr:colOff>
      <xdr:row>14</xdr:row>
      <xdr:rowOff>22860</xdr:rowOff>
    </xdr:from>
    <xdr:to>
      <xdr:col>18</xdr:col>
      <xdr:colOff>579120</xdr:colOff>
      <xdr:row>16</xdr:row>
      <xdr:rowOff>106680</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411480" y="205740"/>
          <a:ext cx="11140440" cy="449580"/>
        </a:xfrm>
        <a:prstGeom prst="rect">
          <a:avLst/>
        </a:prstGeom>
        <a:gradFill flip="none" rotWithShape="1">
          <a:gsLst>
            <a:gs pos="0">
              <a:srgbClr val="F6F6F6"/>
            </a:gs>
            <a:gs pos="50000">
              <a:schemeClr val="bg1"/>
            </a:gs>
            <a:gs pos="100000">
              <a:srgbClr val="F6F6F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53340</xdr:colOff>
      <xdr:row>17</xdr:row>
      <xdr:rowOff>68580</xdr:rowOff>
    </xdr:from>
    <xdr:to>
      <xdr:col>19</xdr:col>
      <xdr:colOff>281940</xdr:colOff>
      <xdr:row>46</xdr:row>
      <xdr:rowOff>7620</xdr:rowOff>
    </xdr:to>
    <xdr:sp macro="" textlink="">
      <xdr:nvSpPr>
        <xdr:cNvPr id="6" name="Rectangle: Diagonal Corners Rounded 5">
          <a:extLst>
            <a:ext uri="{FF2B5EF4-FFF2-40B4-BE49-F238E27FC236}">
              <a16:creationId xmlns:a16="http://schemas.microsoft.com/office/drawing/2014/main" id="{00000000-0008-0000-0600-000006000000}"/>
            </a:ext>
          </a:extLst>
        </xdr:cNvPr>
        <xdr:cNvSpPr/>
      </xdr:nvSpPr>
      <xdr:spPr>
        <a:xfrm>
          <a:off x="662940" y="800100"/>
          <a:ext cx="11201400" cy="5242560"/>
        </a:xfrm>
        <a:prstGeom prst="round2Diag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68580</xdr:colOff>
      <xdr:row>17</xdr:row>
      <xdr:rowOff>0</xdr:rowOff>
    </xdr:from>
    <xdr:to>
      <xdr:col>5</xdr:col>
      <xdr:colOff>586740</xdr:colOff>
      <xdr:row>29</xdr:row>
      <xdr:rowOff>175260</xdr:rowOff>
    </xdr:to>
    <xdr:sp macro="" textlink="">
      <xdr:nvSpPr>
        <xdr:cNvPr id="8" name="Oval 7">
          <a:extLst>
            <a:ext uri="{FF2B5EF4-FFF2-40B4-BE49-F238E27FC236}">
              <a16:creationId xmlns:a16="http://schemas.microsoft.com/office/drawing/2014/main" id="{00000000-0008-0000-0600-000008000000}"/>
            </a:ext>
          </a:extLst>
        </xdr:cNvPr>
        <xdr:cNvSpPr/>
      </xdr:nvSpPr>
      <xdr:spPr>
        <a:xfrm>
          <a:off x="68580" y="731520"/>
          <a:ext cx="3566160" cy="2369820"/>
        </a:xfrm>
        <a:prstGeom prst="ellipse">
          <a:avLst/>
        </a:prstGeom>
        <a:solidFill>
          <a:srgbClr val="F6F6F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502920</xdr:colOff>
      <xdr:row>17</xdr:row>
      <xdr:rowOff>129540</xdr:rowOff>
    </xdr:from>
    <xdr:to>
      <xdr:col>19</xdr:col>
      <xdr:colOff>137160</xdr:colOff>
      <xdr:row>45</xdr:row>
      <xdr:rowOff>38100</xdr:rowOff>
    </xdr:to>
    <xdr:sp macro="" textlink="">
      <xdr:nvSpPr>
        <xdr:cNvPr id="7" name="Rectangle: Diagonal Corners Rounded 6">
          <a:extLst>
            <a:ext uri="{FF2B5EF4-FFF2-40B4-BE49-F238E27FC236}">
              <a16:creationId xmlns:a16="http://schemas.microsoft.com/office/drawing/2014/main" id="{00000000-0008-0000-0600-000007000000}"/>
            </a:ext>
          </a:extLst>
        </xdr:cNvPr>
        <xdr:cNvSpPr/>
      </xdr:nvSpPr>
      <xdr:spPr>
        <a:xfrm>
          <a:off x="1112520" y="861060"/>
          <a:ext cx="10607040" cy="5029200"/>
        </a:xfrm>
        <a:prstGeom prst="round2DiagRect">
          <a:avLst>
            <a:gd name="adj1" fmla="val 14531"/>
            <a:gd name="adj2" fmla="val 0"/>
          </a:avLst>
        </a:prstGeom>
        <a:solidFill>
          <a:schemeClr val="bg1"/>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472440</xdr:colOff>
      <xdr:row>18</xdr:row>
      <xdr:rowOff>53339</xdr:rowOff>
    </xdr:from>
    <xdr:to>
      <xdr:col>18</xdr:col>
      <xdr:colOff>601980</xdr:colOff>
      <xdr:row>44</xdr:row>
      <xdr:rowOff>60960</xdr:rowOff>
    </xdr:to>
    <xdr:sp macro="" textlink="">
      <xdr:nvSpPr>
        <xdr:cNvPr id="9" name="Rectangle: Diagonal Corners Rounded 8">
          <a:extLst>
            <a:ext uri="{FF2B5EF4-FFF2-40B4-BE49-F238E27FC236}">
              <a16:creationId xmlns:a16="http://schemas.microsoft.com/office/drawing/2014/main" id="{00000000-0008-0000-0600-000009000000}"/>
            </a:ext>
          </a:extLst>
        </xdr:cNvPr>
        <xdr:cNvSpPr/>
      </xdr:nvSpPr>
      <xdr:spPr>
        <a:xfrm>
          <a:off x="4130040" y="967739"/>
          <a:ext cx="7444740" cy="4762501"/>
        </a:xfrm>
        <a:prstGeom prst="round2DiagRect">
          <a:avLst>
            <a:gd name="adj1" fmla="val 15547"/>
            <a:gd name="adj2" fmla="val 0"/>
          </a:avLst>
        </a:prstGeom>
        <a:solidFill>
          <a:schemeClr val="bg1"/>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22860</xdr:colOff>
      <xdr:row>20</xdr:row>
      <xdr:rowOff>137160</xdr:rowOff>
    </xdr:from>
    <xdr:to>
      <xdr:col>18</xdr:col>
      <xdr:colOff>365760</xdr:colOff>
      <xdr:row>43</xdr:row>
      <xdr:rowOff>45720</xdr:rowOff>
    </xdr:to>
    <mc:AlternateContent xmlns:mc="http://schemas.openxmlformats.org/markup-compatibility/2006">
      <mc:Choice xmlns:we="http://schemas.microsoft.com/office/webextensions/webextension/2010/11" Requires="we">
        <xdr:graphicFrame macro="">
          <xdr:nvGraphicFramePr>
            <xdr:cNvPr id="11" name="Add-in 10" title="Zebra BI Tables for Office">
              <a:extLst>
                <a:ext uri="{FF2B5EF4-FFF2-40B4-BE49-F238E27FC236}">
                  <a16:creationId xmlns:a16="http://schemas.microsoft.com/office/drawing/2014/main" id="{00000000-0008-0000-0600-00000B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11" name="Add-in 10" title="Zebra BI Tables for Offic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1</xdr:col>
      <xdr:colOff>586740</xdr:colOff>
      <xdr:row>19</xdr:row>
      <xdr:rowOff>152400</xdr:rowOff>
    </xdr:from>
    <xdr:to>
      <xdr:col>6</xdr:col>
      <xdr:colOff>312420</xdr:colOff>
      <xdr:row>29</xdr:row>
      <xdr:rowOff>106680</xdr:rowOff>
    </xdr:to>
    <mc:AlternateContent xmlns:mc="http://schemas.openxmlformats.org/markup-compatibility/2006" xmlns:a14="http://schemas.microsoft.com/office/drawing/2010/main">
      <mc:Choice Requires="a14">
        <xdr:graphicFrame macro="">
          <xdr:nvGraphicFramePr>
            <xdr:cNvPr id="12" name="Month">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196340" y="1249680"/>
              <a:ext cx="2773680" cy="1783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508254</xdr:colOff>
      <xdr:row>31</xdr:row>
      <xdr:rowOff>68580</xdr:rowOff>
    </xdr:from>
    <xdr:to>
      <xdr:col>6</xdr:col>
      <xdr:colOff>172974</xdr:colOff>
      <xdr:row>34</xdr:row>
      <xdr:rowOff>60960</xdr:rowOff>
    </xdr:to>
    <xdr:grpSp>
      <xdr:nvGrpSpPr>
        <xdr:cNvPr id="38" name="Group 37">
          <a:extLst>
            <a:ext uri="{FF2B5EF4-FFF2-40B4-BE49-F238E27FC236}">
              <a16:creationId xmlns:a16="http://schemas.microsoft.com/office/drawing/2014/main" id="{00000000-0008-0000-0600-000026000000}"/>
            </a:ext>
          </a:extLst>
        </xdr:cNvPr>
        <xdr:cNvGrpSpPr/>
      </xdr:nvGrpSpPr>
      <xdr:grpSpPr>
        <a:xfrm>
          <a:off x="1117854" y="3360420"/>
          <a:ext cx="2712720" cy="541020"/>
          <a:chOff x="1089660" y="2872740"/>
          <a:chExt cx="2712720" cy="541020"/>
        </a:xfrm>
      </xdr:grpSpPr>
      <xdr:sp macro="" textlink="">
        <xdr:nvSpPr>
          <xdr:cNvPr id="13" name="Rectangle: Diagonal Corners Rounded 12">
            <a:extLst>
              <a:ext uri="{FF2B5EF4-FFF2-40B4-BE49-F238E27FC236}">
                <a16:creationId xmlns:a16="http://schemas.microsoft.com/office/drawing/2014/main" id="{00000000-0008-0000-0600-00000D000000}"/>
              </a:ext>
            </a:extLst>
          </xdr:cNvPr>
          <xdr:cNvSpPr/>
        </xdr:nvSpPr>
        <xdr:spPr>
          <a:xfrm>
            <a:off x="1089660" y="2872740"/>
            <a:ext cx="2712720" cy="541020"/>
          </a:xfrm>
          <a:prstGeom prst="round2DiagRect">
            <a:avLst/>
          </a:prstGeom>
          <a:solidFill>
            <a:srgbClr val="F6F6F6"/>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Oval 9">
            <a:extLst>
              <a:ext uri="{FF2B5EF4-FFF2-40B4-BE49-F238E27FC236}">
                <a16:creationId xmlns:a16="http://schemas.microsoft.com/office/drawing/2014/main" id="{00000000-0008-0000-0600-00000A000000}"/>
              </a:ext>
            </a:extLst>
          </xdr:cNvPr>
          <xdr:cNvSpPr/>
        </xdr:nvSpPr>
        <xdr:spPr>
          <a:xfrm>
            <a:off x="1165860" y="3051810"/>
            <a:ext cx="182880" cy="182880"/>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1478280" y="2994660"/>
            <a:ext cx="12954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lumMod val="65000"/>
                  </a:schemeClr>
                </a:solidFill>
              </a:rPr>
              <a:t>Total</a:t>
            </a:r>
            <a:r>
              <a:rPr lang="en-US" sz="1400" b="1" baseline="0">
                <a:solidFill>
                  <a:schemeClr val="bg1">
                    <a:lumMod val="65000"/>
                  </a:schemeClr>
                </a:solidFill>
              </a:rPr>
              <a:t> Revenue</a:t>
            </a:r>
            <a:endParaRPr lang="en-US" sz="1400" b="1">
              <a:solidFill>
                <a:schemeClr val="bg1">
                  <a:lumMod val="65000"/>
                </a:schemeClr>
              </a:solidFill>
            </a:endParaRPr>
          </a:p>
        </xdr:txBody>
      </xdr:sp>
      <xdr:sp macro="" textlink="PivotTable_01!B8">
        <xdr:nvSpPr>
          <xdr:cNvPr id="27" name="TextBox 26">
            <a:extLst>
              <a:ext uri="{FF2B5EF4-FFF2-40B4-BE49-F238E27FC236}">
                <a16:creationId xmlns:a16="http://schemas.microsoft.com/office/drawing/2014/main" id="{00000000-0008-0000-0600-00001B000000}"/>
              </a:ext>
            </a:extLst>
          </xdr:cNvPr>
          <xdr:cNvSpPr txBox="1"/>
        </xdr:nvSpPr>
        <xdr:spPr>
          <a:xfrm>
            <a:off x="2720340" y="2994660"/>
            <a:ext cx="8686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D462F7-A737-485D-9D5B-D8E6313BB86B}" type="TxLink">
              <a:rPr lang="en-US" sz="1400" b="1" i="0" u="none" strike="noStrike">
                <a:solidFill>
                  <a:srgbClr val="000000"/>
                </a:solidFill>
                <a:latin typeface="Calibri"/>
                <a:cs typeface="Calibri"/>
              </a:rPr>
              <a:pPr algn="ctr"/>
              <a:t>$5.4M</a:t>
            </a:fld>
            <a:endParaRPr lang="en-US" sz="1800" b="1">
              <a:solidFill>
                <a:schemeClr val="bg1">
                  <a:lumMod val="65000"/>
                </a:schemeClr>
              </a:solidFill>
            </a:endParaRPr>
          </a:p>
        </xdr:txBody>
      </xdr:sp>
    </xdr:grpSp>
    <xdr:clientData/>
  </xdr:twoCellAnchor>
  <xdr:twoCellAnchor>
    <xdr:from>
      <xdr:col>1</xdr:col>
      <xdr:colOff>502920</xdr:colOff>
      <xdr:row>35</xdr:row>
      <xdr:rowOff>148590</xdr:rowOff>
    </xdr:from>
    <xdr:to>
      <xdr:col>6</xdr:col>
      <xdr:colOff>170688</xdr:colOff>
      <xdr:row>38</xdr:row>
      <xdr:rowOff>140970</xdr:rowOff>
    </xdr:to>
    <xdr:grpSp>
      <xdr:nvGrpSpPr>
        <xdr:cNvPr id="31" name="Group 30">
          <a:extLst>
            <a:ext uri="{FF2B5EF4-FFF2-40B4-BE49-F238E27FC236}">
              <a16:creationId xmlns:a16="http://schemas.microsoft.com/office/drawing/2014/main" id="{00000000-0008-0000-0600-00001F000000}"/>
            </a:ext>
          </a:extLst>
        </xdr:cNvPr>
        <xdr:cNvGrpSpPr/>
      </xdr:nvGrpSpPr>
      <xdr:grpSpPr>
        <a:xfrm>
          <a:off x="1112520" y="4171950"/>
          <a:ext cx="2715768" cy="541020"/>
          <a:chOff x="1112520" y="3497580"/>
          <a:chExt cx="2715768" cy="541020"/>
        </a:xfrm>
      </xdr:grpSpPr>
      <xdr:sp macro="" textlink="">
        <xdr:nvSpPr>
          <xdr:cNvPr id="17" name="Rectangle: Diagonal Corners Rounded 16">
            <a:extLst>
              <a:ext uri="{FF2B5EF4-FFF2-40B4-BE49-F238E27FC236}">
                <a16:creationId xmlns:a16="http://schemas.microsoft.com/office/drawing/2014/main" id="{00000000-0008-0000-0600-000011000000}"/>
              </a:ext>
            </a:extLst>
          </xdr:cNvPr>
          <xdr:cNvSpPr/>
        </xdr:nvSpPr>
        <xdr:spPr>
          <a:xfrm>
            <a:off x="1112520" y="3497580"/>
            <a:ext cx="2715768" cy="541020"/>
          </a:xfrm>
          <a:prstGeom prst="round2DiagRect">
            <a:avLst/>
          </a:prstGeom>
          <a:solidFill>
            <a:srgbClr val="F6F6F6"/>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Oval 19">
            <a:extLst>
              <a:ext uri="{FF2B5EF4-FFF2-40B4-BE49-F238E27FC236}">
                <a16:creationId xmlns:a16="http://schemas.microsoft.com/office/drawing/2014/main" id="{00000000-0008-0000-0600-000014000000}"/>
              </a:ext>
            </a:extLst>
          </xdr:cNvPr>
          <xdr:cNvSpPr/>
        </xdr:nvSpPr>
        <xdr:spPr>
          <a:xfrm>
            <a:off x="1165860" y="3669030"/>
            <a:ext cx="182880" cy="182880"/>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1478280" y="3611880"/>
            <a:ext cx="11887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lumMod val="65000"/>
                  </a:schemeClr>
                </a:solidFill>
              </a:rPr>
              <a:t>Total</a:t>
            </a:r>
            <a:r>
              <a:rPr lang="en-US" sz="1400" b="1" baseline="0">
                <a:solidFill>
                  <a:schemeClr val="bg1">
                    <a:lumMod val="65000"/>
                  </a:schemeClr>
                </a:solidFill>
              </a:rPr>
              <a:t> Target</a:t>
            </a:r>
            <a:endParaRPr lang="en-US" sz="1400" b="1">
              <a:solidFill>
                <a:schemeClr val="bg1">
                  <a:lumMod val="65000"/>
                </a:schemeClr>
              </a:solidFill>
            </a:endParaRPr>
          </a:p>
        </xdr:txBody>
      </xdr:sp>
      <xdr:sp macro="" textlink="PivotTable_01!K8">
        <xdr:nvSpPr>
          <xdr:cNvPr id="28" name="TextBox 27">
            <a:extLst>
              <a:ext uri="{FF2B5EF4-FFF2-40B4-BE49-F238E27FC236}">
                <a16:creationId xmlns:a16="http://schemas.microsoft.com/office/drawing/2014/main" id="{00000000-0008-0000-0600-00001C000000}"/>
              </a:ext>
            </a:extLst>
          </xdr:cNvPr>
          <xdr:cNvSpPr txBox="1"/>
        </xdr:nvSpPr>
        <xdr:spPr>
          <a:xfrm>
            <a:off x="2720340" y="3611880"/>
            <a:ext cx="8686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D32EF42-0856-4CD8-A5B8-908DA697B013}" type="TxLink">
              <a:rPr lang="en-US" sz="1400" b="1" i="0" u="none" strike="noStrike">
                <a:solidFill>
                  <a:srgbClr val="000000"/>
                </a:solidFill>
                <a:latin typeface="Calibri"/>
                <a:cs typeface="Calibri"/>
              </a:rPr>
              <a:pPr algn="ctr"/>
              <a:t>$5.3M</a:t>
            </a:fld>
            <a:endParaRPr lang="en-US" sz="1800" b="1">
              <a:solidFill>
                <a:schemeClr val="bg1">
                  <a:lumMod val="65000"/>
                </a:schemeClr>
              </a:solidFill>
            </a:endParaRPr>
          </a:p>
        </xdr:txBody>
      </xdr:sp>
    </xdr:grpSp>
    <xdr:clientData/>
  </xdr:twoCellAnchor>
  <xdr:twoCellAnchor>
    <xdr:from>
      <xdr:col>1</xdr:col>
      <xdr:colOff>510540</xdr:colOff>
      <xdr:row>40</xdr:row>
      <xdr:rowOff>45720</xdr:rowOff>
    </xdr:from>
    <xdr:to>
      <xdr:col>6</xdr:col>
      <xdr:colOff>178308</xdr:colOff>
      <xdr:row>43</xdr:row>
      <xdr:rowOff>38100</xdr:rowOff>
    </xdr:to>
    <xdr:grpSp>
      <xdr:nvGrpSpPr>
        <xdr:cNvPr id="30" name="Group 29">
          <a:extLst>
            <a:ext uri="{FF2B5EF4-FFF2-40B4-BE49-F238E27FC236}">
              <a16:creationId xmlns:a16="http://schemas.microsoft.com/office/drawing/2014/main" id="{00000000-0008-0000-0600-00001E000000}"/>
            </a:ext>
          </a:extLst>
        </xdr:cNvPr>
        <xdr:cNvGrpSpPr/>
      </xdr:nvGrpSpPr>
      <xdr:grpSpPr>
        <a:xfrm>
          <a:off x="1120140" y="4983480"/>
          <a:ext cx="2715768" cy="541020"/>
          <a:chOff x="1089660" y="4107180"/>
          <a:chExt cx="2715768" cy="541020"/>
        </a:xfrm>
      </xdr:grpSpPr>
      <xdr:sp macro="" textlink="">
        <xdr:nvSpPr>
          <xdr:cNvPr id="18" name="Rectangle: Diagonal Corners Rounded 17">
            <a:extLst>
              <a:ext uri="{FF2B5EF4-FFF2-40B4-BE49-F238E27FC236}">
                <a16:creationId xmlns:a16="http://schemas.microsoft.com/office/drawing/2014/main" id="{00000000-0008-0000-0600-000012000000}"/>
              </a:ext>
            </a:extLst>
          </xdr:cNvPr>
          <xdr:cNvSpPr/>
        </xdr:nvSpPr>
        <xdr:spPr>
          <a:xfrm>
            <a:off x="1089660" y="4107180"/>
            <a:ext cx="2715768" cy="541020"/>
          </a:xfrm>
          <a:prstGeom prst="round2DiagRect">
            <a:avLst/>
          </a:prstGeom>
          <a:solidFill>
            <a:srgbClr val="F6F6F6"/>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600-000015000000}"/>
              </a:ext>
            </a:extLst>
          </xdr:cNvPr>
          <xdr:cNvSpPr/>
        </xdr:nvSpPr>
        <xdr:spPr>
          <a:xfrm>
            <a:off x="1165860" y="4286250"/>
            <a:ext cx="182880" cy="182880"/>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1478280" y="4229100"/>
            <a:ext cx="10820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lumMod val="65000"/>
                  </a:schemeClr>
                </a:solidFill>
              </a:rPr>
              <a:t>Variance %</a:t>
            </a:r>
          </a:p>
        </xdr:txBody>
      </xdr:sp>
      <mc:AlternateContent xmlns:mc="http://schemas.openxmlformats.org/markup-compatibility/2006" xmlns:a14="http://schemas.microsoft.com/office/drawing/2010/main">
        <mc:Choice Requires="a14">
          <xdr:pic>
            <xdr:nvPicPr>
              <xdr:cNvPr id="36" name="Picture 35">
                <a:extLst>
                  <a:ext uri="{FF2B5EF4-FFF2-40B4-BE49-F238E27FC236}">
                    <a16:creationId xmlns:a16="http://schemas.microsoft.com/office/drawing/2014/main" id="{00000000-0008-0000-0600-000024000000}"/>
                  </a:ext>
                </a:extLst>
              </xdr:cNvPr>
              <xdr:cNvPicPr>
                <a:picLocks noChangeAspect="1" noChangeArrowheads="1"/>
                <a:extLst>
                  <a:ext uri="{84589F7E-364E-4C9E-8A38-B11213B215E9}">
                    <a14:cameraTool cellRange="PivotTable_01!$G$14" spid="_x0000_s1136"/>
                  </a:ext>
                </a:extLst>
              </xdr:cNvPicPr>
            </xdr:nvPicPr>
            <xdr:blipFill>
              <a:blip xmlns:r="http://schemas.openxmlformats.org/officeDocument/2006/relationships" r:embed="rId3"/>
              <a:srcRect/>
              <a:stretch>
                <a:fillRect/>
              </a:stretch>
            </xdr:blipFill>
            <xdr:spPr bwMode="auto">
              <a:xfrm>
                <a:off x="2773680" y="4259580"/>
                <a:ext cx="815340" cy="23622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0</xdr:col>
      <xdr:colOff>411480</xdr:colOff>
      <xdr:row>14</xdr:row>
      <xdr:rowOff>22860</xdr:rowOff>
    </xdr:from>
    <xdr:to>
      <xdr:col>7</xdr:col>
      <xdr:colOff>392561</xdr:colOff>
      <xdr:row>16</xdr:row>
      <xdr:rowOff>99060</xdr:rowOff>
    </xdr:to>
    <xdr:sp macro="" textlink="">
      <xdr:nvSpPr>
        <xdr:cNvPr id="29" name="TextBox 28">
          <a:extLst>
            <a:ext uri="{FF2B5EF4-FFF2-40B4-BE49-F238E27FC236}">
              <a16:creationId xmlns:a16="http://schemas.microsoft.com/office/drawing/2014/main" id="{00000000-0008-0000-0600-00001D000000}"/>
            </a:ext>
          </a:extLst>
        </xdr:cNvPr>
        <xdr:cNvSpPr txBox="1"/>
      </xdr:nvSpPr>
      <xdr:spPr>
        <a:xfrm>
          <a:off x="411480" y="205740"/>
          <a:ext cx="4248281"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gradFill flip="none" rotWithShape="1">
                <a:gsLst>
                  <a:gs pos="100000">
                    <a:schemeClr val="accent1">
                      <a:lumMod val="80000"/>
                      <a:lumOff val="20000"/>
                    </a:schemeClr>
                  </a:gs>
                  <a:gs pos="100000">
                    <a:schemeClr val="accent1">
                      <a:lumMod val="95000"/>
                      <a:lumOff val="5000"/>
                    </a:schemeClr>
                  </a:gs>
                  <a:gs pos="0">
                    <a:schemeClr val="accent1">
                      <a:lumMod val="73000"/>
                    </a:schemeClr>
                  </a:gs>
                </a:gsLst>
                <a:path path="circle">
                  <a:fillToRect r="100000" b="100000"/>
                </a:path>
                <a:tileRect l="-100000" t="-100000"/>
              </a:gradFill>
            </a:rPr>
            <a:t>Kix Business Dashboard</a:t>
          </a:r>
        </a:p>
      </xdr:txBody>
    </xdr:sp>
    <xdr:clientData/>
  </xdr:twoCellAnchor>
  <xdr:twoCellAnchor>
    <xdr:from>
      <xdr:col>6</xdr:col>
      <xdr:colOff>114301</xdr:colOff>
      <xdr:row>14</xdr:row>
      <xdr:rowOff>91440</xdr:rowOff>
    </xdr:from>
    <xdr:to>
      <xdr:col>7</xdr:col>
      <xdr:colOff>563881</xdr:colOff>
      <xdr:row>16</xdr:row>
      <xdr:rowOff>22860</xdr:rowOff>
    </xdr:to>
    <xdr:sp macro="" textlink="">
      <xdr:nvSpPr>
        <xdr:cNvPr id="32" name="Rectangle: Diagonal Corners Rounded 31">
          <a:hlinkClick xmlns:r="http://schemas.openxmlformats.org/officeDocument/2006/relationships" r:id="rId4"/>
          <a:extLst>
            <a:ext uri="{FF2B5EF4-FFF2-40B4-BE49-F238E27FC236}">
              <a16:creationId xmlns:a16="http://schemas.microsoft.com/office/drawing/2014/main" id="{00000000-0008-0000-0600-000020000000}"/>
            </a:ext>
          </a:extLst>
        </xdr:cNvPr>
        <xdr:cNvSpPr/>
      </xdr:nvSpPr>
      <xdr:spPr>
        <a:xfrm>
          <a:off x="3771901" y="274320"/>
          <a:ext cx="1059180" cy="297180"/>
        </a:xfrm>
        <a:prstGeom prst="round2DiagRect">
          <a:avLst/>
        </a:prstGeom>
        <a:solidFill>
          <a:schemeClr val="bg1">
            <a:lumMod val="8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002060"/>
              </a:solidFill>
            </a:rPr>
            <a:t>Time Frame </a:t>
          </a:r>
        </a:p>
      </xdr:txBody>
    </xdr:sp>
    <xdr:clientData/>
  </xdr:twoCellAnchor>
  <xdr:twoCellAnchor>
    <xdr:from>
      <xdr:col>8</xdr:col>
      <xdr:colOff>323851</xdr:colOff>
      <xdr:row>14</xdr:row>
      <xdr:rowOff>91440</xdr:rowOff>
    </xdr:from>
    <xdr:to>
      <xdr:col>10</xdr:col>
      <xdr:colOff>163831</xdr:colOff>
      <xdr:row>16</xdr:row>
      <xdr:rowOff>22860</xdr:rowOff>
    </xdr:to>
    <xdr:sp macro="" textlink="">
      <xdr:nvSpPr>
        <xdr:cNvPr id="33" name="Rectangle: Diagonal Corners Rounded 32">
          <a:hlinkClick xmlns:r="http://schemas.openxmlformats.org/officeDocument/2006/relationships" r:id="rId5"/>
          <a:extLst>
            <a:ext uri="{FF2B5EF4-FFF2-40B4-BE49-F238E27FC236}">
              <a16:creationId xmlns:a16="http://schemas.microsoft.com/office/drawing/2014/main" id="{00000000-0008-0000-0600-000021000000}"/>
            </a:ext>
          </a:extLst>
        </xdr:cNvPr>
        <xdr:cNvSpPr/>
      </xdr:nvSpPr>
      <xdr:spPr>
        <a:xfrm>
          <a:off x="5200651" y="274320"/>
          <a:ext cx="1059180" cy="297180"/>
        </a:xfrm>
        <a:prstGeom prst="round2DiagRect">
          <a:avLst/>
        </a:prstGeo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a:glow rad="63500">
            <a:srgbClr val="00B0F0">
              <a:alpha val="30000"/>
            </a:srgb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rgbClr val="002060"/>
              </a:solidFill>
              <a:latin typeface="+mn-lt"/>
              <a:ea typeface="+mn-ea"/>
              <a:cs typeface="+mn-cs"/>
            </a:rPr>
            <a:t>Store</a:t>
          </a:r>
        </a:p>
      </xdr:txBody>
    </xdr:sp>
    <xdr:clientData/>
  </xdr:twoCellAnchor>
  <xdr:twoCellAnchor>
    <xdr:from>
      <xdr:col>10</xdr:col>
      <xdr:colOff>533401</xdr:colOff>
      <xdr:row>14</xdr:row>
      <xdr:rowOff>91440</xdr:rowOff>
    </xdr:from>
    <xdr:to>
      <xdr:col>12</xdr:col>
      <xdr:colOff>373381</xdr:colOff>
      <xdr:row>16</xdr:row>
      <xdr:rowOff>22860</xdr:rowOff>
    </xdr:to>
    <xdr:sp macro="" textlink="">
      <xdr:nvSpPr>
        <xdr:cNvPr id="34" name="Rectangle: Diagonal Corners Rounded 33">
          <a:hlinkClick xmlns:r="http://schemas.openxmlformats.org/officeDocument/2006/relationships" r:id="rId6"/>
          <a:extLst>
            <a:ext uri="{FF2B5EF4-FFF2-40B4-BE49-F238E27FC236}">
              <a16:creationId xmlns:a16="http://schemas.microsoft.com/office/drawing/2014/main" id="{00000000-0008-0000-0600-000022000000}"/>
            </a:ext>
          </a:extLst>
        </xdr:cNvPr>
        <xdr:cNvSpPr/>
      </xdr:nvSpPr>
      <xdr:spPr>
        <a:xfrm>
          <a:off x="6629401" y="274320"/>
          <a:ext cx="1059180" cy="297180"/>
        </a:xfrm>
        <a:prstGeom prst="round2DiagRect">
          <a:avLst/>
        </a:prstGeom>
        <a:solidFill>
          <a:schemeClr val="bg1">
            <a:lumMod val="8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rgbClr val="002060"/>
              </a:solidFill>
              <a:latin typeface="+mn-lt"/>
              <a:ea typeface="+mn-ea"/>
              <a:cs typeface="+mn-cs"/>
            </a:rPr>
            <a:t>Profit View</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012184143518" createdVersion="7" refreshedVersion="7" minRefreshableVersion="3" recordCount="0" supportSubquery="1" supportAdvancedDrill="1" xr:uid="{F128C48E-22F9-4381-AB9D-F4A32253A2FD}">
  <cacheSource type="external" connectionId="8"/>
  <cacheFields count="3">
    <cacheField name="[Measures].[Total Revenue]" caption="Total Revenue" numFmtId="0" hierarchy="36" level="32767"/>
    <cacheField name="[Date].[Month].[Month]" caption="Month" numFmtId="0" hierarchy="9" level="1">
      <sharedItems count="12">
        <s v="Jan"/>
        <s v="Feb"/>
        <s v="Mar"/>
        <s v="Apr"/>
        <s v="May"/>
        <s v="Jun"/>
        <s v="Jul"/>
        <s v="Aug"/>
        <s v="Sep"/>
        <s v="Oct"/>
        <s v="Nov"/>
        <s v="Dec"/>
      </sharedItems>
    </cacheField>
    <cacheField name="[Measures].[Total Target]" caption="Total Target" numFmtId="0" hierarchy="45" level="32767"/>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012186111111" createdVersion="7" refreshedVersion="7" minRefreshableVersion="3" recordCount="0" supportSubquery="1" supportAdvancedDrill="1" xr:uid="{9B8110A3-244B-42AE-B4EE-104543F7412D}">
  <cacheSource type="external" connectionId="8"/>
  <cacheFields count="2">
    <cacheField name="[Measures].[Total Revenue]" caption="Total Revenue" numFmtId="0" hierarchy="36" level="32767"/>
    <cacheField name="[Measures].[Total Target]" caption="Total Target" numFmtId="0" hierarchy="45" level="32767"/>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099544212964" createdVersion="7" refreshedVersion="7" minRefreshableVersion="3" recordCount="0" supportSubquery="1" supportAdvancedDrill="1" xr:uid="{D272462D-2188-48FF-9543-6641648669B4}">
  <cacheSource type="external" connectionId="8"/>
  <cacheFields count="5">
    <cacheField name="[Measures].[Profit Margin]" caption="Profit Margin" numFmtId="0" hierarchy="38" level="32767"/>
    <cacheField name="[Customer_Table].[Customer Age Group].[Customer Age Group]" caption="Customer Age Group" numFmtId="0" hierarchy="6" level="1">
      <sharedItems count="5">
        <s v="+51"/>
        <s v="0-20"/>
        <s v="21-30"/>
        <s v="31-40"/>
        <s v="41-50"/>
      </sharedItems>
    </cacheField>
    <cacheField name="[Date].[Month].[Month]" caption="Month" numFmtId="0" hierarchy="9" level="1">
      <sharedItems count="12">
        <s v="Jan"/>
        <s v="Feb"/>
        <s v="Mar"/>
        <s v="Apr"/>
        <s v="May"/>
        <s v="Jun"/>
        <s v="Jul"/>
        <s v="Aug"/>
        <s v="Sep"/>
        <s v="Oct"/>
        <s v="Nov"/>
        <s v="Dec"/>
      </sharedItems>
    </cacheField>
    <cacheField name="[products_table].[Category].[Category]" caption="Category" numFmtId="0" hierarchy="31"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2" memberValueDatatype="130" unbalanced="0">
      <fieldsUsage count="2">
        <fieldUsage x="-1"/>
        <fieldUsage x="1"/>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y uniqueName="Dummy0" caption="Mear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15046294" createdVersion="7" refreshedVersion="7" minRefreshableVersion="3" recordCount="0" supportSubquery="1" supportAdvancedDrill="1" xr:uid="{97583420-B299-47D0-92E3-D1839AF8D4FE}">
  <cacheSource type="external" connectionId="8"/>
  <cacheFields count="5">
    <cacheField name="[Customer_Table].[Full Name].[Full Name]" caption="Full Name" numFmtId="0" hierarchy="2" level="1">
      <sharedItems count="5">
        <s v="John Brown"/>
        <s v="Judith Simmons"/>
        <s v="Kristine Barrett"/>
        <s v="Laura Gross"/>
        <s v="Paul Noble"/>
      </sharedItems>
    </cacheField>
    <cacheField name="[products_table].[Product Name].[Product Name]" caption="Product Name" numFmtId="0" hierarchy="30" level="1">
      <sharedItems count="5">
        <s v="Attorney Mist"/>
        <s v="Begin Brew"/>
        <s v="Common Splash"/>
        <s v="Eight Brew"/>
        <s v="Onto Dew"/>
      </sharedItems>
    </cacheField>
    <cacheField name="[Measures].[Profit Margin]" caption="Profit Margin" numFmtId="0" hierarchy="38" level="32767"/>
    <cacheField name="[products_table].[Category].[Category]" caption="Category" numFmtId="0" hierarchy="31" level="1">
      <sharedItems count="8">
        <s v="Alcoholic Beverage"/>
        <s v="Coffee"/>
        <s v="Energy Drink"/>
        <s v="Juice"/>
        <s v="Soft Drink"/>
        <s v="Sports Drink"/>
        <s v="Tea"/>
        <s v="Water"/>
      </sharedItems>
    </cacheField>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2" memberValueDatatype="130" unbalanced="0"/>
    <cacheHierarchy uniqueName="[Customer_Table].[Customer ID]" caption="Customer ID" attribute="1" defaultMemberUniqueName="[Customer_Table].[Customer ID].[All]" allUniqueName="[Customer_Table].[Customer ID].[All]" dimensionUniqueName="[Customer_Table]" displayFolder="" count="2"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2"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cacheHierarchy uniqueName="[Customer_Table].[Customer Age]" caption="Customer Age" attribute="1" defaultMemberUniqueName="[Customer_Table].[Customer Age].[All]" allUniqueName="[Customer_Table].[Customer Age].[All]" dimensionUniqueName="[Customer_Table]" displayFolder="" count="2"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Full Name]" caption="Full Name" attribute="1" defaultMemberUniqueName="[Dim_SalesPerson].[Full Name].[All]" allUniqueName="[Dim_SalesPerson].[Full 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caption="Custom" attribute="1" defaultMemberUniqueName="[Dim_SalesPerson].[Custom].[All]" allUniqueName="[Dim_SalesPerson].[Custom].[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16666665" createdVersion="7" refreshedVersion="7" minRefreshableVersion="3" recordCount="0" supportSubquery="1" supportAdvancedDrill="1" xr:uid="{6107C62C-FB70-4E76-ACC3-DD001F1BB036}">
  <cacheSource type="external" connectionId="8"/>
  <cacheFields count="2">
    <cacheField name="[Measures].[Average Age]" caption="Average Age" numFmtId="0" hierarchy="48" level="32767"/>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oneField="1">
      <fieldsUsage count="1">
        <fieldUsage x="0"/>
      </fieldsUsage>
    </cacheHierarchy>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18171296" createdVersion="7" refreshedVersion="7" minRefreshableVersion="3" recordCount="0" supportSubquery="1" supportAdvancedDrill="1" xr:uid="{24155FE4-577F-4DC4-9217-C6C0553D3842}">
  <cacheSource type="external" connectionId="8"/>
  <cacheFields count="3">
    <cacheField name="[Measures].[Profit Margin]" caption="Profit Margin" numFmtId="0" hierarchy="38" level="32767"/>
    <cacheField name="[Customer_Table].[Full Name].[Full Name]" caption="Full Name" numFmtId="0" hierarchy="2" level="1">
      <sharedItems count="5">
        <s v="Bobby Abbott"/>
        <s v="Christine Hawkins"/>
        <s v="Jeffery Powell"/>
        <s v="Lisa West"/>
        <s v="Travis Ewing"/>
      </sharedItems>
    </cacheField>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1"/>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19791667" createdVersion="7" refreshedVersion="7" minRefreshableVersion="3" recordCount="0" supportSubquery="1" supportAdvancedDrill="1" xr:uid="{718A9B42-C278-433E-9F0E-2F628F8532C3}">
  <cacheSource type="external" connectionId="8"/>
  <cacheFields count="3">
    <cacheField name="[Measures].[Profit Margin]" caption="Profit Margin" numFmtId="0" hierarchy="38" level="32767"/>
    <cacheField name="[Customer_Table].[Location].[Location]" caption="Location" numFmtId="0" hierarchy="4" level="1">
      <sharedItems count="5">
        <s v="Florida"/>
        <s v="Indiana"/>
        <s v="Maryland"/>
        <s v="New York"/>
        <s v="Wisconsin"/>
      </sharedItems>
    </cacheField>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21180552" createdVersion="7" refreshedVersion="7" minRefreshableVersion="3" recordCount="0" supportSubquery="1" supportAdvancedDrill="1" xr:uid="{99D7C82B-DC70-48AC-8174-894EC40AB811}">
  <cacheSource type="external" connectionId="8"/>
  <cacheFields count="7">
    <cacheField name="[Measures].[Total Revenue]" caption="Total Revenue" numFmtId="0" hierarchy="36" level="32767"/>
    <cacheField name="[Measures].[COGS]" caption="COGS" numFmtId="0" hierarchy="37" level="32767"/>
    <cacheField name="[Measures].[% Profit Margin]" caption="% Profit Margin" numFmtId="0" hierarchy="39" level="32767"/>
    <cacheField name="[Measures].[Profit Margin]" caption="Profit Margin" numFmtId="0" hierarchy="38" level="32767"/>
    <cacheField name="[Measures].[# Customers]" caption="# Customers" numFmtId="0" hierarchy="46" level="32767"/>
    <cacheField name="[Measures].[# Locations]" caption="# Locations" numFmtId="0" hierarchy="47" level="32767"/>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6"/>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oneField="1">
      <fieldsUsage count="1">
        <fieldUsage x="2"/>
      </fieldsUsage>
    </cacheHierarchy>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oneField="1">
      <fieldsUsage count="1">
        <fieldUsage x="4"/>
      </fieldsUsage>
    </cacheHierarchy>
    <cacheHierarchy uniqueName="[Measures].[# Locations]" caption="# Locations" measure="1" displayFolder="" measureGroup="Calculations" count="0" oneField="1">
      <fieldsUsage count="1">
        <fieldUsage x="5"/>
      </fieldsUsage>
    </cacheHierarchy>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22800923" createdVersion="7" refreshedVersion="7" minRefreshableVersion="3" recordCount="0" supportSubquery="1" supportAdvancedDrill="1" xr:uid="{61FD3151-5A22-4E44-8CD8-C414851CBC67}">
  <cacheSource type="external" connectionId="8"/>
  <cacheFields count="5">
    <cacheField name="[Customer_Table].[Full Name].[Full Name]" caption="Full Name" numFmtId="0" hierarchy="2" level="1">
      <sharedItems count="5">
        <s v="John Brown"/>
        <s v="Judith Simmons"/>
        <s v="Kristine Barrett"/>
        <s v="Laura Gross"/>
        <s v="Paul Noble"/>
      </sharedItems>
    </cacheField>
    <cacheField name="[Measures].[# Products]" caption="# Products" numFmtId="0" hierarchy="42" level="32767"/>
    <cacheField name="[Measures].[Return Rate]" caption="Return Rate" numFmtId="0" hierarchy="49" level="32767"/>
    <cacheField name="[Measures].[Refund Rate]" caption="Refund Rate" numFmtId="0" hierarchy="50" level="32767"/>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oneField="1">
      <fieldsUsage count="1">
        <fieldUsage x="1"/>
      </fieldsUsage>
    </cacheHierarchy>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oneField="1">
      <fieldsUsage count="1">
        <fieldUsage x="2"/>
      </fieldsUsage>
    </cacheHierarchy>
    <cacheHierarchy uniqueName="[Measures].[Refund Rate]" caption="Refund Rate" measure="1" displayFolder="" measureGroup="Calculations" count="0" oneField="1">
      <fieldsUsage count="1">
        <fieldUsage x="3"/>
      </fieldsUsage>
    </cacheHierarchy>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24305554" createdVersion="7" refreshedVersion="7" minRefreshableVersion="3" recordCount="0" supportSubquery="1" supportAdvancedDrill="1" xr:uid="{08B2D325-9A08-4955-AD2A-6029FEAA4841}">
  <cacheSource type="external" connectionId="8"/>
  <cacheFields count="3">
    <cacheField name="[Customer_Table].[Gender].[Gender]" caption="Gender" numFmtId="0" hierarchy="3" level="1">
      <sharedItems count="2">
        <s v="Female"/>
        <s v="Male"/>
      </sharedItems>
    </cacheField>
    <cacheField name="[Measures].[Profit Margin]" caption="Profit Margin" numFmtId="0" hierarchy="38" level="32767"/>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2" memberValueDatatype="130" unbalanced="0">
      <fieldsUsage count="2">
        <fieldUsage x="-1"/>
        <fieldUsage x="0"/>
      </fieldsUsage>
    </cacheHierarchy>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25925925" createdVersion="7" refreshedVersion="7" minRefreshableVersion="3" recordCount="0" supportSubquery="1" supportAdvancedDrill="1" xr:uid="{843DC177-A6EA-49C1-8CA9-26EC66BEF19B}">
  <cacheSource type="external" connectionId="8"/>
  <cacheFields count="3">
    <cacheField name="[Measures].[Profit Margin]" caption="Profit Margin" numFmtId="0" hierarchy="38" level="32767"/>
    <cacheField name="[Customer_Table].[Customer Age Group].[Customer Age Group]" caption="Customer Age Group" numFmtId="0" hierarchy="6" level="1">
      <sharedItems count="5">
        <s v="+51"/>
        <s v="0-20"/>
        <s v="21-30"/>
        <s v="31-40"/>
        <s v="41-50"/>
      </sharedItems>
    </cacheField>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2" memberValueDatatype="130" unbalanced="0">
      <fieldsUsage count="2">
        <fieldUsage x="-1"/>
        <fieldUsage x="1"/>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27546295" createdVersion="7" refreshedVersion="7" minRefreshableVersion="3" recordCount="0" supportSubquery="1" supportAdvancedDrill="1" xr:uid="{989D6F89-2382-4D44-9D31-0B17DA2ED7A6}">
  <cacheSource type="external" connectionId="8"/>
  <cacheFields count="4">
    <cacheField name="[Measures].[Profit Margin]" caption="Profit Margin" numFmtId="0" hierarchy="38" level="32767"/>
    <cacheField name="[Customer_Table].[Customer Age Group].[Customer Age Group]" caption="Customer Age Group" numFmtId="0" hierarchy="6" level="1">
      <sharedItems count="5">
        <s v="+51"/>
        <s v="0-20"/>
        <s v="21-30"/>
        <s v="31-40"/>
        <s v="41-50"/>
      </sharedItems>
    </cacheField>
    <cacheField name="[Date].[Weekday].[Weekday]" caption="Weekday" numFmtId="0" hierarchy="11" level="1">
      <sharedItems count="7">
        <s v="Sun"/>
        <s v="Mon"/>
        <s v="Tue"/>
        <s v="Wed"/>
        <s v="Thu"/>
        <s v="Fri"/>
        <s v="Sat"/>
      </sharedItems>
    </cacheField>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2" memberValueDatatype="130" unbalanced="0">
      <fieldsUsage count="2">
        <fieldUsage x="-1"/>
        <fieldUsage x="1"/>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2"/>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2939815" createdVersion="7" refreshedVersion="7" minRefreshableVersion="3" recordCount="0" supportSubquery="1" supportAdvancedDrill="1" xr:uid="{D933CA02-1017-4DC0-BE6F-0DDC2BD1AC55}">
  <cacheSource type="external" connectionId="8"/>
  <cacheFields count="5">
    <cacheField name="[Customer_Table].[Full Name].[Full Name]" caption="Full Name" numFmtId="0" hierarchy="2" level="1">
      <sharedItems count="5">
        <s v="John Brown"/>
        <s v="Judith Simmons"/>
        <s v="Kristine Barrett"/>
        <s v="Laura Gross"/>
        <s v="Paul Noble"/>
      </sharedItems>
    </cacheField>
    <cacheField name="[products_table].[Product Name].[Product Name]" caption="Product Name" numFmtId="0" hierarchy="30" level="1">
      <sharedItems count="5">
        <s v="Attorney Mist"/>
        <s v="Begin Brew"/>
        <s v="Common Splash"/>
        <s v="Eight Brew"/>
        <s v="Onto Dew"/>
      </sharedItems>
    </cacheField>
    <cacheField name="[Measures].[Profit Margin]" caption="Profit Margin" numFmtId="0" hierarchy="38" level="32767"/>
    <cacheField name="[Measures].[Total Qty]" caption="Total Qty" numFmtId="0" hierarchy="44" level="32767"/>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0"/>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oneField="1">
      <fieldsUsage count="1">
        <fieldUsage x="3"/>
      </fieldsUsage>
    </cacheHierarchy>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3101852" createdVersion="7" refreshedVersion="7" minRefreshableVersion="3" recordCount="0" supportSubquery="1" supportAdvancedDrill="1" xr:uid="{4005A26A-B7E0-44B3-B0D8-5716E3D3FAFE}">
  <cacheSource type="external" connectionId="8"/>
  <cacheFields count="3">
    <cacheField name="[Measures].[Profit Margin]" caption="Profit Margin" numFmtId="0" hierarchy="38" level="32767"/>
    <cacheField name="[Customer_Table].[Full Name].[Full Name]" caption="Full Name" numFmtId="0" hierarchy="2" level="1">
      <sharedItems count="5">
        <s v="John Brown"/>
        <s v="Judith Simmons"/>
        <s v="Kristine Barrett"/>
        <s v="Laura Gross"/>
        <s v="Paul Noble"/>
      </sharedItems>
    </cacheField>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2" memberValueDatatype="130" unbalanced="0">
      <fieldsUsage count="2">
        <fieldUsage x="-1"/>
        <fieldUsage x="1"/>
      </fieldsUsage>
    </cacheHierarchy>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15832523152" createdVersion="7" refreshedVersion="7" minRefreshableVersion="3" recordCount="0" supportSubquery="1" supportAdvancedDrill="1" xr:uid="{2956E68F-B52A-4AA7-B3B8-F699889C6117}">
  <cacheSource type="external" connectionId="8"/>
  <cacheFields count="3">
    <cacheField name="[Measures].[Profit Margin]" caption="Profit Margin" numFmtId="0" hierarchy="38" level="32767"/>
    <cacheField name="[Customer_Table].[Location].[Location]" caption="Location" numFmtId="0" hierarchy="4" level="1">
      <sharedItems count="5">
        <s v="California"/>
        <s v="Michigan"/>
        <s v="Missouri"/>
        <s v="Virginia"/>
        <s v="Washington"/>
      </sharedItems>
    </cacheField>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2" memberValueDatatype="130" unbalanced="0">
      <fieldsUsage count="2">
        <fieldUsage x="-1"/>
        <fieldUsage x="1"/>
      </fieldsUsage>
    </cacheHierarchy>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22444791668" createdVersion="7" refreshedVersion="7" minRefreshableVersion="3" recordCount="0" supportSubquery="1" supportAdvancedDrill="1" xr:uid="{3C377BB0-01F8-4398-A786-D031985E9503}">
  <cacheSource type="external" connectionId="8"/>
  <cacheFields count="3">
    <cacheField name="[Measures].[Total Revenue]" caption="Total Revenue" numFmtId="0" hierarchy="36" level="32767"/>
    <cacheField name="[Date].[WeekType].[WeekType]" caption="WeekType" numFmtId="0" hierarchy="13" level="1">
      <sharedItems count="2">
        <s v="weekday"/>
        <s v="weekend"/>
      </sharedItems>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y uniqueName="Dummy0" caption="Mear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22447337963" createdVersion="7" refreshedVersion="7" minRefreshableVersion="3" recordCount="0" supportSubquery="1" supportAdvancedDrill="1" xr:uid="{2077B1BA-4BFE-41C7-B7B4-3FE187C22C7C}">
  <cacheSource type="external" connectionId="8"/>
  <cacheFields count="3">
    <cacheField name="[Measures].[Total Revenue]" caption="Total Revenue" numFmtId="0" hierarchy="36" level="32767"/>
    <cacheField name="[Date].[Weekday].[Weekday]" caption="Weekday" numFmtId="0" hierarchy="11" level="1">
      <sharedItems count="7">
        <s v="Sun"/>
        <s v="Mon"/>
        <s v="Tue"/>
        <s v="Wed"/>
        <s v="Thu"/>
        <s v="Fri"/>
        <s v="Sat"/>
      </sharedItems>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1"/>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y uniqueName="Dummy0" caption="Mear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122449652779" createdVersion="7" refreshedVersion="7" minRefreshableVersion="3" recordCount="0" supportSubquery="1" supportAdvancedDrill="1" xr:uid="{E94AC234-AC33-45DB-91B3-B74DFE20B326}">
  <cacheSource type="external" connectionId="8"/>
  <cacheFields count="3">
    <cacheField name="[Measures].[Total Revenue]" caption="Total Revenue" numFmtId="0" hierarchy="36" level="32767"/>
    <cacheField name="[Date].[Quarter].[Quarter]" caption="Quarter" numFmtId="0" hierarchy="14" level="1">
      <sharedItems count="4">
        <s v="Q-1"/>
        <s v="Q-2"/>
        <s v="Q-3"/>
        <s v="Q-4"/>
      </sharedItems>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y uniqueName="Dummy0" caption="Mear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983731944441" createdVersion="5" refreshedVersion="7" minRefreshableVersion="3" recordCount="0" supportSubquery="1" supportAdvancedDrill="1" xr:uid="{925A42A6-D162-4E4A-AA0B-35FC7663664A}">
  <cacheSource type="external" connectionId="8"/>
  <cacheFields count="2">
    <cacheField name="[Measures].[Total Revenue]" caption="Total Revenue" numFmtId="0" hierarchy="36" level="32767"/>
    <cacheField name="[Date].[Month].[Month]" caption="Month" numFmtId="0" hierarchy="9" level="1">
      <sharedItems count="12">
        <s v="Jan"/>
        <s v="Feb"/>
        <s v="Mar"/>
        <s v="Apr"/>
        <s v="May"/>
        <s v="Jun"/>
        <s v="Jul"/>
        <s v="Aug"/>
        <s v="Sep"/>
        <s v="Oct"/>
        <s v="Nov"/>
        <s v="Dec"/>
      </sharedItems>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98373310185" createdVersion="5" refreshedVersion="7" minRefreshableVersion="3" recordCount="0" supportSubquery="1" supportAdvancedDrill="1" xr:uid="{CFF13077-8766-490E-ADE8-35290582F2F0}">
  <cacheSource type="external" connectionId="8"/>
  <cacheFields count="11">
    <cacheField name="[Measures].[Total Revenue]" caption="Total Revenue" numFmtId="0" hierarchy="36" level="32767"/>
    <cacheField name="[Measures].[COGS]" caption="COGS" numFmtId="0" hierarchy="37" level="32767"/>
    <cacheField name="[Measures].[Profit Margin]" caption="Profit Margin" numFmtId="0" hierarchy="38" level="32767"/>
    <cacheField name="[Measures].[% Profit Margin]" caption="% Profit Margin" numFmtId="0" hierarchy="39" level="32767"/>
    <cacheField name="[Measures].[# Transiction]" caption="# Transiction" numFmtId="0" hierarchy="40" level="32767"/>
    <cacheField name="[Measures].[Total Refund]" caption="Total Refund" numFmtId="0" hierarchy="41" level="32767"/>
    <cacheField name="[Measures].[# Products]" caption="# Products" numFmtId="0" hierarchy="42" level="32767"/>
    <cacheField name="[Measures].[Qty Returned]" caption="Qty Returned" numFmtId="0" hierarchy="43" level="32767"/>
    <cacheField name="[Measures].[Total Qty]" caption="Total Qty" numFmtId="0" hierarchy="44" level="32767"/>
    <cacheField name="[Measures].[Total Target]" caption="Total Target" numFmtId="0" hierarchy="45" level="32767"/>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ransiction]" caption="# Transiction"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 Products]" caption="# Products" measure="1" displayFolder="" measureGroup="Calculations" count="0" oneField="1">
      <fieldsUsage count="1">
        <fieldUsage x="6"/>
      </fieldsUsage>
    </cacheHierarchy>
    <cacheHierarchy uniqueName="[Measures].[Qty Returned]" caption="Qty Returned" measure="1" displayFolder="" measureGroup="Calculations" count="0" oneField="1">
      <fieldsUsage count="1">
        <fieldUsage x="7"/>
      </fieldsUsage>
    </cacheHierarchy>
    <cacheHierarchy uniqueName="[Measures].[Total Qty]" caption="Total Qty" measure="1" displayFolder="" measureGroup="Calculations" count="0" oneField="1">
      <fieldsUsage count="1">
        <fieldUsage x="8"/>
      </fieldsUsage>
    </cacheHierarchy>
    <cacheHierarchy uniqueName="[Measures].[Total Target]" caption="Total Target" measure="1" displayFolder="" measureGroup="Calculations" count="0" oneField="1">
      <fieldsUsage count="1">
        <fieldUsage x="9"/>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983734374997" createdVersion="5" refreshedVersion="7" minRefreshableVersion="3" recordCount="0" supportSubquery="1" supportAdvancedDrill="1" xr:uid="{46BFA78D-943D-490A-96AA-56C01829E0BB}">
  <cacheSource type="external" connectionId="8"/>
  <cacheFields count="4">
    <cacheField name="[Measures].[Total Revenue]" caption="Total Revenue" numFmtId="0" hierarchy="36" level="32767"/>
    <cacheField name="[Measures].[Total Target]" caption="Total Target" numFmtId="0" hierarchy="45" level="32767"/>
    <cacheField name="[Dim_SalesPerson].[Store Name].[Store Name]" caption="Store Name" numFmtId="0" hierarchy="17" level="1">
      <sharedItems count="10">
        <s v="Barron-Fleming"/>
        <s v="Berg-Trujillo"/>
        <s v="Lee-Myers"/>
        <s v="Lopez"/>
        <s v="Martinez"/>
        <s v="Miller"/>
        <s v="Myers-Lopez"/>
        <s v="Novak PLC"/>
        <s v="Thomas"/>
        <s v="Valdez"/>
      </sharedItems>
    </cacheField>
    <cacheField name="[Date].[Month].[Month]" caption="Month" numFmtId="0" hierarchy="9" level="1">
      <sharedItems containsSemiMixedTypes="0" containsNonDate="0" containsString="0"/>
    </cacheField>
  </cacheFields>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dimensions count="8">
    <dimension name="Calculations" uniqueName="[Calculations]" caption="Calculations"/>
    <dimension name="Customer_Table" uniqueName="[Customer_Table]" caption="Customer_Table"/>
    <dimension name="Date" uniqueName="[Date]" caption="Date"/>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_Table" caption="Customer_Table"/>
    <measureGroup name="Date" caption="Date"/>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0.012175578704" createdVersion="3" refreshedVersion="7" minRefreshableVersion="3" recordCount="0" supportSubquery="1" supportAdvancedDrill="1" xr:uid="{7963B3A5-0678-4718-9D97-C2B4A103AD28}">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Mearsures]" caption="Mearsures" attribute="1" defaultMemberUniqueName="[Calculations].[Mearsures].[All]" allUniqueName="[Calculations].[Mearsures].[All]" dimensionUniqueName="[Calculations]" displayFolder="" count="0" memberValueDatatype="130" unbalanced="0"/>
    <cacheHierarchy uniqueName="[Customer_Table].[Customer ID]" caption="Customer ID" attribute="1" defaultMemberUniqueName="[Customer_Table].[Customer ID].[All]" allUniqueName="[Customer_Table].[Customer ID].[All]" dimensionUniqueName="[Customer_Table]" displayFolder="" count="0" memberValueDatatype="20" unbalanced="0"/>
    <cacheHierarchy uniqueName="[Customer_Table].[Full Name]" caption="Full Name" attribute="1" defaultMemberUniqueName="[Customer_Table].[Full Name].[All]" allUniqueName="[Customer_Table].[Full Name].[All]" dimensionUniqueName="[Customer_Table]" displayFolder="" count="0" memberValueDatatype="130" unbalanced="0"/>
    <cacheHierarchy uniqueName="[Customer_Table].[Gender]" caption="Gender" attribute="1" defaultMemberUniqueName="[Customer_Table].[Gender].[All]" allUniqueName="[Customer_Table].[Gender].[All]" dimensionUniqueName="[Customer_Table]" displayFolder="" count="0" memberValueDatatype="130" unbalanced="0"/>
    <cacheHierarchy uniqueName="[Customer_Table].[Location]" caption="Location" attribute="1" defaultMemberUniqueName="[Customer_Table].[Location].[All]" allUniqueName="[Customer_Table].[Location].[All]" dimensionUniqueName="[Customer_Table]" displayFolder="" count="0" memberValueDatatype="130" unbalanced="0"/>
    <cacheHierarchy uniqueName="[Customer_Table].[Customer Age]" caption="Customer Age" attribute="1" defaultMemberUniqueName="[Customer_Table].[Customer Age].[All]" allUniqueName="[Customer_Table].[Customer Age].[All]" dimensionUniqueName="[Customer_Table]" displayFolder="" count="0" memberValueDatatype="20" unbalanced="0"/>
    <cacheHierarchy uniqueName="[Customer_Table].[Customer Age Group]" caption="Customer Age Group" attribute="1" defaultMemberUniqueName="[Customer_Table].[Customer Age Group].[All]" allUniqueName="[Customer_Table].[Customer Age Group].[All]" dimensionUniqueName="[Customer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Year]" caption="Sum of Year" measure="1" displayFolder="" measureGroup="Date" count="0">
      <extLst>
        <ext xmlns:x15="http://schemas.microsoft.com/office/spreadsheetml/2010/11/main" uri="{B97F6D7D-B522-45F9-BDA1-12C45D357490}">
          <x15:cacheHierarchy aggregatedColumn="8"/>
        </ext>
      </extLst>
    </cacheHierarchy>
    <cacheHierarchy uniqueName="[Measures].[Count of Customer Age Group]" caption="Count of Customer Age Group" measure="1" displayFolder="" measureGroup="Customer_Table"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iction]" caption="# Transiction"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Age]" caption="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Customer_Table]" caption="__XL_Count Customer_Table" measure="1" displayFolder="" measureGroup="Customer_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14735911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D55579-48DE-4D27-880B-B2797D06227D}" name="profit%_gender" cacheId="9" applyNumberFormats="0" applyBorderFormats="0" applyFontFormats="0" applyPatternFormats="0" applyAlignmentFormats="0" applyWidthHeightFormats="1" dataCaption="Values" tag="ed53594d-e308-4759-b1e8-e950f824760c" updatedVersion="7" minRefreshableVersion="3" useAutoFormatting="1" subtotalHiddenItems="1" rowGrandTotals="0" colGrandTotals="0" itemPrintTitles="1" createdVersion="7" indent="0" compact="0" compactData="0" multipleFieldFilters="0" chartFormat="6">
  <location ref="AE11:AF13"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showDataAs="percentOfTotal" baseField="0" baseItem="0" numFmtId="10"/>
  </dataFields>
  <formats count="2">
    <format dxfId="48">
      <pivotArea outline="0" collapsedLevelsAreSubtotals="1" fieldPosition="0"/>
    </format>
    <format dxfId="47">
      <pivotArea outline="0" fieldPosition="0">
        <references count="1">
          <reference field="4294967294" count="1">
            <x v="0"/>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951FA6-E755-469C-9593-CA89E4C00480}" name="top_products" cacheId="12" applyNumberFormats="0" applyBorderFormats="0" applyFontFormats="0" applyPatternFormats="0" applyAlignmentFormats="0" applyWidthHeightFormats="1" dataCaption="Values" tag="3c41b5f5-99e6-44f3-b5b2-456b67f42c16" updatedVersion="7" minRefreshableVersion="3" useAutoFormatting="1" rowGrandTotals="0" colGrandTotals="0" itemPrintTitles="1" createdVersion="7" indent="0" compact="0" compactData="0" multipleFieldFilters="0">
  <location ref="AP11:AR16" firstHeaderRow="0" firstDataRow="1" firstDataCol="1"/>
  <pivotFields count="5">
    <pivotField compact="0" allDrilled="1" outline="0" subtotalTop="0" showAll="0" measureFilter="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1"/>
  </rowFields>
  <rowItems count="5">
    <i>
      <x v="1"/>
    </i>
    <i>
      <x v="2"/>
    </i>
    <i>
      <x v="4"/>
    </i>
    <i>
      <x v="3"/>
    </i>
    <i>
      <x/>
    </i>
  </rowItems>
  <colFields count="1">
    <field x="-2"/>
  </colFields>
  <colItems count="2">
    <i>
      <x/>
    </i>
    <i i="1">
      <x v="1"/>
    </i>
  </colItems>
  <dataFields count="2">
    <dataField fld="2" subtotal="count" baseField="0" baseItem="0"/>
    <dataField fld="3" subtotal="count" baseField="0" baseItem="0"/>
  </dataFields>
  <formats count="1">
    <format dxfId="49">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2" iMeasureHier="38">
      <autoFilter ref="A1">
        <filterColumn colId="0">
          <top10 val="5" filterVal="5"/>
        </filterColumn>
      </autoFilter>
    </filter>
  </filters>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EE1724-8DA4-4238-96AB-B14638641CA8}" name="profit_Category" cacheId="3" applyNumberFormats="0" applyBorderFormats="0" applyFontFormats="0" applyPatternFormats="0" applyAlignmentFormats="0" applyWidthHeightFormats="1" dataCaption="Values" tag="3c41b5f5-99e6-44f3-b5b2-456b67f42c16" updatedVersion="7" minRefreshableVersion="3" useAutoFormatting="1" rowGrandTotals="0" colGrandTotals="0" itemPrintTitles="1" createdVersion="7" indent="0" compact="0" compactData="0" multipleFieldFilters="0" chartFormat="4">
  <location ref="AV11:AW19" firstHeaderRow="1" firstDataRow="1" firstDataCol="1"/>
  <pivotFields count="5">
    <pivotField compact="0" allDrilled="1" outline="0" subtotalTop="0" showAll="0" measureFilter="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8">
    <i>
      <x v="3"/>
    </i>
    <i>
      <x/>
    </i>
    <i>
      <x v="1"/>
    </i>
    <i>
      <x v="2"/>
    </i>
    <i>
      <x v="7"/>
    </i>
    <i>
      <x v="6"/>
    </i>
    <i>
      <x v="5"/>
    </i>
    <i>
      <x v="4"/>
    </i>
  </rowItems>
  <colItems count="1">
    <i/>
  </colItems>
  <dataFields count="1">
    <dataField fld="2" subtotal="count" baseField="0" baseItem="0"/>
  </dataFields>
  <formats count="1">
    <format dxfId="50">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2" iMeasureHier="38">
      <autoFilter ref="A1">
        <filterColumn colId="0">
          <top10 val="5" filterVal="5"/>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D0A05F-EEBC-4D53-8EE6-2EB0A89B918B}" name="bt_location" cacheId="6" applyNumberFormats="0" applyBorderFormats="0" applyFontFormats="0" applyPatternFormats="0" applyAlignmentFormats="0" applyWidthHeightFormats="1" dataCaption="Values" tag="e8e43fef-7ba3-46f8-bb40-6a6ead900bd2" updatedVersion="7" minRefreshableVersion="3" useAutoFormatting="1" rowGrandTotals="0" colGrandTotals="0" itemPrintTitles="1" createdVersion="7" indent="0" compact="0" compactData="0" multipleFieldFilters="0">
  <location ref="O11:P16"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v="3"/>
    </i>
    <i>
      <x v="2"/>
    </i>
    <i>
      <x v="4"/>
    </i>
    <i>
      <x v="1"/>
    </i>
    <i>
      <x/>
    </i>
  </rowItems>
  <colItems count="1">
    <i/>
  </colItems>
  <dataFields count="1">
    <dataField fld="0"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8">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4618EA-FD3F-425A-AF41-0CCD46BB7CCC}" name="average_age" cacheId="4" applyNumberFormats="0" applyBorderFormats="0" applyFontFormats="0" applyPatternFormats="0" applyAlignmentFormats="0" applyWidthHeightFormats="1" dataCaption="Values" tag="c25f9342-e190-4578-9611-573129a34f5c" updatedVersion="7" minRefreshableVersion="3" useAutoFormatting="1" subtotalHiddenItems="1" rowGrandTotals="0" colGrandTotals="0" itemPrintTitles="1" createdVersion="7" indent="0" compact="0" compactData="0" multipleFieldFilters="0" chartFormat="4">
  <location ref="AC11:AC12"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0" subtotal="count" baseField="0" baseItem="0"/>
  </dataFields>
  <formats count="1">
    <format dxfId="51">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22BF99C-84AD-4927-B3D3-C6EC89B6017A}" name="profit_customerGroup" cacheId="10" applyNumberFormats="0" applyBorderFormats="0" applyFontFormats="0" applyPatternFormats="0" applyAlignmentFormats="0" applyWidthHeightFormats="1" dataCaption="Values" tag="6e399e96-ebeb-404d-9d96-3e98e27f152f" updatedVersion="7" minRefreshableVersion="3" useAutoFormatting="1" subtotalHiddenItems="1" rowGrandTotals="0" colGrandTotals="0" itemPrintTitles="1" createdVersion="7" indent="0" compact="0" compactData="0" multipleFieldFilters="0" chartFormat="4">
  <location ref="Z11:AA16"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i>
    <i>
      <x v="4"/>
    </i>
    <i>
      <x v="3"/>
    </i>
    <i>
      <x v="2"/>
    </i>
    <i>
      <x v="1"/>
    </i>
  </rowItems>
  <colItems count="1">
    <i/>
  </colItems>
  <dataFields count="1">
    <dataField fld="0" subtotal="count" baseField="0" baseItem="0" numFmtId="173"/>
  </dataFields>
  <formats count="1">
    <format dxfId="52">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DB53F23-D131-40ED-B989-C5570F062C46}" name="tp_customer" cacheId="13" applyNumberFormats="0" applyBorderFormats="0" applyFontFormats="0" applyPatternFormats="0" applyAlignmentFormats="0" applyWidthHeightFormats="1" dataCaption="Values" tag="9a722d62-ac5c-461a-9a62-642097c84103" updatedVersion="7" minRefreshableVersion="3" useAutoFormatting="1" rowGrandTotals="0" colGrandTotals="0" itemPrintTitles="1" createdVersion="7" indent="0" compact="0" compactData="0" multipleFieldFilters="0">
  <location ref="F11:G16" firstHeaderRow="1" firstDataRow="1" firstDataCol="1"/>
  <pivotFields count="3">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i>
    <i>
      <x v="4"/>
    </i>
    <i>
      <x v="3"/>
    </i>
    <i>
      <x v="1"/>
    </i>
    <i>
      <x v="2"/>
    </i>
  </rowItems>
  <colItems count="1">
    <i/>
  </colItems>
  <dataFields count="1">
    <dataField fld="0"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8">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6D1D22A-8933-44A6-83CC-3B8EBC37DB35}" name="profit_weekday" cacheId="11" applyNumberFormats="0" applyBorderFormats="0" applyFontFormats="0" applyPatternFormats="0" applyAlignmentFormats="0" applyWidthHeightFormats="1" dataCaption="Values" tag="c1296855-3163-4fa7-86b1-2d39ef1a3df9" updatedVersion="7" minRefreshableVersion="3" useAutoFormatting="1" subtotalHiddenItems="1" rowGrandTotals="0" colGrandTotals="0" itemPrintTitles="1" createdVersion="7" indent="0" compact="0" compactData="0" multipleFieldFilters="0" chartFormat="8">
  <location ref="AH27:AI34"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fld="0" subtotal="count" baseField="0" baseItem="0" numFmtId="173"/>
  </dataFields>
  <formats count="1">
    <format dxfId="53">
      <pivotArea outline="0" collapsedLevelsAreSubtotals="1" fieldPosition="0"/>
    </format>
  </formats>
  <chartFormats count="5">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12E3A15-B98C-48BC-AD0B-946D23CA4C44}" name="kpi" cacheId="7" applyNumberFormats="0" applyBorderFormats="0" applyFontFormats="0" applyPatternFormats="0" applyAlignmentFormats="0" applyWidthHeightFormats="1" dataCaption="Values" tag="354d0fae-72ee-4ac4-ba04-519bbaf68716" updatedVersion="7" minRefreshableVersion="3" useAutoFormatting="1" rowGrandTotals="0" colGrandTotals="0" itemPrintTitles="1" createdVersion="7" indent="0" compact="0" compactData="0" multipleFieldFilters="0">
  <location ref="S11:X12" firstHeaderRow="0" firstDataRow="1" firstDataCol="0"/>
  <pivotFields count="7">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1" subtotal="count" baseField="0" baseItem="0"/>
    <dataField fld="0" subtotal="count" baseField="0" baseItem="0"/>
    <dataField fld="3" subtotal="count" baseField="0" baseItem="0"/>
    <dataField fld="2" subtotal="count" baseField="0" baseItem="0" numFmtId="172"/>
    <dataField fld="4" subtotal="count" baseField="0" baseItem="0"/>
    <dataField fld="5" subtotal="count" baseField="0" baseItem="0"/>
  </dataFields>
  <formats count="2">
    <format dxfId="55">
      <pivotArea outline="0" collapsedLevelsAreSubtotals="1" fieldPosition="0"/>
    </format>
    <format dxfId="54">
      <pivotArea outline="0" fieldPosition="0">
        <references count="1">
          <reference field="4294967294" count="1" selected="0">
            <x v="3"/>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DEE5372-721F-4EE8-8668-D0C8F9D10731}" name="tp_location" cacheId="14" applyNumberFormats="0" applyBorderFormats="0" applyFontFormats="0" applyPatternFormats="0" applyAlignmentFormats="0" applyWidthHeightFormats="1" dataCaption="Values" tag="88cd7f5c-42fe-4f4e-b0af-c66022706a33" updatedVersion="7" minRefreshableVersion="3" useAutoFormatting="1" rowGrandTotals="0" colGrandTotals="0" itemPrintTitles="1" createdVersion="7" indent="0" compact="0" compactData="0" multipleFieldFilters="0">
  <location ref="L11:M16" firstHeaderRow="1" firstDataRow="1" firstDataCol="1"/>
  <pivotFields count="3">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v="4"/>
    </i>
    <i>
      <x/>
    </i>
    <i>
      <x v="1"/>
    </i>
    <i>
      <x v="3"/>
    </i>
    <i>
      <x v="2"/>
    </i>
  </rowItems>
  <colItems count="1">
    <i/>
  </colItems>
  <dataFields count="1">
    <dataField fld="0"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8">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C13072C-3536-44F7-842B-08476898F48D}" name="num_products" cacheId="8" applyNumberFormats="0" applyBorderFormats="0" applyFontFormats="0" applyPatternFormats="0" applyAlignmentFormats="0" applyWidthHeightFormats="1" dataCaption="Values" tag="d687acd3-078e-4e54-8dc2-f4d1c252263c" updatedVersion="7" minRefreshableVersion="3" useAutoFormatting="1" rowGrandTotals="0" colGrandTotals="0" itemPrintTitles="1" createdVersion="7" indent="0" compact="0" compactData="0" multipleFieldFilters="0">
  <location ref="AL11:AN12" firstHeaderRow="0" firstDataRow="1" firstDataCol="0"/>
  <pivotFields count="5">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A3D5C76-5338-4571-9B0B-67708390E1F0}" name="bt_customer" cacheId="5" applyNumberFormats="0" applyBorderFormats="0" applyFontFormats="0" applyPatternFormats="0" applyAlignmentFormats="0" applyWidthHeightFormats="1" dataCaption="Values" tag="6b992b2e-ed7e-42fe-89f2-de48e3e58e52" updatedVersion="7" minRefreshableVersion="3" useAutoFormatting="1" subtotalHiddenItems="1" rowGrandTotals="0" colGrandTotals="0" itemPrintTitles="1" createdVersion="7" indent="0" compact="0" compactData="0" multipleFieldFilters="0">
  <location ref="I11:J16"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v="4"/>
    </i>
    <i>
      <x v="3"/>
    </i>
    <i>
      <x/>
    </i>
    <i>
      <x v="1"/>
    </i>
    <i>
      <x v="2"/>
    </i>
  </rowItems>
  <colItems count="1">
    <i/>
  </colItems>
  <dataFields count="1">
    <dataField fld="0"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8">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ED03980-D040-4E9A-A8BD-82BC6E6BB86B}" name="profit_month" cacheId="2" applyNumberFormats="0" applyBorderFormats="0" applyFontFormats="0" applyPatternFormats="0" applyAlignmentFormats="0" applyWidthHeightFormats="1" dataCaption="Values" tag="e51d2992-5460-4480-85c5-14cf33b27e24" updatedVersion="7" minRefreshableVersion="3" useAutoFormatting="1" subtotalHiddenItems="1" rowGrandTotals="0" colGrandTotals="0" itemPrintTitles="1" createdVersion="7" indent="0" compact="0" compactData="0" multipleFieldFilters="0" chartFormat="4">
  <location ref="Z27:AB39" firstHeaderRow="0" firstDataRow="1" firstDataCol="1"/>
  <pivotFields count="5">
    <pivotField dataField="1" compact="0" outline="0" subtotalTop="0" showAll="0" defaultSubtotal="0"/>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2">
    <i>
      <x/>
    </i>
    <i>
      <x v="1"/>
    </i>
    <i>
      <x v="2"/>
    </i>
    <i>
      <x v="3"/>
    </i>
    <i>
      <x v="4"/>
    </i>
    <i>
      <x v="5"/>
    </i>
    <i>
      <x v="6"/>
    </i>
    <i>
      <x v="7"/>
    </i>
    <i>
      <x v="8"/>
    </i>
    <i>
      <x v="9"/>
    </i>
    <i>
      <x v="10"/>
    </i>
    <i>
      <x v="11"/>
    </i>
  </rowItems>
  <colFields count="1">
    <field x="-2"/>
  </colFields>
  <colItems count="2">
    <i>
      <x/>
    </i>
    <i i="1">
      <x v="1"/>
    </i>
  </colItems>
  <dataFields count="2">
    <dataField fld="0" subtotal="count" baseField="0" baseItem="0" numFmtId="173"/>
    <dataField name="Profit Margin2" fld="4" subtotal="count" showDataAs="percentDiff" baseField="2" baseItem="1048828" numFmtId="172">
      <extLst>
        <ext xmlns:x14="http://schemas.microsoft.com/office/spreadsheetml/2009/9/main" uri="{E15A36E0-9728-4e99-A89B-3F7291B0FE68}">
          <x14:dataField sourceField="0" uniqueName="[__Xl2].[Measures].[Profit Margin]"/>
        </ext>
      </extLst>
    </dataField>
  </dataFields>
  <formats count="3">
    <format dxfId="58">
      <pivotArea outline="0" collapsedLevelsAreSubtotals="1" fieldPosition="0"/>
    </format>
    <format dxfId="57">
      <pivotArea outline="0" fieldPosition="0">
        <references count="1">
          <reference field="4294967294" count="1">
            <x v="1"/>
          </reference>
        </references>
      </pivotArea>
    </format>
    <format dxfId="56">
      <pivotArea outline="0" fieldPosition="0">
        <references count="1">
          <reference field="4294967294" count="1" selected="0">
            <x v="1"/>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_Tabl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1810C79-713C-4810-B4DE-580A922F618A}" name="PivotTable3" cacheId="15" applyNumberFormats="0" applyBorderFormats="0" applyFontFormats="0" applyPatternFormats="0" applyAlignmentFormats="0" applyWidthHeightFormats="1" dataCaption="Values" tag="b28da70d-403f-46e4-84b4-c50444518a5e" updatedVersion="7" minRefreshableVersion="3" useAutoFormatting="1" rowGrandTotals="0" colGrandTotals="0" itemPrintTitles="1" createdVersion="7" indent="0" compact="0" compactData="0" multipleFieldFilters="0" chartFormat="4">
  <location ref="B32:D34"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2"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8">
    <format dxfId="17">
      <pivotArea outline="0" collapsedLevelsAreSubtotals="1" fieldPosition="0"/>
    </format>
    <format dxfId="16">
      <pivotArea type="all" dataOnly="0" outline="0" fieldPosition="0"/>
    </format>
    <format dxfId="15">
      <pivotArea outline="0" collapsedLevelsAreSubtotals="1" fieldPosition="0"/>
    </format>
    <format dxfId="14">
      <pivotArea dataOnly="0" labelOnly="1" outline="0" fieldPosition="0">
        <references count="1">
          <reference field="4294967294" count="1">
            <x v="0"/>
          </reference>
        </references>
      </pivotArea>
    </format>
    <format dxfId="13">
      <pivotArea type="all" dataOnly="0" outline="0" fieldPosition="0"/>
    </format>
    <format dxfId="12">
      <pivotArea outline="0" collapsedLevelsAreSubtotals="1" fieldPosition="0"/>
    </format>
    <format dxfId="11">
      <pivotArea dataOnly="0" labelOnly="1" outline="0" fieldPosition="0">
        <references count="1">
          <reference field="4294967294" count="1">
            <x v="0"/>
          </reference>
        </references>
      </pivotArea>
    </format>
    <format dxfId="10">
      <pivotArea outline="0" fieldPosition="0">
        <references count="1">
          <reference field="4294967294" count="1">
            <x v="1"/>
          </reference>
        </references>
      </pivotArea>
    </format>
  </formats>
  <chartFormats count="1">
    <chartFormat chart="3" format="29"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C3D7181-122C-459F-A60F-A9FE9456E69D}" name="PivotTable2" cacheId="1" applyNumberFormats="0" applyBorderFormats="0" applyFontFormats="0" applyPatternFormats="0" applyAlignmentFormats="0" applyWidthHeightFormats="1" dataCaption="Values" tag="b28da70d-403f-46e4-84b4-c50444518a5e" updatedVersion="7" minRefreshableVersion="3" useAutoFormatting="1" rowGrandTotals="0" colGrandTotals="0" itemPrintTitles="1" createdVersion="7" indent="0" compact="0" compactData="0" multipleFieldFilters="0" chartFormat="4">
  <location ref="O6:P7" firstHeaderRow="0" firstDataRow="1" firstDataCol="0"/>
  <pivotFields count="2">
    <pivotField dataField="1" compact="0" outline="0" subtotalTop="0" showAll="0" defaultSubtotal="0"/>
    <pivotField dataField="1" compact="0" outline="0"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formats count="7">
    <format dxfId="24">
      <pivotArea outline="0" collapsedLevelsAreSubtotals="1" fieldPosition="0"/>
    </format>
    <format dxfId="23">
      <pivotArea type="all" dataOnly="0" outline="0" fieldPosition="0"/>
    </format>
    <format dxfId="22">
      <pivotArea outline="0" collapsedLevelsAreSubtotals="1" fieldPosition="0"/>
    </format>
    <format dxfId="21">
      <pivotArea dataOnly="0" labelOnly="1" outline="0" fieldPosition="0">
        <references count="1">
          <reference field="4294967294" count="1">
            <x v="0"/>
          </reference>
        </references>
      </pivotArea>
    </format>
    <format dxfId="20">
      <pivotArea type="all" dataOnly="0" outline="0" fieldPosition="0"/>
    </format>
    <format dxfId="19">
      <pivotArea outline="0" collapsedLevelsAreSubtotals="1" fieldPosition="0"/>
    </format>
    <format dxfId="18">
      <pivotArea dataOnly="0" labelOnly="1" outline="0" fieldPosition="0">
        <references count="1">
          <reference field="4294967294" count="2">
            <x v="0"/>
            <x v="1"/>
          </reference>
        </references>
      </pivotArea>
    </format>
  </formats>
  <chartFormats count="2">
    <chartFormat chart="3" format="29" series="1">
      <pivotArea type="data" outline="0" fieldPosition="0">
        <references count="1">
          <reference field="4294967294" count="1" selected="0">
            <x v="0"/>
          </reference>
        </references>
      </pivotArea>
    </chartFormat>
    <chartFormat chart="3" format="40" series="1">
      <pivotArea type="data" outline="0" fieldPosition="0">
        <references count="1">
          <reference field="4294967294" count="1" selected="0">
            <x v="1"/>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7F01688-5E84-4205-873A-7044E8F67DDE}" name="PivotTable5" cacheId="16" applyNumberFormats="0" applyBorderFormats="0" applyFontFormats="0" applyPatternFormats="0" applyAlignmentFormats="0" applyWidthHeightFormats="1" dataCaption="Values" tag="b28da70d-403f-46e4-84b4-c50444518a5e" updatedVersion="7" minRefreshableVersion="3" useAutoFormatting="1" subtotalHiddenItems="1" rowGrandTotals="0" colGrandTotals="0" itemPrintTitles="1" createdVersion="7" indent="0" compact="0" compactData="0" multipleFieldFilters="0" chartFormat="4">
  <location ref="N31:P38"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0"/>
    <dataField name="Total Revenue2" fld="2" subtotal="count" showDataAs="percentDiff" baseField="1" baseItem="1048828" numFmtId="10">
      <extLst>
        <ext xmlns:x14="http://schemas.microsoft.com/office/spreadsheetml/2009/9/main" uri="{E15A36E0-9728-4e99-A89B-3F7291B0FE68}">
          <x14:dataField sourceField="0" uniqueName="[__Xl2].[Measures].[Total Revenue]"/>
        </ext>
      </extLst>
    </dataField>
  </dataFields>
  <formats count="8">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4294967294" count="1">
            <x v="0"/>
          </reference>
        </references>
      </pivotArea>
    </format>
    <format dxfId="28">
      <pivotArea type="all" dataOnly="0" outline="0" fieldPosition="0"/>
    </format>
    <format dxfId="27">
      <pivotArea outline="0" collapsedLevelsAreSubtotals="1" fieldPosition="0"/>
    </format>
    <format dxfId="26">
      <pivotArea dataOnly="0" labelOnly="1" outline="0" fieldPosition="0">
        <references count="1">
          <reference field="4294967294" count="1">
            <x v="0"/>
          </reference>
        </references>
      </pivotArea>
    </format>
    <format dxfId="25">
      <pivotArea outline="0" fieldPosition="0">
        <references count="1">
          <reference field="4294967294" count="1">
            <x v="1"/>
          </reference>
        </references>
      </pivotArea>
    </format>
  </formats>
  <chartFormats count="1">
    <chartFormat chart="3" format="29"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564F635-380E-404D-B9BC-DC4EE66C2DC4}" name="PivotTable4" cacheId="17" applyNumberFormats="0" applyBorderFormats="0" applyFontFormats="0" applyPatternFormats="0" applyAlignmentFormats="0" applyWidthHeightFormats="1" dataCaption="Values" tag="b28da70d-403f-46e4-84b4-c50444518a5e" updatedVersion="7" minRefreshableVersion="3" useAutoFormatting="1" rowGrandTotals="0" colGrandTotals="0" itemPrintTitles="1" createdVersion="7" indent="0" compact="0" compactData="0" multipleFieldFilters="0" chartFormat="4">
  <location ref="G32:I36"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dataField name="Total Revenue2" fld="2" subtotal="count" showDataAs="percentDiff" baseField="1" baseItem="1048828" numFmtId="10">
      <extLst>
        <ext xmlns:x14="http://schemas.microsoft.com/office/spreadsheetml/2009/9/main" uri="{E15A36E0-9728-4e99-A89B-3F7291B0FE68}">
          <x14:dataField sourceField="0" uniqueName="[__Xl2].[Measures].[Total Revenue]"/>
        </ext>
      </extLst>
    </dataField>
  </dataFields>
  <formats count="8">
    <format dxfId="40">
      <pivotArea outline="0" collapsedLevelsAreSubtotals="1" fieldPosition="0"/>
    </format>
    <format dxfId="39">
      <pivotArea type="all" dataOnly="0" outline="0" fieldPosition="0"/>
    </format>
    <format dxfId="38">
      <pivotArea outline="0" collapsedLevelsAreSubtotals="1" fieldPosition="0"/>
    </format>
    <format dxfId="37">
      <pivotArea dataOnly="0" labelOnly="1" outline="0" fieldPosition="0">
        <references count="1">
          <reference field="4294967294" count="1">
            <x v="0"/>
          </reference>
        </references>
      </pivotArea>
    </format>
    <format dxfId="36">
      <pivotArea type="all" dataOnly="0" outline="0" fieldPosition="0"/>
    </format>
    <format dxfId="35">
      <pivotArea outline="0" collapsedLevelsAreSubtotals="1" fieldPosition="0"/>
    </format>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s>
  <chartFormats count="1">
    <chartFormat chart="3" format="29"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0002DB4-1351-40FF-A840-9BE2F01925F4}" name="PivotTable1" cacheId="0" applyNumberFormats="0" applyBorderFormats="0" applyFontFormats="0" applyPatternFormats="0" applyAlignmentFormats="0" applyWidthHeightFormats="1" dataCaption="Values" tag="b28da70d-403f-46e4-84b4-c50444518a5e" updatedVersion="7" minRefreshableVersion="3" useAutoFormatting="1" rowGrandTotals="0" colGrandTotals="0" itemPrintTitles="1" createdVersion="7" indent="0" compact="0" compactData="0" multipleFieldFilters="0" chartFormat="4">
  <location ref="B6:D18"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s>
  <rowFields count="1">
    <field x="1"/>
  </rowFields>
  <rowItems count="12">
    <i>
      <x/>
    </i>
    <i>
      <x v="1"/>
    </i>
    <i>
      <x v="2"/>
    </i>
    <i>
      <x v="3"/>
    </i>
    <i>
      <x v="4"/>
    </i>
    <i>
      <x v="5"/>
    </i>
    <i>
      <x v="6"/>
    </i>
    <i>
      <x v="7"/>
    </i>
    <i>
      <x v="8"/>
    </i>
    <i>
      <x v="9"/>
    </i>
    <i>
      <x v="10"/>
    </i>
    <i>
      <x v="11"/>
    </i>
  </rowItems>
  <colFields count="1">
    <field x="-2"/>
  </colFields>
  <colItems count="2">
    <i>
      <x/>
    </i>
    <i i="1">
      <x v="1"/>
    </i>
  </colItems>
  <dataFields count="2">
    <dataField fld="0" subtotal="count" baseField="0" baseItem="0"/>
    <dataField fld="2" subtotal="count" baseField="0" baseItem="0"/>
  </dataFields>
  <formats count="6">
    <format dxfId="46">
      <pivotArea outline="0" collapsedLevelsAreSubtotals="1" fieldPosition="0"/>
    </format>
    <format dxfId="45">
      <pivotArea type="all" dataOnly="0" outline="0" fieldPosition="0"/>
    </format>
    <format dxfId="44">
      <pivotArea outline="0" collapsedLevelsAreSubtotals="1" fieldPosition="0"/>
    </format>
    <format dxfId="43">
      <pivotArea field="1" type="button" dataOnly="0" labelOnly="1" outline="0" axis="axisRow" fieldPosition="0"/>
    </format>
    <format dxfId="42">
      <pivotArea dataOnly="0" labelOnly="1" outline="0" fieldPosition="0">
        <references count="1">
          <reference field="1" count="0"/>
        </references>
      </pivotArea>
    </format>
    <format dxfId="41">
      <pivotArea dataOnly="0" labelOnly="1" outline="0" fieldPosition="0">
        <references count="1">
          <reference field="4294967294" count="1">
            <x v="0"/>
          </reference>
        </references>
      </pivotArea>
    </format>
  </formats>
  <chartFormats count="14">
    <chartFormat chart="3" format="29" series="1">
      <pivotArea type="data" outline="0" fieldPosition="0">
        <references count="1">
          <reference field="4294967294" count="1" selected="0">
            <x v="0"/>
          </reference>
        </references>
      </pivotArea>
    </chartFormat>
    <chartFormat chart="3" format="30">
      <pivotArea type="data" outline="0" fieldPosition="0">
        <references count="2">
          <reference field="4294967294" count="1" selected="0">
            <x v="0"/>
          </reference>
          <reference field="1" count="1" selected="0">
            <x v="0"/>
          </reference>
        </references>
      </pivotArea>
    </chartFormat>
    <chartFormat chart="3" format="31">
      <pivotArea type="data" outline="0" fieldPosition="0">
        <references count="2">
          <reference field="4294967294" count="1" selected="0">
            <x v="0"/>
          </reference>
          <reference field="1" count="1" selected="0">
            <x v="1"/>
          </reference>
        </references>
      </pivotArea>
    </chartFormat>
    <chartFormat chart="3" format="32">
      <pivotArea type="data" outline="0" fieldPosition="0">
        <references count="2">
          <reference field="4294967294" count="1" selected="0">
            <x v="0"/>
          </reference>
          <reference field="1" count="1" selected="0">
            <x v="2"/>
          </reference>
        </references>
      </pivotArea>
    </chartFormat>
    <chartFormat chart="3" format="33">
      <pivotArea type="data" outline="0" fieldPosition="0">
        <references count="2">
          <reference field="4294967294" count="1" selected="0">
            <x v="0"/>
          </reference>
          <reference field="1" count="1" selected="0">
            <x v="3"/>
          </reference>
        </references>
      </pivotArea>
    </chartFormat>
    <chartFormat chart="3" format="34">
      <pivotArea type="data" outline="0" fieldPosition="0">
        <references count="2">
          <reference field="4294967294" count="1" selected="0">
            <x v="0"/>
          </reference>
          <reference field="1" count="1" selected="0">
            <x v="5"/>
          </reference>
        </references>
      </pivotArea>
    </chartFormat>
    <chartFormat chart="3" format="35">
      <pivotArea type="data" outline="0" fieldPosition="0">
        <references count="2">
          <reference field="4294967294" count="1" selected="0">
            <x v="0"/>
          </reference>
          <reference field="1" count="1" selected="0">
            <x v="6"/>
          </reference>
        </references>
      </pivotArea>
    </chartFormat>
    <chartFormat chart="3" format="36">
      <pivotArea type="data" outline="0" fieldPosition="0">
        <references count="2">
          <reference field="4294967294" count="1" selected="0">
            <x v="0"/>
          </reference>
          <reference field="1" count="1" selected="0">
            <x v="8"/>
          </reference>
        </references>
      </pivotArea>
    </chartFormat>
    <chartFormat chart="3" format="37">
      <pivotArea type="data" outline="0" fieldPosition="0">
        <references count="2">
          <reference field="4294967294" count="1" selected="0">
            <x v="0"/>
          </reference>
          <reference field="1" count="1" selected="0">
            <x v="9"/>
          </reference>
        </references>
      </pivotArea>
    </chartFormat>
    <chartFormat chart="3" format="38">
      <pivotArea type="data" outline="0" fieldPosition="0">
        <references count="2">
          <reference field="4294967294" count="1" selected="0">
            <x v="0"/>
          </reference>
          <reference field="1" count="1" selected="0">
            <x v="10"/>
          </reference>
        </references>
      </pivotArea>
    </chartFormat>
    <chartFormat chart="3" format="39">
      <pivotArea type="data" outline="0" fieldPosition="0">
        <references count="2">
          <reference field="4294967294" count="1" selected="0">
            <x v="0"/>
          </reference>
          <reference field="1" count="1" selected="0">
            <x v="11"/>
          </reference>
        </references>
      </pivotArea>
    </chartFormat>
    <chartFormat chart="3" format="40" series="1">
      <pivotArea type="data" outline="0" fieldPosition="0">
        <references count="1">
          <reference field="4294967294" count="1" selected="0">
            <x v="1"/>
          </reference>
        </references>
      </pivotArea>
    </chartFormat>
    <chartFormat chart="3" format="41">
      <pivotArea type="data" outline="0" fieldPosition="0">
        <references count="2">
          <reference field="4294967294" count="1" selected="0">
            <x v="0"/>
          </reference>
          <reference field="1" count="1" selected="0">
            <x v="4"/>
          </reference>
        </references>
      </pivotArea>
    </chartFormat>
    <chartFormat chart="3" format="42">
      <pivotArea type="data" outline="0" fieldPosition="0">
        <references count="2">
          <reference field="4294967294" count="1" selected="0">
            <x v="0"/>
          </reference>
          <reference field="1" count="1" selected="0">
            <x v="7"/>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F469379-2BC4-446F-B86F-52C4C913DDDB}" name="Month_slicer" cacheId="18" applyNumberFormats="0" applyBorderFormats="0" applyFontFormats="0" applyPatternFormats="0" applyAlignmentFormats="0" applyWidthHeightFormats="1" dataCaption="Values" tag="f7d179b7-5527-4756-bb73-a886f92969e9" updatedVersion="7" minRefreshableVersion="3" useAutoFormatting="1" subtotalHiddenItems="1" itemPrintTitles="1" createdVersion="5" indent="0" compact="0" compactData="0" multipleFieldFilters="0" chartFormat="1">
  <location ref="W7:X20"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customers_table]"/>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79B35A4-2F6D-46FD-A25B-7F6355A9B32E}" name="Store_Revenue_Target" cacheId="20" applyNumberFormats="0" applyBorderFormats="0" applyFontFormats="0" applyPatternFormats="0" applyAlignmentFormats="0" applyWidthHeightFormats="1" dataCaption="Values" tag="06460de7-fb91-498f-b067-440da4ae6d4f" updatedVersion="7" minRefreshableVersion="3" useAutoFormatting="1" subtotalHiddenItems="1" itemPrintTitles="1" createdVersion="5" indent="0" compact="0" compactData="0" multipleFieldFilters="0" chartFormat="1">
  <location ref="O7:Q18"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416BB74-845C-4304-B3C5-640BC0DAB0A6}" name="kpi" cacheId="19" applyNumberFormats="0" applyBorderFormats="0" applyFontFormats="0" applyPatternFormats="0" applyAlignmentFormats="0" applyWidthHeightFormats="1" dataCaption="Values" tag="282ca794-ace9-4ec5-9a43-15c932f2cf4e" updatedVersion="7" minRefreshableVersion="3" useAutoFormatting="1" subtotalHiddenItems="1" itemPrintTitles="1" createdVersion="5" indent="0" outline="1" outlineData="1" multipleFieldFilters="0">
  <location ref="B7:K8"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7"/>
    <dataField fld="1" subtotal="count" baseField="0" baseItem="0" numFmtId="167"/>
    <dataField fld="2" subtotal="count" baseField="0" baseItem="0" numFmtId="167"/>
    <dataField fld="3" subtotal="count" baseField="0" baseItem="0"/>
    <dataField fld="4" subtotal="count" baseField="0" baseItem="0" numFmtId="166"/>
    <dataField fld="5" subtotal="count" baseField="0" baseItem="0" numFmtId="167"/>
    <dataField fld="6" subtotal="count" baseField="0" baseItem="0"/>
    <dataField fld="7" subtotal="count" baseField="0" baseItem="0"/>
    <dataField fld="8" subtotal="count" baseField="0" baseItem="0"/>
    <dataField fld="9" subtotal="count" baseField="0" baseItem="0" numFmtId="167"/>
  </dataFields>
  <formats count="7">
    <format dxfId="6">
      <pivotArea outline="0" collapsedLevelsAreSubtotals="1" fieldPosition="0">
        <references count="1">
          <reference field="4294967294" count="1" selected="0">
            <x v="4"/>
          </reference>
        </references>
      </pivotArea>
    </format>
    <format dxfId="5">
      <pivotArea outline="0" collapsedLevelsAreSubtotals="1" fieldPosition="0">
        <references count="1">
          <reference field="4294967294" count="1" selected="0">
            <x v="0"/>
          </reference>
        </references>
      </pivotArea>
    </format>
    <format dxfId="4">
      <pivotArea outline="0" collapsedLevelsAreSubtotals="1" fieldPosition="0">
        <references count="1">
          <reference field="4294967294" count="1" selected="0">
            <x v="1"/>
          </reference>
        </references>
      </pivotArea>
    </format>
    <format dxfId="3">
      <pivotArea outline="0" collapsedLevelsAreSubtotals="1" fieldPosition="0">
        <references count="1">
          <reference field="4294967294" count="1" selected="0">
            <x v="2"/>
          </reference>
        </references>
      </pivotArea>
    </format>
    <format dxfId="2">
      <pivotArea outline="0" collapsedLevelsAreSubtotals="1" fieldPosition="0">
        <references count="1">
          <reference field="4294967294" count="1" selected="0">
            <x v="2"/>
          </reference>
        </references>
      </pivotArea>
    </format>
    <format dxfId="1">
      <pivotArea outline="0" collapsedLevelsAreSubtotals="1" fieldPosition="0">
        <references count="1">
          <reference field="4294967294" count="1" selected="0">
            <x v="5"/>
          </reference>
        </references>
      </pivotArea>
    </format>
    <format dxfId="0">
      <pivotArea outline="0" collapsedLevelsAreSubtotals="1" fieldPosition="0">
        <references count="1">
          <reference field="4294967294" count="1" selected="0">
            <x v="9"/>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CF550B7-F103-4B41-9DB6-659A22FC81B1}" sourceName="[Date].[Month]">
  <pivotTables>
    <pivotTable tabId="1" name="Month_slicer"/>
    <pivotTable tabId="1" name="kpi"/>
    <pivotTable tabId="1" name="Store_Revenue_Target"/>
  </pivotTables>
  <data>
    <olap pivotCacheId="2147359118">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D6AB293-68D6-4F8A-8535-E484A759625A}" sourceName="[products_table].[Category]">
  <pivotTables>
    <pivotTable tabId="8" name="bt_customer"/>
    <pivotTable tabId="8" name="kpi"/>
    <pivotTable tabId="8" name="num_products"/>
    <pivotTable tabId="8" name="profit%_gender"/>
    <pivotTable tabId="8" name="profit_customerGroup"/>
    <pivotTable tabId="8" name="profit_month"/>
    <pivotTable tabId="8" name="profit_weekday"/>
    <pivotTable tabId="8" name="top_products"/>
    <pivotTable tabId="8" name="tp_customer"/>
    <pivotTable tabId="8" name="tp_location"/>
  </pivotTables>
  <data>
    <olap pivotCacheId="2147359118">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ACBA4A69-1B1C-4A30-AA3B-086F082506F1}" sourceName="[Date].[Month]">
  <pivotTables>
    <pivotTable tabId="8" name="profit_Category"/>
    <pivotTable tabId="8" name="average_age"/>
    <pivotTable tabId="8" name="bt_customer"/>
    <pivotTable tabId="8" name="bt_location"/>
    <pivotTable tabId="8" name="kpi"/>
    <pivotTable tabId="8" name="num_products"/>
    <pivotTable tabId="8" name="profit%_gender"/>
    <pivotTable tabId="8" name="profit_customerGroup"/>
    <pivotTable tabId="8" name="profit_weekday"/>
    <pivotTable tabId="8" name="top_products"/>
    <pivotTable tabId="8" name="tp_customer"/>
    <pivotTable tabId="8" name="tp_location"/>
  </pivotTables>
  <data>
    <olap pivotCacheId="2147359118">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B986EFD9-70BC-473A-8EF0-FEC9D4AF2444}" cache="Slicer_Category" caption="Category" level="1" style="my_slicer 2" rowHeight="234950"/>
  <slicer name="Month 1" xr10:uid="{96A76497-CE47-46D7-AE98-0E9A1ACFCC02}" cache="Slicer_Month1" caption="Month" columnCount="2" level="1" style="my_slicer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9631BA76-8136-4BE6-96EA-ED338D115126}" cache="Slicer_Month" caption="Filter By Month" columnCount="3" level="1" style="my_slicer" rowHeight="3200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3.png"/></Relationships>
</file>

<file path=xl/webextensions/webextension1.xml><?xml version="1.0" encoding="utf-8"?>
<we:webextension xmlns:we="http://schemas.microsoft.com/office/webextensions/webextension/2010/11" id="{00000000-0008-0000-0600-00000B000000}">
  <we:reference id="wa200004689" version="1.0.0.0" store="en-US" storeType="OMEX"/>
  <we:alternateReferences>
    <we:reference id="wa200004689" version="1.0.0.0" store="wa200004689" storeType="OMEX"/>
  </we:alternateReferences>
  <we:properties>
    <we:property name="SourceData" value="{&quot;range&quot;:&quot;PivotTable_01!S7:U17&quot;,&quot;worksheetId&quot;:&quot;{9259E32B-16DC-4C81-908C-6735EF7D260C}&quot;}"/>
    <we:property name="ZBILicenseSettings" value="{&quot;userInfo&quot;:{&quot;name&quot;:&quot;Milad Abdo&quot;,&quot;email&quot;:&quot;miladyahoo842@gmail.com&quot;,&quot;userId&quot;:&quot;00000000-0000-0000-6d03-e878d5e8942a&quot;,&quot;organizationId&quot;:&quot;9188040d-6c67-4c5b-b112-36a304b66dad&quot;,&quot;isViewer&quot;:false,&quot;lastDisplayedOverlay&quot;:&quot;Sun, 14 Jul 2024 03:47:07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fals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097ACA&quot;,&quot;titleText&quot;:&quot;Total Revenue Vs Total Target by Store Nam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DC782F51-E432-4E00-8135-D1AF7BC5C6B7}"/>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rinterSettings" Target="../printerSettings/printerSettings4.bin"/><Relationship Id="rId5" Type="http://schemas.openxmlformats.org/officeDocument/2006/relationships/pivotTable" Target="../pivotTables/pivotTable18.xml"/><Relationship Id="rId4" Type="http://schemas.openxmlformats.org/officeDocument/2006/relationships/pivotTable" Target="../pivotTables/pivotTable1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microsoft.com/office/2007/relationships/slicer" Target="../slicers/slicer2.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4"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D9ABE-E209-45E9-A47D-9EBD9375244D}">
  <sheetPr codeName="Sheet1"/>
  <dimension ref="A1:A14"/>
  <sheetViews>
    <sheetView showGridLines="0" workbookViewId="0">
      <selection activeCell="I20" sqref="I20"/>
    </sheetView>
  </sheetViews>
  <sheetFormatPr defaultRowHeight="14.4" x14ac:dyDescent="0.3"/>
  <cols>
    <col min="1" max="16384" width="8.88671875" style="4"/>
  </cols>
  <sheetData>
    <row r="1" ht="9" customHeight="1" x14ac:dyDescent="0.3"/>
    <row r="2" hidden="1" x14ac:dyDescent="0.3"/>
    <row r="3" hidden="1" x14ac:dyDescent="0.3"/>
    <row r="4" hidden="1" x14ac:dyDescent="0.3"/>
    <row r="5" hidden="1" x14ac:dyDescent="0.3"/>
    <row r="6" hidden="1" x14ac:dyDescent="0.3"/>
    <row r="7" hidden="1" x14ac:dyDescent="0.3"/>
    <row r="8" ht="5.4" customHeight="1" x14ac:dyDescent="0.3"/>
    <row r="9" hidden="1" x14ac:dyDescent="0.3"/>
    <row r="10" hidden="1" x14ac:dyDescent="0.3"/>
    <row r="11" ht="9" hidden="1" customHeight="1" x14ac:dyDescent="0.3"/>
    <row r="12" hidden="1" x14ac:dyDescent="0.3"/>
    <row r="13" ht="4.2" hidden="1" customHeight="1" x14ac:dyDescent="0.3"/>
    <row r="14" hidden="1"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Option Button 1">
              <controlPr defaultSize="0" autoFill="0" autoLine="0" autoPict="0">
                <anchor moveWithCells="1">
                  <from>
                    <xdr:col>9</xdr:col>
                    <xdr:colOff>426720</xdr:colOff>
                    <xdr:row>21</xdr:row>
                    <xdr:rowOff>15240</xdr:rowOff>
                  </from>
                  <to>
                    <xdr:col>10</xdr:col>
                    <xdr:colOff>60960</xdr:colOff>
                    <xdr:row>22</xdr:row>
                    <xdr:rowOff>91440</xdr:rowOff>
                  </to>
                </anchor>
              </controlPr>
            </control>
          </mc:Choice>
        </mc:AlternateContent>
        <mc:AlternateContent xmlns:mc="http://schemas.openxmlformats.org/markup-compatibility/2006">
          <mc:Choice Requires="x14">
            <control shapeId="8195" r:id="rId5" name="Option Button 3">
              <controlPr defaultSize="0" autoFill="0" autoLine="0" autoPict="0">
                <anchor moveWithCells="1">
                  <from>
                    <xdr:col>11</xdr:col>
                    <xdr:colOff>7620</xdr:colOff>
                    <xdr:row>21</xdr:row>
                    <xdr:rowOff>7620</xdr:rowOff>
                  </from>
                  <to>
                    <xdr:col>11</xdr:col>
                    <xdr:colOff>251460</xdr:colOff>
                    <xdr:row>22</xdr:row>
                    <xdr:rowOff>83820</xdr:rowOff>
                  </to>
                </anchor>
              </controlPr>
            </control>
          </mc:Choice>
        </mc:AlternateContent>
        <mc:AlternateContent xmlns:mc="http://schemas.openxmlformats.org/markup-compatibility/2006">
          <mc:Choice Requires="x14">
            <control shapeId="8196" r:id="rId6" name="Drop Down 4">
              <controlPr defaultSize="0" autoLine="0" autoPict="0">
                <anchor moveWithCells="1">
                  <from>
                    <xdr:col>13</xdr:col>
                    <xdr:colOff>259080</xdr:colOff>
                    <xdr:row>21</xdr:row>
                    <xdr:rowOff>76200</xdr:rowOff>
                  </from>
                  <to>
                    <xdr:col>14</xdr:col>
                    <xdr:colOff>495300</xdr:colOff>
                    <xdr:row>22</xdr:row>
                    <xdr:rowOff>114300</xdr:rowOff>
                  </to>
                </anchor>
              </controlPr>
            </control>
          </mc:Choice>
        </mc:AlternateContent>
        <mc:AlternateContent xmlns:mc="http://schemas.openxmlformats.org/markup-compatibility/2006">
          <mc:Choice Requires="x14">
            <control shapeId="8210" r:id="rId7" name="Option Button 18">
              <controlPr defaultSize="0" autoFill="0" autoLine="0" autoPict="0">
                <anchor moveWithCells="1">
                  <from>
                    <xdr:col>16</xdr:col>
                    <xdr:colOff>426720</xdr:colOff>
                    <xdr:row>24</xdr:row>
                    <xdr:rowOff>15240</xdr:rowOff>
                  </from>
                  <to>
                    <xdr:col>17</xdr:col>
                    <xdr:colOff>60960</xdr:colOff>
                    <xdr:row>25</xdr:row>
                    <xdr:rowOff>129540</xdr:rowOff>
                  </to>
                </anchor>
              </controlPr>
            </control>
          </mc:Choice>
        </mc:AlternateContent>
        <mc:AlternateContent xmlns:mc="http://schemas.openxmlformats.org/markup-compatibility/2006">
          <mc:Choice Requires="x14">
            <control shapeId="8211" r:id="rId8" name="Option Button 19">
              <controlPr defaultSize="0" autoFill="0" autoLine="0" autoPict="0">
                <anchor moveWithCells="1">
                  <from>
                    <xdr:col>19</xdr:col>
                    <xdr:colOff>472440</xdr:colOff>
                    <xdr:row>24</xdr:row>
                    <xdr:rowOff>15240</xdr:rowOff>
                  </from>
                  <to>
                    <xdr:col>20</xdr:col>
                    <xdr:colOff>106680</xdr:colOff>
                    <xdr:row>25</xdr:row>
                    <xdr:rowOff>129540</xdr:rowOff>
                  </to>
                </anchor>
              </controlPr>
            </control>
          </mc:Choice>
        </mc:AlternateContent>
        <mc:AlternateContent xmlns:mc="http://schemas.openxmlformats.org/markup-compatibility/2006">
          <mc:Choice Requires="x14">
            <control shapeId="8213" r:id="rId9" name="Group Box 21">
              <controlPr defaultSize="0" autoFill="0" autoPict="0">
                <anchor moveWithCells="1">
                  <from>
                    <xdr:col>15</xdr:col>
                    <xdr:colOff>396240</xdr:colOff>
                    <xdr:row>24</xdr:row>
                    <xdr:rowOff>53340</xdr:rowOff>
                  </from>
                  <to>
                    <xdr:col>20</xdr:col>
                    <xdr:colOff>495300</xdr:colOff>
                    <xdr:row>26</xdr:row>
                    <xdr:rowOff>137160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ED462-6C49-45EC-A1DB-14FB83D9E957}">
  <sheetPr codeName="Sheet2"/>
  <dimension ref="A1"/>
  <sheetViews>
    <sheetView workbookViewId="0">
      <selection activeCell="O13" sqref="O13"/>
    </sheetView>
  </sheetViews>
  <sheetFormatPr defaultRowHeight="14.4" x14ac:dyDescent="0.3"/>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3FBC4-3F02-4766-9A4C-53FB7A55B62C}">
  <sheetPr codeName="Sheet3"/>
  <dimension ref="F6:AW39"/>
  <sheetViews>
    <sheetView topLeftCell="R22" workbookViewId="0">
      <selection activeCell="Z31" sqref="Z31"/>
    </sheetView>
  </sheetViews>
  <sheetFormatPr defaultRowHeight="14.4" x14ac:dyDescent="0.3"/>
  <cols>
    <col min="6" max="6" width="13.6640625" bestFit="1" customWidth="1"/>
    <col min="7" max="7" width="12.109375" bestFit="1" customWidth="1"/>
    <col min="8" max="8" width="10.44140625" bestFit="1" customWidth="1"/>
    <col min="9" max="9" width="15.44140625" bestFit="1" customWidth="1"/>
    <col min="10" max="10" width="12.109375" bestFit="1" customWidth="1"/>
    <col min="11" max="11" width="11.6640625" bestFit="1" customWidth="1"/>
    <col min="12" max="12" width="10.6640625" bestFit="1" customWidth="1"/>
    <col min="13" max="13" width="12.109375" bestFit="1" customWidth="1"/>
    <col min="14" max="14" width="11.6640625" bestFit="1" customWidth="1"/>
    <col min="15" max="15" width="10.44140625" bestFit="1" customWidth="1"/>
    <col min="16" max="16" width="12.109375" bestFit="1" customWidth="1"/>
    <col min="19" max="19" width="6.21875" bestFit="1" customWidth="1"/>
    <col min="20" max="20" width="13.109375" bestFit="1" customWidth="1"/>
    <col min="21" max="21" width="12.109375" bestFit="1" customWidth="1"/>
    <col min="22" max="22" width="14.109375" bestFit="1" customWidth="1"/>
    <col min="23" max="23" width="11.33203125" bestFit="1" customWidth="1"/>
    <col min="24" max="24" width="10.44140625" bestFit="1" customWidth="1"/>
    <col min="26" max="26" width="20.88671875" bestFit="1" customWidth="1"/>
    <col min="27" max="27" width="12.109375" bestFit="1" customWidth="1"/>
    <col min="28" max="28" width="13.21875" bestFit="1" customWidth="1"/>
    <col min="29" max="29" width="11.5546875" bestFit="1" customWidth="1"/>
    <col min="31" max="31" width="9.33203125" bestFit="1" customWidth="1"/>
    <col min="32" max="32" width="12.109375" bestFit="1" customWidth="1"/>
    <col min="34" max="34" width="11.109375" bestFit="1" customWidth="1"/>
    <col min="35" max="35" width="12.109375" bestFit="1" customWidth="1"/>
    <col min="38" max="38" width="9.88671875" bestFit="1" customWidth="1"/>
    <col min="39" max="39" width="10.88671875" bestFit="1" customWidth="1"/>
    <col min="40" max="40" width="11.33203125" bestFit="1" customWidth="1"/>
    <col min="42" max="42" width="15.44140625" bestFit="1" customWidth="1"/>
    <col min="43" max="43" width="12.109375" bestFit="1" customWidth="1"/>
    <col min="44" max="44" width="8.6640625" bestFit="1" customWidth="1"/>
    <col min="48" max="48" width="16.5546875" bestFit="1" customWidth="1"/>
    <col min="49" max="49" width="12.109375" bestFit="1" customWidth="1"/>
  </cols>
  <sheetData>
    <row r="6" spans="6:49" x14ac:dyDescent="0.3">
      <c r="H6" s="12" t="s">
        <v>61</v>
      </c>
      <c r="I6" s="29">
        <v>3</v>
      </c>
      <c r="J6" s="12"/>
      <c r="K6" s="12"/>
      <c r="L6" s="12" t="s">
        <v>63</v>
      </c>
    </row>
    <row r="7" spans="6:49" x14ac:dyDescent="0.3">
      <c r="H7" s="12" t="s">
        <v>62</v>
      </c>
      <c r="I7" s="29">
        <v>2</v>
      </c>
      <c r="J7" s="12"/>
      <c r="K7" s="12"/>
      <c r="L7" s="12" t="s">
        <v>64</v>
      </c>
    </row>
    <row r="8" spans="6:49" x14ac:dyDescent="0.3">
      <c r="AP8" s="33" t="s">
        <v>116</v>
      </c>
      <c r="AQ8" s="33">
        <v>1</v>
      </c>
      <c r="AR8">
        <v>0</v>
      </c>
    </row>
    <row r="10" spans="6:49" x14ac:dyDescent="0.3">
      <c r="F10" t="s">
        <v>65</v>
      </c>
      <c r="I10" t="s">
        <v>66</v>
      </c>
      <c r="L10" t="s">
        <v>67</v>
      </c>
      <c r="O10" t="s">
        <v>68</v>
      </c>
    </row>
    <row r="11" spans="6:49" x14ac:dyDescent="0.3">
      <c r="F11" s="5" t="s">
        <v>76</v>
      </c>
      <c r="G11" t="s">
        <v>2</v>
      </c>
      <c r="I11" s="5" t="s">
        <v>76</v>
      </c>
      <c r="J11" t="s">
        <v>2</v>
      </c>
      <c r="L11" s="5" t="s">
        <v>64</v>
      </c>
      <c r="M11" t="s">
        <v>2</v>
      </c>
      <c r="O11" s="5" t="s">
        <v>64</v>
      </c>
      <c r="P11" t="s">
        <v>2</v>
      </c>
      <c r="S11" t="s">
        <v>1</v>
      </c>
      <c r="T11" t="s">
        <v>0</v>
      </c>
      <c r="U11" t="s">
        <v>2</v>
      </c>
      <c r="V11" t="s">
        <v>3</v>
      </c>
      <c r="W11" t="s">
        <v>69</v>
      </c>
      <c r="X11" t="s">
        <v>101</v>
      </c>
      <c r="Z11" s="5" t="s">
        <v>70</v>
      </c>
      <c r="AA11" t="s">
        <v>2</v>
      </c>
      <c r="AC11" t="s">
        <v>102</v>
      </c>
      <c r="AE11" s="5" t="s">
        <v>103</v>
      </c>
      <c r="AF11" t="s">
        <v>2</v>
      </c>
      <c r="AL11" t="s">
        <v>6</v>
      </c>
      <c r="AM11" t="s">
        <v>108</v>
      </c>
      <c r="AN11" t="s">
        <v>109</v>
      </c>
      <c r="AP11" s="5" t="s">
        <v>110</v>
      </c>
      <c r="AQ11" t="s">
        <v>2</v>
      </c>
      <c r="AR11" t="s">
        <v>8</v>
      </c>
      <c r="AV11" s="5" t="s">
        <v>118</v>
      </c>
      <c r="AW11" t="s">
        <v>2</v>
      </c>
    </row>
    <row r="12" spans="6:49" x14ac:dyDescent="0.3">
      <c r="F12" t="s">
        <v>80</v>
      </c>
      <c r="G12" s="1">
        <v>8477.4799999999977</v>
      </c>
      <c r="I12" t="s">
        <v>86</v>
      </c>
      <c r="J12" s="1">
        <v>130.20000000000073</v>
      </c>
      <c r="L12" t="s">
        <v>95</v>
      </c>
      <c r="M12" s="1">
        <v>134907.56</v>
      </c>
      <c r="O12" t="s">
        <v>93</v>
      </c>
      <c r="P12" s="1">
        <v>86589.619999999952</v>
      </c>
      <c r="S12" s="7">
        <v>3149297.4099999927</v>
      </c>
      <c r="T12" s="7">
        <v>5446809.4700000202</v>
      </c>
      <c r="U12" s="7">
        <v>2297512.0600000275</v>
      </c>
      <c r="V12" s="30">
        <v>0.42180878047126164</v>
      </c>
      <c r="W12" s="7">
        <v>600</v>
      </c>
      <c r="X12" s="7">
        <v>20</v>
      </c>
      <c r="Z12" t="s">
        <v>71</v>
      </c>
      <c r="AA12" s="32">
        <v>914621.10999999498</v>
      </c>
      <c r="AC12" s="32">
        <v>45.435000000000002</v>
      </c>
      <c r="AE12" t="s">
        <v>104</v>
      </c>
      <c r="AF12" s="31">
        <v>0.48527656041986861</v>
      </c>
      <c r="AG12" s="34"/>
      <c r="AL12" s="3">
        <v>100</v>
      </c>
      <c r="AM12" s="35">
        <v>8.0280723519668459E-2</v>
      </c>
      <c r="AN12" s="36">
        <v>8.0468669303389667E-2</v>
      </c>
      <c r="AP12" t="s">
        <v>112</v>
      </c>
      <c r="AQ12" s="37">
        <v>95024.850000000035</v>
      </c>
      <c r="AR12" s="37">
        <v>6861</v>
      </c>
      <c r="AV12" t="s">
        <v>122</v>
      </c>
      <c r="AW12" s="37">
        <v>52455.239999999583</v>
      </c>
    </row>
    <row r="13" spans="6:49" x14ac:dyDescent="0.3">
      <c r="F13" t="s">
        <v>85</v>
      </c>
      <c r="G13" s="1">
        <v>7569.0199999999959</v>
      </c>
      <c r="I13" t="s">
        <v>84</v>
      </c>
      <c r="J13" s="1">
        <v>912.82000000000062</v>
      </c>
      <c r="L13" t="s">
        <v>87</v>
      </c>
      <c r="M13" s="1">
        <v>132555.79000000024</v>
      </c>
      <c r="O13" t="s">
        <v>90</v>
      </c>
      <c r="P13" s="1">
        <v>91811.079999999856</v>
      </c>
      <c r="Z13" t="s">
        <v>75</v>
      </c>
      <c r="AA13" s="32">
        <v>476543.75000000221</v>
      </c>
      <c r="AE13" t="s">
        <v>105</v>
      </c>
      <c r="AF13" s="31">
        <v>0.51472343958010647</v>
      </c>
      <c r="AG13" s="34"/>
      <c r="AP13" t="s">
        <v>113</v>
      </c>
      <c r="AQ13" s="37">
        <v>84506.489999999932</v>
      </c>
      <c r="AR13" s="37">
        <v>6137</v>
      </c>
      <c r="AV13" t="s">
        <v>119</v>
      </c>
      <c r="AW13" s="37">
        <v>86449.160000000265</v>
      </c>
    </row>
    <row r="14" spans="6:49" x14ac:dyDescent="0.3">
      <c r="F14" t="s">
        <v>83</v>
      </c>
      <c r="G14" s="1">
        <v>7236.9200000000019</v>
      </c>
      <c r="I14" t="s">
        <v>77</v>
      </c>
      <c r="J14" s="1">
        <v>992.27999999999975</v>
      </c>
      <c r="L14" t="s">
        <v>91</v>
      </c>
      <c r="M14" s="1">
        <v>132061.01999999973</v>
      </c>
      <c r="O14" t="s">
        <v>96</v>
      </c>
      <c r="P14" s="1">
        <v>96221.15</v>
      </c>
      <c r="Z14" t="s">
        <v>74</v>
      </c>
      <c r="AA14" s="32">
        <v>423905.77999999851</v>
      </c>
      <c r="AP14" t="s">
        <v>115</v>
      </c>
      <c r="AQ14" s="37">
        <v>83284.599999999977</v>
      </c>
      <c r="AR14" s="37">
        <v>6262</v>
      </c>
      <c r="AV14" t="s">
        <v>120</v>
      </c>
      <c r="AW14" s="37">
        <v>142236.05999999959</v>
      </c>
    </row>
    <row r="15" spans="6:49" x14ac:dyDescent="0.3">
      <c r="F15" t="s">
        <v>81</v>
      </c>
      <c r="G15" s="1">
        <v>7191.9699999999975</v>
      </c>
      <c r="I15" t="s">
        <v>78</v>
      </c>
      <c r="J15" s="1">
        <v>1362.7800000000007</v>
      </c>
      <c r="L15" t="s">
        <v>94</v>
      </c>
      <c r="M15" s="1">
        <v>131335.97000000015</v>
      </c>
      <c r="O15" t="s">
        <v>89</v>
      </c>
      <c r="P15" s="1">
        <v>101212.63000000015</v>
      </c>
      <c r="Z15" t="s">
        <v>73</v>
      </c>
      <c r="AA15" s="32">
        <v>404975.14999999909</v>
      </c>
      <c r="AE15" t="str">
        <f>AE12</f>
        <v>Female</v>
      </c>
      <c r="AF15" s="31">
        <f>AF12</f>
        <v>0.48527656041986861</v>
      </c>
      <c r="AG15" s="34">
        <v>1</v>
      </c>
      <c r="AP15" t="s">
        <v>114</v>
      </c>
      <c r="AQ15" s="37">
        <v>82987.239999999991</v>
      </c>
      <c r="AR15" s="37">
        <v>6671</v>
      </c>
      <c r="AV15" t="s">
        <v>121</v>
      </c>
      <c r="AW15" s="37">
        <v>174072.76000000042</v>
      </c>
    </row>
    <row r="16" spans="6:49" x14ac:dyDescent="0.3">
      <c r="F16" t="s">
        <v>82</v>
      </c>
      <c r="G16" s="1">
        <v>6966.5800000000008</v>
      </c>
      <c r="I16" t="s">
        <v>79</v>
      </c>
      <c r="J16" s="1">
        <v>1387.2399999999998</v>
      </c>
      <c r="L16" t="s">
        <v>92</v>
      </c>
      <c r="M16" s="1">
        <v>128176.22000000032</v>
      </c>
      <c r="O16" t="s">
        <v>88</v>
      </c>
      <c r="P16" s="1">
        <v>104453.84999999986</v>
      </c>
      <c r="Z16" t="s">
        <v>72</v>
      </c>
      <c r="AA16" s="32">
        <v>77466.27</v>
      </c>
      <c r="AE16" t="str">
        <f>AE13</f>
        <v>Male</v>
      </c>
      <c r="AF16" s="31">
        <f>AF13</f>
        <v>0.51472343958010647</v>
      </c>
      <c r="AG16" s="34">
        <v>1</v>
      </c>
      <c r="AP16" t="s">
        <v>111</v>
      </c>
      <c r="AQ16" s="37">
        <v>78081.849999999962</v>
      </c>
      <c r="AR16" s="37">
        <v>6545</v>
      </c>
      <c r="AV16" t="s">
        <v>126</v>
      </c>
      <c r="AW16" s="37">
        <v>339210.49000000255</v>
      </c>
    </row>
    <row r="17" spans="6:49" x14ac:dyDescent="0.3">
      <c r="AV17" t="s">
        <v>125</v>
      </c>
      <c r="AW17" s="37">
        <v>367414.25000000029</v>
      </c>
    </row>
    <row r="18" spans="6:49" x14ac:dyDescent="0.3">
      <c r="AV18" t="s">
        <v>124</v>
      </c>
      <c r="AW18" s="37">
        <v>417457.83000000106</v>
      </c>
    </row>
    <row r="19" spans="6:49" x14ac:dyDescent="0.3">
      <c r="AP19" t="str">
        <f>AP11</f>
        <v>Product Name</v>
      </c>
      <c r="AQ19" t="str">
        <f>IF($AQ$8=1,AQ11,AR11)</f>
        <v>Profit Margin</v>
      </c>
      <c r="AS19" s="33" t="s">
        <v>117</v>
      </c>
      <c r="AV19" t="s">
        <v>123</v>
      </c>
      <c r="AW19" s="37">
        <v>718216.26999999897</v>
      </c>
    </row>
    <row r="20" spans="6:49" x14ac:dyDescent="0.3">
      <c r="AP20" t="str">
        <f t="shared" ref="AP20:AP24" si="0">AP12</f>
        <v>Begin Brew</v>
      </c>
      <c r="AQ20" s="37">
        <f t="shared" ref="AQ20:AQ24" si="1">IF($AQ$8=1,AQ12,AR12)</f>
        <v>95024.850000000035</v>
      </c>
      <c r="AS20" t="str">
        <f>_xlfn.TEXTJOIN(" ",,IF($AQ$8=1,"Top  5 Profitable Products","Quantitiy Contributing to Profit"))</f>
        <v>Top  5 Profitable Products</v>
      </c>
    </row>
    <row r="21" spans="6:49" x14ac:dyDescent="0.3">
      <c r="F21" t="s">
        <v>97</v>
      </c>
      <c r="J21" t="s">
        <v>98</v>
      </c>
      <c r="M21" t="s">
        <v>99</v>
      </c>
      <c r="P21" t="s">
        <v>100</v>
      </c>
      <c r="AP21" t="str">
        <f t="shared" si="0"/>
        <v>Common Splash</v>
      </c>
      <c r="AQ21" s="37">
        <f t="shared" si="1"/>
        <v>84506.489999999932</v>
      </c>
    </row>
    <row r="22" spans="6:49" x14ac:dyDescent="0.3">
      <c r="O22" s="1"/>
      <c r="AP22" t="str">
        <f t="shared" si="0"/>
        <v>Onto Dew</v>
      </c>
      <c r="AQ22" s="37">
        <f t="shared" si="1"/>
        <v>83284.599999999977</v>
      </c>
    </row>
    <row r="23" spans="6:49" x14ac:dyDescent="0.3">
      <c r="F23" t="str">
        <f>IF($I$6=1,F11,I11)</f>
        <v>Full Name</v>
      </c>
      <c r="G23" t="str">
        <f>IF($I$6=1,G11,J11)</f>
        <v>Profit Margin</v>
      </c>
      <c r="J23" t="str">
        <f>IF($I$6=1,L11,O11)</f>
        <v>Location</v>
      </c>
      <c r="K23" t="str">
        <f>IF($I$6=1,M11,P11)</f>
        <v>Profit Margin</v>
      </c>
      <c r="M23" t="str">
        <f>IF($I$7=1,F23,J23)</f>
        <v>Location</v>
      </c>
      <c r="N23" t="str">
        <f>IF($I$7=1,G23,K23)</f>
        <v>Profit Margin</v>
      </c>
      <c r="P23" t="str">
        <f>_xlfn.TEXTJOIN(" ",,IF($I$6=1,"Top Profitable","Less Profitable"),IF($I$7=1,"Customer","Locations"))</f>
        <v>Less Profitable Locations</v>
      </c>
      <c r="AP23" t="str">
        <f t="shared" si="0"/>
        <v>Eight Brew</v>
      </c>
      <c r="AQ23" s="37">
        <f t="shared" si="1"/>
        <v>82987.239999999991</v>
      </c>
    </row>
    <row r="24" spans="6:49" x14ac:dyDescent="0.3">
      <c r="F24" t="str">
        <f t="shared" ref="F24:G28" si="2">IF($I$6=1,F12,I12)</f>
        <v>Travis Ewing</v>
      </c>
      <c r="G24" s="1">
        <f t="shared" si="2"/>
        <v>130.20000000000073</v>
      </c>
      <c r="J24" t="str">
        <f t="shared" ref="J24:K28" si="3">IF($I$6=1,L12,O12)</f>
        <v>New York</v>
      </c>
      <c r="K24" s="1">
        <f t="shared" si="3"/>
        <v>86589.619999999952</v>
      </c>
      <c r="M24" t="str">
        <f t="shared" ref="M24:N28" si="4">IF($I$7=1,F24,J24)</f>
        <v>New York</v>
      </c>
      <c r="N24" s="1">
        <f t="shared" si="4"/>
        <v>86589.619999999952</v>
      </c>
      <c r="P24" t="str">
        <f>_xlfn.TEXTJOIN(" ",,IF($I$7=1,"Overtime Customer","Total Sales Locations"))</f>
        <v>Total Sales Locations</v>
      </c>
      <c r="AP24" t="str">
        <f t="shared" si="0"/>
        <v>Attorney Mist</v>
      </c>
      <c r="AQ24" s="37">
        <f t="shared" si="1"/>
        <v>78081.849999999962</v>
      </c>
    </row>
    <row r="25" spans="6:49" x14ac:dyDescent="0.3">
      <c r="F25" t="str">
        <f t="shared" si="2"/>
        <v>Lisa West</v>
      </c>
      <c r="G25" s="1">
        <f t="shared" si="2"/>
        <v>912.82000000000062</v>
      </c>
      <c r="J25" t="str">
        <f t="shared" si="3"/>
        <v>Maryland</v>
      </c>
      <c r="K25" s="1">
        <f t="shared" si="3"/>
        <v>91811.079999999856</v>
      </c>
      <c r="M25" t="str">
        <f t="shared" si="4"/>
        <v>Maryland</v>
      </c>
      <c r="N25" s="1">
        <f t="shared" si="4"/>
        <v>91811.079999999856</v>
      </c>
      <c r="P25" t="str">
        <f>_xlfn.TEXTJOIN(" ",,IF($I$7=1,GETPIVOTDATA("[Measures].[# Customers]",$S$11),GETPIVOTDATA("[Measures].[# Locations]",$S$11)))</f>
        <v>20</v>
      </c>
    </row>
    <row r="26" spans="6:49" x14ac:dyDescent="0.3">
      <c r="F26" t="str">
        <f t="shared" si="2"/>
        <v>Bobby Abbott</v>
      </c>
      <c r="G26" s="1">
        <f t="shared" si="2"/>
        <v>992.27999999999975</v>
      </c>
      <c r="J26" t="str">
        <f t="shared" si="3"/>
        <v>Wisconsin</v>
      </c>
      <c r="K26" s="1">
        <f t="shared" si="3"/>
        <v>96221.15</v>
      </c>
      <c r="M26" t="str">
        <f t="shared" si="4"/>
        <v>Wisconsin</v>
      </c>
      <c r="N26" s="1">
        <f t="shared" si="4"/>
        <v>96221.15</v>
      </c>
    </row>
    <row r="27" spans="6:49" x14ac:dyDescent="0.3">
      <c r="F27" t="str">
        <f t="shared" si="2"/>
        <v>Christine Hawkins</v>
      </c>
      <c r="G27" s="1">
        <f t="shared" si="2"/>
        <v>1362.7800000000007</v>
      </c>
      <c r="J27" t="str">
        <f t="shared" si="3"/>
        <v>Indiana</v>
      </c>
      <c r="K27" s="1">
        <f t="shared" si="3"/>
        <v>101212.63000000015</v>
      </c>
      <c r="M27" t="str">
        <f t="shared" si="4"/>
        <v>Indiana</v>
      </c>
      <c r="N27" s="1">
        <f t="shared" si="4"/>
        <v>101212.63000000015</v>
      </c>
      <c r="Z27" s="5" t="s">
        <v>22</v>
      </c>
      <c r="AA27" t="s">
        <v>2</v>
      </c>
      <c r="AB27" t="s">
        <v>106</v>
      </c>
      <c r="AD27" t="str">
        <f>Z27</f>
        <v>Month</v>
      </c>
      <c r="AE27" t="str">
        <f>AA27</f>
        <v>Profit Margin</v>
      </c>
      <c r="AF27" t="s">
        <v>107</v>
      </c>
      <c r="AH27" s="5" t="s">
        <v>53</v>
      </c>
      <c r="AI27" t="s">
        <v>2</v>
      </c>
    </row>
    <row r="28" spans="6:49" x14ac:dyDescent="0.3">
      <c r="F28" t="str">
        <f t="shared" si="2"/>
        <v>Jeffery Powell</v>
      </c>
      <c r="G28" s="1">
        <f t="shared" si="2"/>
        <v>1387.2399999999998</v>
      </c>
      <c r="J28" t="str">
        <f t="shared" si="3"/>
        <v>Florida</v>
      </c>
      <c r="K28" s="1">
        <f t="shared" si="3"/>
        <v>104453.84999999986</v>
      </c>
      <c r="M28" t="str">
        <f t="shared" si="4"/>
        <v>Florida</v>
      </c>
      <c r="N28" s="1">
        <f t="shared" si="4"/>
        <v>104453.84999999986</v>
      </c>
      <c r="Z28" t="s">
        <v>27</v>
      </c>
      <c r="AA28" s="32">
        <v>177715.37999999989</v>
      </c>
      <c r="AB28" s="30"/>
      <c r="AD28" t="str">
        <f t="shared" ref="AD28:AD39" si="5">Z28</f>
        <v>Jan</v>
      </c>
      <c r="AE28" s="32">
        <f t="shared" ref="AE28:AE39" si="6">AA28</f>
        <v>177715.37999999989</v>
      </c>
      <c r="AF28" s="32">
        <f>AE28</f>
        <v>177715.37999999989</v>
      </c>
      <c r="AH28" t="s">
        <v>54</v>
      </c>
      <c r="AI28" s="32">
        <v>313403.34999999951</v>
      </c>
    </row>
    <row r="29" spans="6:49" x14ac:dyDescent="0.3">
      <c r="Z29" t="s">
        <v>26</v>
      </c>
      <c r="AA29" s="32">
        <v>177756.56999999966</v>
      </c>
      <c r="AB29" s="30">
        <v>2.3177510016167156E-4</v>
      </c>
      <c r="AD29" t="str">
        <f t="shared" si="5"/>
        <v>Feb</v>
      </c>
      <c r="AE29" s="32">
        <f t="shared" si="6"/>
        <v>177756.56999999966</v>
      </c>
      <c r="AF29" s="32">
        <f t="shared" ref="AF29:AF39" si="7">AE29</f>
        <v>177756.56999999966</v>
      </c>
      <c r="AH29" t="s">
        <v>55</v>
      </c>
      <c r="AI29" s="32">
        <v>342889.85000000324</v>
      </c>
    </row>
    <row r="30" spans="6:49" x14ac:dyDescent="0.3">
      <c r="Z30" t="s">
        <v>30</v>
      </c>
      <c r="AA30" s="32">
        <v>204515.86999999953</v>
      </c>
      <c r="AB30" s="30">
        <v>0.15053902086431981</v>
      </c>
      <c r="AD30" t="str">
        <f t="shared" si="5"/>
        <v>Mar</v>
      </c>
      <c r="AE30" s="32">
        <f t="shared" si="6"/>
        <v>204515.86999999953</v>
      </c>
      <c r="AF30" s="32">
        <f t="shared" si="7"/>
        <v>204515.86999999953</v>
      </c>
      <c r="AH30" t="s">
        <v>56</v>
      </c>
      <c r="AI30" s="32">
        <v>324340.81999999884</v>
      </c>
    </row>
    <row r="31" spans="6:49" x14ac:dyDescent="0.3">
      <c r="Z31" t="s">
        <v>23</v>
      </c>
      <c r="AA31" s="32">
        <v>192977.03999999998</v>
      </c>
      <c r="AB31" s="30">
        <v>-5.6420218147372019E-2</v>
      </c>
      <c r="AD31" t="str">
        <f t="shared" si="5"/>
        <v>Apr</v>
      </c>
      <c r="AE31" s="32">
        <f t="shared" si="6"/>
        <v>192977.03999999998</v>
      </c>
      <c r="AF31" s="32">
        <f t="shared" si="7"/>
        <v>192977.03999999998</v>
      </c>
      <c r="AH31" t="s">
        <v>57</v>
      </c>
      <c r="AI31" s="32">
        <v>324189.0599999979</v>
      </c>
    </row>
    <row r="32" spans="6:49" x14ac:dyDescent="0.3">
      <c r="Z32" t="s">
        <v>31</v>
      </c>
      <c r="AA32" s="32">
        <v>205642.8500000005</v>
      </c>
      <c r="AB32" s="30">
        <v>6.5633766586950054E-2</v>
      </c>
      <c r="AD32" t="str">
        <f t="shared" si="5"/>
        <v>May</v>
      </c>
      <c r="AE32" s="32">
        <f t="shared" si="6"/>
        <v>205642.8500000005</v>
      </c>
      <c r="AF32" s="32">
        <f t="shared" si="7"/>
        <v>205642.8500000005</v>
      </c>
      <c r="AH32" t="s">
        <v>58</v>
      </c>
      <c r="AI32" s="32">
        <v>340665.27999999869</v>
      </c>
    </row>
    <row r="33" spans="26:35" x14ac:dyDescent="0.3">
      <c r="Z33" t="s">
        <v>29</v>
      </c>
      <c r="AA33" s="32">
        <v>195489.95000000036</v>
      </c>
      <c r="AB33" s="30">
        <v>-4.9371519603040488E-2</v>
      </c>
      <c r="AD33" t="str">
        <f t="shared" si="5"/>
        <v>Jun</v>
      </c>
      <c r="AE33" s="32">
        <f t="shared" si="6"/>
        <v>195489.95000000036</v>
      </c>
      <c r="AF33" s="32">
        <f t="shared" si="7"/>
        <v>195489.95000000036</v>
      </c>
      <c r="AH33" t="s">
        <v>59</v>
      </c>
      <c r="AI33" s="32">
        <v>319564.96000000124</v>
      </c>
    </row>
    <row r="34" spans="26:35" x14ac:dyDescent="0.3">
      <c r="Z34" t="s">
        <v>28</v>
      </c>
      <c r="AA34" s="32">
        <v>182737.19000000064</v>
      </c>
      <c r="AB34" s="30">
        <v>-6.5234862457122192E-2</v>
      </c>
      <c r="AD34" t="str">
        <f t="shared" si="5"/>
        <v>Jul</v>
      </c>
      <c r="AE34" s="32">
        <f t="shared" si="6"/>
        <v>182737.19000000064</v>
      </c>
      <c r="AF34" s="32">
        <f t="shared" si="7"/>
        <v>182737.19000000064</v>
      </c>
      <c r="AH34" t="s">
        <v>60</v>
      </c>
      <c r="AI34" s="32">
        <v>332458.74000000069</v>
      </c>
    </row>
    <row r="35" spans="26:35" x14ac:dyDescent="0.3">
      <c r="Z35" t="s">
        <v>24</v>
      </c>
      <c r="AA35" s="32">
        <v>208599.36000000022</v>
      </c>
      <c r="AB35" s="30">
        <v>0.14152658251995384</v>
      </c>
      <c r="AD35" t="str">
        <f t="shared" si="5"/>
        <v>Aug</v>
      </c>
      <c r="AE35" s="32">
        <f t="shared" si="6"/>
        <v>208599.36000000022</v>
      </c>
      <c r="AF35" s="32">
        <f t="shared" si="7"/>
        <v>208599.36000000022</v>
      </c>
    </row>
    <row r="36" spans="26:35" x14ac:dyDescent="0.3">
      <c r="Z36" t="s">
        <v>34</v>
      </c>
      <c r="AA36" s="32">
        <v>190084.82000000018</v>
      </c>
      <c r="AB36" s="30">
        <v>-8.8756456395647707E-2</v>
      </c>
      <c r="AD36" t="str">
        <f t="shared" si="5"/>
        <v>Sep</v>
      </c>
      <c r="AE36" s="32">
        <f t="shared" si="6"/>
        <v>190084.82000000018</v>
      </c>
      <c r="AF36" s="32">
        <f t="shared" si="7"/>
        <v>190084.82000000018</v>
      </c>
    </row>
    <row r="37" spans="26:35" x14ac:dyDescent="0.3">
      <c r="Z37" t="s">
        <v>33</v>
      </c>
      <c r="AA37" s="32">
        <v>190384.21999999986</v>
      </c>
      <c r="AB37" s="30">
        <v>1.5750863219886457E-3</v>
      </c>
      <c r="AD37" t="str">
        <f t="shared" si="5"/>
        <v>Oct</v>
      </c>
      <c r="AE37" s="32">
        <f t="shared" si="6"/>
        <v>190384.21999999986</v>
      </c>
      <c r="AF37" s="32">
        <f t="shared" si="7"/>
        <v>190384.21999999986</v>
      </c>
    </row>
    <row r="38" spans="26:35" x14ac:dyDescent="0.3">
      <c r="Z38" t="s">
        <v>32</v>
      </c>
      <c r="AA38" s="32">
        <v>192253.24999999942</v>
      </c>
      <c r="AB38" s="30">
        <v>9.8171476606599209E-3</v>
      </c>
      <c r="AD38" t="str">
        <f t="shared" si="5"/>
        <v>Nov</v>
      </c>
      <c r="AE38" s="32">
        <f t="shared" si="6"/>
        <v>192253.24999999942</v>
      </c>
      <c r="AF38" s="32">
        <f t="shared" si="7"/>
        <v>192253.24999999942</v>
      </c>
    </row>
    <row r="39" spans="26:35" x14ac:dyDescent="0.3">
      <c r="Z39" t="s">
        <v>25</v>
      </c>
      <c r="AA39" s="32">
        <v>179355.55999999988</v>
      </c>
      <c r="AB39" s="30">
        <v>-6.7086980324127549E-2</v>
      </c>
      <c r="AD39" t="str">
        <f t="shared" si="5"/>
        <v>Dec</v>
      </c>
      <c r="AE39" s="32">
        <f t="shared" si="6"/>
        <v>179355.55999999988</v>
      </c>
      <c r="AF39" s="32">
        <f t="shared" si="7"/>
        <v>179355.55999999988</v>
      </c>
    </row>
  </sheetData>
  <pageMargins left="0.7" right="0.7" top="0.75" bottom="0.75" header="0.3" footer="0.3"/>
  <pageSetup orientation="portrait" r:id="rId1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7079D-1448-4CB7-840A-4A3377A2A6CF}">
  <sheetPr codeName="Sheet4"/>
  <dimension ref="A1:A14"/>
  <sheetViews>
    <sheetView showGridLines="0" tabSelected="1" workbookViewId="0">
      <selection activeCell="F18" sqref="F18"/>
    </sheetView>
  </sheetViews>
  <sheetFormatPr defaultRowHeight="14.4" x14ac:dyDescent="0.3"/>
  <cols>
    <col min="1" max="16384" width="8.88671875" style="4"/>
  </cols>
  <sheetData>
    <row r="1" ht="9" customHeight="1" x14ac:dyDescent="0.3"/>
    <row r="2" hidden="1" x14ac:dyDescent="0.3"/>
    <row r="3" hidden="1" x14ac:dyDescent="0.3"/>
    <row r="4" hidden="1" x14ac:dyDescent="0.3"/>
    <row r="5" hidden="1" x14ac:dyDescent="0.3"/>
    <row r="6" hidden="1" x14ac:dyDescent="0.3"/>
    <row r="7" hidden="1" x14ac:dyDescent="0.3"/>
    <row r="8" ht="5.4" customHeight="1" x14ac:dyDescent="0.3"/>
    <row r="9" hidden="1" x14ac:dyDescent="0.3"/>
    <row r="10" hidden="1" x14ac:dyDescent="0.3"/>
    <row r="11" ht="9" hidden="1" customHeight="1" x14ac:dyDescent="0.3"/>
    <row r="12" hidden="1" x14ac:dyDescent="0.3"/>
    <row r="13" ht="4.2" hidden="1" customHeight="1" x14ac:dyDescent="0.3"/>
    <row r="14" hidden="1" x14ac:dyDescent="0.3"/>
  </sheetData>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663BB-BE5C-46A4-B9AA-44E39B0E9931}">
  <sheetPr codeName="Sheet5"/>
  <dimension ref="B5:Q126"/>
  <sheetViews>
    <sheetView showGridLines="0" workbookViewId="0">
      <selection activeCell="Q36" sqref="Q36"/>
    </sheetView>
  </sheetViews>
  <sheetFormatPr defaultRowHeight="14.4" x14ac:dyDescent="0.3"/>
  <cols>
    <col min="2" max="2" width="12.109375" bestFit="1" customWidth="1"/>
    <col min="3" max="3" width="13.109375" bestFit="1" customWidth="1"/>
    <col min="4" max="4" width="14.109375" bestFit="1" customWidth="1"/>
    <col min="5" max="5" width="11" bestFit="1" customWidth="1"/>
    <col min="7" max="7" width="9.6640625" bestFit="1" customWidth="1"/>
    <col min="8" max="8" width="13.109375" bestFit="1" customWidth="1"/>
    <col min="9" max="9" width="14.109375" bestFit="1" customWidth="1"/>
    <col min="14" max="14" width="11.109375" bestFit="1" customWidth="1"/>
    <col min="15" max="15" width="13.109375" bestFit="1" customWidth="1"/>
    <col min="16" max="17" width="14.109375" bestFit="1" customWidth="1"/>
  </cols>
  <sheetData>
    <row r="5" spans="2:17" ht="15" thickBot="1" x14ac:dyDescent="0.35"/>
    <row r="6" spans="2:17" ht="15" thickBot="1" x14ac:dyDescent="0.35">
      <c r="B6" s="9" t="s">
        <v>22</v>
      </c>
      <c r="C6" s="10" t="s">
        <v>0</v>
      </c>
      <c r="D6" s="10" t="s">
        <v>9</v>
      </c>
      <c r="F6" s="10" t="str">
        <f>B6</f>
        <v>Month</v>
      </c>
      <c r="G6" s="10" t="str">
        <f>C6</f>
        <v>Total Revenue</v>
      </c>
      <c r="H6" s="10" t="str">
        <f>D6</f>
        <v>Total Target</v>
      </c>
      <c r="I6" s="10" t="s">
        <v>38</v>
      </c>
      <c r="K6" s="12" t="str">
        <f>F6</f>
        <v>Month</v>
      </c>
      <c r="L6" s="12" t="s">
        <v>35</v>
      </c>
      <c r="O6" s="12" t="s">
        <v>0</v>
      </c>
      <c r="P6" s="18" t="s">
        <v>9</v>
      </c>
      <c r="Q6" s="16" t="s">
        <v>35</v>
      </c>
    </row>
    <row r="7" spans="2:17" ht="15" thickBot="1" x14ac:dyDescent="0.35">
      <c r="B7" s="10" t="s">
        <v>27</v>
      </c>
      <c r="C7" s="11">
        <v>444162.52000000014</v>
      </c>
      <c r="D7" s="11">
        <v>439042</v>
      </c>
      <c r="F7" s="10" t="str">
        <f t="shared" ref="F7:F18" si="0">B7</f>
        <v>Jan</v>
      </c>
      <c r="G7" s="11">
        <f t="shared" ref="G7:G18" si="1">C7</f>
        <v>444162.52000000014</v>
      </c>
      <c r="H7" s="11">
        <f t="shared" ref="H7:H18" si="2">D7</f>
        <v>439042</v>
      </c>
      <c r="I7" s="10" t="str">
        <f t="shared" ref="I7:I18" si="3">IF(G7=large_1,G7,IF(G7=large_2,G7,""))</f>
        <v/>
      </c>
      <c r="K7" s="12" t="str">
        <f t="shared" ref="K7:K18" si="4">F7</f>
        <v>Jan</v>
      </c>
      <c r="L7" s="13">
        <f>(G7-H7)/H7</f>
        <v>1.1662938853230749E-2</v>
      </c>
      <c r="O7" s="14">
        <v>5446809.4700000202</v>
      </c>
      <c r="P7" s="19">
        <v>5254990</v>
      </c>
      <c r="Q7" s="15">
        <f>(GETPIVOTDATA("[Measures].[Total Revenue]",$O$6)-GETPIVOTDATA("[Measures].[Total Target]",$O$6))/GETPIVOTDATA("[Measures].[Total Target]",$O$6)</f>
        <v>3.6502347292767488E-2</v>
      </c>
    </row>
    <row r="8" spans="2:17" ht="15" thickBot="1" x14ac:dyDescent="0.35">
      <c r="B8" s="10" t="s">
        <v>26</v>
      </c>
      <c r="C8" s="11">
        <v>423741.52000000037</v>
      </c>
      <c r="D8" s="11">
        <v>431279</v>
      </c>
      <c r="F8" s="10" t="str">
        <f t="shared" si="0"/>
        <v>Feb</v>
      </c>
      <c r="G8" s="11">
        <f t="shared" si="1"/>
        <v>423741.52000000037</v>
      </c>
      <c r="H8" s="11">
        <f t="shared" si="2"/>
        <v>431279</v>
      </c>
      <c r="I8" s="10" t="str">
        <f t="shared" si="3"/>
        <v/>
      </c>
      <c r="K8" s="12" t="str">
        <f t="shared" si="4"/>
        <v>Feb</v>
      </c>
      <c r="L8" s="13">
        <f t="shared" ref="L8:L18" si="5">(G8-H8)/H8</f>
        <v>-1.7477039225187483E-2</v>
      </c>
    </row>
    <row r="9" spans="2:17" ht="15" thickBot="1" x14ac:dyDescent="0.35">
      <c r="B9" s="10" t="s">
        <v>30</v>
      </c>
      <c r="C9" s="11">
        <v>468344.26999999949</v>
      </c>
      <c r="D9" s="11">
        <v>445591</v>
      </c>
      <c r="F9" s="10" t="str">
        <f t="shared" si="0"/>
        <v>Mar</v>
      </c>
      <c r="G9" s="11">
        <f t="shared" si="1"/>
        <v>468344.26999999949</v>
      </c>
      <c r="H9" s="11">
        <f t="shared" si="2"/>
        <v>445591</v>
      </c>
      <c r="I9" s="10" t="str">
        <f t="shared" si="3"/>
        <v/>
      </c>
      <c r="K9" s="12" t="str">
        <f t="shared" si="4"/>
        <v>Mar</v>
      </c>
      <c r="L9" s="13">
        <f t="shared" si="5"/>
        <v>5.1063127397096203E-2</v>
      </c>
    </row>
    <row r="10" spans="2:17" ht="15" thickBot="1" x14ac:dyDescent="0.35">
      <c r="B10" s="10" t="s">
        <v>23</v>
      </c>
      <c r="C10" s="11">
        <v>448652.76000000007</v>
      </c>
      <c r="D10" s="11">
        <v>453071</v>
      </c>
      <c r="F10" s="10" t="str">
        <f t="shared" si="0"/>
        <v>Apr</v>
      </c>
      <c r="G10" s="11">
        <f t="shared" si="1"/>
        <v>448652.76000000007</v>
      </c>
      <c r="H10" s="11">
        <f t="shared" si="2"/>
        <v>453071</v>
      </c>
      <c r="I10" s="10" t="str">
        <f t="shared" si="3"/>
        <v/>
      </c>
      <c r="K10" s="12" t="str">
        <f t="shared" si="4"/>
        <v>Apr</v>
      </c>
      <c r="L10" s="13">
        <f t="shared" si="5"/>
        <v>-9.7517607615581932E-3</v>
      </c>
    </row>
    <row r="11" spans="2:17" ht="15" thickBot="1" x14ac:dyDescent="0.35">
      <c r="B11" s="10" t="s">
        <v>31</v>
      </c>
      <c r="C11" s="11">
        <v>480720.64000000001</v>
      </c>
      <c r="D11" s="11">
        <v>444167</v>
      </c>
      <c r="F11" s="10" t="str">
        <f t="shared" si="0"/>
        <v>May</v>
      </c>
      <c r="G11" s="11">
        <f t="shared" si="1"/>
        <v>480720.64000000001</v>
      </c>
      <c r="H11" s="11">
        <f t="shared" si="2"/>
        <v>444167</v>
      </c>
      <c r="I11" s="11">
        <f t="shared" si="3"/>
        <v>480720.64000000001</v>
      </c>
      <c r="K11" s="12" t="str">
        <f t="shared" si="4"/>
        <v>May</v>
      </c>
      <c r="L11" s="13">
        <f t="shared" si="5"/>
        <v>8.2297063942165932E-2</v>
      </c>
    </row>
    <row r="12" spans="2:17" ht="15" thickBot="1" x14ac:dyDescent="0.35">
      <c r="B12" s="10" t="s">
        <v>29</v>
      </c>
      <c r="C12" s="11">
        <v>455501.13999999996</v>
      </c>
      <c r="D12" s="11">
        <v>421979</v>
      </c>
      <c r="F12" s="10" t="str">
        <f t="shared" si="0"/>
        <v>Jun</v>
      </c>
      <c r="G12" s="11">
        <f t="shared" si="1"/>
        <v>455501.13999999996</v>
      </c>
      <c r="H12" s="11">
        <f t="shared" si="2"/>
        <v>421979</v>
      </c>
      <c r="I12" s="11" t="str">
        <f t="shared" si="3"/>
        <v/>
      </c>
      <c r="K12" s="12" t="str">
        <f t="shared" si="4"/>
        <v>Jun</v>
      </c>
      <c r="L12" s="13">
        <f t="shared" si="5"/>
        <v>7.9440303901378878E-2</v>
      </c>
      <c r="O12" s="15"/>
    </row>
    <row r="13" spans="2:17" ht="18.600000000000001" thickBot="1" x14ac:dyDescent="0.35">
      <c r="B13" s="10" t="s">
        <v>28</v>
      </c>
      <c r="C13" s="11">
        <v>433725.86000000045</v>
      </c>
      <c r="D13" s="11">
        <v>456718</v>
      </c>
      <c r="F13" s="10" t="str">
        <f t="shared" si="0"/>
        <v>Jul</v>
      </c>
      <c r="G13" s="11">
        <f t="shared" si="1"/>
        <v>433725.86000000045</v>
      </c>
      <c r="H13" s="11">
        <f t="shared" si="2"/>
        <v>456718</v>
      </c>
      <c r="I13" s="11" t="str">
        <f t="shared" si="3"/>
        <v/>
      </c>
      <c r="K13" s="12" t="str">
        <f t="shared" si="4"/>
        <v>Jul</v>
      </c>
      <c r="L13" s="13">
        <f t="shared" si="5"/>
        <v>-5.0342092932618265E-2</v>
      </c>
      <c r="O13" s="17">
        <f>(GETPIVOTDATA("[Measures].[Total Revenue]",$O$6)-GETPIVOTDATA("[Measures].[Total Target]",$O$6))/GETPIVOTDATA("[Measures].[Total Target]",$O$6)</f>
        <v>3.6502347292767488E-2</v>
      </c>
    </row>
    <row r="14" spans="2:17" ht="15" thickBot="1" x14ac:dyDescent="0.35">
      <c r="B14" s="10" t="s">
        <v>24</v>
      </c>
      <c r="C14" s="11">
        <v>485766.24999999977</v>
      </c>
      <c r="D14" s="11">
        <v>431727</v>
      </c>
      <c r="F14" s="10" t="str">
        <f t="shared" si="0"/>
        <v>Aug</v>
      </c>
      <c r="G14" s="11">
        <f t="shared" si="1"/>
        <v>485766.24999999977</v>
      </c>
      <c r="H14" s="11">
        <f t="shared" si="2"/>
        <v>431727</v>
      </c>
      <c r="I14" s="11">
        <f t="shared" si="3"/>
        <v>485766.24999999977</v>
      </c>
      <c r="K14" s="12" t="str">
        <f t="shared" si="4"/>
        <v>Aug</v>
      </c>
      <c r="L14" s="13">
        <f t="shared" si="5"/>
        <v>0.12516995694038077</v>
      </c>
    </row>
    <row r="15" spans="2:17" ht="15" thickBot="1" x14ac:dyDescent="0.35">
      <c r="B15" s="10" t="s">
        <v>34</v>
      </c>
      <c r="C15" s="11">
        <v>443447.4300000004</v>
      </c>
      <c r="D15" s="11">
        <v>446912</v>
      </c>
      <c r="F15" s="10" t="str">
        <f t="shared" si="0"/>
        <v>Sep</v>
      </c>
      <c r="G15" s="11">
        <f t="shared" si="1"/>
        <v>443447.4300000004</v>
      </c>
      <c r="H15" s="11">
        <f t="shared" si="2"/>
        <v>446912</v>
      </c>
      <c r="I15" s="10" t="str">
        <f t="shared" si="3"/>
        <v/>
      </c>
      <c r="K15" s="12" t="str">
        <f t="shared" si="4"/>
        <v>Sep</v>
      </c>
      <c r="L15" s="13">
        <f t="shared" si="5"/>
        <v>-7.7522420521256973E-3</v>
      </c>
    </row>
    <row r="16" spans="2:17" ht="15" thickBot="1" x14ac:dyDescent="0.35">
      <c r="B16" s="10" t="s">
        <v>33</v>
      </c>
      <c r="C16" s="11">
        <v>458984.37999999971</v>
      </c>
      <c r="D16" s="11">
        <v>414360</v>
      </c>
      <c r="F16" s="10" t="str">
        <f t="shared" si="0"/>
        <v>Oct</v>
      </c>
      <c r="G16" s="11">
        <f t="shared" si="1"/>
        <v>458984.37999999971</v>
      </c>
      <c r="H16" s="11">
        <f t="shared" si="2"/>
        <v>414360</v>
      </c>
      <c r="I16" s="10" t="str">
        <f t="shared" si="3"/>
        <v/>
      </c>
      <c r="K16" s="12" t="str">
        <f t="shared" si="4"/>
        <v>Oct</v>
      </c>
      <c r="L16" s="13">
        <f t="shared" si="5"/>
        <v>0.10769470991408368</v>
      </c>
    </row>
    <row r="17" spans="2:16" ht="15" thickBot="1" x14ac:dyDescent="0.35">
      <c r="B17" s="10" t="s">
        <v>32</v>
      </c>
      <c r="C17" s="11">
        <v>462537.40999999939</v>
      </c>
      <c r="D17" s="11">
        <v>413371</v>
      </c>
      <c r="F17" s="10" t="str">
        <f t="shared" si="0"/>
        <v>Nov</v>
      </c>
      <c r="G17" s="11">
        <f t="shared" si="1"/>
        <v>462537.40999999939</v>
      </c>
      <c r="H17" s="11">
        <f t="shared" si="2"/>
        <v>413371</v>
      </c>
      <c r="I17" s="10" t="str">
        <f t="shared" si="3"/>
        <v/>
      </c>
      <c r="K17" s="12" t="str">
        <f t="shared" si="4"/>
        <v>Nov</v>
      </c>
      <c r="L17" s="13">
        <f t="shared" si="5"/>
        <v>0.11894015303443975</v>
      </c>
    </row>
    <row r="18" spans="2:16" ht="15" thickBot="1" x14ac:dyDescent="0.35">
      <c r="B18" s="10" t="s">
        <v>25</v>
      </c>
      <c r="C18" s="11">
        <v>441225.2900000001</v>
      </c>
      <c r="D18" s="11">
        <v>456773</v>
      </c>
      <c r="F18" s="10" t="str">
        <f t="shared" si="0"/>
        <v>Dec</v>
      </c>
      <c r="G18" s="11">
        <f t="shared" si="1"/>
        <v>441225.2900000001</v>
      </c>
      <c r="H18" s="11">
        <f t="shared" si="2"/>
        <v>456773</v>
      </c>
      <c r="I18" s="10" t="str">
        <f t="shared" si="3"/>
        <v/>
      </c>
      <c r="K18" s="12" t="str">
        <f t="shared" si="4"/>
        <v>Dec</v>
      </c>
      <c r="L18" s="13">
        <f t="shared" si="5"/>
        <v>-3.4038154619471607E-2</v>
      </c>
    </row>
    <row r="20" spans="2:16" ht="15" thickBot="1" x14ac:dyDescent="0.35"/>
    <row r="21" spans="2:16" ht="15" thickBot="1" x14ac:dyDescent="0.35">
      <c r="F21">
        <v>1</v>
      </c>
      <c r="G21" s="11">
        <f>LARGE($G$7:$G$18,1)</f>
        <v>485766.24999999977</v>
      </c>
      <c r="H21" t="s">
        <v>36</v>
      </c>
    </row>
    <row r="22" spans="2:16" ht="15" thickBot="1" x14ac:dyDescent="0.35">
      <c r="F22">
        <v>2</v>
      </c>
      <c r="G22" s="11">
        <f>LARGE($G$7:$G$18,2)</f>
        <v>480720.64000000001</v>
      </c>
      <c r="H22" t="s">
        <v>37</v>
      </c>
    </row>
    <row r="23" spans="2:16" ht="15" thickBot="1" x14ac:dyDescent="0.35"/>
    <row r="24" spans="2:16" ht="15" thickBot="1" x14ac:dyDescent="0.35"/>
    <row r="25" spans="2:16" ht="15" thickBot="1" x14ac:dyDescent="0.35"/>
    <row r="26" spans="2:16" ht="15" thickBot="1" x14ac:dyDescent="0.35"/>
    <row r="27" spans="2:16" ht="15" thickBot="1" x14ac:dyDescent="0.35"/>
    <row r="28" spans="2:16" ht="15" thickBot="1" x14ac:dyDescent="0.35"/>
    <row r="29" spans="2:16" ht="15" thickBot="1" x14ac:dyDescent="0.35"/>
    <row r="31" spans="2:16" x14ac:dyDescent="0.3">
      <c r="N31" s="20" t="s">
        <v>53</v>
      </c>
      <c r="O31" s="12" t="s">
        <v>0</v>
      </c>
      <c r="P31" s="18" t="s">
        <v>39</v>
      </c>
    </row>
    <row r="32" spans="2:16" x14ac:dyDescent="0.3">
      <c r="B32" s="20" t="s">
        <v>40</v>
      </c>
      <c r="C32" s="12" t="s">
        <v>0</v>
      </c>
      <c r="D32" s="18" t="s">
        <v>39</v>
      </c>
      <c r="G32" s="20" t="s">
        <v>43</v>
      </c>
      <c r="H32" s="12" t="s">
        <v>0</v>
      </c>
      <c r="I32" s="18" t="s">
        <v>39</v>
      </c>
      <c r="N32" s="12" t="s">
        <v>54</v>
      </c>
      <c r="O32" s="14">
        <v>765868.27999999898</v>
      </c>
      <c r="P32" s="21"/>
    </row>
    <row r="33" spans="2:17" x14ac:dyDescent="0.3">
      <c r="B33" s="12" t="s">
        <v>41</v>
      </c>
      <c r="C33" s="14">
        <v>3894278.1300000134</v>
      </c>
      <c r="D33" s="21">
        <v>0.7149649995008911</v>
      </c>
      <c r="G33" s="12" t="s">
        <v>44</v>
      </c>
      <c r="H33" s="14">
        <v>1336248.3099999984</v>
      </c>
      <c r="I33" s="21"/>
      <c r="N33" s="12" t="s">
        <v>55</v>
      </c>
      <c r="O33" s="14">
        <v>789470.8800000028</v>
      </c>
      <c r="P33" s="21">
        <v>3.0818093158269787E-2</v>
      </c>
    </row>
    <row r="34" spans="2:17" x14ac:dyDescent="0.3">
      <c r="B34" s="12" t="s">
        <v>42</v>
      </c>
      <c r="C34" s="14">
        <v>1552531.3400000015</v>
      </c>
      <c r="D34" s="21">
        <v>0.2850350004991079</v>
      </c>
      <c r="G34" s="12" t="s">
        <v>45</v>
      </c>
      <c r="H34" s="14">
        <v>1384874.5400000024</v>
      </c>
      <c r="I34" s="21">
        <v>3.6390115247370451E-2</v>
      </c>
      <c r="N34" s="12" t="s">
        <v>56</v>
      </c>
      <c r="O34" s="14">
        <v>772166.82999999914</v>
      </c>
      <c r="P34" s="21">
        <v>-2.1918541187996184E-2</v>
      </c>
    </row>
    <row r="35" spans="2:17" x14ac:dyDescent="0.3">
      <c r="G35" s="12" t="s">
        <v>46</v>
      </c>
      <c r="H35" s="14">
        <v>1362939.5400000014</v>
      </c>
      <c r="I35" s="21">
        <v>-1.5838979897775357E-2</v>
      </c>
      <c r="N35" s="12" t="s">
        <v>57</v>
      </c>
      <c r="O35" s="14">
        <v>774303.62999999756</v>
      </c>
      <c r="P35" s="21">
        <v>2.7672776361015393E-3</v>
      </c>
    </row>
    <row r="36" spans="2:17" x14ac:dyDescent="0.3">
      <c r="G36" s="12" t="s">
        <v>47</v>
      </c>
      <c r="H36" s="14">
        <v>1362747.0800000008</v>
      </c>
      <c r="I36" s="21">
        <v>-1.4120949194904202E-4</v>
      </c>
      <c r="N36" s="12" t="s">
        <v>58</v>
      </c>
      <c r="O36" s="14">
        <v>795985.00999999966</v>
      </c>
      <c r="P36" s="21">
        <v>2.8001134387039057E-2</v>
      </c>
    </row>
    <row r="37" spans="2:17" ht="15" thickBot="1" x14ac:dyDescent="0.35">
      <c r="N37" s="12" t="s">
        <v>59</v>
      </c>
      <c r="O37" s="14">
        <v>762351.78000000084</v>
      </c>
      <c r="P37" s="21">
        <v>-4.225359721284052E-2</v>
      </c>
    </row>
    <row r="38" spans="2:17" ht="15" thickBot="1" x14ac:dyDescent="0.35">
      <c r="G38" s="26" t="s">
        <v>48</v>
      </c>
      <c r="H38" s="26" t="s">
        <v>49</v>
      </c>
      <c r="I38" s="26" t="s">
        <v>50</v>
      </c>
      <c r="J38" s="26" t="s">
        <v>51</v>
      </c>
      <c r="N38" s="12" t="s">
        <v>60</v>
      </c>
      <c r="O38" s="14">
        <v>786663.06000000041</v>
      </c>
      <c r="P38" s="21">
        <v>3.1889844869253843E-2</v>
      </c>
    </row>
    <row r="39" spans="2:17" ht="15" thickBot="1" x14ac:dyDescent="0.35">
      <c r="G39" s="26" t="str">
        <f>G33</f>
        <v>Q-1</v>
      </c>
      <c r="H39" s="27">
        <f>H33</f>
        <v>1336248.3099999984</v>
      </c>
      <c r="I39" s="27" t="str">
        <f>IF(H39&gt;J39,H39,"")</f>
        <v/>
      </c>
      <c r="J39" s="27">
        <f>AVERAGE($H$39:$H$42)</f>
        <v>1361702.3675000006</v>
      </c>
    </row>
    <row r="40" spans="2:17" ht="15" thickBot="1" x14ac:dyDescent="0.35">
      <c r="G40" s="26" t="str">
        <f t="shared" ref="G40:H42" si="6">G34</f>
        <v>Q-2</v>
      </c>
      <c r="H40" s="27">
        <f t="shared" si="6"/>
        <v>1384874.5400000024</v>
      </c>
      <c r="I40" s="27">
        <f>IF(H40&gt;J40,H40,"")</f>
        <v>1384874.5400000024</v>
      </c>
      <c r="J40" s="27">
        <f>AVERAGE($H$39:$H$42)</f>
        <v>1361702.3675000006</v>
      </c>
    </row>
    <row r="41" spans="2:17" ht="15" thickBot="1" x14ac:dyDescent="0.35">
      <c r="G41" s="26" t="str">
        <f t="shared" si="6"/>
        <v>Q-3</v>
      </c>
      <c r="H41" s="27">
        <f t="shared" si="6"/>
        <v>1362939.5400000014</v>
      </c>
      <c r="I41" s="27">
        <f>IF(H41&gt;J41,H41,"")</f>
        <v>1362939.5400000014</v>
      </c>
      <c r="J41" s="27">
        <f>AVERAGE($H$39:$H$42)</f>
        <v>1361702.3675000006</v>
      </c>
      <c r="N41" s="26" t="str">
        <f t="shared" ref="N41:O48" si="7">N31</f>
        <v>Weekday</v>
      </c>
      <c r="O41" s="26" t="str">
        <f t="shared" si="7"/>
        <v>Total Revenue</v>
      </c>
      <c r="P41" s="26" t="s">
        <v>50</v>
      </c>
      <c r="Q41" s="26" t="s">
        <v>51</v>
      </c>
    </row>
    <row r="42" spans="2:17" ht="15" thickBot="1" x14ac:dyDescent="0.35">
      <c r="G42" s="26" t="str">
        <f t="shared" si="6"/>
        <v>Q-4</v>
      </c>
      <c r="H42" s="27">
        <f t="shared" si="6"/>
        <v>1362747.0800000008</v>
      </c>
      <c r="I42" s="27">
        <f>IF(H42&gt;J42,H42,"")</f>
        <v>1362747.0800000008</v>
      </c>
      <c r="J42" s="27">
        <f>AVERAGE($H$39:$H$42)</f>
        <v>1361702.3675000006</v>
      </c>
      <c r="N42" s="26" t="str">
        <f t="shared" si="7"/>
        <v>Sun</v>
      </c>
      <c r="O42" s="28">
        <f t="shared" si="7"/>
        <v>765868.27999999898</v>
      </c>
      <c r="P42" s="28" t="str">
        <f>IF(O42&gt;Q42,O42,"")</f>
        <v/>
      </c>
      <c r="Q42" s="28">
        <f>AVERAGE($O$42:$O$48)</f>
        <v>778115.63857142848</v>
      </c>
    </row>
    <row r="43" spans="2:17" ht="15" thickBot="1" x14ac:dyDescent="0.35">
      <c r="N43" s="26" t="str">
        <f t="shared" si="7"/>
        <v>Mon</v>
      </c>
      <c r="O43" s="28">
        <f t="shared" si="7"/>
        <v>789470.8800000028</v>
      </c>
      <c r="P43" s="28">
        <f t="shared" ref="P43:P48" si="8">IF(O43&gt;Q43,O43,"")</f>
        <v>789470.8800000028</v>
      </c>
      <c r="Q43" s="28">
        <f t="shared" ref="Q43:Q48" si="9">AVERAGE($O$42:$O$48)</f>
        <v>778115.63857142848</v>
      </c>
    </row>
    <row r="44" spans="2:17" ht="15" thickBot="1" x14ac:dyDescent="0.35">
      <c r="N44" s="26" t="str">
        <f t="shared" si="7"/>
        <v>Tue</v>
      </c>
      <c r="O44" s="28">
        <f t="shared" si="7"/>
        <v>772166.82999999914</v>
      </c>
      <c r="P44" s="28" t="str">
        <f t="shared" si="8"/>
        <v/>
      </c>
      <c r="Q44" s="28">
        <f t="shared" si="9"/>
        <v>778115.63857142848</v>
      </c>
    </row>
    <row r="45" spans="2:17" ht="15" thickBot="1" x14ac:dyDescent="0.35">
      <c r="G45" t="s">
        <v>52</v>
      </c>
      <c r="N45" s="26" t="str">
        <f t="shared" si="7"/>
        <v>Wed</v>
      </c>
      <c r="O45" s="28">
        <f t="shared" si="7"/>
        <v>774303.62999999756</v>
      </c>
      <c r="P45" s="28" t="str">
        <f t="shared" si="8"/>
        <v/>
      </c>
      <c r="Q45" s="28">
        <f t="shared" si="9"/>
        <v>778115.63857142848</v>
      </c>
    </row>
    <row r="46" spans="2:17" ht="15" thickBot="1" x14ac:dyDescent="0.35">
      <c r="G46" t="str">
        <f>_xlfn.TEXTJOIN(" ",,"The Line Indicates",TEXT(J39,"$#,#"),"Average Revenue")</f>
        <v>The Line Indicates $1,361,702 Average Revenue</v>
      </c>
      <c r="N46" s="26" t="str">
        <f t="shared" si="7"/>
        <v>Thu</v>
      </c>
      <c r="O46" s="28">
        <f t="shared" si="7"/>
        <v>795985.00999999966</v>
      </c>
      <c r="P46" s="28">
        <f t="shared" si="8"/>
        <v>795985.00999999966</v>
      </c>
      <c r="Q46" s="28">
        <f t="shared" si="9"/>
        <v>778115.63857142848</v>
      </c>
    </row>
    <row r="47" spans="2:17" ht="15" thickBot="1" x14ac:dyDescent="0.35">
      <c r="N47" s="26" t="str">
        <f t="shared" si="7"/>
        <v>Fri</v>
      </c>
      <c r="O47" s="28">
        <f t="shared" si="7"/>
        <v>762351.78000000084</v>
      </c>
      <c r="P47" s="28" t="str">
        <f t="shared" si="8"/>
        <v/>
      </c>
      <c r="Q47" s="28">
        <f t="shared" si="9"/>
        <v>778115.63857142848</v>
      </c>
    </row>
    <row r="48" spans="2:17" ht="15" thickBot="1" x14ac:dyDescent="0.35">
      <c r="N48" s="26" t="str">
        <f t="shared" si="7"/>
        <v>Sat</v>
      </c>
      <c r="O48" s="28">
        <f t="shared" si="7"/>
        <v>786663.06000000041</v>
      </c>
      <c r="P48" s="28">
        <f t="shared" si="8"/>
        <v>786663.06000000041</v>
      </c>
      <c r="Q48" s="28">
        <f t="shared" si="9"/>
        <v>778115.63857142848</v>
      </c>
    </row>
    <row r="50" spans="14:14" x14ac:dyDescent="0.3">
      <c r="N50" t="s">
        <v>52</v>
      </c>
    </row>
    <row r="51" spans="14:14" x14ac:dyDescent="0.3">
      <c r="N51" t="str">
        <f>_xlfn.TEXTJOIN(" ",,"The Line Indicates",TEXT(Q44,"$#,#"),"Average Revenue")</f>
        <v>The Line Indicates $778,116 Average Revenue</v>
      </c>
    </row>
    <row r="61" spans="14:14" ht="15" thickBot="1" x14ac:dyDescent="0.35"/>
    <row r="62" spans="14:14" ht="15" thickBot="1" x14ac:dyDescent="0.35"/>
    <row r="63" spans="14:14" ht="15" thickBot="1" x14ac:dyDescent="0.35"/>
    <row r="64" spans="14:14" ht="15" thickBot="1" x14ac:dyDescent="0.35"/>
    <row r="65" ht="15" thickBot="1" x14ac:dyDescent="0.35"/>
    <row r="66" ht="15" thickBot="1" x14ac:dyDescent="0.35"/>
    <row r="67" ht="15" thickBot="1" x14ac:dyDescent="0.35"/>
    <row r="68" ht="15" thickBot="1" x14ac:dyDescent="0.35"/>
    <row r="69" ht="15" thickBot="1" x14ac:dyDescent="0.35"/>
    <row r="70" ht="15" thickBot="1" x14ac:dyDescent="0.35"/>
    <row r="71" ht="15" thickBot="1" x14ac:dyDescent="0.35"/>
    <row r="72" ht="15" thickBot="1" x14ac:dyDescent="0.35"/>
    <row r="73" ht="15" thickBot="1" x14ac:dyDescent="0.35"/>
    <row r="74" ht="15" thickBot="1" x14ac:dyDescent="0.35"/>
    <row r="75" ht="15" thickBot="1" x14ac:dyDescent="0.35"/>
    <row r="76" ht="15" thickBot="1" x14ac:dyDescent="0.35"/>
    <row r="77" ht="15" thickBot="1" x14ac:dyDescent="0.35"/>
    <row r="78" ht="15" thickBot="1" x14ac:dyDescent="0.35"/>
    <row r="79" ht="15" thickBot="1" x14ac:dyDescent="0.35"/>
    <row r="80" ht="15" thickBot="1" x14ac:dyDescent="0.35"/>
    <row r="81" ht="15" thickBot="1" x14ac:dyDescent="0.35"/>
    <row r="82" ht="15" thickBot="1" x14ac:dyDescent="0.35"/>
    <row r="83" ht="15" thickBot="1" x14ac:dyDescent="0.35"/>
    <row r="84" ht="15" thickBot="1" x14ac:dyDescent="0.35"/>
    <row r="85" ht="15" thickBot="1" x14ac:dyDescent="0.35"/>
    <row r="86" ht="15" thickBot="1" x14ac:dyDescent="0.35"/>
    <row r="87" ht="15" thickBot="1" x14ac:dyDescent="0.35"/>
    <row r="88" ht="15" thickBot="1" x14ac:dyDescent="0.35"/>
    <row r="89" ht="15" thickBot="1" x14ac:dyDescent="0.35"/>
    <row r="90" ht="15" thickBot="1" x14ac:dyDescent="0.35"/>
    <row r="91" ht="15" thickBot="1" x14ac:dyDescent="0.35"/>
    <row r="92" ht="15" thickBot="1" x14ac:dyDescent="0.35"/>
    <row r="93" ht="15" thickBot="1" x14ac:dyDescent="0.35"/>
    <row r="94" ht="15" thickBot="1" x14ac:dyDescent="0.35"/>
    <row r="95" ht="15" thickBot="1" x14ac:dyDescent="0.35"/>
    <row r="96" ht="15" thickBot="1" x14ac:dyDescent="0.35"/>
    <row r="97" ht="15" thickBot="1" x14ac:dyDescent="0.35"/>
    <row r="98" ht="15" thickBot="1" x14ac:dyDescent="0.35"/>
    <row r="99" ht="15" thickBot="1" x14ac:dyDescent="0.35"/>
    <row r="100" ht="15" thickBot="1" x14ac:dyDescent="0.35"/>
    <row r="101" ht="15" thickBot="1" x14ac:dyDescent="0.35"/>
    <row r="102" ht="15" thickBot="1" x14ac:dyDescent="0.35"/>
    <row r="103" ht="15" thickBot="1" x14ac:dyDescent="0.35"/>
    <row r="104" ht="15" thickBot="1" x14ac:dyDescent="0.35"/>
    <row r="105" ht="15" thickBot="1" x14ac:dyDescent="0.35"/>
    <row r="106" ht="15" thickBot="1" x14ac:dyDescent="0.35"/>
    <row r="107" ht="15" thickBot="1" x14ac:dyDescent="0.35"/>
    <row r="108" ht="15" thickBot="1" x14ac:dyDescent="0.35"/>
    <row r="109" ht="15" thickBot="1" x14ac:dyDescent="0.35"/>
    <row r="110" ht="15" thickBot="1" x14ac:dyDescent="0.35"/>
    <row r="111" ht="15" thickBot="1" x14ac:dyDescent="0.35"/>
    <row r="112" ht="15" thickBot="1" x14ac:dyDescent="0.35"/>
    <row r="113" ht="15" thickBot="1" x14ac:dyDescent="0.35"/>
    <row r="114" ht="15" thickBot="1" x14ac:dyDescent="0.35"/>
    <row r="115" ht="15" thickBot="1" x14ac:dyDescent="0.35"/>
    <row r="116" ht="15" thickBot="1" x14ac:dyDescent="0.35"/>
    <row r="117" ht="15" thickBot="1" x14ac:dyDescent="0.35"/>
    <row r="118" ht="15" thickBot="1" x14ac:dyDescent="0.35"/>
    <row r="119" ht="15" thickBot="1" x14ac:dyDescent="0.35"/>
    <row r="120" ht="15" thickBot="1" x14ac:dyDescent="0.35"/>
    <row r="121" ht="15" thickBot="1" x14ac:dyDescent="0.35"/>
    <row r="122" ht="15" thickBot="1" x14ac:dyDescent="0.35"/>
    <row r="123" ht="15" thickBot="1" x14ac:dyDescent="0.35"/>
    <row r="124" ht="15" thickBot="1" x14ac:dyDescent="0.35"/>
    <row r="125" ht="15" thickBot="1" x14ac:dyDescent="0.35"/>
    <row r="126" ht="15" thickBot="1" x14ac:dyDescent="0.35"/>
  </sheetData>
  <pageMargins left="0.7" right="0.7" top="0.75" bottom="0.75" header="0.3" footer="0.3"/>
  <pageSetup orientation="portrait"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E6F6E-3CAE-4450-860A-500F22C2F1FB}">
  <sheetPr codeName="Sheet6"/>
  <dimension ref="C6:P41"/>
  <sheetViews>
    <sheetView showGridLines="0" workbookViewId="0">
      <selection activeCell="D6" sqref="D6"/>
    </sheetView>
  </sheetViews>
  <sheetFormatPr defaultRowHeight="14.4" x14ac:dyDescent="0.3"/>
  <cols>
    <col min="7" max="16" width="1.77734375" customWidth="1"/>
  </cols>
  <sheetData>
    <row r="6" spans="3:16" x14ac:dyDescent="0.3">
      <c r="C6" s="12" t="str">
        <f>PivotTable_02!B33</f>
        <v>weekday</v>
      </c>
      <c r="D6" s="14">
        <f>PivotTable_02!C33</f>
        <v>3894278.1300000134</v>
      </c>
      <c r="E6" s="25">
        <f>PivotTable_02!D33</f>
        <v>0.7149649995008911</v>
      </c>
      <c r="F6" s="24"/>
    </row>
    <row r="7" spans="3:16" x14ac:dyDescent="0.3">
      <c r="C7" s="12" t="str">
        <f>PivotTable_02!B34</f>
        <v>weekend</v>
      </c>
      <c r="D7" s="14">
        <f>PivotTable_02!C34</f>
        <v>1552531.3400000015</v>
      </c>
      <c r="E7" s="25">
        <f>PivotTable_02!D34</f>
        <v>0.2850350004991079</v>
      </c>
      <c r="F7" s="24"/>
    </row>
    <row r="13" spans="3:16" ht="15" thickBot="1" x14ac:dyDescent="0.35"/>
    <row r="14" spans="3:16" ht="10.050000000000001" customHeight="1" thickBot="1" x14ac:dyDescent="0.35">
      <c r="G14" s="22">
        <f t="shared" ref="G14:G21" si="0">G15+10</f>
        <v>91</v>
      </c>
      <c r="H14" s="22">
        <f t="shared" ref="H14:H21" si="1">H15+10</f>
        <v>92</v>
      </c>
      <c r="I14" s="22">
        <f t="shared" ref="I14:I21" si="2">I15+10</f>
        <v>93</v>
      </c>
      <c r="J14" s="22">
        <f t="shared" ref="J14:J21" si="3">J15+10</f>
        <v>94</v>
      </c>
      <c r="K14" s="22">
        <f t="shared" ref="K14:K21" si="4">K15+10</f>
        <v>95</v>
      </c>
      <c r="L14" s="22">
        <f t="shared" ref="L14:L21" si="5">L15+10</f>
        <v>96</v>
      </c>
      <c r="M14" s="22">
        <f t="shared" ref="M14:M21" si="6">M15+10</f>
        <v>97</v>
      </c>
      <c r="N14" s="22">
        <f t="shared" ref="N14:N21" si="7">N15+10</f>
        <v>98</v>
      </c>
      <c r="O14" s="22">
        <f t="shared" ref="O14:O21" si="8">O15+10</f>
        <v>99</v>
      </c>
      <c r="P14" s="22">
        <f t="shared" ref="P14:P21" si="9">P15+10</f>
        <v>100</v>
      </c>
    </row>
    <row r="15" spans="3:16" ht="10.050000000000001" customHeight="1" thickBot="1" x14ac:dyDescent="0.35">
      <c r="G15" s="22">
        <f t="shared" si="0"/>
        <v>81</v>
      </c>
      <c r="H15" s="22">
        <f t="shared" si="1"/>
        <v>82</v>
      </c>
      <c r="I15" s="22">
        <f t="shared" si="2"/>
        <v>83</v>
      </c>
      <c r="J15" s="22">
        <f t="shared" si="3"/>
        <v>84</v>
      </c>
      <c r="K15" s="22">
        <f t="shared" si="4"/>
        <v>85</v>
      </c>
      <c r="L15" s="22">
        <f t="shared" si="5"/>
        <v>86</v>
      </c>
      <c r="M15" s="22">
        <f t="shared" si="6"/>
        <v>87</v>
      </c>
      <c r="N15" s="22">
        <f t="shared" si="7"/>
        <v>88</v>
      </c>
      <c r="O15" s="22">
        <f t="shared" si="8"/>
        <v>89</v>
      </c>
      <c r="P15" s="22">
        <f t="shared" si="9"/>
        <v>90</v>
      </c>
    </row>
    <row r="16" spans="3:16" ht="10.050000000000001" customHeight="1" thickBot="1" x14ac:dyDescent="0.35">
      <c r="G16" s="22">
        <f t="shared" si="0"/>
        <v>71</v>
      </c>
      <c r="H16" s="22">
        <f t="shared" si="1"/>
        <v>72</v>
      </c>
      <c r="I16" s="22">
        <f t="shared" si="2"/>
        <v>73</v>
      </c>
      <c r="J16" s="22">
        <f t="shared" si="3"/>
        <v>74</v>
      </c>
      <c r="K16" s="22">
        <f t="shared" si="4"/>
        <v>75</v>
      </c>
      <c r="L16" s="22">
        <f t="shared" si="5"/>
        <v>76</v>
      </c>
      <c r="M16" s="22">
        <f t="shared" si="6"/>
        <v>77</v>
      </c>
      <c r="N16" s="22">
        <f t="shared" si="7"/>
        <v>78</v>
      </c>
      <c r="O16" s="22">
        <f t="shared" si="8"/>
        <v>79</v>
      </c>
      <c r="P16" s="22">
        <f t="shared" si="9"/>
        <v>80</v>
      </c>
    </row>
    <row r="17" spans="7:16" ht="10.050000000000001" customHeight="1" thickBot="1" x14ac:dyDescent="0.35">
      <c r="G17" s="22">
        <f t="shared" si="0"/>
        <v>61</v>
      </c>
      <c r="H17" s="22">
        <f t="shared" si="1"/>
        <v>62</v>
      </c>
      <c r="I17" s="22">
        <f t="shared" si="2"/>
        <v>63</v>
      </c>
      <c r="J17" s="22">
        <f t="shared" si="3"/>
        <v>64</v>
      </c>
      <c r="K17" s="22">
        <f t="shared" si="4"/>
        <v>65</v>
      </c>
      <c r="L17" s="22">
        <f t="shared" si="5"/>
        <v>66</v>
      </c>
      <c r="M17" s="22">
        <f t="shared" si="6"/>
        <v>67</v>
      </c>
      <c r="N17" s="22">
        <f t="shared" si="7"/>
        <v>68</v>
      </c>
      <c r="O17" s="22">
        <f t="shared" si="8"/>
        <v>69</v>
      </c>
      <c r="P17" s="22">
        <f t="shared" si="9"/>
        <v>70</v>
      </c>
    </row>
    <row r="18" spans="7:16" ht="10.050000000000001" customHeight="1" thickBot="1" x14ac:dyDescent="0.35">
      <c r="G18" s="22">
        <f t="shared" si="0"/>
        <v>51</v>
      </c>
      <c r="H18" s="22">
        <f t="shared" si="1"/>
        <v>52</v>
      </c>
      <c r="I18" s="22">
        <f t="shared" si="2"/>
        <v>53</v>
      </c>
      <c r="J18" s="22">
        <f t="shared" si="3"/>
        <v>54</v>
      </c>
      <c r="K18" s="22">
        <f t="shared" si="4"/>
        <v>55</v>
      </c>
      <c r="L18" s="22">
        <f t="shared" si="5"/>
        <v>56</v>
      </c>
      <c r="M18" s="22">
        <f t="shared" si="6"/>
        <v>57</v>
      </c>
      <c r="N18" s="22">
        <f t="shared" si="7"/>
        <v>58</v>
      </c>
      <c r="O18" s="22">
        <f t="shared" si="8"/>
        <v>59</v>
      </c>
      <c r="P18" s="22">
        <f t="shared" si="9"/>
        <v>60</v>
      </c>
    </row>
    <row r="19" spans="7:16" ht="10.050000000000001" customHeight="1" thickBot="1" x14ac:dyDescent="0.35">
      <c r="G19" s="22">
        <f t="shared" si="0"/>
        <v>41</v>
      </c>
      <c r="H19" s="22">
        <f t="shared" si="1"/>
        <v>42</v>
      </c>
      <c r="I19" s="22">
        <f t="shared" si="2"/>
        <v>43</v>
      </c>
      <c r="J19" s="22">
        <f t="shared" si="3"/>
        <v>44</v>
      </c>
      <c r="K19" s="22">
        <f t="shared" si="4"/>
        <v>45</v>
      </c>
      <c r="L19" s="22">
        <f t="shared" si="5"/>
        <v>46</v>
      </c>
      <c r="M19" s="22">
        <f t="shared" si="6"/>
        <v>47</v>
      </c>
      <c r="N19" s="22">
        <f t="shared" si="7"/>
        <v>48</v>
      </c>
      <c r="O19" s="22">
        <f t="shared" si="8"/>
        <v>49</v>
      </c>
      <c r="P19" s="22">
        <f t="shared" si="9"/>
        <v>50</v>
      </c>
    </row>
    <row r="20" spans="7:16" ht="10.050000000000001" customHeight="1" thickBot="1" x14ac:dyDescent="0.35">
      <c r="G20" s="22">
        <f t="shared" si="0"/>
        <v>31</v>
      </c>
      <c r="H20" s="22">
        <f t="shared" si="1"/>
        <v>32</v>
      </c>
      <c r="I20" s="22">
        <f t="shared" si="2"/>
        <v>33</v>
      </c>
      <c r="J20" s="22">
        <f t="shared" si="3"/>
        <v>34</v>
      </c>
      <c r="K20" s="22">
        <f t="shared" si="4"/>
        <v>35</v>
      </c>
      <c r="L20" s="22">
        <f t="shared" si="5"/>
        <v>36</v>
      </c>
      <c r="M20" s="22">
        <f t="shared" si="6"/>
        <v>37</v>
      </c>
      <c r="N20" s="22">
        <f t="shared" si="7"/>
        <v>38</v>
      </c>
      <c r="O20" s="22">
        <f t="shared" si="8"/>
        <v>39</v>
      </c>
      <c r="P20" s="22">
        <f t="shared" si="9"/>
        <v>40</v>
      </c>
    </row>
    <row r="21" spans="7:16" ht="10.050000000000001" customHeight="1" thickBot="1" x14ac:dyDescent="0.35">
      <c r="G21" s="22">
        <f t="shared" si="0"/>
        <v>21</v>
      </c>
      <c r="H21" s="22">
        <f t="shared" si="1"/>
        <v>22</v>
      </c>
      <c r="I21" s="22">
        <f t="shared" si="2"/>
        <v>23</v>
      </c>
      <c r="J21" s="22">
        <f t="shared" si="3"/>
        <v>24</v>
      </c>
      <c r="K21" s="22">
        <f t="shared" si="4"/>
        <v>25</v>
      </c>
      <c r="L21" s="22">
        <f t="shared" si="5"/>
        <v>26</v>
      </c>
      <c r="M21" s="22">
        <f t="shared" si="6"/>
        <v>27</v>
      </c>
      <c r="N21" s="22">
        <f t="shared" si="7"/>
        <v>28</v>
      </c>
      <c r="O21" s="22">
        <f t="shared" si="8"/>
        <v>29</v>
      </c>
      <c r="P21" s="22">
        <f t="shared" si="9"/>
        <v>30</v>
      </c>
    </row>
    <row r="22" spans="7:16" ht="10.050000000000001" customHeight="1" thickBot="1" x14ac:dyDescent="0.35">
      <c r="G22" s="22">
        <f>G23+10</f>
        <v>11</v>
      </c>
      <c r="H22" s="22">
        <f t="shared" ref="H22:P22" si="10">H23+10</f>
        <v>12</v>
      </c>
      <c r="I22" s="22">
        <f t="shared" si="10"/>
        <v>13</v>
      </c>
      <c r="J22" s="22">
        <f t="shared" si="10"/>
        <v>14</v>
      </c>
      <c r="K22" s="22">
        <f t="shared" si="10"/>
        <v>15</v>
      </c>
      <c r="L22" s="22">
        <f t="shared" si="10"/>
        <v>16</v>
      </c>
      <c r="M22" s="22">
        <f t="shared" si="10"/>
        <v>17</v>
      </c>
      <c r="N22" s="22">
        <f t="shared" si="10"/>
        <v>18</v>
      </c>
      <c r="O22" s="22">
        <f t="shared" si="10"/>
        <v>19</v>
      </c>
      <c r="P22" s="22">
        <f t="shared" si="10"/>
        <v>20</v>
      </c>
    </row>
    <row r="23" spans="7:16" ht="10.050000000000001" customHeight="1" thickBot="1" x14ac:dyDescent="0.35">
      <c r="G23" s="22">
        <v>1</v>
      </c>
      <c r="H23" s="22">
        <f>G23+1</f>
        <v>2</v>
      </c>
      <c r="I23" s="22">
        <f t="shared" ref="I23:P23" si="11">H23+1</f>
        <v>3</v>
      </c>
      <c r="J23" s="22">
        <f t="shared" si="11"/>
        <v>4</v>
      </c>
      <c r="K23" s="22">
        <f t="shared" si="11"/>
        <v>5</v>
      </c>
      <c r="L23" s="22">
        <f t="shared" si="11"/>
        <v>6</v>
      </c>
      <c r="M23" s="22">
        <f t="shared" si="11"/>
        <v>7</v>
      </c>
      <c r="N23" s="22">
        <f t="shared" si="11"/>
        <v>8</v>
      </c>
      <c r="O23" s="22">
        <f t="shared" si="11"/>
        <v>9</v>
      </c>
      <c r="P23" s="22">
        <f t="shared" si="11"/>
        <v>10</v>
      </c>
    </row>
    <row r="31" spans="7:16" ht="15" thickBot="1" x14ac:dyDescent="0.35"/>
    <row r="32" spans="7:16" ht="10.050000000000001" customHeight="1" thickBot="1" x14ac:dyDescent="0.35">
      <c r="G32" s="23">
        <f t="shared" ref="G32:G39" si="12">G33+10</f>
        <v>91</v>
      </c>
      <c r="H32" s="23">
        <f t="shared" ref="H32:H40" si="13">H33+10</f>
        <v>92</v>
      </c>
      <c r="I32" s="23">
        <f t="shared" ref="I32:I40" si="14">I33+10</f>
        <v>93</v>
      </c>
      <c r="J32" s="23">
        <f t="shared" ref="J32:J40" si="15">J33+10</f>
        <v>94</v>
      </c>
      <c r="K32" s="23">
        <f t="shared" ref="K32:K40" si="16">K33+10</f>
        <v>95</v>
      </c>
      <c r="L32" s="23">
        <f t="shared" ref="L32:L40" si="17">L33+10</f>
        <v>96</v>
      </c>
      <c r="M32" s="23">
        <f t="shared" ref="M32:M40" si="18">M33+10</f>
        <v>97</v>
      </c>
      <c r="N32" s="23">
        <f t="shared" ref="N32:N40" si="19">N33+10</f>
        <v>98</v>
      </c>
      <c r="O32" s="23">
        <f t="shared" ref="O32:O40" si="20">O33+10</f>
        <v>99</v>
      </c>
      <c r="P32" s="23">
        <f t="shared" ref="P32:P40" si="21">P33+10</f>
        <v>100</v>
      </c>
    </row>
    <row r="33" spans="7:16" ht="10.050000000000001" customHeight="1" thickBot="1" x14ac:dyDescent="0.35">
      <c r="G33" s="23">
        <f t="shared" si="12"/>
        <v>81</v>
      </c>
      <c r="H33" s="23">
        <f t="shared" si="13"/>
        <v>82</v>
      </c>
      <c r="I33" s="23">
        <f t="shared" si="14"/>
        <v>83</v>
      </c>
      <c r="J33" s="23">
        <f t="shared" si="15"/>
        <v>84</v>
      </c>
      <c r="K33" s="23">
        <f t="shared" si="16"/>
        <v>85</v>
      </c>
      <c r="L33" s="23">
        <f t="shared" si="17"/>
        <v>86</v>
      </c>
      <c r="M33" s="23">
        <f t="shared" si="18"/>
        <v>87</v>
      </c>
      <c r="N33" s="23">
        <f t="shared" si="19"/>
        <v>88</v>
      </c>
      <c r="O33" s="23">
        <f t="shared" si="20"/>
        <v>89</v>
      </c>
      <c r="P33" s="23">
        <f t="shared" si="21"/>
        <v>90</v>
      </c>
    </row>
    <row r="34" spans="7:16" ht="10.050000000000001" customHeight="1" thickBot="1" x14ac:dyDescent="0.35">
      <c r="G34" s="23">
        <f t="shared" si="12"/>
        <v>71</v>
      </c>
      <c r="H34" s="23">
        <f t="shared" si="13"/>
        <v>72</v>
      </c>
      <c r="I34" s="23">
        <f t="shared" si="14"/>
        <v>73</v>
      </c>
      <c r="J34" s="23">
        <f t="shared" si="15"/>
        <v>74</v>
      </c>
      <c r="K34" s="23">
        <f t="shared" si="16"/>
        <v>75</v>
      </c>
      <c r="L34" s="23">
        <f t="shared" si="17"/>
        <v>76</v>
      </c>
      <c r="M34" s="23">
        <f t="shared" si="18"/>
        <v>77</v>
      </c>
      <c r="N34" s="23">
        <f t="shared" si="19"/>
        <v>78</v>
      </c>
      <c r="O34" s="23">
        <f t="shared" si="20"/>
        <v>79</v>
      </c>
      <c r="P34" s="23">
        <f t="shared" si="21"/>
        <v>80</v>
      </c>
    </row>
    <row r="35" spans="7:16" ht="10.050000000000001" customHeight="1" thickBot="1" x14ac:dyDescent="0.35">
      <c r="G35" s="23">
        <f t="shared" si="12"/>
        <v>61</v>
      </c>
      <c r="H35" s="23">
        <f t="shared" si="13"/>
        <v>62</v>
      </c>
      <c r="I35" s="23">
        <f t="shared" si="14"/>
        <v>63</v>
      </c>
      <c r="J35" s="23">
        <f t="shared" si="15"/>
        <v>64</v>
      </c>
      <c r="K35" s="23">
        <f t="shared" si="16"/>
        <v>65</v>
      </c>
      <c r="L35" s="23">
        <f t="shared" si="17"/>
        <v>66</v>
      </c>
      <c r="M35" s="23">
        <f t="shared" si="18"/>
        <v>67</v>
      </c>
      <c r="N35" s="23">
        <f t="shared" si="19"/>
        <v>68</v>
      </c>
      <c r="O35" s="23">
        <f t="shared" si="20"/>
        <v>69</v>
      </c>
      <c r="P35" s="23">
        <f t="shared" si="21"/>
        <v>70</v>
      </c>
    </row>
    <row r="36" spans="7:16" ht="10.050000000000001" customHeight="1" thickBot="1" x14ac:dyDescent="0.35">
      <c r="G36" s="23">
        <f t="shared" si="12"/>
        <v>51</v>
      </c>
      <c r="H36" s="23">
        <f t="shared" si="13"/>
        <v>52</v>
      </c>
      <c r="I36" s="23">
        <f t="shared" si="14"/>
        <v>53</v>
      </c>
      <c r="J36" s="23">
        <f t="shared" si="15"/>
        <v>54</v>
      </c>
      <c r="K36" s="23">
        <f t="shared" si="16"/>
        <v>55</v>
      </c>
      <c r="L36" s="23">
        <f t="shared" si="17"/>
        <v>56</v>
      </c>
      <c r="M36" s="23">
        <f t="shared" si="18"/>
        <v>57</v>
      </c>
      <c r="N36" s="23">
        <f t="shared" si="19"/>
        <v>58</v>
      </c>
      <c r="O36" s="23">
        <f t="shared" si="20"/>
        <v>59</v>
      </c>
      <c r="P36" s="23">
        <f t="shared" si="21"/>
        <v>60</v>
      </c>
    </row>
    <row r="37" spans="7:16" ht="10.050000000000001" customHeight="1" thickBot="1" x14ac:dyDescent="0.35">
      <c r="G37" s="23">
        <f t="shared" si="12"/>
        <v>41</v>
      </c>
      <c r="H37" s="23">
        <f t="shared" si="13"/>
        <v>42</v>
      </c>
      <c r="I37" s="23">
        <f t="shared" si="14"/>
        <v>43</v>
      </c>
      <c r="J37" s="23">
        <f t="shared" si="15"/>
        <v>44</v>
      </c>
      <c r="K37" s="23">
        <f t="shared" si="16"/>
        <v>45</v>
      </c>
      <c r="L37" s="23">
        <f t="shared" si="17"/>
        <v>46</v>
      </c>
      <c r="M37" s="23">
        <f t="shared" si="18"/>
        <v>47</v>
      </c>
      <c r="N37" s="23">
        <f t="shared" si="19"/>
        <v>48</v>
      </c>
      <c r="O37" s="23">
        <f t="shared" si="20"/>
        <v>49</v>
      </c>
      <c r="P37" s="23">
        <f t="shared" si="21"/>
        <v>50</v>
      </c>
    </row>
    <row r="38" spans="7:16" ht="10.050000000000001" customHeight="1" thickBot="1" x14ac:dyDescent="0.35">
      <c r="G38" s="23">
        <f t="shared" si="12"/>
        <v>31</v>
      </c>
      <c r="H38" s="23">
        <f t="shared" si="13"/>
        <v>32</v>
      </c>
      <c r="I38" s="23">
        <f t="shared" si="14"/>
        <v>33</v>
      </c>
      <c r="J38" s="23">
        <f t="shared" si="15"/>
        <v>34</v>
      </c>
      <c r="K38" s="23">
        <f t="shared" si="16"/>
        <v>35</v>
      </c>
      <c r="L38" s="23">
        <f t="shared" si="17"/>
        <v>36</v>
      </c>
      <c r="M38" s="23">
        <f t="shared" si="18"/>
        <v>37</v>
      </c>
      <c r="N38" s="23">
        <f t="shared" si="19"/>
        <v>38</v>
      </c>
      <c r="O38" s="23">
        <f t="shared" si="20"/>
        <v>39</v>
      </c>
      <c r="P38" s="23">
        <f t="shared" si="21"/>
        <v>40</v>
      </c>
    </row>
    <row r="39" spans="7:16" ht="10.050000000000001" customHeight="1" thickBot="1" x14ac:dyDescent="0.35">
      <c r="G39" s="23">
        <f t="shared" si="12"/>
        <v>21</v>
      </c>
      <c r="H39" s="23">
        <f t="shared" si="13"/>
        <v>22</v>
      </c>
      <c r="I39" s="23">
        <f t="shared" si="14"/>
        <v>23</v>
      </c>
      <c r="J39" s="23">
        <f t="shared" si="15"/>
        <v>24</v>
      </c>
      <c r="K39" s="23">
        <f t="shared" si="16"/>
        <v>25</v>
      </c>
      <c r="L39" s="23">
        <f t="shared" si="17"/>
        <v>26</v>
      </c>
      <c r="M39" s="23">
        <f t="shared" si="18"/>
        <v>27</v>
      </c>
      <c r="N39" s="23">
        <f t="shared" si="19"/>
        <v>28</v>
      </c>
      <c r="O39" s="23">
        <f t="shared" si="20"/>
        <v>29</v>
      </c>
      <c r="P39" s="23">
        <f t="shared" si="21"/>
        <v>30</v>
      </c>
    </row>
    <row r="40" spans="7:16" ht="10.050000000000001" customHeight="1" thickBot="1" x14ac:dyDescent="0.35">
      <c r="G40" s="23">
        <f>G41+10</f>
        <v>11</v>
      </c>
      <c r="H40" s="23">
        <f t="shared" si="13"/>
        <v>12</v>
      </c>
      <c r="I40" s="23">
        <f t="shared" si="14"/>
        <v>13</v>
      </c>
      <c r="J40" s="23">
        <f t="shared" si="15"/>
        <v>14</v>
      </c>
      <c r="K40" s="23">
        <f t="shared" si="16"/>
        <v>15</v>
      </c>
      <c r="L40" s="23">
        <f t="shared" si="17"/>
        <v>16</v>
      </c>
      <c r="M40" s="23">
        <f t="shared" si="18"/>
        <v>17</v>
      </c>
      <c r="N40" s="23">
        <f t="shared" si="19"/>
        <v>18</v>
      </c>
      <c r="O40" s="23">
        <f t="shared" si="20"/>
        <v>19</v>
      </c>
      <c r="P40" s="23">
        <f t="shared" si="21"/>
        <v>20</v>
      </c>
    </row>
    <row r="41" spans="7:16" ht="10.050000000000001" customHeight="1" thickBot="1" x14ac:dyDescent="0.35">
      <c r="G41" s="23">
        <v>1</v>
      </c>
      <c r="H41" s="23">
        <f>G41+1</f>
        <v>2</v>
      </c>
      <c r="I41" s="23">
        <f t="shared" ref="I41:P41" si="22">H41+1</f>
        <v>3</v>
      </c>
      <c r="J41" s="23">
        <f t="shared" si="22"/>
        <v>4</v>
      </c>
      <c r="K41" s="23">
        <f t="shared" si="22"/>
        <v>5</v>
      </c>
      <c r="L41" s="23">
        <f t="shared" si="22"/>
        <v>6</v>
      </c>
      <c r="M41" s="23">
        <f t="shared" si="22"/>
        <v>7</v>
      </c>
      <c r="N41" s="23">
        <f t="shared" si="22"/>
        <v>8</v>
      </c>
      <c r="O41" s="23">
        <f t="shared" si="22"/>
        <v>9</v>
      </c>
      <c r="P41" s="23">
        <f t="shared" si="22"/>
        <v>10</v>
      </c>
    </row>
  </sheetData>
  <conditionalFormatting sqref="G14:P23">
    <cfRule type="cellIs" dxfId="9" priority="4" operator="lessThanOrEqual">
      <formula>$E$7*100</formula>
    </cfRule>
  </conditionalFormatting>
  <conditionalFormatting sqref="G32:P41">
    <cfRule type="cellIs" dxfId="8" priority="1" operator="lessThanOrEqual">
      <formula>$E$6*100</formula>
    </cfRule>
    <cfRule type="cellIs" dxfId="7" priority="3" operator="lessThanOrEqual">
      <formula>$E$7*100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4F4-8FD2-4455-B23A-EFBCDCD923C6}">
  <sheetPr codeName="Sheet7"/>
  <dimension ref="A1:A14"/>
  <sheetViews>
    <sheetView showGridLines="0" workbookViewId="0">
      <selection activeCell="A36" sqref="A36"/>
    </sheetView>
  </sheetViews>
  <sheetFormatPr defaultRowHeight="14.4" x14ac:dyDescent="0.3"/>
  <cols>
    <col min="1" max="16384" width="8.88671875" style="4"/>
  </cols>
  <sheetData>
    <row r="1" ht="9" customHeight="1" x14ac:dyDescent="0.3"/>
    <row r="2" hidden="1" x14ac:dyDescent="0.3"/>
    <row r="3" hidden="1" x14ac:dyDescent="0.3"/>
    <row r="4" hidden="1" x14ac:dyDescent="0.3"/>
    <row r="5" hidden="1" x14ac:dyDescent="0.3"/>
    <row r="6" hidden="1" x14ac:dyDescent="0.3"/>
    <row r="7" hidden="1" x14ac:dyDescent="0.3"/>
    <row r="8" ht="5.4" customHeight="1" x14ac:dyDescent="0.3"/>
    <row r="9" hidden="1" x14ac:dyDescent="0.3"/>
    <row r="10" hidden="1" x14ac:dyDescent="0.3"/>
    <row r="11" ht="9" hidden="1" customHeight="1" x14ac:dyDescent="0.3"/>
    <row r="12" hidden="1" x14ac:dyDescent="0.3"/>
    <row r="13" ht="4.2" hidden="1" customHeight="1" x14ac:dyDescent="0.3"/>
    <row r="14" hidden="1" x14ac:dyDescent="0.3"/>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9E32B-16DC-4C81-908C-6735EF7D260C}">
  <sheetPr codeName="Sheet8"/>
  <dimension ref="B7:X20"/>
  <sheetViews>
    <sheetView showGridLines="0" topLeftCell="C1" zoomScaleNormal="100" workbookViewId="0">
      <selection activeCell="U24" sqref="U24"/>
    </sheetView>
  </sheetViews>
  <sheetFormatPr defaultRowHeight="14.4" x14ac:dyDescent="0.3"/>
  <cols>
    <col min="2" max="2" width="13.109375" bestFit="1" customWidth="1"/>
    <col min="3" max="3" width="6.21875" bestFit="1" customWidth="1"/>
    <col min="4" max="4" width="12.109375" bestFit="1" customWidth="1"/>
    <col min="5" max="5" width="14.109375" bestFit="1" customWidth="1"/>
    <col min="6" max="6" width="11.6640625" bestFit="1" customWidth="1"/>
    <col min="7" max="7" width="11.77734375" bestFit="1" customWidth="1"/>
    <col min="8" max="8" width="9.88671875" bestFit="1" customWidth="1"/>
    <col min="9" max="9" width="12.21875" bestFit="1" customWidth="1"/>
    <col min="10" max="10" width="8.6640625" bestFit="1" customWidth="1"/>
    <col min="11" max="11" width="11" bestFit="1" customWidth="1"/>
    <col min="15" max="15" width="13.5546875" bestFit="1" customWidth="1"/>
    <col min="16" max="16" width="13.109375" bestFit="1" customWidth="1"/>
    <col min="17" max="22" width="11" bestFit="1" customWidth="1"/>
    <col min="23" max="23" width="10.77734375" bestFit="1" customWidth="1"/>
    <col min="24" max="24" width="13.109375" bestFit="1" customWidth="1"/>
  </cols>
  <sheetData>
    <row r="7" spans="2:24" x14ac:dyDescent="0.3">
      <c r="B7" t="s">
        <v>0</v>
      </c>
      <c r="C7" t="s">
        <v>1</v>
      </c>
      <c r="D7" t="s">
        <v>2</v>
      </c>
      <c r="E7" t="s">
        <v>3</v>
      </c>
      <c r="F7" t="s">
        <v>4</v>
      </c>
      <c r="G7" t="s">
        <v>5</v>
      </c>
      <c r="H7" t="s">
        <v>6</v>
      </c>
      <c r="I7" t="s">
        <v>7</v>
      </c>
      <c r="J7" t="s">
        <v>8</v>
      </c>
      <c r="K7" t="s">
        <v>9</v>
      </c>
      <c r="O7" s="5" t="s">
        <v>21</v>
      </c>
      <c r="P7" t="s">
        <v>0</v>
      </c>
      <c r="Q7" t="s">
        <v>9</v>
      </c>
      <c r="S7" t="str">
        <f>O7</f>
        <v>Store Name</v>
      </c>
      <c r="T7" t="str">
        <f>P7</f>
        <v>Total Revenue</v>
      </c>
      <c r="U7" t="str">
        <f>Q7</f>
        <v>Total Target</v>
      </c>
      <c r="W7" s="5" t="s">
        <v>22</v>
      </c>
      <c r="X7" t="s">
        <v>0</v>
      </c>
    </row>
    <row r="8" spans="2:24" x14ac:dyDescent="0.3">
      <c r="B8" s="7">
        <v>5446809.4700000202</v>
      </c>
      <c r="C8" s="7">
        <v>3149297.4099999927</v>
      </c>
      <c r="D8" s="7">
        <v>2297512.0600000275</v>
      </c>
      <c r="E8" s="2">
        <v>0.42180878047126164</v>
      </c>
      <c r="F8" s="6">
        <v>20000</v>
      </c>
      <c r="G8" s="7">
        <v>438297.51000000123</v>
      </c>
      <c r="H8" s="3">
        <v>100</v>
      </c>
      <c r="I8" s="3">
        <v>48662</v>
      </c>
      <c r="J8" s="3">
        <v>606148</v>
      </c>
      <c r="K8" s="7">
        <v>5254990</v>
      </c>
      <c r="O8" t="s">
        <v>10</v>
      </c>
      <c r="P8" s="1">
        <v>546574.63</v>
      </c>
      <c r="Q8" s="1">
        <v>422011</v>
      </c>
      <c r="S8" t="str">
        <f t="shared" ref="S8:S17" si="0">O8</f>
        <v>Barron-Fleming</v>
      </c>
      <c r="T8" s="3">
        <f t="shared" ref="T8:T17" si="1">P8</f>
        <v>546574.63</v>
      </c>
      <c r="U8" s="3">
        <f t="shared" ref="U8:U17" si="2">Q8</f>
        <v>422011</v>
      </c>
      <c r="W8" t="s">
        <v>27</v>
      </c>
      <c r="X8" s="1">
        <v>444162.52000000014</v>
      </c>
    </row>
    <row r="9" spans="2:24" x14ac:dyDescent="0.3">
      <c r="O9" t="s">
        <v>11</v>
      </c>
      <c r="P9" s="1">
        <v>526187</v>
      </c>
      <c r="Q9" s="1">
        <v>600510</v>
      </c>
      <c r="S9" t="str">
        <f t="shared" si="0"/>
        <v>Berg-Trujillo</v>
      </c>
      <c r="T9" s="3">
        <f t="shared" si="1"/>
        <v>526187</v>
      </c>
      <c r="U9" s="3">
        <f t="shared" si="2"/>
        <v>600510</v>
      </c>
      <c r="W9" t="s">
        <v>26</v>
      </c>
      <c r="X9" s="1">
        <v>423741.52000000037</v>
      </c>
    </row>
    <row r="10" spans="2:24" x14ac:dyDescent="0.3">
      <c r="O10" t="s">
        <v>12</v>
      </c>
      <c r="P10" s="1">
        <v>548423.81999999995</v>
      </c>
      <c r="Q10" s="1">
        <v>418186</v>
      </c>
      <c r="S10" t="str">
        <f t="shared" si="0"/>
        <v>Lee-Myers</v>
      </c>
      <c r="T10" s="3">
        <f t="shared" si="1"/>
        <v>548423.81999999995</v>
      </c>
      <c r="U10" s="3">
        <f t="shared" si="2"/>
        <v>418186</v>
      </c>
      <c r="W10" t="s">
        <v>30</v>
      </c>
      <c r="X10" s="1">
        <v>468344.26999999949</v>
      </c>
    </row>
    <row r="11" spans="2:24" x14ac:dyDescent="0.3">
      <c r="O11" t="s">
        <v>13</v>
      </c>
      <c r="P11" s="1">
        <v>545095.25999999989</v>
      </c>
      <c r="Q11" s="1">
        <v>419431</v>
      </c>
      <c r="S11" t="str">
        <f t="shared" si="0"/>
        <v>Lopez</v>
      </c>
      <c r="T11" s="3">
        <f t="shared" si="1"/>
        <v>545095.25999999989</v>
      </c>
      <c r="U11" s="3">
        <f t="shared" si="2"/>
        <v>419431</v>
      </c>
      <c r="W11" t="s">
        <v>23</v>
      </c>
      <c r="X11" s="1">
        <v>448652.76000000007</v>
      </c>
    </row>
    <row r="12" spans="2:24" x14ac:dyDescent="0.3">
      <c r="O12" t="s">
        <v>14</v>
      </c>
      <c r="P12" s="1">
        <v>536475.9</v>
      </c>
      <c r="Q12" s="1">
        <v>601307</v>
      </c>
      <c r="S12" t="str">
        <f t="shared" si="0"/>
        <v>Martinez</v>
      </c>
      <c r="T12" s="3">
        <f t="shared" si="1"/>
        <v>536475.9</v>
      </c>
      <c r="U12" s="3">
        <f t="shared" si="2"/>
        <v>601307</v>
      </c>
      <c r="W12" t="s">
        <v>31</v>
      </c>
      <c r="X12" s="1">
        <v>480720.64000000001</v>
      </c>
    </row>
    <row r="13" spans="2:24" x14ac:dyDescent="0.3">
      <c r="E13" t="str">
        <f>B7</f>
        <v>Total Revenue</v>
      </c>
      <c r="F13" t="str">
        <f>K7</f>
        <v>Total Target</v>
      </c>
      <c r="G13" t="s">
        <v>35</v>
      </c>
      <c r="O13" t="s">
        <v>15</v>
      </c>
      <c r="P13" s="1">
        <v>547475.30000000005</v>
      </c>
      <c r="Q13" s="1">
        <v>646080</v>
      </c>
      <c r="S13" t="str">
        <f t="shared" si="0"/>
        <v>Miller</v>
      </c>
      <c r="T13" s="3">
        <f t="shared" si="1"/>
        <v>547475.30000000005</v>
      </c>
      <c r="U13" s="3">
        <f t="shared" si="2"/>
        <v>646080</v>
      </c>
      <c r="W13" t="s">
        <v>29</v>
      </c>
      <c r="X13" s="1">
        <v>455501.13999999996</v>
      </c>
    </row>
    <row r="14" spans="2:24" ht="18" x14ac:dyDescent="0.3">
      <c r="E14" s="7">
        <f>B8</f>
        <v>5446809.4700000202</v>
      </c>
      <c r="F14" s="7">
        <f>K8</f>
        <v>5254990</v>
      </c>
      <c r="G14" s="8">
        <f>(E14-F14)/F14</f>
        <v>3.6502347292767488E-2</v>
      </c>
      <c r="O14" t="s">
        <v>16</v>
      </c>
      <c r="P14" s="1">
        <v>565168.15000000014</v>
      </c>
      <c r="Q14" s="1">
        <v>445958</v>
      </c>
      <c r="S14" t="str">
        <f t="shared" si="0"/>
        <v>Myers-Lopez</v>
      </c>
      <c r="T14" s="3">
        <f t="shared" si="1"/>
        <v>565168.15000000014</v>
      </c>
      <c r="U14" s="3">
        <f t="shared" si="2"/>
        <v>445958</v>
      </c>
      <c r="W14" t="s">
        <v>28</v>
      </c>
      <c r="X14" s="1">
        <v>433725.86000000045</v>
      </c>
    </row>
    <row r="15" spans="2:24" x14ac:dyDescent="0.3">
      <c r="O15" t="s">
        <v>17</v>
      </c>
      <c r="P15" s="1">
        <v>536180.92999999993</v>
      </c>
      <c r="Q15" s="1">
        <v>711271</v>
      </c>
      <c r="S15" t="str">
        <f t="shared" si="0"/>
        <v>Novak PLC</v>
      </c>
      <c r="T15" s="3">
        <f t="shared" si="1"/>
        <v>536180.92999999993</v>
      </c>
      <c r="U15" s="3">
        <f t="shared" si="2"/>
        <v>711271</v>
      </c>
      <c r="W15" t="s">
        <v>24</v>
      </c>
      <c r="X15" s="1">
        <v>485766.24999999977</v>
      </c>
    </row>
    <row r="16" spans="2:24" x14ac:dyDescent="0.3">
      <c r="O16" t="s">
        <v>18</v>
      </c>
      <c r="P16" s="1">
        <v>537047.05999999982</v>
      </c>
      <c r="Q16" s="1">
        <v>485684</v>
      </c>
      <c r="S16" t="str">
        <f t="shared" si="0"/>
        <v>Thomas</v>
      </c>
      <c r="T16" s="3">
        <f t="shared" si="1"/>
        <v>537047.05999999982</v>
      </c>
      <c r="U16" s="3">
        <f t="shared" si="2"/>
        <v>485684</v>
      </c>
      <c r="W16" t="s">
        <v>34</v>
      </c>
      <c r="X16" s="1">
        <v>443447.4300000004</v>
      </c>
    </row>
    <row r="17" spans="15:24" x14ac:dyDescent="0.3">
      <c r="O17" t="s">
        <v>19</v>
      </c>
      <c r="P17" s="1">
        <v>558181.42000000004</v>
      </c>
      <c r="Q17" s="1">
        <v>504552</v>
      </c>
      <c r="S17" t="str">
        <f t="shared" si="0"/>
        <v>Valdez</v>
      </c>
      <c r="T17" s="3">
        <f t="shared" si="1"/>
        <v>558181.42000000004</v>
      </c>
      <c r="U17" s="3">
        <f t="shared" si="2"/>
        <v>504552</v>
      </c>
      <c r="W17" t="s">
        <v>33</v>
      </c>
      <c r="X17" s="1">
        <v>458984.37999999971</v>
      </c>
    </row>
    <row r="18" spans="15:24" x14ac:dyDescent="0.3">
      <c r="O18" t="s">
        <v>20</v>
      </c>
      <c r="P18" s="1">
        <v>5446809.4700000202</v>
      </c>
      <c r="Q18" s="1">
        <v>5254990</v>
      </c>
      <c r="W18" t="s">
        <v>32</v>
      </c>
      <c r="X18" s="1">
        <v>462537.40999999939</v>
      </c>
    </row>
    <row r="19" spans="15:24" x14ac:dyDescent="0.3">
      <c r="W19" t="s">
        <v>25</v>
      </c>
      <c r="X19" s="1">
        <v>441225.2900000001</v>
      </c>
    </row>
    <row r="20" spans="15:24" x14ac:dyDescent="0.3">
      <c r="W20" t="s">
        <v>20</v>
      </c>
      <c r="X20" s="1">
        <v>5446809.4700000202</v>
      </c>
    </row>
  </sheetData>
  <pageMargins left="0.7" right="0.7" top="0.75" bottom="0.75" header="0.3" footer="0.3"/>
  <pageSetup orientation="portrait" r:id="rId4"/>
  <extLst>
    <ext xmlns:x15="http://schemas.microsoft.com/office/spreadsheetml/2010/11/main" uri="{F7C9EE02-42E1-4005-9D12-6889AFFD525C}">
      <x15:webExtensions xmlns:xm="http://schemas.microsoft.com/office/excel/2006/main">
        <x15:webExtension appRef="{DC782F51-E432-4E00-8135-D1AF7BC5C6B7}">
          <xm:f>PivotTable_01!$S$7:$U$17</xm:f>
        </x15:webExtension>
      </x15:webExtens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07979FA7-2EF1-462B-B430-1E979B356F4A}">
  <ds:schemaRefs/>
</ds:datastoreItem>
</file>

<file path=customXml/itemProps2.xml><?xml version="1.0" encoding="utf-8"?>
<ds:datastoreItem xmlns:ds="http://schemas.openxmlformats.org/officeDocument/2006/customXml" ds:itemID="{C055599B-4091-400E-8448-E84345C2483A}">
  <ds:schemaRefs/>
</ds:datastoreItem>
</file>

<file path=customXml/itemProps3.xml><?xml version="1.0" encoding="utf-8"?>
<ds:datastoreItem xmlns:ds="http://schemas.openxmlformats.org/officeDocument/2006/customXml" ds:itemID="{94191CEE-5142-4707-8D7B-AF1EECC1E236}">
  <ds:schemaRefs/>
</ds:datastoreItem>
</file>

<file path=customXml/itemProps4.xml><?xml version="1.0" encoding="utf-8"?>
<ds:datastoreItem xmlns:ds="http://schemas.openxmlformats.org/officeDocument/2006/customXml" ds:itemID="{80A2319A-7925-4DE2-B852-61F4E0982B75}">
  <ds:schemaRefs/>
</ds:datastoreItem>
</file>

<file path=customXml/itemProps5.xml><?xml version="1.0" encoding="utf-8"?>
<ds:datastoreItem xmlns:ds="http://schemas.openxmlformats.org/officeDocument/2006/customXml" ds:itemID="{CB0B0955-1C19-4DCB-B22D-CA4BCBD3235B}">
  <ds:schemaRefs/>
</ds:datastoreItem>
</file>

<file path=customXml/itemProps6.xml><?xml version="1.0" encoding="utf-8"?>
<ds:datastoreItem xmlns:ds="http://schemas.openxmlformats.org/officeDocument/2006/customXml" ds:itemID="{621D4180-2A42-4B3F-A10A-EBB81A6DA7EA}">
  <ds:schemaRefs/>
</ds:datastoreItem>
</file>

<file path=customXml/itemProps7.xml><?xml version="1.0" encoding="utf-8"?>
<ds:datastoreItem xmlns:ds="http://schemas.openxmlformats.org/officeDocument/2006/customXml" ds:itemID="{FFE59540-6C4F-4529-99F1-F9D81413985E}">
  <ds:schemaRefs/>
</ds:datastoreItem>
</file>

<file path=customXml/itemProps8.xml><?xml version="1.0" encoding="utf-8"?>
<ds:datastoreItem xmlns:ds="http://schemas.openxmlformats.org/officeDocument/2006/customXml" ds:itemID="{956D15F9-805E-4DE0-850B-398BC0D95E4D}">
  <ds:schemaRefs/>
</ds:datastoreItem>
</file>

<file path=customXml/itemProps9.xml><?xml version="1.0" encoding="utf-8"?>
<ds:datastoreItem xmlns:ds="http://schemas.openxmlformats.org/officeDocument/2006/customXml" ds:itemID="{E39D32C6-F3E2-414D-B004-E4F1EA32D6F4}">
  <ds:schemaRefs/>
</ds:datastoreItem>
</file>

<file path=customXml/itemProps10.xml><?xml version="1.0" encoding="utf-8"?>
<ds:datastoreItem xmlns:ds="http://schemas.openxmlformats.org/officeDocument/2006/customXml" ds:itemID="{47B94B7A-63B7-4E97-9704-43EFEAE7BAA9}">
  <ds:schemaRefs/>
</ds:datastoreItem>
</file>

<file path=customXml/itemProps11.xml><?xml version="1.0" encoding="utf-8"?>
<ds:datastoreItem xmlns:ds="http://schemas.openxmlformats.org/officeDocument/2006/customXml" ds:itemID="{FE563F8D-A4A8-4A41-9F2B-6483000D1143}">
  <ds:schemaRefs/>
</ds:datastoreItem>
</file>

<file path=customXml/itemProps12.xml><?xml version="1.0" encoding="utf-8"?>
<ds:datastoreItem xmlns:ds="http://schemas.openxmlformats.org/officeDocument/2006/customXml" ds:itemID="{69F0FA81-1096-40A3-9CC6-6D25B8ABFE10}">
  <ds:schemaRefs>
    <ds:schemaRef ds:uri="http://schemas.microsoft.com/DataMashup"/>
  </ds:schemaRefs>
</ds:datastoreItem>
</file>

<file path=customXml/itemProps13.xml><?xml version="1.0" encoding="utf-8"?>
<ds:datastoreItem xmlns:ds="http://schemas.openxmlformats.org/officeDocument/2006/customXml" ds:itemID="{A8B15647-DEE7-4E89-AFBA-ECFA25A09FFC}">
  <ds:schemaRefs/>
</ds:datastoreItem>
</file>

<file path=customXml/itemProps14.xml><?xml version="1.0" encoding="utf-8"?>
<ds:datastoreItem xmlns:ds="http://schemas.openxmlformats.org/officeDocument/2006/customXml" ds:itemID="{F6A2D9DF-6DCA-4A53-ABAD-D98FCB00DDE7}">
  <ds:schemaRefs/>
</ds:datastoreItem>
</file>

<file path=customXml/itemProps15.xml><?xml version="1.0" encoding="utf-8"?>
<ds:datastoreItem xmlns:ds="http://schemas.openxmlformats.org/officeDocument/2006/customXml" ds:itemID="{785F668C-05A7-4221-AC72-C53BB96709EB}">
  <ds:schemaRefs/>
</ds:datastoreItem>
</file>

<file path=customXml/itemProps16.xml><?xml version="1.0" encoding="utf-8"?>
<ds:datastoreItem xmlns:ds="http://schemas.openxmlformats.org/officeDocument/2006/customXml" ds:itemID="{882D2940-DE23-4CC1-A00B-5D06F7CA5385}">
  <ds:schemaRefs/>
</ds:datastoreItem>
</file>

<file path=customXml/itemProps17.xml><?xml version="1.0" encoding="utf-8"?>
<ds:datastoreItem xmlns:ds="http://schemas.openxmlformats.org/officeDocument/2006/customXml" ds:itemID="{0E6AA750-1AEF-4003-95FC-A5BDDA8ADC48}">
  <ds:schemaRefs/>
</ds:datastoreItem>
</file>

<file path=customXml/itemProps18.xml><?xml version="1.0" encoding="utf-8"?>
<ds:datastoreItem xmlns:ds="http://schemas.openxmlformats.org/officeDocument/2006/customXml" ds:itemID="{DAA0D646-304A-40C9-889E-F7EA57E389CB}">
  <ds:schemaRefs/>
</ds:datastoreItem>
</file>

<file path=customXml/itemProps19.xml><?xml version="1.0" encoding="utf-8"?>
<ds:datastoreItem xmlns:ds="http://schemas.openxmlformats.org/officeDocument/2006/customXml" ds:itemID="{D2D1193D-F301-459E-B90E-442B1E85966A}">
  <ds:schemaRefs/>
</ds:datastoreItem>
</file>

<file path=customXml/itemProps20.xml><?xml version="1.0" encoding="utf-8"?>
<ds:datastoreItem xmlns:ds="http://schemas.openxmlformats.org/officeDocument/2006/customXml" ds:itemID="{976A2F2A-EB4E-45C1-A460-5A04CFCCAB2B}">
  <ds:schemaRefs/>
</ds:datastoreItem>
</file>

<file path=customXml/itemProps21.xml><?xml version="1.0" encoding="utf-8"?>
<ds:datastoreItem xmlns:ds="http://schemas.openxmlformats.org/officeDocument/2006/customXml" ds:itemID="{D7192DEE-E374-42E8-B81E-381450BC7BC9}">
  <ds:schemaRefs/>
</ds:datastoreItem>
</file>

<file path=customXml/itemProps22.xml><?xml version="1.0" encoding="utf-8"?>
<ds:datastoreItem xmlns:ds="http://schemas.openxmlformats.org/officeDocument/2006/customXml" ds:itemID="{A81EA4B3-B20A-4308-9754-3F66C036B706}">
  <ds:schemaRefs/>
</ds:datastoreItem>
</file>

<file path=customXml/itemProps23.xml><?xml version="1.0" encoding="utf-8"?>
<ds:datastoreItem xmlns:ds="http://schemas.openxmlformats.org/officeDocument/2006/customXml" ds:itemID="{77F5AD81-B56F-49BE-AE89-55A48559857F}">
  <ds:schemaRefs/>
</ds:datastoreItem>
</file>

<file path=customXml/itemProps24.xml><?xml version="1.0" encoding="utf-8"?>
<ds:datastoreItem xmlns:ds="http://schemas.openxmlformats.org/officeDocument/2006/customXml" ds:itemID="{64BF0FB4-87F5-4938-A069-0A015F12B36E}">
  <ds:schemaRefs/>
</ds:datastoreItem>
</file>

<file path=customXml/itemProps25.xml><?xml version="1.0" encoding="utf-8"?>
<ds:datastoreItem xmlns:ds="http://schemas.openxmlformats.org/officeDocument/2006/customXml" ds:itemID="{B267D9C0-9670-4232-99AE-9E86F44A5A04}">
  <ds:schemaRefs/>
</ds:datastoreItem>
</file>

<file path=customXml/itemProps26.xml><?xml version="1.0" encoding="utf-8"?>
<ds:datastoreItem xmlns:ds="http://schemas.openxmlformats.org/officeDocument/2006/customXml" ds:itemID="{4F1F5CF6-3E33-47DB-B263-D8DC475BF9FC}">
  <ds:schemaRefs/>
</ds:datastoreItem>
</file>

<file path=customXml/itemProps27.xml><?xml version="1.0" encoding="utf-8"?>
<ds:datastoreItem xmlns:ds="http://schemas.openxmlformats.org/officeDocument/2006/customXml" ds:itemID="{85269073-1D46-4860-B023-5C8E7DA248F3}">
  <ds:schemaRefs/>
</ds:datastoreItem>
</file>

<file path=customXml/itemProps28.xml><?xml version="1.0" encoding="utf-8"?>
<ds:datastoreItem xmlns:ds="http://schemas.openxmlformats.org/officeDocument/2006/customXml" ds:itemID="{C3DA03EB-C76F-4742-ADFF-F9CCD3FD4AB4}">
  <ds:schemaRefs/>
</ds:datastoreItem>
</file>

<file path=customXml/itemProps29.xml><?xml version="1.0" encoding="utf-8"?>
<ds:datastoreItem xmlns:ds="http://schemas.openxmlformats.org/officeDocument/2006/customXml" ds:itemID="{B77670AA-D4A3-4DDF-AD0A-04B5D247E4CE}">
  <ds:schemaRefs/>
</ds:datastoreItem>
</file>

<file path=customXml/itemProps30.xml><?xml version="1.0" encoding="utf-8"?>
<ds:datastoreItem xmlns:ds="http://schemas.openxmlformats.org/officeDocument/2006/customXml" ds:itemID="{DF14F961-5E6F-4AE6-BB6E-6ECA62B544D0}">
  <ds:schemaRefs/>
</ds:datastoreItem>
</file>

<file path=customXml/itemProps31.xml><?xml version="1.0" encoding="utf-8"?>
<ds:datastoreItem xmlns:ds="http://schemas.openxmlformats.org/officeDocument/2006/customXml" ds:itemID="{CC5BB4C2-DF47-4AF1-AEFB-13E2B1090A3F}">
  <ds:schemaRefs/>
</ds:datastoreItem>
</file>

<file path=customXml/itemProps32.xml><?xml version="1.0" encoding="utf-8"?>
<ds:datastoreItem xmlns:ds="http://schemas.openxmlformats.org/officeDocument/2006/customXml" ds:itemID="{BCAD6147-6C3F-43E5-86A2-D0A2BB492CBC}">
  <ds:schemaRefs/>
</ds:datastoreItem>
</file>

<file path=customXml/itemProps33.xml><?xml version="1.0" encoding="utf-8"?>
<ds:datastoreItem xmlns:ds="http://schemas.openxmlformats.org/officeDocument/2006/customXml" ds:itemID="{F8178DBC-1037-473A-AF13-0D17BE90F432}">
  <ds:schemaRefs/>
</ds:datastoreItem>
</file>

<file path=customXml/itemProps34.xml><?xml version="1.0" encoding="utf-8"?>
<ds:datastoreItem xmlns:ds="http://schemas.openxmlformats.org/officeDocument/2006/customXml" ds:itemID="{41EA9745-19CB-439B-83B3-A80C27E559A8}">
  <ds:schemaRefs/>
</ds:datastoreItem>
</file>

<file path=customXml/itemProps35.xml><?xml version="1.0" encoding="utf-8"?>
<ds:datastoreItem xmlns:ds="http://schemas.openxmlformats.org/officeDocument/2006/customXml" ds:itemID="{C54B720E-DE7E-47D0-AE5F-8D9218501682}">
  <ds:schemaRefs/>
</ds:datastoreItem>
</file>

<file path=customXml/itemProps36.xml><?xml version="1.0" encoding="utf-8"?>
<ds:datastoreItem xmlns:ds="http://schemas.openxmlformats.org/officeDocument/2006/customXml" ds:itemID="{9A9E6F5C-4BF1-4D66-B778-B80D9D562A63}">
  <ds:schemaRefs/>
</ds:datastoreItem>
</file>

<file path=customXml/itemProps37.xml><?xml version="1.0" encoding="utf-8"?>
<ds:datastoreItem xmlns:ds="http://schemas.openxmlformats.org/officeDocument/2006/customXml" ds:itemID="{0F1ACDCB-40D9-4463-8E25-962238930F77}">
  <ds:schemaRefs/>
</ds:datastoreItem>
</file>

<file path=customXml/itemProps38.xml><?xml version="1.0" encoding="utf-8"?>
<ds:datastoreItem xmlns:ds="http://schemas.openxmlformats.org/officeDocument/2006/customXml" ds:itemID="{0262357E-4AC4-41E1-BECF-EF80F95CD219}">
  <ds:schemaRefs/>
</ds:datastoreItem>
</file>

<file path=customXml/itemProps39.xml><?xml version="1.0" encoding="utf-8"?>
<ds:datastoreItem xmlns:ds="http://schemas.openxmlformats.org/officeDocument/2006/customXml" ds:itemID="{87E99EE6-0221-45E6-BC28-0ED45287C83E}">
  <ds:schemaRefs/>
</ds:datastoreItem>
</file>

<file path=customXml/itemProps40.xml><?xml version="1.0" encoding="utf-8"?>
<ds:datastoreItem xmlns:ds="http://schemas.openxmlformats.org/officeDocument/2006/customXml" ds:itemID="{C73D0922-9ABB-4ED8-B6B6-34CB2637A27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Profit_Dashboard</vt:lpstr>
      <vt:lpstr>icons</vt:lpstr>
      <vt:lpstr>PivotTable_03</vt:lpstr>
      <vt:lpstr>TimeFrame_Dashboard</vt:lpstr>
      <vt:lpstr>PivotTable_02</vt:lpstr>
      <vt:lpstr>Wafle Chart</vt:lpstr>
      <vt:lpstr>Store_Dashboard</vt:lpstr>
      <vt:lpstr>PivotTable_01</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Milad Abdo</dc:creator>
  <cp:lastModifiedBy>Milad Abdo</cp:lastModifiedBy>
  <dcterms:created xsi:type="dcterms:W3CDTF">2024-07-04T01:48:38Z</dcterms:created>
  <dcterms:modified xsi:type="dcterms:W3CDTF">2024-07-17T21:42:25Z</dcterms:modified>
</cp:coreProperties>
</file>