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webextensions/webextension1.xml" ContentType="application/vnd.ms-office.webextension+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hidePivotFieldList="1" defaultThemeVersion="166925"/>
  <mc:AlternateContent xmlns:mc="http://schemas.openxmlformats.org/markup-compatibility/2006">
    <mc:Choice Requires="x15">
      <x15ac:absPath xmlns:x15ac="http://schemas.microsoft.com/office/spreadsheetml/2010/11/ac" url="D:\Data Analysis Track\Excel Projects\02_project\"/>
    </mc:Choice>
  </mc:AlternateContent>
  <xr:revisionPtr revIDLastSave="0" documentId="13_ncr:1_{E8D6A6A7-76AF-47CE-A83A-B5D17DFA2F33}" xr6:coauthVersionLast="47" xr6:coauthVersionMax="47" xr10:uidLastSave="{00000000-0000-0000-0000-000000000000}"/>
  <bookViews>
    <workbookView xWindow="-108" yWindow="-108" windowWidth="23256" windowHeight="12576" xr2:uid="{0AC48F95-81A0-4DA9-B997-77F6970DD704}"/>
  </bookViews>
  <sheets>
    <sheet name="Profit_Dashboard" sheetId="10" r:id="rId1"/>
    <sheet name="icons" sheetId="11" r:id="rId2"/>
    <sheet name="PivotTable_03" sheetId="8" r:id="rId3"/>
    <sheet name="TimeFrame_Dashboard" sheetId="4" r:id="rId4"/>
    <sheet name="PivotTable_02" sheetId="5" r:id="rId5"/>
    <sheet name="Wafle Chart" sheetId="7" r:id="rId6"/>
    <sheet name="Store_Dashboard" sheetId="3" r:id="rId7"/>
    <sheet name="PivotTable_01" sheetId="1" r:id="rId8"/>
  </sheets>
  <definedNames>
    <definedName name="large_1">PivotTable_02!$G$21</definedName>
    <definedName name="large_2">PivotTable_02!$G$22</definedName>
    <definedName name="Slicer_Category">#N/A</definedName>
    <definedName name="Slicer_Month">#N/A</definedName>
    <definedName name="Slicer_Month1">#N/A</definedName>
  </definedNames>
  <calcPr calcId="191029"/>
  <pivotCaches>
    <pivotCache cacheId="20" r:id="rId9"/>
    <pivotCache cacheId="21" r:id="rId10"/>
    <pivotCache cacheId="22" r:id="rId11"/>
    <pivotCache cacheId="23" r:id="rId12"/>
    <pivotCache cacheId="24" r:id="rId13"/>
    <pivotCache cacheId="1526" r:id="rId14"/>
    <pivotCache cacheId="2045" r:id="rId15"/>
    <pivotCache cacheId="2048" r:id="rId16"/>
    <pivotCache cacheId="2051" r:id="rId17"/>
    <pivotCache cacheId="2054" r:id="rId18"/>
    <pivotCache cacheId="2057" r:id="rId19"/>
    <pivotCache cacheId="2060" r:id="rId20"/>
    <pivotCache cacheId="2063" r:id="rId21"/>
    <pivotCache cacheId="2066" r:id="rId22"/>
    <pivotCache cacheId="2069" r:id="rId23"/>
    <pivotCache cacheId="2072" r:id="rId24"/>
    <pivotCache cacheId="2075" r:id="rId25"/>
    <pivotCache cacheId="2078" r:id="rId26"/>
    <pivotCache cacheId="2081" r:id="rId27"/>
    <pivotCache cacheId="2084" r:id="rId28"/>
    <pivotCache cacheId="2087" r:id="rId29"/>
  </pivotCaches>
  <fileRecoveryPr repairLoad="1"/>
  <extLst>
    <ext xmlns:x14="http://schemas.microsoft.com/office/spreadsheetml/2009/9/main" uri="{876F7934-8845-4945-9796-88D515C7AA90}">
      <x14:pivotCaches>
        <pivotCache cacheId="40" r:id="rId30"/>
      </x14:pivotCaches>
    </ext>
    <ext xmlns:x14="http://schemas.microsoft.com/office/spreadsheetml/2009/9/main" uri="{BBE1A952-AA13-448e-AADC-164F8A28A991}">
      <x14:slicerCaches>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act_table_1763ea67-f1a1-4dd1-aff2-a6272bc2014a" name="fact_table" connection="Query - fact_table"/>
          <x15:modelTable id="monthly_store_targets_064cf472-3631-462b-822b-3e38f5e78678" name="monthly_store_targets" connection="Query - monthly_store_targets"/>
          <x15:modelTable id="products_table_3999c4d1-bc85-4a33-94ad-795b0f78b60c" name="products_table" connection="Query - Dim_Products"/>
          <x15:modelTable id="Dim_SalesPerson_b82016db-6d5e-4936-8c63-87e74110b7c4" name="Dim_SalesPerson" connection="Query - Dim_SalesPerson"/>
          <x15:modelTable id="Date_3c706ea8-6cdf-4132-ba80-37aac652446d" name="Date" connection="Query - Date"/>
          <x15:modelTable id="Calculations_ce514b91-da72-4d23-b050-e41b2c27b576" name="Calculations" connection="Query - Calculations"/>
          <x15:modelTable id="Customer_Table_6127f1eb-7665-4340-84bc-2305bda1deb3" name="Customer_Table" connection="Query - customer_Table"/>
        </x15:modelTables>
        <x15:modelRelationships>
          <x15:modelRelationship fromTable="fact_table" fromColumn="Sales Person ID" toTable="Dim_SalesPerson" toColumn="Sales Person ID"/>
          <x15:modelRelationship fromTable="fact_table" fromColumn="Product ID" toTable="products_table" toColumn="Product ID"/>
          <x15:modelRelationship fromTable="fact_table" fromColumn="Order Date" toTable="Date" toColumn="Order Date"/>
          <x15:modelRelationship fromTable="fact_table" fromColumn="Customer ID" toTable="Customer_Table" toColumn="Customer ID"/>
          <x15:modelRelationship fromTable="monthly_store_targets" fromColumn="Date" toTable="Date" toColumn="Order Date"/>
          <x15:modelRelationship fromTable="monthly_store_targets" fromColumn="Store ID" toTable="Dim_SalesPerson" toColumn="Sales Person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S20" i="8" l="1"/>
  <c r="AQ20" i="8"/>
  <c r="AQ21" i="8"/>
  <c r="AQ22" i="8"/>
  <c r="AQ23" i="8"/>
  <c r="AQ24" i="8"/>
  <c r="AQ19" i="8"/>
  <c r="AP20" i="8"/>
  <c r="AP21" i="8"/>
  <c r="AP22" i="8"/>
  <c r="AP23" i="8"/>
  <c r="AP24" i="8"/>
  <c r="AP19" i="8"/>
  <c r="AF15" i="8"/>
  <c r="AF16" i="8"/>
  <c r="AE16" i="8"/>
  <c r="AE15" i="8"/>
  <c r="AE29" i="8"/>
  <c r="AF29" i="8" s="1"/>
  <c r="AE30" i="8"/>
  <c r="AF30" i="8" s="1"/>
  <c r="AE31" i="8"/>
  <c r="AF31" i="8" s="1"/>
  <c r="AE32" i="8"/>
  <c r="AF32" i="8" s="1"/>
  <c r="AE33" i="8"/>
  <c r="AF33" i="8" s="1"/>
  <c r="AE34" i="8"/>
  <c r="AF34" i="8" s="1"/>
  <c r="AE35" i="8"/>
  <c r="AF35" i="8" s="1"/>
  <c r="AE36" i="8"/>
  <c r="AF36" i="8" s="1"/>
  <c r="AE37" i="8"/>
  <c r="AF37" i="8" s="1"/>
  <c r="AE38" i="8"/>
  <c r="AF38" i="8" s="1"/>
  <c r="AE39" i="8"/>
  <c r="AF39" i="8" s="1"/>
  <c r="AD28" i="8"/>
  <c r="AE28" i="8"/>
  <c r="AF28" i="8" s="1"/>
  <c r="AD29" i="8"/>
  <c r="AD30" i="8"/>
  <c r="AD31" i="8"/>
  <c r="AD32" i="8"/>
  <c r="AD33" i="8"/>
  <c r="AD34" i="8"/>
  <c r="AD35" i="8"/>
  <c r="AD36" i="8"/>
  <c r="AD37" i="8"/>
  <c r="AD38" i="8"/>
  <c r="AD39" i="8"/>
  <c r="AE27" i="8"/>
  <c r="AD27" i="8"/>
  <c r="P24" i="8"/>
  <c r="P23" i="8"/>
  <c r="K23" i="8"/>
  <c r="K24" i="8"/>
  <c r="K25" i="8"/>
  <c r="K26" i="8"/>
  <c r="K27" i="8"/>
  <c r="K28" i="8"/>
  <c r="J24" i="8"/>
  <c r="J25" i="8"/>
  <c r="J26" i="8"/>
  <c r="J27" i="8"/>
  <c r="J28" i="8"/>
  <c r="J23" i="8"/>
  <c r="G23" i="8"/>
  <c r="G24" i="8"/>
  <c r="G25" i="8"/>
  <c r="G26" i="8"/>
  <c r="G27" i="8"/>
  <c r="G28" i="8"/>
  <c r="F24" i="8"/>
  <c r="F25" i="8"/>
  <c r="F26" i="8"/>
  <c r="F27" i="8"/>
  <c r="F28" i="8"/>
  <c r="F23" i="8"/>
  <c r="N48" i="5"/>
  <c r="O48" i="5"/>
  <c r="N42" i="5"/>
  <c r="O42" i="5"/>
  <c r="N43" i="5"/>
  <c r="O43" i="5"/>
  <c r="N44" i="5"/>
  <c r="O44" i="5"/>
  <c r="N45" i="5"/>
  <c r="O45" i="5"/>
  <c r="N46" i="5"/>
  <c r="O46" i="5"/>
  <c r="N47" i="5"/>
  <c r="O47" i="5"/>
  <c r="O41" i="5"/>
  <c r="N41" i="5"/>
  <c r="H39" i="5"/>
  <c r="H40" i="5"/>
  <c r="H41" i="5"/>
  <c r="H42" i="5"/>
  <c r="G40" i="5"/>
  <c r="G41" i="5"/>
  <c r="G42" i="5"/>
  <c r="G39" i="5"/>
  <c r="P25" i="8"/>
  <c r="N27" i="8" l="1"/>
  <c r="M23" i="8"/>
  <c r="M28" i="8"/>
  <c r="N25" i="8"/>
  <c r="M27" i="8"/>
  <c r="N24" i="8"/>
  <c r="M25" i="8"/>
  <c r="N23" i="8"/>
  <c r="M26" i="8"/>
  <c r="M24" i="8"/>
  <c r="N28" i="8"/>
  <c r="N26" i="8"/>
  <c r="Q43" i="5"/>
  <c r="P43" i="5" s="1"/>
  <c r="Q46" i="5"/>
  <c r="P46" i="5" s="1"/>
  <c r="Q44" i="5"/>
  <c r="P44" i="5" s="1"/>
  <c r="Q42" i="5"/>
  <c r="P42" i="5" s="1"/>
  <c r="Q48" i="5"/>
  <c r="P48" i="5" s="1"/>
  <c r="Q47" i="5"/>
  <c r="P47" i="5" s="1"/>
  <c r="Q45" i="5"/>
  <c r="P45" i="5" s="1"/>
  <c r="J42" i="5"/>
  <c r="I42" i="5" s="1"/>
  <c r="J41" i="5"/>
  <c r="I41" i="5" s="1"/>
  <c r="J40" i="5"/>
  <c r="I40" i="5" s="1"/>
  <c r="J39" i="5"/>
  <c r="H41" i="7"/>
  <c r="H40" i="7" s="1"/>
  <c r="H39" i="7" s="1"/>
  <c r="H38" i="7" s="1"/>
  <c r="H37" i="7" s="1"/>
  <c r="H36" i="7" s="1"/>
  <c r="H35" i="7" s="1"/>
  <c r="H34" i="7" s="1"/>
  <c r="H33" i="7" s="1"/>
  <c r="H32" i="7" s="1"/>
  <c r="G40" i="7"/>
  <c r="G39" i="7" s="1"/>
  <c r="G38" i="7" s="1"/>
  <c r="G37" i="7" s="1"/>
  <c r="G36" i="7" s="1"/>
  <c r="G35" i="7" s="1"/>
  <c r="G34" i="7" s="1"/>
  <c r="G33" i="7" s="1"/>
  <c r="G32" i="7" s="1"/>
  <c r="G22" i="7"/>
  <c r="G21" i="7" s="1"/>
  <c r="G20" i="7" s="1"/>
  <c r="G19" i="7" s="1"/>
  <c r="G18" i="7" s="1"/>
  <c r="G17" i="7" s="1"/>
  <c r="G16" i="7" s="1"/>
  <c r="G15" i="7" s="1"/>
  <c r="G14" i="7" s="1"/>
  <c r="H23" i="7"/>
  <c r="H22" i="7" s="1"/>
  <c r="H21" i="7" s="1"/>
  <c r="H20" i="7" s="1"/>
  <c r="H19" i="7" s="1"/>
  <c r="H18" i="7" s="1"/>
  <c r="H17" i="7" s="1"/>
  <c r="H16" i="7" s="1"/>
  <c r="H15" i="7" s="1"/>
  <c r="H14" i="7" s="1"/>
  <c r="D6" i="7"/>
  <c r="E6" i="7"/>
  <c r="D7" i="7"/>
  <c r="E7" i="7"/>
  <c r="C7" i="7"/>
  <c r="C6" i="7"/>
  <c r="F7" i="5"/>
  <c r="K7" i="5" s="1"/>
  <c r="G7" i="5"/>
  <c r="H7" i="5"/>
  <c r="F8" i="5"/>
  <c r="K8" i="5" s="1"/>
  <c r="G8" i="5"/>
  <c r="H8" i="5"/>
  <c r="F9" i="5"/>
  <c r="K9" i="5" s="1"/>
  <c r="G9" i="5"/>
  <c r="H9" i="5"/>
  <c r="F10" i="5"/>
  <c r="K10" i="5" s="1"/>
  <c r="G10" i="5"/>
  <c r="H10" i="5"/>
  <c r="F11" i="5"/>
  <c r="K11" i="5" s="1"/>
  <c r="G11" i="5"/>
  <c r="H11" i="5"/>
  <c r="F12" i="5"/>
  <c r="K12" i="5" s="1"/>
  <c r="G12" i="5"/>
  <c r="H12" i="5"/>
  <c r="F13" i="5"/>
  <c r="K13" i="5" s="1"/>
  <c r="G13" i="5"/>
  <c r="H13" i="5"/>
  <c r="F14" i="5"/>
  <c r="K14" i="5" s="1"/>
  <c r="G14" i="5"/>
  <c r="H14" i="5"/>
  <c r="F15" i="5"/>
  <c r="K15" i="5" s="1"/>
  <c r="G15" i="5"/>
  <c r="H15" i="5"/>
  <c r="F16" i="5"/>
  <c r="K16" i="5" s="1"/>
  <c r="G16" i="5"/>
  <c r="H16" i="5"/>
  <c r="F17" i="5"/>
  <c r="K17" i="5" s="1"/>
  <c r="G17" i="5"/>
  <c r="H17" i="5"/>
  <c r="F18" i="5"/>
  <c r="K18" i="5" s="1"/>
  <c r="G18" i="5"/>
  <c r="H18" i="5"/>
  <c r="G6" i="5"/>
  <c r="H6" i="5"/>
  <c r="F6" i="5"/>
  <c r="K6" i="5" s="1"/>
  <c r="F14" i="1"/>
  <c r="F13" i="1"/>
  <c r="E14" i="1"/>
  <c r="E13" i="1"/>
  <c r="S8" i="1"/>
  <c r="T8" i="1"/>
  <c r="U8" i="1"/>
  <c r="S9" i="1"/>
  <c r="T9" i="1"/>
  <c r="U9" i="1"/>
  <c r="S10" i="1"/>
  <c r="T10" i="1"/>
  <c r="U10" i="1"/>
  <c r="S11" i="1"/>
  <c r="T11" i="1"/>
  <c r="U11" i="1"/>
  <c r="S12" i="1"/>
  <c r="T12" i="1"/>
  <c r="U12" i="1"/>
  <c r="S13" i="1"/>
  <c r="T13" i="1"/>
  <c r="U13" i="1"/>
  <c r="S14" i="1"/>
  <c r="T14" i="1"/>
  <c r="U14" i="1"/>
  <c r="S15" i="1"/>
  <c r="T15" i="1"/>
  <c r="U15" i="1"/>
  <c r="S16" i="1"/>
  <c r="T16" i="1"/>
  <c r="U16" i="1"/>
  <c r="S17" i="1"/>
  <c r="T17" i="1"/>
  <c r="U17" i="1"/>
  <c r="T7" i="1"/>
  <c r="U7" i="1"/>
  <c r="S7" i="1"/>
  <c r="O13" i="5"/>
  <c r="Q7" i="5"/>
  <c r="N51" i="5" l="1"/>
  <c r="I39" i="5"/>
  <c r="G46" i="5"/>
  <c r="I23" i="7"/>
  <c r="J23" i="7" s="1"/>
  <c r="K23" i="7" s="1"/>
  <c r="L23" i="7" s="1"/>
  <c r="M23" i="7" s="1"/>
  <c r="N23" i="7" s="1"/>
  <c r="N22" i="7" s="1"/>
  <c r="N21" i="7" s="1"/>
  <c r="N20" i="7" s="1"/>
  <c r="N19" i="7" s="1"/>
  <c r="N18" i="7" s="1"/>
  <c r="N17" i="7" s="1"/>
  <c r="N16" i="7" s="1"/>
  <c r="N15" i="7" s="1"/>
  <c r="N14" i="7" s="1"/>
  <c r="M22" i="7"/>
  <c r="M21" i="7" s="1"/>
  <c r="M20" i="7" s="1"/>
  <c r="M19" i="7" s="1"/>
  <c r="M18" i="7" s="1"/>
  <c r="M17" i="7" s="1"/>
  <c r="M16" i="7" s="1"/>
  <c r="M15" i="7" s="1"/>
  <c r="M14" i="7" s="1"/>
  <c r="I41" i="7"/>
  <c r="I40" i="7" s="1"/>
  <c r="I39" i="7" s="1"/>
  <c r="I38" i="7" s="1"/>
  <c r="I37" i="7" s="1"/>
  <c r="I36" i="7" s="1"/>
  <c r="I35" i="7" s="1"/>
  <c r="I34" i="7" s="1"/>
  <c r="I33" i="7" s="1"/>
  <c r="I32" i="7" s="1"/>
  <c r="L14" i="5"/>
  <c r="G21" i="5"/>
  <c r="I14" i="5" s="1"/>
  <c r="L16" i="5"/>
  <c r="L8" i="5"/>
  <c r="L13" i="5"/>
  <c r="L9" i="5"/>
  <c r="L11" i="5"/>
  <c r="L17" i="5"/>
  <c r="L18" i="5"/>
  <c r="L10" i="5"/>
  <c r="L15" i="5"/>
  <c r="L12" i="5"/>
  <c r="L7" i="5"/>
  <c r="G22" i="5"/>
  <c r="G14" i="1"/>
  <c r="I12" i="5" l="1"/>
  <c r="J41" i="7"/>
  <c r="K41" i="7" s="1"/>
  <c r="O23" i="7"/>
  <c r="P23" i="7" s="1"/>
  <c r="P22" i="7" s="1"/>
  <c r="P21" i="7" s="1"/>
  <c r="P20" i="7" s="1"/>
  <c r="P19" i="7" s="1"/>
  <c r="P18" i="7" s="1"/>
  <c r="P17" i="7" s="1"/>
  <c r="P16" i="7" s="1"/>
  <c r="P15" i="7" s="1"/>
  <c r="P14" i="7" s="1"/>
  <c r="I22" i="7"/>
  <c r="I21" i="7" s="1"/>
  <c r="I20" i="7" s="1"/>
  <c r="I19" i="7" s="1"/>
  <c r="I18" i="7" s="1"/>
  <c r="I17" i="7" s="1"/>
  <c r="I16" i="7" s="1"/>
  <c r="I15" i="7" s="1"/>
  <c r="I14" i="7" s="1"/>
  <c r="J22" i="7"/>
  <c r="J21" i="7" s="1"/>
  <c r="J20" i="7" s="1"/>
  <c r="J19" i="7" s="1"/>
  <c r="J18" i="7" s="1"/>
  <c r="J17" i="7" s="1"/>
  <c r="J16" i="7" s="1"/>
  <c r="J15" i="7" s="1"/>
  <c r="J14" i="7" s="1"/>
  <c r="K22" i="7"/>
  <c r="K21" i="7" s="1"/>
  <c r="K20" i="7" s="1"/>
  <c r="K19" i="7" s="1"/>
  <c r="K18" i="7" s="1"/>
  <c r="K17" i="7" s="1"/>
  <c r="K16" i="7" s="1"/>
  <c r="K15" i="7" s="1"/>
  <c r="K14" i="7" s="1"/>
  <c r="L22" i="7"/>
  <c r="L21" i="7" s="1"/>
  <c r="L20" i="7" s="1"/>
  <c r="L19" i="7" s="1"/>
  <c r="L18" i="7" s="1"/>
  <c r="L17" i="7" s="1"/>
  <c r="L16" i="7" s="1"/>
  <c r="L15" i="7" s="1"/>
  <c r="L14" i="7" s="1"/>
  <c r="J40" i="7"/>
  <c r="J39" i="7" s="1"/>
  <c r="J38" i="7" s="1"/>
  <c r="J37" i="7" s="1"/>
  <c r="J36" i="7" s="1"/>
  <c r="J35" i="7" s="1"/>
  <c r="J34" i="7" s="1"/>
  <c r="J33" i="7" s="1"/>
  <c r="J32" i="7" s="1"/>
  <c r="I13" i="5"/>
  <c r="I10" i="5"/>
  <c r="I18" i="5"/>
  <c r="I8" i="5"/>
  <c r="I11" i="5"/>
  <c r="I15" i="5"/>
  <c r="I9" i="5"/>
  <c r="I7" i="5"/>
  <c r="I17" i="5"/>
  <c r="I16" i="5"/>
  <c r="O22" i="7" l="1"/>
  <c r="O21" i="7" s="1"/>
  <c r="O20" i="7" s="1"/>
  <c r="O19" i="7" s="1"/>
  <c r="O18" i="7" s="1"/>
  <c r="O17" i="7" s="1"/>
  <c r="O16" i="7" s="1"/>
  <c r="O15" i="7" s="1"/>
  <c r="O14" i="7" s="1"/>
  <c r="K40" i="7"/>
  <c r="K39" i="7" s="1"/>
  <c r="K38" i="7" s="1"/>
  <c r="K37" i="7" s="1"/>
  <c r="K36" i="7" s="1"/>
  <c r="K35" i="7" s="1"/>
  <c r="K34" i="7" s="1"/>
  <c r="K33" i="7" s="1"/>
  <c r="K32" i="7" s="1"/>
  <c r="L41" i="7"/>
  <c r="M41" i="7" l="1"/>
  <c r="L40" i="7"/>
  <c r="L39" i="7" s="1"/>
  <c r="L38" i="7" s="1"/>
  <c r="L37" i="7" s="1"/>
  <c r="L36" i="7" s="1"/>
  <c r="L35" i="7" s="1"/>
  <c r="L34" i="7" s="1"/>
  <c r="L33" i="7" s="1"/>
  <c r="L32" i="7" s="1"/>
  <c r="N41" i="7" l="1"/>
  <c r="M40" i="7"/>
  <c r="M39" i="7" s="1"/>
  <c r="M38" i="7" s="1"/>
  <c r="M37" i="7" s="1"/>
  <c r="M36" i="7" s="1"/>
  <c r="M35" i="7" s="1"/>
  <c r="M34" i="7" s="1"/>
  <c r="M33" i="7" s="1"/>
  <c r="M32" i="7" s="1"/>
  <c r="N40" i="7" l="1"/>
  <c r="N39" i="7" s="1"/>
  <c r="N38" i="7" s="1"/>
  <c r="N37" i="7" s="1"/>
  <c r="N36" i="7" s="1"/>
  <c r="N35" i="7" s="1"/>
  <c r="N34" i="7" s="1"/>
  <c r="N33" i="7" s="1"/>
  <c r="N32" i="7" s="1"/>
  <c r="O41" i="7"/>
  <c r="P41" i="7" l="1"/>
  <c r="P40" i="7" s="1"/>
  <c r="P39" i="7" s="1"/>
  <c r="P38" i="7" s="1"/>
  <c r="P37" i="7" s="1"/>
  <c r="P36" i="7" s="1"/>
  <c r="P35" i="7" s="1"/>
  <c r="P34" i="7" s="1"/>
  <c r="P33" i="7" s="1"/>
  <c r="P32" i="7" s="1"/>
  <c r="O40" i="7"/>
  <c r="O39" i="7" s="1"/>
  <c r="O38" i="7" s="1"/>
  <c r="O37" i="7" s="1"/>
  <c r="O36" i="7" s="1"/>
  <c r="O35" i="7" s="1"/>
  <c r="O34" i="7" s="1"/>
  <c r="O33" i="7" s="1"/>
  <c r="O32" i="7"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36BDBF-5FB0-43A5-9896-917D0E0DEC0F}" name="Query - Calculations" description="Connection to the 'Calculations' query in the workbook." type="100" refreshedVersion="7" minRefreshableVersion="5">
    <extLst>
      <ext xmlns:x15="http://schemas.microsoft.com/office/spreadsheetml/2010/11/main" uri="{DE250136-89BD-433C-8126-D09CA5730AF9}">
        <x15:connection id="ca3cb792-bd72-4522-b86f-44673eaf3f55"/>
      </ext>
    </extLst>
  </connection>
  <connection id="2" xr16:uid="{5E39B70C-3B2D-4EAD-8A15-E31766B7CFF8}" name="Query - customer_Table" description="Connection to the 'customer_Table' query in the workbook." type="100" refreshedVersion="7" minRefreshableVersion="5">
    <extLst>
      <ext xmlns:x15="http://schemas.microsoft.com/office/spreadsheetml/2010/11/main" uri="{DE250136-89BD-433C-8126-D09CA5730AF9}">
        <x15:connection id="6291bbf3-aa95-4708-9161-054728db5683">
          <x15:oledbPr connection="Provider=Microsoft.Mashup.OleDb.1;Data Source=$Workbook$;Location=customer_Table;Extended Properties=&quot;&quot;">
            <x15:dbTables>
              <x15:dbTable name="customer_Table"/>
            </x15:dbTables>
          </x15:oledbPr>
        </x15:connection>
      </ext>
    </extLst>
  </connection>
  <connection id="3" xr16:uid="{2D1FA165-B1D8-4605-8210-1FE690163710}" name="Query - Date" description="Connection to the 'Date' query in the workbook." type="100" refreshedVersion="7" minRefreshableVersion="5">
    <extLst>
      <ext xmlns:x15="http://schemas.microsoft.com/office/spreadsheetml/2010/11/main" uri="{DE250136-89BD-433C-8126-D09CA5730AF9}">
        <x15:connection id="89ebd3f8-b0db-4b15-8107-1a711d63818f"/>
      </ext>
    </extLst>
  </connection>
  <connection id="4" xr16:uid="{4ACE39E2-BCF1-41E0-939C-A08E65974811}" name="Query - Dim_Products" description="Connection to the 'Dim_Products' query in the workbook." type="100" refreshedVersion="7" minRefreshableVersion="5">
    <extLst>
      <ext xmlns:x15="http://schemas.microsoft.com/office/spreadsheetml/2010/11/main" uri="{DE250136-89BD-433C-8126-D09CA5730AF9}">
        <x15:connection id="9e72d8f1-fd26-46d5-a931-0cd38ebbc89d"/>
      </ext>
    </extLst>
  </connection>
  <connection id="5" xr16:uid="{A77383B4-A8AD-4CDF-ABD5-445C3C4DE1C3}" name="Query - Dim_SalesPerson" description="Connection to the 'Dim_SalesPerson' query in the workbook." type="100" refreshedVersion="7" minRefreshableVersion="5">
    <extLst>
      <ext xmlns:x15="http://schemas.microsoft.com/office/spreadsheetml/2010/11/main" uri="{DE250136-89BD-433C-8126-D09CA5730AF9}">
        <x15:connection id="fcd9aa6f-7e30-49d0-b3d9-af2971e90d5f"/>
      </ext>
    </extLst>
  </connection>
  <connection id="6" xr16:uid="{146147AA-70DC-46F0-9849-9F9B4C1CF344}" name="Query - fact_table" description="Connection to the 'fact_table' query in the workbook." type="100" refreshedVersion="7" minRefreshableVersion="5">
    <extLst>
      <ext xmlns:x15="http://schemas.microsoft.com/office/spreadsheetml/2010/11/main" uri="{DE250136-89BD-433C-8126-D09CA5730AF9}">
        <x15:connection id="44339905-824d-415d-8613-c35ceb06f454"/>
      </ext>
    </extLst>
  </connection>
  <connection id="7" xr16:uid="{BB0AF920-545E-4AE6-AFFC-273A6C2290ED}" name="Query - monthly_store_targets" description="Connection to the 'monthly_store_targets' query in the workbook." type="100" refreshedVersion="7" minRefreshableVersion="5">
    <extLst>
      <ext xmlns:x15="http://schemas.microsoft.com/office/spreadsheetml/2010/11/main" uri="{DE250136-89BD-433C-8126-D09CA5730AF9}">
        <x15:connection id="838b5689-2293-47c6-8af9-72205fdc58fa"/>
      </ext>
    </extLst>
  </connection>
  <connection id="8" xr16:uid="{6D724F51-D034-4758-9EB2-994ADA76BA69}"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<sst xmlns="http://schemas.openxmlformats.org/spreadsheetml/2006/main" count="198" uniqueCount="127">
  <si>
    <t>Total Revenue</t>
  </si>
  <si>
    <t>COGS</t>
  </si>
  <si>
    <t>Profit Margin</t>
  </si>
  <si>
    <t>% Profit Margin</t>
  </si>
  <si>
    <t># Transiction</t>
  </si>
  <si>
    <t>Total Refund</t>
  </si>
  <si>
    <t># Products</t>
  </si>
  <si>
    <t>Qty Returned</t>
  </si>
  <si>
    <t>Total Qty</t>
  </si>
  <si>
    <t>Total Target</t>
  </si>
  <si>
    <t>Barron-Fleming</t>
  </si>
  <si>
    <t>Berg-Trujillo</t>
  </si>
  <si>
    <t>Lee-Myers</t>
  </si>
  <si>
    <t>Lopez</t>
  </si>
  <si>
    <t>Martinez</t>
  </si>
  <si>
    <t>Miller</t>
  </si>
  <si>
    <t>Myers-Lopez</t>
  </si>
  <si>
    <t>Novak PLC</t>
  </si>
  <si>
    <t>Thomas</t>
  </si>
  <si>
    <t>Valdez</t>
  </si>
  <si>
    <t>Grand Total</t>
  </si>
  <si>
    <t>Store Name</t>
  </si>
  <si>
    <t>Month</t>
  </si>
  <si>
    <t>Apr</t>
  </si>
  <si>
    <t>Aug</t>
  </si>
  <si>
    <t>Dec</t>
  </si>
  <si>
    <t>Feb</t>
  </si>
  <si>
    <t>Jan</t>
  </si>
  <si>
    <t>Jul</t>
  </si>
  <si>
    <t>Jun</t>
  </si>
  <si>
    <t>Mar</t>
  </si>
  <si>
    <t>May</t>
  </si>
  <si>
    <t>Nov</t>
  </si>
  <si>
    <t>Oct</t>
  </si>
  <si>
    <t>Sep</t>
  </si>
  <si>
    <t>Variance</t>
  </si>
  <si>
    <t>large_1</t>
  </si>
  <si>
    <t>large_2</t>
  </si>
  <si>
    <t>Highlighted</t>
  </si>
  <si>
    <t>Total Revenue2</t>
  </si>
  <si>
    <t>WeekType</t>
  </si>
  <si>
    <t>weekday</t>
  </si>
  <si>
    <t>weekend</t>
  </si>
  <si>
    <t>Quarter</t>
  </si>
  <si>
    <t>Q-1</t>
  </si>
  <si>
    <t>Q-2</t>
  </si>
  <si>
    <t>Q-3</t>
  </si>
  <si>
    <t>Q-4</t>
  </si>
  <si>
    <t>quarter</t>
  </si>
  <si>
    <t>total revenue</t>
  </si>
  <si>
    <t>highlight</t>
  </si>
  <si>
    <t>average</t>
  </si>
  <si>
    <t>Caption:</t>
  </si>
  <si>
    <t>Weekday</t>
  </si>
  <si>
    <t>Sun</t>
  </si>
  <si>
    <t>Mon</t>
  </si>
  <si>
    <t>Tue</t>
  </si>
  <si>
    <t>Wed</t>
  </si>
  <si>
    <t>Thu</t>
  </si>
  <si>
    <t>Fri</t>
  </si>
  <si>
    <t>Sat</t>
  </si>
  <si>
    <t>Option</t>
  </si>
  <si>
    <t>Combo Box</t>
  </si>
  <si>
    <t>Customer</t>
  </si>
  <si>
    <t>Location</t>
  </si>
  <si>
    <t>Top 5 Customer</t>
  </si>
  <si>
    <t>Bottom 5 Customer</t>
  </si>
  <si>
    <t>Top 5 Location</t>
  </si>
  <si>
    <t>Bottom 5 Location</t>
  </si>
  <si>
    <t># Customers</t>
  </si>
  <si>
    <t>Customer Age Group</t>
  </si>
  <si>
    <t>+51</t>
  </si>
  <si>
    <t>0-20</t>
  </si>
  <si>
    <t>21-30</t>
  </si>
  <si>
    <t>31-40</t>
  </si>
  <si>
    <t>41-50</t>
  </si>
  <si>
    <t>Full Name</t>
  </si>
  <si>
    <t>Bobby Abbott</t>
  </si>
  <si>
    <t>Christine Hawkins</t>
  </si>
  <si>
    <t>Jeffery Powell</t>
  </si>
  <si>
    <t>John Brown</t>
  </si>
  <si>
    <t>Judith Simmons</t>
  </si>
  <si>
    <t>Kristine Barrett</t>
  </si>
  <si>
    <t>Laura Gross</t>
  </si>
  <si>
    <t>Lisa West</t>
  </si>
  <si>
    <t>Paul Noble</t>
  </si>
  <si>
    <t>Travis Ewing</t>
  </si>
  <si>
    <t>California</t>
  </si>
  <si>
    <t>Florida</t>
  </si>
  <si>
    <t>Indiana</t>
  </si>
  <si>
    <t>Maryland</t>
  </si>
  <si>
    <t>Michigan</t>
  </si>
  <si>
    <t>Missouri</t>
  </si>
  <si>
    <t>New York</t>
  </si>
  <si>
    <t>Virginia</t>
  </si>
  <si>
    <t>Washington</t>
  </si>
  <si>
    <t>Wisconsin</t>
  </si>
  <si>
    <t>customer table</t>
  </si>
  <si>
    <t>location table</t>
  </si>
  <si>
    <t>chart</t>
  </si>
  <si>
    <t>caption</t>
  </si>
  <si>
    <t># Locations</t>
  </si>
  <si>
    <t>Average Age</t>
  </si>
  <si>
    <t>Gender</t>
  </si>
  <si>
    <t>Female</t>
  </si>
  <si>
    <t>Male</t>
  </si>
  <si>
    <t>Profit Margin2</t>
  </si>
  <si>
    <t>new Chart</t>
  </si>
  <si>
    <t>Return Rate</t>
  </si>
  <si>
    <t>Refund Rate</t>
  </si>
  <si>
    <t>Product Name</t>
  </si>
  <si>
    <t>Attorney Mist</t>
  </si>
  <si>
    <t>Begin Brew</t>
  </si>
  <si>
    <t>Common Splash</t>
  </si>
  <si>
    <t>Eight Brew</t>
  </si>
  <si>
    <t>Onto Dew</t>
  </si>
  <si>
    <t>Options</t>
  </si>
  <si>
    <t>caption:</t>
  </si>
  <si>
    <t>Category</t>
  </si>
  <si>
    <t>Alcoholic Beverage</t>
  </si>
  <si>
    <t>Coffee</t>
  </si>
  <si>
    <t>Energy Drink</t>
  </si>
  <si>
    <t>Juice</t>
  </si>
  <si>
    <t>Soft Drink</t>
  </si>
  <si>
    <t>Sports Drink</t>
  </si>
  <si>
    <t>Tea</t>
  </si>
  <si>
    <t>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</si>
</sst>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164" formatCode="\$#,##0;\(\$#,##0\);\$#,##0"/>
    <numFmt numFmtId="165" formatCode="0%;\-0%;0%"/>
    <numFmt numFmtId="166" formatCode="[&gt;=1000000]0.0,,&quot;M&quot;;[&gt;=1000]0.0,&quot;K&quot;"/>
    <numFmt numFmtId="167" formatCode="[&gt;=1000000]&quot;$&quot;0.0,,&quot;M&quot;;[&gt;=1000]&quot;$&quot;0.0,&quot;K&quot;;0"/>
    <numFmt numFmtId="168" formatCode="[Color10]0.0%\▲;[Red]\-\ 0.0%\▼"/>
    <numFmt numFmtId="169" formatCode="[Color10]0.0%;[Red]\-\ 0.0%"/>
    <numFmt numFmtId="170" formatCode=";;"/>
    <numFmt numFmtId="171" formatCode="[&gt;=1000000]&quot;$&quot;0.00,,&quot;M&quot;;[&gt;=1000]&quot;$&quot;0.0,&quot;K&quot;;0"/>
    <numFmt numFmtId="172" formatCode="0.0%"/>
    <numFmt numFmtId="173" formatCode="[&gt;=1000000]&quot;$&quot;0.00,,&quot;M&quot;;[&gt;=1000]&quot;$&quot;0,&quot;K&quot;;0"/>
    <numFmt numFmtId="174" formatCode="#,##0.00%;\-#,##0.00%;#,##0.00%"/>
    <numFmt numFmtId="175" formatCode="0.00%;\-0.00%;0.00%"/>
  </numFmts>
  <fonts count="3" x14ac:knownFonts="1">
    <font>
      <sz val="11"/>
      <color theme="1"/>
      <name val="Calibri"/>
      <family val="2"/>
      <scheme val="minor"/>
    </font>
    <font>
      <b/>
      <sz val="14"/>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F6F6F6"/>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theme="1"/>
      </right>
      <top style="thin">
        <color indexed="64"/>
      </top>
      <bottom style="thin">
        <color indexed="64"/>
      </bottom>
      <diagonal/>
    </border>
    <border>
      <left style="medium">
        <color theme="0"/>
      </left>
      <right style="medium">
        <color theme="0"/>
      </right>
      <top style="medium">
        <color theme="0"/>
      </top>
      <bottom style="medium">
        <color theme="0"/>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s>
  <cellStyleXfs count="1">
    <xf numFmtId="0" fontId="0" fillId="0" borderId="0"/>
  </cellStyleXfs>
  <cellXfs count="38">
    <xf numFmtId="0" fontId="0" fillId="0" borderId="0" xfId="0"/>
    <xf numFmtId="164" fontId="0" fillId="0" borderId="0" xfId="0" applyNumberFormat="1"/>
    <xf numFmtId="165" fontId="0" fillId="0" borderId="0" xfId="0" applyNumberFormat="1"/>
    <xf numFmtId="3" fontId="0" fillId="0" borderId="0" xfId="0" applyNumberFormat="1"/>
    <xf numFmtId="0" fontId="0" fillId="2" borderId="0" xfId="0" applyFill="1"/>
    <xf numFmtId="0" fontId="0" fillId="0" borderId="0" xfId="0" pivotButton="1"/>
    <xf numFmtId="166" fontId="0" fillId="0" borderId="0" xfId="0" applyNumberFormat="1"/>
    <xf numFmtId="167" fontId="0" fillId="0" borderId="0" xfId="0" applyNumberFormat="1"/>
    <xf numFmtId="168" fontId="1" fillId="0" borderId="0" xfId="0" applyNumberFormat="1" applyFont="1" applyAlignment="1">
      <alignment horizontal="center" vertical="center"/>
    </xf>
    <xf numFmtId="0" fontId="0" fillId="0" borderId="1" xfId="0" pivotButton="1" applyBorder="1"/>
    <xf numFmtId="0" fontId="0" fillId="0" borderId="1" xfId="0" applyBorder="1"/>
    <xf numFmtId="167" fontId="0" fillId="0" borderId="1" xfId="0" applyNumberFormat="1" applyBorder="1"/>
    <xf numFmtId="0" fontId="0" fillId="0" borderId="2" xfId="0" applyBorder="1"/>
    <xf numFmtId="169" fontId="0" fillId="0" borderId="2" xfId="0" applyNumberFormat="1" applyBorder="1"/>
    <xf numFmtId="167" fontId="0" fillId="0" borderId="2" xfId="0" applyNumberFormat="1" applyBorder="1"/>
    <xf numFmtId="168" fontId="0" fillId="0" borderId="0" xfId="0" applyNumberFormat="1" applyBorder="1"/>
    <xf numFmtId="0" fontId="0" fillId="0" borderId="3" xfId="0" applyFill="1" applyBorder="1"/>
    <xf numFmtId="168" fontId="1" fillId="0" borderId="0" xfId="0" applyNumberFormat="1" applyFont="1" applyBorder="1" applyAlignment="1">
      <alignment horizontal="center" vertical="center"/>
    </xf>
    <xf numFmtId="0" fontId="0" fillId="0" borderId="4" xfId="0" applyBorder="1"/>
    <xf numFmtId="167" fontId="0" fillId="0" borderId="4" xfId="0" applyNumberFormat="1" applyBorder="1"/>
    <xf numFmtId="0" fontId="0" fillId="0" borderId="2" xfId="0" pivotButton="1" applyBorder="1"/>
    <xf numFmtId="10" fontId="0" fillId="0" borderId="4" xfId="0" applyNumberFormat="1" applyBorder="1"/>
    <xf numFmtId="170" fontId="0" fillId="3" borderId="5" xfId="0" applyNumberFormat="1" applyFill="1" applyBorder="1"/>
    <xf numFmtId="170" fontId="0" fillId="4" borderId="5" xfId="0" applyNumberFormat="1" applyFill="1" applyBorder="1"/>
    <xf numFmtId="10" fontId="0" fillId="0" borderId="0" xfId="0" applyNumberFormat="1" applyBorder="1"/>
    <xf numFmtId="9" fontId="0" fillId="0" borderId="4" xfId="0" applyNumberFormat="1" applyBorder="1"/>
    <xf numFmtId="0" fontId="0" fillId="0" borderId="6" xfId="0" applyBorder="1"/>
    <xf numFmtId="171" fontId="0" fillId="0" borderId="6" xfId="0" applyNumberFormat="1" applyBorder="1"/>
    <xf numFmtId="167" fontId="0" fillId="0" borderId="6" xfId="0" applyNumberFormat="1" applyBorder="1"/>
    <xf numFmtId="0" fontId="0" fillId="5" borderId="2" xfId="0" applyFill="1" applyBorder="1"/>
    <xf numFmtId="172" fontId="0" fillId="0" borderId="0" xfId="0" applyNumberFormat="1"/>
    <xf numFmtId="10" fontId="0" fillId="0" borderId="0" xfId="0" applyNumberFormat="1"/>
    <xf numFmtId="173" fontId="0" fillId="0" borderId="0" xfId="0" applyNumberFormat="1"/>
    <xf numFmtId="0" fontId="2" fillId="0" borderId="0" xfId="0" applyFont="1"/>
    <xf numFmtId="9" fontId="0" fillId="0" borderId="0" xfId="0" applyNumberFormat="1"/>
    <xf numFmtId="174" fontId="0" fillId="0" borderId="0" xfId="0" applyNumberFormat="1"/>
    <xf numFmtId="175" fontId="0" fillId="0" borderId="0" xfId="0" applyNumberFormat="1"/>
    <xf numFmtId="171" fontId="0" fillId="0" borderId="0" xfId="0" applyNumberFormat="1"/>
  </cellXfs>
  <cellStyles count="1">
    <cellStyle name="Normal" xfId="0" builtinId="0"/>
  </cellStyles>
  <dxfs count="63">
    <dxf>
      <font>
        <b/>
        <i/>
        <sz val="12"/>
        <color theme="0"/>
      </font>
      <border diagonalUp="0" diagonalDown="0">
        <left/>
        <right/>
        <top/>
        <bottom style="medium">
          <color rgb="FF00B0F0"/>
        </bottom>
        <vertical/>
        <horizontal/>
      </border>
    </dxf>
    <dxf>
      <font>
        <b/>
        <i val="0"/>
        <sz val="11"/>
        <color theme="0"/>
      </font>
      <fill>
        <patternFill patternType="solid">
          <bgColor theme="1" tint="0.24994659260841701"/>
        </patternFill>
      </fill>
      <border diagonalUp="0" diagonalDown="0">
        <left/>
        <right/>
        <top/>
        <bottom/>
        <vertical/>
        <horizontal/>
      </border>
    </dxf>
    <dxf>
      <numFmt numFmtId="171" formatCode="[&gt;=1000000]&quot;$&quot;0.00,,&quot;M&quot;;[&gt;=1000]&quot;$&quot;0.0,&quot;K&quot;;0"/>
    </dxf>
    <dxf>
      <numFmt numFmtId="171" formatCode="[&gt;=1000000]&quot;$&quot;0.00,,&quot;M&quot;;[&gt;=1000]&quot;$&quot;0.0,&quot;K&quot;;0"/>
    </dxf>
    <dxf>
      <numFmt numFmtId="167" formatCode="[&gt;=1000000]&quot;$&quot;0.0,,&quot;M&quot;;[&gt;=1000]&quot;$&quot;0.0,&quot;K&quot;;0"/>
    </dxf>
    <dxf>
      <numFmt numFmtId="167" formatCode="[&gt;=1000000]&quot;$&quot;0.0,,&quot;M&quot;;[&gt;=1000]&quot;$&quot;0.0,&quot;K&quot;;0"/>
    </dxf>
    <dxf>
      <numFmt numFmtId="167" formatCode="[&gt;=1000000]&quot;$&quot;0.0,,&quot;M&quot;;[&gt;=1000]&quot;$&quot;0.0,&quot;K&quot;;0"/>
    </dxf>
    <dxf>
      <numFmt numFmtId="166" formatCode="[&gt;=1000000]0.0,,&quot;M&quot;;[&gt;=1000]0.0,&quot;K&quot;"/>
    </dxf>
    <dxf>
      <numFmt numFmtId="167" formatCode="[&gt;=1000000]&quot;$&quot;0.0,,&quot;M&quot;;[&gt;=1000]&quot;$&quot;0.0,&quot;K&quot;;0"/>
    </dxf>
    <dxf>
      <numFmt numFmtId="167" formatCode="[&gt;=1000000]&quot;$&quot;0.0,,&quot;M&quot;;[&gt;=1000]&quot;$&quot;0.0,&quot;K&quot;;0"/>
    </dxf>
    <dxf>
      <numFmt numFmtId="166" formatCode="[&gt;=1000000]0.0,,&quot;M&quot;;[&gt;=1000]0.0,&quot;K&quot;"/>
    </dxf>
    <dxf>
      <fill>
        <patternFill>
          <bgColor rgb="FF00B0F0"/>
        </patternFill>
      </fill>
    </dxf>
    <dxf>
      <fill>
        <patternFill>
          <bgColor theme="9" tint="-0.24994659260841701"/>
        </patternFill>
      </fill>
    </dxf>
    <dxf>
      <fill>
        <patternFill>
          <bgColor rgb="FF00B0F0"/>
        </patternFill>
      </fill>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numFmt numFmtId="167" formatCode="[&gt;=1000000]&quot;$&quot;0.0,,&quot;M&quot;;[&gt;=1000]&quot;$&quot;0.0,&quot;K&quot;;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numFmt numFmtId="167" formatCode="[&gt;=1000000]&quot;$&quot;0.0,,&quot;M&quot;;[&gt;=1000]&quot;$&quot;0.0,&quot;K&quot;;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numFmt numFmtId="167" formatCode="[&gt;=1000000]&quot;$&quot;0.0,,&quot;M&quot;;[&gt;=1000]&quot;$&quot;0.0,&quot;K&quot;;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numFmt numFmtId="167" formatCode="[&gt;=1000000]&quot;$&quot;0.0,,&quot;M&quot;;[&gt;=1000]&quot;$&quot;0.0,&quot;K&quot;;0"/>
    </dxf>
    <dxf>
      <numFmt numFmtId="14" formatCode="0.00%"/>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top style="thin">
          <color indexed="64"/>
        </top>
        <bottom style="thin">
          <color indexed="64"/>
        </bottom>
        <vertical style="thin">
          <color indexed="64"/>
        </vertical>
        <horizontal style="thin">
          <color indexed="64"/>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border>
        <left style="medium">
          <color theme="1"/>
        </left>
        <right style="medium">
          <color theme="1"/>
        </right>
        <top style="medium">
          <color theme="1"/>
        </top>
        <bottom style="medium">
          <color theme="1"/>
        </bottom>
        <vertical style="medium">
          <color theme="1"/>
        </vertical>
        <horizontal style="medium">
          <color theme="1"/>
        </horizontal>
      </border>
    </dxf>
    <dxf>
      <numFmt numFmtId="167" formatCode="[&gt;=1000000]&quot;$&quot;0.0,,&quot;M&quot;;[&gt;=1000]&quot;$&quot;0.0,&quot;K&quot;;0"/>
    </dxf>
    <dxf>
      <numFmt numFmtId="14" formatCode="0.00%"/>
    </dxf>
    <dxf>
      <numFmt numFmtId="173" formatCode="[&gt;=1000000]&quot;$&quot;0.00,,&quot;M&quot;;[&gt;=1000]&quot;$&quot;0,&quot;K&quot;;0"/>
    </dxf>
    <dxf>
      <numFmt numFmtId="173" formatCode="[&gt;=1000000]&quot;$&quot;0.00,,&quot;M&quot;;[&gt;=1000]&quot;$&quot;0,&quot;K&quot;;0"/>
    </dxf>
    <dxf>
      <numFmt numFmtId="173" formatCode="[&gt;=1000000]&quot;$&quot;0.00,,&quot;M&quot;;[&gt;=1000]&quot;$&quot;0,&quot;K&quot;;0"/>
    </dxf>
    <dxf>
      <numFmt numFmtId="172" formatCode="0.0%"/>
    </dxf>
    <dxf>
      <numFmt numFmtId="14" formatCode="0.00%"/>
    </dxf>
    <dxf>
      <numFmt numFmtId="173" formatCode="[&gt;=1000000]&quot;$&quot;0.00,,&quot;M&quot;;[&gt;=1000]&quot;$&quot;0,&quot;K&quot;;0"/>
    </dxf>
    <dxf>
      <numFmt numFmtId="173" formatCode="[&gt;=1000000]&quot;$&quot;0.00,,&quot;M&quot;;[&gt;=1000]&quot;$&quot;0,&quot;K&quot;;0"/>
    </dxf>
    <dxf>
      <numFmt numFmtId="172" formatCode="0.0%"/>
    </dxf>
    <dxf>
      <numFmt numFmtId="167" formatCode="[&gt;=1000000]&quot;$&quot;0.0,,&quot;M&quot;;[&gt;=1000]&quot;$&quot;0.0,&quot;K&quot;;0"/>
    </dxf>
    <dxf>
      <font>
        <color rgb="FF161D6F"/>
      </font>
      <border>
        <bottom style="thin">
          <color theme="4"/>
        </bottom>
        <vertical/>
        <horizontal/>
      </border>
    </dxf>
    <dxf>
      <font>
        <b/>
        <i val="0"/>
        <sz val="11"/>
        <color theme="0"/>
      </font>
      <fill>
        <patternFill>
          <bgColor theme="0"/>
        </patternFill>
      </fill>
      <border diagonalUp="0" diagonalDown="0">
        <left/>
        <right/>
        <top/>
        <bottom/>
        <vertical/>
        <horizontal/>
      </border>
    </dxf>
  </dxfs>
  <tableStyles count="2" defaultTableStyle="TableStyleMedium2" defaultPivotStyle="PivotStyleLight16">
    <tableStyle name="my_slicer" pivot="0" table="0" count="10" xr9:uid="{B58AFF22-6089-4AE4-BAA1-4B1E7103AC13}">
      <tableStyleElement type="wholeTable" dxfId="62"/>
      <tableStyleElement type="headerRow" dxfId="61"/>
    </tableStyle>
    <tableStyle name="my_slicer 2" pivot="0" table="0" count="10" xr9:uid="{1FAD0B08-CF1B-47F0-9DEF-F8C6E6526641}">
      <tableStyleElement type="wholeTable" dxfId="1"/>
      <tableStyleElement type="headerRow" dxfId="0"/>
    </tableStyle>
  </tableStyles>
  <colors>
    <mruColors>
      <color rgb="FF64C9F2"/>
      <color rgb="FF0A5B7C"/>
      <color rgb="FF161D6F"/>
      <color rgb="FF98DED9"/>
      <color rgb="FFC7FFD8"/>
      <color rgb="FFF6F6F6"/>
      <color rgb="FFE7E7DE"/>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none">
              <fgColor indexed="64"/>
              <bgColor auto="1"/>
            </patternFill>
          </fill>
          <border>
            <left style="thin">
              <color rgb="FFCCCCCC"/>
            </left>
            <right style="thin">
              <color rgb="FFCCCCCC"/>
            </right>
            <top style="thin">
              <color rgb="FFCCCCCC"/>
            </top>
            <bottom style="thin">
              <color rgb="FFCCCCCC"/>
            </bottom>
            <vertical/>
            <horizontal/>
          </border>
        </dxf>
        <dxf>
          <font>
            <b/>
            <i val="0"/>
            <sz val="12"/>
            <color theme="1"/>
          </font>
          <fill>
            <patternFill patternType="solid">
              <fgColor theme="4" tint="0.59999389629810485"/>
              <bgColor rgb="FF98DED9"/>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8" tint="0.3999450666829432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b/>
            <i val="0"/>
            <sz val="12"/>
            <color theme="1"/>
          </font>
          <fill>
            <patternFill patternType="solid">
              <fgColor theme="4" tint="0.59999389629810485"/>
              <bgColor rgb="FF98DED9"/>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C7FFD8"/>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_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_slicer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18.xml"/><Relationship Id="rId21" Type="http://schemas.openxmlformats.org/officeDocument/2006/relationships/pivotCacheDefinition" Target="pivotCache/pivotCacheDefinition13.xml"/><Relationship Id="rId42" Type="http://schemas.openxmlformats.org/officeDocument/2006/relationships/customXml" Target="../customXml/item3.xml"/><Relationship Id="rId47" Type="http://schemas.openxmlformats.org/officeDocument/2006/relationships/customXml" Target="../customXml/item8.xml"/><Relationship Id="rId63" Type="http://schemas.openxmlformats.org/officeDocument/2006/relationships/customXml" Target="../customXml/item24.xml"/><Relationship Id="rId68" Type="http://schemas.openxmlformats.org/officeDocument/2006/relationships/customXml" Target="../customXml/item29.xml"/><Relationship Id="rId16" Type="http://schemas.openxmlformats.org/officeDocument/2006/relationships/pivotCacheDefinition" Target="pivotCache/pivotCacheDefinition8.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16.xml"/><Relationship Id="rId32" Type="http://schemas.microsoft.com/office/2007/relationships/slicerCache" Target="slicerCaches/slicerCache2.xml"/><Relationship Id="rId37" Type="http://schemas.openxmlformats.org/officeDocument/2006/relationships/sharedStrings" Target="sharedStrings.xml"/><Relationship Id="rId40" Type="http://schemas.openxmlformats.org/officeDocument/2006/relationships/customXml" Target="../customXml/item1.xml"/><Relationship Id="rId45" Type="http://schemas.openxmlformats.org/officeDocument/2006/relationships/customXml" Target="../customXml/item6.xml"/><Relationship Id="rId53" Type="http://schemas.openxmlformats.org/officeDocument/2006/relationships/customXml" Target="../customXml/item14.xml"/><Relationship Id="rId58" Type="http://schemas.openxmlformats.org/officeDocument/2006/relationships/customXml" Target="../customXml/item19.xml"/><Relationship Id="rId66" Type="http://schemas.openxmlformats.org/officeDocument/2006/relationships/customXml" Target="../customXml/item27.xml"/><Relationship Id="rId74" Type="http://schemas.openxmlformats.org/officeDocument/2006/relationships/customXml" Target="../customXml/item35.xml"/><Relationship Id="rId79" Type="http://schemas.openxmlformats.org/officeDocument/2006/relationships/customXml" Target="../customXml/item40.xml"/><Relationship Id="rId5" Type="http://schemas.openxmlformats.org/officeDocument/2006/relationships/worksheet" Target="worksheets/sheet5.xml"/><Relationship Id="rId61" Type="http://schemas.openxmlformats.org/officeDocument/2006/relationships/customXml" Target="../customXml/item22.xml"/><Relationship Id="rId19" Type="http://schemas.openxmlformats.org/officeDocument/2006/relationships/pivotCacheDefinition" Target="pivotCache/pivotCacheDefinition11.xml"/><Relationship Id="rId14" Type="http://schemas.openxmlformats.org/officeDocument/2006/relationships/pivotCacheDefinition" Target="pivotCache/pivotCacheDefinition6.xml"/><Relationship Id="rId22" Type="http://schemas.openxmlformats.org/officeDocument/2006/relationships/pivotCacheDefinition" Target="pivotCache/pivotCacheDefinition14.xml"/><Relationship Id="rId27" Type="http://schemas.openxmlformats.org/officeDocument/2006/relationships/pivotCacheDefinition" Target="pivotCache/pivotCacheDefinition19.xml"/><Relationship Id="rId30" Type="http://schemas.openxmlformats.org/officeDocument/2006/relationships/pivotCacheDefinition" Target="pivotCache/pivotCacheDefinition22.xml"/><Relationship Id="rId35" Type="http://schemas.openxmlformats.org/officeDocument/2006/relationships/connections" Target="connections.xml"/><Relationship Id="rId43" Type="http://schemas.openxmlformats.org/officeDocument/2006/relationships/customXml" Target="../customXml/item4.xml"/><Relationship Id="rId48" Type="http://schemas.openxmlformats.org/officeDocument/2006/relationships/customXml" Target="../customXml/item9.xml"/><Relationship Id="rId56" Type="http://schemas.openxmlformats.org/officeDocument/2006/relationships/customXml" Target="../customXml/item17.xml"/><Relationship Id="rId64" Type="http://schemas.openxmlformats.org/officeDocument/2006/relationships/customXml" Target="../customXml/item25.xml"/><Relationship Id="rId69" Type="http://schemas.openxmlformats.org/officeDocument/2006/relationships/customXml" Target="../customXml/item30.xml"/><Relationship Id="rId77" Type="http://schemas.openxmlformats.org/officeDocument/2006/relationships/customXml" Target="../customXml/item38.xml"/><Relationship Id="rId8" Type="http://schemas.openxmlformats.org/officeDocument/2006/relationships/worksheet" Target="worksheets/sheet8.xml"/><Relationship Id="rId51" Type="http://schemas.openxmlformats.org/officeDocument/2006/relationships/customXml" Target="../customXml/item12.xml"/><Relationship Id="rId72" Type="http://schemas.openxmlformats.org/officeDocument/2006/relationships/customXml" Target="../customXml/item3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pivotCacheDefinition" Target="pivotCache/pivotCacheDefinition17.xml"/><Relationship Id="rId33" Type="http://schemas.microsoft.com/office/2007/relationships/slicerCache" Target="slicerCaches/slicerCache3.xml"/><Relationship Id="rId38" Type="http://schemas.openxmlformats.org/officeDocument/2006/relationships/powerPivotData" Target="model/item.data"/><Relationship Id="rId46" Type="http://schemas.openxmlformats.org/officeDocument/2006/relationships/customXml" Target="../customXml/item7.xml"/><Relationship Id="rId59" Type="http://schemas.openxmlformats.org/officeDocument/2006/relationships/customXml" Target="../customXml/item20.xml"/><Relationship Id="rId67" Type="http://schemas.openxmlformats.org/officeDocument/2006/relationships/customXml" Target="../customXml/item28.xml"/><Relationship Id="rId20" Type="http://schemas.openxmlformats.org/officeDocument/2006/relationships/pivotCacheDefinition" Target="pivotCache/pivotCacheDefinition12.xml"/><Relationship Id="rId41" Type="http://schemas.openxmlformats.org/officeDocument/2006/relationships/customXml" Target="../customXml/item2.xml"/><Relationship Id="rId54" Type="http://schemas.openxmlformats.org/officeDocument/2006/relationships/customXml" Target="../customXml/item15.xml"/><Relationship Id="rId62" Type="http://schemas.openxmlformats.org/officeDocument/2006/relationships/customXml" Target="../customXml/item23.xml"/><Relationship Id="rId70" Type="http://schemas.openxmlformats.org/officeDocument/2006/relationships/customXml" Target="../customXml/item31.xml"/><Relationship Id="rId75" Type="http://schemas.openxmlformats.org/officeDocument/2006/relationships/customXml" Target="../customXml/item3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15.xml"/><Relationship Id="rId28" Type="http://schemas.openxmlformats.org/officeDocument/2006/relationships/pivotCacheDefinition" Target="pivotCache/pivotCacheDefinition20.xml"/><Relationship Id="rId36" Type="http://schemas.openxmlformats.org/officeDocument/2006/relationships/styles" Target="styles.xml"/><Relationship Id="rId49" Type="http://schemas.openxmlformats.org/officeDocument/2006/relationships/customXml" Target="../customXml/item10.xml"/><Relationship Id="rId57" Type="http://schemas.openxmlformats.org/officeDocument/2006/relationships/customXml" Target="../customXml/item18.xml"/><Relationship Id="rId10" Type="http://schemas.openxmlformats.org/officeDocument/2006/relationships/pivotCacheDefinition" Target="pivotCache/pivotCacheDefinition2.xml"/><Relationship Id="rId31" Type="http://schemas.microsoft.com/office/2007/relationships/slicerCache" Target="slicerCaches/slicerCache1.xml"/><Relationship Id="rId44" Type="http://schemas.openxmlformats.org/officeDocument/2006/relationships/customXml" Target="../customXml/item5.xml"/><Relationship Id="rId52" Type="http://schemas.openxmlformats.org/officeDocument/2006/relationships/customXml" Target="../customXml/item13.xml"/><Relationship Id="rId60" Type="http://schemas.openxmlformats.org/officeDocument/2006/relationships/customXml" Target="../customXml/item21.xml"/><Relationship Id="rId65" Type="http://schemas.openxmlformats.org/officeDocument/2006/relationships/customXml" Target="../customXml/item26.xml"/><Relationship Id="rId73" Type="http://schemas.openxmlformats.org/officeDocument/2006/relationships/customXml" Target="../customXml/item34.xml"/><Relationship Id="rId78" Type="http://schemas.openxmlformats.org/officeDocument/2006/relationships/customXml" Target="../customXml/item39.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39" Type="http://schemas.openxmlformats.org/officeDocument/2006/relationships/calcChain" Target="calcChain.xml"/><Relationship Id="rId34" Type="http://schemas.openxmlformats.org/officeDocument/2006/relationships/theme" Target="theme/theme1.xml"/><Relationship Id="rId50" Type="http://schemas.openxmlformats.org/officeDocument/2006/relationships/customXml" Target="../customXml/item11.xml"/><Relationship Id="rId55" Type="http://schemas.openxmlformats.org/officeDocument/2006/relationships/customXml" Target="../customXml/item16.xml"/><Relationship Id="rId76" Type="http://schemas.openxmlformats.org/officeDocument/2006/relationships/customXml" Target="../customXml/item37.xml"/><Relationship Id="rId7" Type="http://schemas.openxmlformats.org/officeDocument/2006/relationships/worksheet" Target="worksheets/sheet7.xml"/><Relationship Id="rId71" Type="http://schemas.openxmlformats.org/officeDocument/2006/relationships/customXml" Target="../customXml/item32.xml"/><Relationship Id="rId2" Type="http://schemas.openxmlformats.org/officeDocument/2006/relationships/worksheet" Target="worksheets/sheet2.xml"/><Relationship Id="rId29" Type="http://schemas.openxmlformats.org/officeDocument/2006/relationships/pivotCacheDefinition" Target="pivotCache/pivotCacheDefinition2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5.xml"/><Relationship Id="rId1" Type="http://schemas.microsoft.com/office/2011/relationships/chartStyle" Target="style5.xml"/><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8115038115038115E-2"/>
          <c:y val="0.15948963317384371"/>
          <c:w val="0.92376992376992373"/>
          <c:h val="0.56791621143050897"/>
        </c:manualLayout>
      </c:layout>
      <c:barChart>
        <c:barDir val="col"/>
        <c:grouping val="clustered"/>
        <c:varyColors val="0"/>
        <c:ser>
          <c:idx val="0"/>
          <c:order val="0"/>
          <c:tx>
            <c:strRef>
              <c:f>PivotTable_03!$N$23</c:f>
              <c:strCache>
                <c:ptCount val="1"/>
                <c:pt idx="0">
                  <c:v>Profit Margin</c:v>
                </c:pt>
              </c:strCache>
            </c:strRef>
          </c:tx>
          <c:spPr>
            <a:solidFill>
              <a:srgbClr val="00B0F0"/>
            </a:solidFill>
            <a:ln>
              <a:noFill/>
            </a:ln>
            <a:effectLst>
              <a:glow rad="88900">
                <a:schemeClr val="accent1">
                  <a:satMod val="175000"/>
                  <a:alpha val="24000"/>
                </a:schemeClr>
              </a:glow>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PivotTable_03!$M$24:$M$28</c:f>
              <c:strCache>
                <c:ptCount val="5"/>
                <c:pt idx="0">
                  <c:v>New York</c:v>
                </c:pt>
                <c:pt idx="1">
                  <c:v>Maryland</c:v>
                </c:pt>
                <c:pt idx="2">
                  <c:v>Wisconsin</c:v>
                </c:pt>
                <c:pt idx="3">
                  <c:v>Indiana</c:v>
                </c:pt>
                <c:pt idx="4">
                  <c:v>Florida</c:v>
                </c:pt>
              </c:strCache>
            </c:strRef>
          </c:cat>
          <c:val>
            <c:numRef>
              <c:f>PivotTable_03!$N$24:$N$28</c:f>
              <c:numCache>
                <c:formatCode>\$#,##0;\(\$#,##0\);\$#,##0</c:formatCode>
                <c:ptCount val="5"/>
                <c:pt idx="0">
                  <c:v>86589.619999999952</c:v>
                </c:pt>
                <c:pt idx="1">
                  <c:v>91811.079999999856</c:v>
                </c:pt>
                <c:pt idx="2">
                  <c:v>96221.15</c:v>
                </c:pt>
                <c:pt idx="3">
                  <c:v>101212.63000000015</c:v>
                </c:pt>
                <c:pt idx="4">
                  <c:v>104453.84999999986</c:v>
                </c:pt>
              </c:numCache>
            </c:numRef>
          </c:val>
          <c:extLst>
            <c:ext xmlns:c16="http://schemas.microsoft.com/office/drawing/2014/chart" uri="{C3380CC4-5D6E-409C-BE32-E72D297353CC}">
              <c16:uniqueId val="{00000000-24D0-4556-B3E1-6D8A54368876}"/>
            </c:ext>
          </c:extLst>
        </c:ser>
        <c:dLbls>
          <c:dLblPos val="outEnd"/>
          <c:showLegendKey val="0"/>
          <c:showVal val="1"/>
          <c:showCatName val="0"/>
          <c:showSerName val="0"/>
          <c:showPercent val="0"/>
          <c:showBubbleSize val="0"/>
        </c:dLbls>
        <c:gapWidth val="150"/>
        <c:overlap val="-27"/>
        <c:axId val="1356747696"/>
        <c:axId val="1356750192"/>
      </c:barChart>
      <c:catAx>
        <c:axId val="135674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356750192"/>
        <c:crosses val="autoZero"/>
        <c:auto val="1"/>
        <c:lblAlgn val="ctr"/>
        <c:lblOffset val="100"/>
        <c:noMultiLvlLbl val="0"/>
      </c:catAx>
      <c:valAx>
        <c:axId val="1356750192"/>
        <c:scaling>
          <c:orientation val="minMax"/>
        </c:scaling>
        <c:delete val="1"/>
        <c:axPos val="l"/>
        <c:numFmt formatCode="\$#,##0;\(\$#,##0\);\$#,##0" sourceLinked="1"/>
        <c:majorTickMark val="none"/>
        <c:minorTickMark val="none"/>
        <c:tickLblPos val="nextTo"/>
        <c:crossAx val="1356747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824775876120618E-2"/>
          <c:y val="0.20083248181763538"/>
          <c:w val="0.91035044824775879"/>
          <c:h val="0.68340245637234276"/>
        </c:manualLayout>
      </c:layout>
      <c:barChart>
        <c:barDir val="col"/>
        <c:grouping val="clustered"/>
        <c:varyColors val="0"/>
        <c:ser>
          <c:idx val="0"/>
          <c:order val="0"/>
          <c:tx>
            <c:strRef>
              <c:f>PivotTable_02!$H$38</c:f>
              <c:strCache>
                <c:ptCount val="1"/>
                <c:pt idx="0">
                  <c:v>total revenue</c:v>
                </c:pt>
              </c:strCache>
            </c:strRef>
          </c:tx>
          <c:spPr>
            <a:solidFill>
              <a:srgbClr val="002060"/>
            </a:solidFill>
            <a:ln>
              <a:noFill/>
            </a:ln>
            <a:effectLst/>
          </c:spPr>
          <c:invertIfNegative val="0"/>
          <c:dLbls>
            <c:dLbl>
              <c:idx val="0"/>
              <c:layout>
                <c:manualLayout>
                  <c:x val="4.0749796251018742E-3"/>
                  <c:y val="-4.9937578027465665E-2"/>
                </c:manualLayout>
              </c:layout>
              <c:tx>
                <c:rich>
                  <a:bodyPr/>
                  <a:lstStyle/>
                  <a:p>
                    <a:fld id="{6893A23D-F112-4C33-AF45-8B50CA835493}" type="CELLRANGE">
                      <a:rPr lang="en-US"/>
                      <a:pPr/>
                      <a:t>[CELLRANGE]</a:t>
                    </a:fld>
                    <a:endParaRPr lang="en-US" baseline="0"/>
                  </a:p>
                  <a:p>
                    <a:fld id="{380263B8-42B2-4A95-9A43-7CF0922B77D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0-9BC4-400D-9E5D-0E73427EEECE}"/>
                </c:ext>
              </c:extLst>
            </c:dLbl>
            <c:dLbl>
              <c:idx val="1"/>
              <c:layout>
                <c:manualLayout>
                  <c:x val="-3.7353548385388731E-17"/>
                  <c:y val="-3.1210986267166042E-2"/>
                </c:manualLayout>
              </c:layout>
              <c:tx>
                <c:rich>
                  <a:bodyPr/>
                  <a:lstStyle/>
                  <a:p>
                    <a:fld id="{A0B5B8B5-E69B-4638-B97C-F7819C3BB3B8}" type="CELLRANGE">
                      <a:rPr lang="en-US"/>
                      <a:pPr/>
                      <a:t>[CELLRANGE]</a:t>
                    </a:fld>
                    <a:endParaRPr lang="en-US" baseline="0"/>
                  </a:p>
                  <a:p>
                    <a:fld id="{2959A1E5-27F1-48D2-AF9D-06BD7C73ABD7}"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1-9BC4-400D-9E5D-0E73427EEECE}"/>
                </c:ext>
              </c:extLst>
            </c:dLbl>
            <c:dLbl>
              <c:idx val="2"/>
              <c:layout>
                <c:manualLayout>
                  <c:x val="-7.4707096770777462E-17"/>
                  <c:y val="-3.1210986267166042E-2"/>
                </c:manualLayout>
              </c:layout>
              <c:tx>
                <c:rich>
                  <a:bodyPr/>
                  <a:lstStyle/>
                  <a:p>
                    <a:fld id="{9D30CAE4-1245-43AF-B588-A308D075B369}" type="CELLRANGE">
                      <a:rPr lang="en-US"/>
                      <a:pPr/>
                      <a:t>[CELLRANGE]</a:t>
                    </a:fld>
                    <a:endParaRPr lang="en-US" baseline="0"/>
                  </a:p>
                  <a:p>
                    <a:fld id="{A36C2883-54AB-430B-9B13-FF5A1DA9CBB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2-9BC4-400D-9E5D-0E73427EEECE}"/>
                </c:ext>
              </c:extLst>
            </c:dLbl>
            <c:dLbl>
              <c:idx val="3"/>
              <c:layout>
                <c:manualLayout>
                  <c:x val="0"/>
                  <c:y val="-3.1210986267166056E-2"/>
                </c:manualLayout>
              </c:layout>
              <c:tx>
                <c:rich>
                  <a:bodyPr/>
                  <a:lstStyle/>
                  <a:p>
                    <a:fld id="{3D1B1F20-570D-4C7E-B5BD-E90D433B0717}" type="CELLRANGE">
                      <a:rPr lang="en-US"/>
                      <a:pPr/>
                      <a:t>[CELLRANGE]</a:t>
                    </a:fld>
                    <a:endParaRPr lang="en-US" baseline="0"/>
                  </a:p>
                  <a:p>
                    <a:fld id="{01FDE165-E4E0-416A-A502-53396A43C36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03-9BC4-400D-9E5D-0E73427EEECE}"/>
                </c:ext>
              </c:extLst>
            </c:dLbl>
            <c:spPr>
              <a:noFill/>
              <a:ln>
                <a:noFill/>
              </a:ln>
              <a:effectLst/>
            </c:spPr>
            <c:txPr>
              <a:bodyPr rot="0" spcFirstLastPara="1" vertOverflow="ellipsis" vert="horz" wrap="square" lIns="38100" tIns="0" rIns="38100" bIns="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PivotTable_02!$G$39:$G$42</c:f>
              <c:strCache>
                <c:ptCount val="4"/>
                <c:pt idx="0">
                  <c:v>Q-1</c:v>
                </c:pt>
                <c:pt idx="1">
                  <c:v>Q-2</c:v>
                </c:pt>
                <c:pt idx="2">
                  <c:v>Q-3</c:v>
                </c:pt>
                <c:pt idx="3">
                  <c:v>Q-4</c:v>
                </c:pt>
              </c:strCache>
            </c:strRef>
          </c:cat>
          <c:val>
            <c:numRef>
              <c:f>PivotTable_02!$H$39:$H$42</c:f>
              <c:numCache>
                <c:formatCode>[&gt;=1000000]"$"0.00,,"M";[&gt;=1000]"$"0.0,"K";0</c:formatCode>
                <c:ptCount val="4"/>
                <c:pt idx="0">
                  <c:v>1336248.3099999984</c:v>
                </c:pt>
                <c:pt idx="1">
                  <c:v>1384874.5400000024</c:v>
                </c:pt>
                <c:pt idx="2">
                  <c:v>1362939.5400000014</c:v>
                </c:pt>
                <c:pt idx="3">
                  <c:v>1362747.0800000008</c:v>
                </c:pt>
              </c:numCache>
            </c:numRef>
          </c:val>
          <c:extLst>
            <c:ext xmlns:c15="http://schemas.microsoft.com/office/drawing/2012/chart" uri="{02D57815-91ED-43cb-92C2-25804820EDAC}">
              <c15:datalabelsRange>
                <c15:f>PivotTable_02!$I$33:$I$36</c15:f>
                <c15:dlblRangeCache>
                  <c:ptCount val="4"/>
                  <c:pt idx="1">
                    <c:v>3.64%</c:v>
                  </c:pt>
                  <c:pt idx="2">
                    <c:v>-1.58%</c:v>
                  </c:pt>
                  <c:pt idx="3">
                    <c:v>-0.01%</c:v>
                  </c:pt>
                </c15:dlblRangeCache>
              </c15:datalabelsRange>
            </c:ext>
            <c:ext xmlns:c16="http://schemas.microsoft.com/office/drawing/2014/chart" uri="{C3380CC4-5D6E-409C-BE32-E72D297353CC}">
              <c16:uniqueId val="{00000004-9BC4-400D-9E5D-0E73427EEECE}"/>
            </c:ext>
          </c:extLst>
        </c:ser>
        <c:ser>
          <c:idx val="1"/>
          <c:order val="1"/>
          <c:tx>
            <c:strRef>
              <c:f>PivotTable_02!$I$38</c:f>
              <c:strCache>
                <c:ptCount val="1"/>
                <c:pt idx="0">
                  <c:v>highlight</c:v>
                </c:pt>
              </c:strCache>
            </c:strRef>
          </c:tx>
          <c:spPr>
            <a:solidFill>
              <a:srgbClr val="00B0F0"/>
            </a:solidFill>
            <a:ln>
              <a:noFill/>
            </a:ln>
            <a:effectLst/>
          </c:spPr>
          <c:invertIfNegative val="0"/>
          <c:val>
            <c:numRef>
              <c:f>PivotTable_02!$I$39:$I$42</c:f>
              <c:numCache>
                <c:formatCode>[&gt;=1000000]"$"0.00,,"M";[&gt;=1000]"$"0.0,"K";0</c:formatCode>
                <c:ptCount val="4"/>
                <c:pt idx="0">
                  <c:v>0</c:v>
                </c:pt>
                <c:pt idx="1">
                  <c:v>1384874.5400000024</c:v>
                </c:pt>
                <c:pt idx="2">
                  <c:v>1362939.5400000014</c:v>
                </c:pt>
                <c:pt idx="3">
                  <c:v>1362747.0800000008</c:v>
                </c:pt>
              </c:numCache>
            </c:numRef>
          </c:val>
          <c:extLst>
            <c:ext xmlns:c16="http://schemas.microsoft.com/office/drawing/2014/chart" uri="{C3380CC4-5D6E-409C-BE32-E72D297353CC}">
              <c16:uniqueId val="{00000005-9BC4-400D-9E5D-0E73427EEECE}"/>
            </c:ext>
          </c:extLst>
        </c:ser>
        <c:dLbls>
          <c:showLegendKey val="0"/>
          <c:showVal val="0"/>
          <c:showCatName val="0"/>
          <c:showSerName val="0"/>
          <c:showPercent val="0"/>
          <c:showBubbleSize val="0"/>
        </c:dLbls>
        <c:gapWidth val="200"/>
        <c:overlap val="100"/>
        <c:axId val="1253226480"/>
        <c:axId val="1253227312"/>
      </c:barChart>
      <c:lineChart>
        <c:grouping val="standard"/>
        <c:varyColors val="0"/>
        <c:ser>
          <c:idx val="2"/>
          <c:order val="2"/>
          <c:tx>
            <c:strRef>
              <c:f>PivotTable_02!$J$38</c:f>
              <c:strCache>
                <c:ptCount val="1"/>
                <c:pt idx="0">
                  <c:v>average</c:v>
                </c:pt>
              </c:strCache>
            </c:strRef>
          </c:tx>
          <c:spPr>
            <a:ln w="22225" cap="rnd">
              <a:noFill/>
              <a:prstDash val="solid"/>
              <a:round/>
            </a:ln>
            <a:effectLst/>
          </c:spPr>
          <c:marker>
            <c:symbol val="dash"/>
            <c:size val="25"/>
            <c:spPr>
              <a:solidFill>
                <a:srgbClr val="FF0000">
                  <a:alpha val="62000"/>
                </a:srgbClr>
              </a:solidFill>
              <a:ln>
                <a:noFill/>
              </a:ln>
            </c:spPr>
          </c:marker>
          <c:val>
            <c:numRef>
              <c:f>PivotTable_02!$J$39:$J$42</c:f>
              <c:numCache>
                <c:formatCode>[&gt;=1000000]"$"0.00,,"M";[&gt;=1000]"$"0.0,"K";0</c:formatCode>
                <c:ptCount val="4"/>
                <c:pt idx="0">
                  <c:v>1361702.3675000006</c:v>
                </c:pt>
                <c:pt idx="1">
                  <c:v>1361702.3675000006</c:v>
                </c:pt>
                <c:pt idx="2">
                  <c:v>1361702.3675000006</c:v>
                </c:pt>
                <c:pt idx="3">
                  <c:v>1361702.3675000006</c:v>
                </c:pt>
              </c:numCache>
            </c:numRef>
          </c:val>
          <c:smooth val="0"/>
          <c:extLst>
            <c:ext xmlns:c16="http://schemas.microsoft.com/office/drawing/2014/chart" uri="{C3380CC4-5D6E-409C-BE32-E72D297353CC}">
              <c16:uniqueId val="{00000006-9BC4-400D-9E5D-0E73427EEECE}"/>
            </c:ext>
          </c:extLst>
        </c:ser>
        <c:dLbls>
          <c:showLegendKey val="0"/>
          <c:showVal val="0"/>
          <c:showCatName val="0"/>
          <c:showSerName val="0"/>
          <c:showPercent val="0"/>
          <c:showBubbleSize val="0"/>
        </c:dLbls>
        <c:marker val="1"/>
        <c:smooth val="0"/>
        <c:axId val="1253226480"/>
        <c:axId val="1253227312"/>
      </c:lineChart>
      <c:catAx>
        <c:axId val="125322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253227312"/>
        <c:crosses val="autoZero"/>
        <c:auto val="1"/>
        <c:lblAlgn val="ctr"/>
        <c:lblOffset val="100"/>
        <c:noMultiLvlLbl val="0"/>
      </c:catAx>
      <c:valAx>
        <c:axId val="1253227312"/>
        <c:scaling>
          <c:orientation val="minMax"/>
        </c:scaling>
        <c:delete val="1"/>
        <c:axPos val="l"/>
        <c:numFmt formatCode="[&gt;=1000000]&quot;$&quot;0.00,,&quot;M&quot;;[&gt;=1000]&quot;$&quot;0.0,&quot;K&quot;;0" sourceLinked="1"/>
        <c:majorTickMark val="out"/>
        <c:minorTickMark val="none"/>
        <c:tickLblPos val="nextTo"/>
        <c:crossAx val="1253226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824775876120618E-2"/>
          <c:y val="0.11805930975046028"/>
          <c:w val="0.91472485722749219"/>
          <c:h val="0.70456967132839743"/>
        </c:manualLayout>
      </c:layout>
      <c:barChart>
        <c:barDir val="col"/>
        <c:grouping val="clustered"/>
        <c:varyColors val="0"/>
        <c:ser>
          <c:idx val="0"/>
          <c:order val="0"/>
          <c:tx>
            <c:strRef>
              <c:f>PivotTable_02!$O$41</c:f>
              <c:strCache>
                <c:ptCount val="1"/>
                <c:pt idx="0">
                  <c:v>Total Revenue</c:v>
                </c:pt>
              </c:strCache>
            </c:strRef>
          </c:tx>
          <c:spPr>
            <a:solidFill>
              <a:srgbClr val="002060"/>
            </a:solidFill>
            <a:ln>
              <a:noFill/>
            </a:ln>
            <a:effectLst/>
          </c:spPr>
          <c:invertIfNegative val="0"/>
          <c:dLbls>
            <c:dLbl>
              <c:idx val="0"/>
              <c:layout>
                <c:manualLayout>
                  <c:x val="4.0749796251018742E-3"/>
                  <c:y val="-4.9937578027465665E-2"/>
                </c:manualLayout>
              </c:layout>
              <c:tx>
                <c:rich>
                  <a:bodyPr/>
                  <a:lstStyle/>
                  <a:p>
                    <a:fld id="{6893A23D-F112-4C33-AF45-8B50CA835493}" type="CELLRANGE">
                      <a:rPr lang="en-US"/>
                      <a:pPr/>
                      <a:t>[CELLRANGE]</a:t>
                    </a:fld>
                    <a:endParaRPr lang="en-US" baseline="0"/>
                  </a:p>
                  <a:p>
                    <a:fld id="{380263B8-42B2-4A95-9A43-7CF0922B77DD}"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1-F84E-4DD5-A173-7F27A05C063C}"/>
                </c:ext>
              </c:extLst>
            </c:dLbl>
            <c:dLbl>
              <c:idx val="1"/>
              <c:layout>
                <c:manualLayout>
                  <c:x val="-3.7353548385388731E-17"/>
                  <c:y val="-3.1210986267166042E-2"/>
                </c:manualLayout>
              </c:layout>
              <c:tx>
                <c:rich>
                  <a:bodyPr/>
                  <a:lstStyle/>
                  <a:p>
                    <a:fld id="{A0B5B8B5-E69B-4638-B97C-F7819C3BB3B8}" type="CELLRANGE">
                      <a:rPr lang="en-US"/>
                      <a:pPr/>
                      <a:t>[CELLRANGE]</a:t>
                    </a:fld>
                    <a:endParaRPr lang="en-US" baseline="0"/>
                  </a:p>
                  <a:p>
                    <a:fld id="{2959A1E5-27F1-48D2-AF9D-06BD7C73ABD7}"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2-F84E-4DD5-A173-7F27A05C063C}"/>
                </c:ext>
              </c:extLst>
            </c:dLbl>
            <c:dLbl>
              <c:idx val="2"/>
              <c:layout>
                <c:manualLayout>
                  <c:x val="-7.4707096770777462E-17"/>
                  <c:y val="-3.1210986267166042E-2"/>
                </c:manualLayout>
              </c:layout>
              <c:tx>
                <c:rich>
                  <a:bodyPr/>
                  <a:lstStyle/>
                  <a:p>
                    <a:fld id="{9D30CAE4-1245-43AF-B588-A308D075B369}" type="CELLRANGE">
                      <a:rPr lang="en-US"/>
                      <a:pPr/>
                      <a:t>[CELLRANGE]</a:t>
                    </a:fld>
                    <a:endParaRPr lang="en-US" baseline="0"/>
                  </a:p>
                  <a:p>
                    <a:fld id="{A36C2883-54AB-430B-9B13-FF5A1DA9CBB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3-F84E-4DD5-A173-7F27A05C063C}"/>
                </c:ext>
              </c:extLst>
            </c:dLbl>
            <c:dLbl>
              <c:idx val="3"/>
              <c:layout>
                <c:manualLayout>
                  <c:x val="0"/>
                  <c:y val="-3.1210986267166056E-2"/>
                </c:manualLayout>
              </c:layout>
              <c:tx>
                <c:rich>
                  <a:bodyPr/>
                  <a:lstStyle/>
                  <a:p>
                    <a:fld id="{3D1B1F20-570D-4C7E-B5BD-E90D433B0717}" type="CELLRANGE">
                      <a:rPr lang="en-US"/>
                      <a:pPr/>
                      <a:t>[CELLRANGE]</a:t>
                    </a:fld>
                    <a:endParaRPr lang="en-US" baseline="0"/>
                  </a:p>
                  <a:p>
                    <a:fld id="{01FDE165-E4E0-416A-A502-53396A43C36F}"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showDataLabelsRange val="1"/>
                </c:ext>
                <c:ext xmlns:c16="http://schemas.microsoft.com/office/drawing/2014/chart" uri="{C3380CC4-5D6E-409C-BE32-E72D297353CC}">
                  <c16:uniqueId val="{00000014-F84E-4DD5-A173-7F27A05C063C}"/>
                </c:ext>
              </c:extLst>
            </c:dLbl>
            <c:dLbl>
              <c:idx val="4"/>
              <c:tx>
                <c:rich>
                  <a:bodyPr/>
                  <a:lstStyle/>
                  <a:p>
                    <a:fld id="{26AF40A7-5E1E-47E1-BBFA-65218A935985}"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84E-4DD5-A173-7F27A05C063C}"/>
                </c:ext>
              </c:extLst>
            </c:dLbl>
            <c:dLbl>
              <c:idx val="5"/>
              <c:tx>
                <c:rich>
                  <a:bodyPr/>
                  <a:lstStyle/>
                  <a:p>
                    <a:fld id="{125D0BC9-E085-418E-A54B-95A979015C47}"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84E-4DD5-A173-7F27A05C063C}"/>
                </c:ext>
              </c:extLst>
            </c:dLbl>
            <c:dLbl>
              <c:idx val="6"/>
              <c:tx>
                <c:rich>
                  <a:bodyPr/>
                  <a:lstStyle/>
                  <a:p>
                    <a:fld id="{6823DDB7-1877-4DD2-B7DD-469FD9D586E9}" type="VALUE">
                      <a:rPr lang="en-US"/>
                      <a:pPr/>
                      <a:t>[VALUE]</a:t>
                    </a:fld>
                    <a:endParaRPr lang="en-US"/>
                  </a:p>
                </c:rich>
              </c:tx>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84E-4DD5-A173-7F27A05C063C}"/>
                </c:ext>
              </c:extLst>
            </c:dLbl>
            <c:spPr>
              <a:noFill/>
              <a:ln>
                <a:noFill/>
              </a:ln>
              <a:effectLst/>
            </c:spPr>
            <c:txPr>
              <a:bodyPr rot="0" spcFirstLastPara="1" vertOverflow="ellipsis" horzOverflow="clip" vert="horz" wrap="square" lIns="38100" tIns="0" rIns="38100" bIns="0" anchor="ctr" anchorCtr="1">
                <a:spAutoFit/>
              </a:bodyPr>
              <a:lstStyle/>
              <a:p>
                <a:pPr>
                  <a:defRPr sz="900" b="1" i="0" u="none" strike="noStrike" kern="1200" baseline="0">
                    <a:solidFill>
                      <a:srgbClr val="002060"/>
                    </a:solidFill>
                    <a:latin typeface="+mn-lt"/>
                    <a:ea typeface="+mn-ea"/>
                    <a:cs typeface="+mn-cs"/>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PivotTable_02!$N$42:$N$48</c:f>
              <c:strCache>
                <c:ptCount val="7"/>
                <c:pt idx="0">
                  <c:v>Sun</c:v>
                </c:pt>
                <c:pt idx="1">
                  <c:v>Mon</c:v>
                </c:pt>
                <c:pt idx="2">
                  <c:v>Tue</c:v>
                </c:pt>
                <c:pt idx="3">
                  <c:v>Wed</c:v>
                </c:pt>
                <c:pt idx="4">
                  <c:v>Thu</c:v>
                </c:pt>
                <c:pt idx="5">
                  <c:v>Fri</c:v>
                </c:pt>
                <c:pt idx="6">
                  <c:v>Sat</c:v>
                </c:pt>
              </c:strCache>
            </c:strRef>
          </c:cat>
          <c:val>
            <c:numRef>
              <c:f>PivotTable_02!$O$42:$O$48</c:f>
              <c:numCache>
                <c:formatCode>[&gt;=1000000]"$"0.0,,"M";[&gt;=1000]"$"0.0,"K";0</c:formatCode>
                <c:ptCount val="7"/>
                <c:pt idx="0">
                  <c:v>765868.27999999898</c:v>
                </c:pt>
                <c:pt idx="1">
                  <c:v>789470.8800000028</c:v>
                </c:pt>
                <c:pt idx="2">
                  <c:v>772166.82999999914</c:v>
                </c:pt>
                <c:pt idx="3">
                  <c:v>774303.62999999756</c:v>
                </c:pt>
                <c:pt idx="4">
                  <c:v>795985.00999999966</c:v>
                </c:pt>
                <c:pt idx="5">
                  <c:v>762351.78000000084</c:v>
                </c:pt>
                <c:pt idx="6">
                  <c:v>786663.06000000041</c:v>
                </c:pt>
              </c:numCache>
            </c:numRef>
          </c:val>
          <c:extLst>
            <c:ext xmlns:c15="http://schemas.microsoft.com/office/drawing/2012/chart" uri="{02D57815-91ED-43cb-92C2-25804820EDAC}">
              <c15:datalabelsRange>
                <c15:f>PivotTable_02!$I$33:$I$36</c15:f>
                <c15:dlblRangeCache>
                  <c:ptCount val="4"/>
                  <c:pt idx="1">
                    <c:v>3.64%</c:v>
                  </c:pt>
                  <c:pt idx="2">
                    <c:v>-1.58%</c:v>
                  </c:pt>
                  <c:pt idx="3">
                    <c:v>-0.01%</c:v>
                  </c:pt>
                </c15:dlblRangeCache>
              </c15:datalabelsRange>
            </c:ext>
            <c:ext xmlns:c16="http://schemas.microsoft.com/office/drawing/2014/chart" uri="{C3380CC4-5D6E-409C-BE32-E72D297353CC}">
              <c16:uniqueId val="{00000015-F84E-4DD5-A173-7F27A05C063C}"/>
            </c:ext>
          </c:extLst>
        </c:ser>
        <c:ser>
          <c:idx val="1"/>
          <c:order val="1"/>
          <c:tx>
            <c:strRef>
              <c:f>PivotTable_02!$P$41</c:f>
              <c:strCache>
                <c:ptCount val="1"/>
                <c:pt idx="0">
                  <c:v>highlight</c:v>
                </c:pt>
              </c:strCache>
            </c:strRef>
          </c:tx>
          <c:spPr>
            <a:solidFill>
              <a:srgbClr val="00B0F0"/>
            </a:solidFill>
            <a:ln>
              <a:noFill/>
            </a:ln>
            <a:effectLst/>
          </c:spPr>
          <c:invertIfNegative val="0"/>
          <c:val>
            <c:numRef>
              <c:f>PivotTable_02!$P$42:$P$48</c:f>
              <c:numCache>
                <c:formatCode>[&gt;=1000000]"$"0.0,,"M";[&gt;=1000]"$"0.0,"K";0</c:formatCode>
                <c:ptCount val="7"/>
                <c:pt idx="0">
                  <c:v>0</c:v>
                </c:pt>
                <c:pt idx="1">
                  <c:v>789470.8800000028</c:v>
                </c:pt>
                <c:pt idx="2">
                  <c:v>0</c:v>
                </c:pt>
                <c:pt idx="3">
                  <c:v>0</c:v>
                </c:pt>
                <c:pt idx="4">
                  <c:v>795985.00999999966</c:v>
                </c:pt>
                <c:pt idx="5">
                  <c:v>0</c:v>
                </c:pt>
                <c:pt idx="6">
                  <c:v>786663.06000000041</c:v>
                </c:pt>
              </c:numCache>
            </c:numRef>
          </c:val>
          <c:extLst>
            <c:ext xmlns:c16="http://schemas.microsoft.com/office/drawing/2014/chart" uri="{C3380CC4-5D6E-409C-BE32-E72D297353CC}">
              <c16:uniqueId val="{00000017-F84E-4DD5-A173-7F27A05C063C}"/>
            </c:ext>
          </c:extLst>
        </c:ser>
        <c:dLbls>
          <c:showLegendKey val="0"/>
          <c:showVal val="0"/>
          <c:showCatName val="0"/>
          <c:showSerName val="0"/>
          <c:showPercent val="0"/>
          <c:showBubbleSize val="0"/>
        </c:dLbls>
        <c:gapWidth val="200"/>
        <c:overlap val="100"/>
        <c:axId val="1253226480"/>
        <c:axId val="1253227312"/>
      </c:barChart>
      <c:lineChart>
        <c:grouping val="standard"/>
        <c:varyColors val="0"/>
        <c:ser>
          <c:idx val="2"/>
          <c:order val="2"/>
          <c:tx>
            <c:strRef>
              <c:f>PivotTable_02!$Q$41</c:f>
              <c:strCache>
                <c:ptCount val="1"/>
                <c:pt idx="0">
                  <c:v>average</c:v>
                </c:pt>
              </c:strCache>
            </c:strRef>
          </c:tx>
          <c:spPr>
            <a:ln w="22225" cap="rnd">
              <a:noFill/>
              <a:prstDash val="solid"/>
              <a:round/>
            </a:ln>
            <a:effectLst/>
          </c:spPr>
          <c:marker>
            <c:symbol val="dash"/>
            <c:size val="25"/>
            <c:spPr>
              <a:solidFill>
                <a:srgbClr val="FF0000">
                  <a:alpha val="56000"/>
                </a:srgbClr>
              </a:solidFill>
              <a:ln>
                <a:noFill/>
              </a:ln>
            </c:spPr>
          </c:marker>
          <c:val>
            <c:numRef>
              <c:f>PivotTable_02!$Q$42:$Q$48</c:f>
              <c:numCache>
                <c:formatCode>[&gt;=1000000]"$"0.0,,"M";[&gt;=1000]"$"0.0,"K";0</c:formatCode>
                <c:ptCount val="7"/>
                <c:pt idx="0">
                  <c:v>778115.63857142848</c:v>
                </c:pt>
                <c:pt idx="1">
                  <c:v>778115.63857142848</c:v>
                </c:pt>
                <c:pt idx="2">
                  <c:v>778115.63857142848</c:v>
                </c:pt>
                <c:pt idx="3">
                  <c:v>778115.63857142848</c:v>
                </c:pt>
                <c:pt idx="4">
                  <c:v>778115.63857142848</c:v>
                </c:pt>
                <c:pt idx="5">
                  <c:v>778115.63857142848</c:v>
                </c:pt>
                <c:pt idx="6">
                  <c:v>778115.63857142848</c:v>
                </c:pt>
              </c:numCache>
            </c:numRef>
          </c:val>
          <c:smooth val="0"/>
          <c:extLst>
            <c:ext xmlns:c16="http://schemas.microsoft.com/office/drawing/2014/chart" uri="{C3380CC4-5D6E-409C-BE32-E72D297353CC}">
              <c16:uniqueId val="{00000019-F84E-4DD5-A173-7F27A05C063C}"/>
            </c:ext>
          </c:extLst>
        </c:ser>
        <c:dLbls>
          <c:showLegendKey val="0"/>
          <c:showVal val="0"/>
          <c:showCatName val="0"/>
          <c:showSerName val="0"/>
          <c:showPercent val="0"/>
          <c:showBubbleSize val="0"/>
        </c:dLbls>
        <c:marker val="1"/>
        <c:smooth val="0"/>
        <c:axId val="1253226480"/>
        <c:axId val="1253227312"/>
      </c:lineChart>
      <c:catAx>
        <c:axId val="12532264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1253227312"/>
        <c:crosses val="autoZero"/>
        <c:auto val="1"/>
        <c:lblAlgn val="ctr"/>
        <c:lblOffset val="100"/>
        <c:noMultiLvlLbl val="0"/>
      </c:catAx>
      <c:valAx>
        <c:axId val="1253227312"/>
        <c:scaling>
          <c:orientation val="minMax"/>
        </c:scaling>
        <c:delete val="1"/>
        <c:axPos val="l"/>
        <c:numFmt formatCode="[&gt;=1000000]&quot;$&quot;0.0,,&quot;M&quot;;[&gt;=1000]&quot;$&quot;0.0,&quot;K&quot;;0" sourceLinked="1"/>
        <c:majorTickMark val="out"/>
        <c:minorTickMark val="none"/>
        <c:tickLblPos val="nextTo"/>
        <c:crossAx val="1253226480"/>
        <c:crosses val="autoZero"/>
        <c:crossBetween val="between"/>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[MainSheet.xlsx]PivotTable_03!profit_customerGroup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a:glow rad="76200">
              <a:schemeClr val="accent1">
                <a:satMod val="175000"/>
                <a:alpha val="40000"/>
              </a:schemeClr>
            </a:glow>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84394506866416E-2"/>
          <c:y val="6.9808027923211169E-2"/>
          <c:w val="0.98751560549313355"/>
          <c:h val="0.77139382446304161"/>
        </c:manualLayout>
      </c:layout>
      <c:barChart>
        <c:barDir val="col"/>
        <c:grouping val="clustered"/>
        <c:varyColors val="0"/>
        <c:ser>
          <c:idx val="0"/>
          <c:order val="0"/>
          <c:tx>
            <c:strRef>
              <c:f>PivotTable_03!$AA$11</c:f>
              <c:strCache>
                <c:ptCount val="1"/>
                <c:pt idx="0">
                  <c:v>Total</c:v>
                </c:pt>
              </c:strCache>
            </c:strRef>
          </c:tx>
          <c:spPr>
            <a:solidFill>
              <a:srgbClr val="00B0F0"/>
            </a:solidFill>
            <a:ln>
              <a:noFill/>
            </a:ln>
            <a:effectLst>
              <a:glow rad="76200">
                <a:schemeClr val="accent1">
                  <a:satMod val="175000"/>
                  <a:alpha val="40000"/>
                </a:schemeClr>
              </a:glow>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PivotTable_03!$Z$12:$Z$16</c:f>
              <c:strCache>
                <c:ptCount val="5"/>
                <c:pt idx="0">
                  <c:v>+51</c:v>
                </c:pt>
                <c:pt idx="1">
                  <c:v>41-50</c:v>
                </c:pt>
                <c:pt idx="2">
                  <c:v>31-40</c:v>
                </c:pt>
                <c:pt idx="3">
                  <c:v>21-30</c:v>
                </c:pt>
                <c:pt idx="4">
                  <c:v>0-20</c:v>
                </c:pt>
              </c:strCache>
            </c:strRef>
          </c:cat>
          <c:val>
            <c:numRef>
              <c:f>PivotTable_03!$AA$12:$AA$16</c:f>
              <c:numCache>
                <c:formatCode>[&gt;=1000000]"$"0.00,,"M";[&gt;=1000]"$"0,"K";0</c:formatCode>
                <c:ptCount val="5"/>
                <c:pt idx="0">
                  <c:v>914621.10999999498</c:v>
                </c:pt>
                <c:pt idx="1">
                  <c:v>476543.75000000221</c:v>
                </c:pt>
                <c:pt idx="2">
                  <c:v>423905.77999999851</c:v>
                </c:pt>
                <c:pt idx="3">
                  <c:v>404975.14999999909</c:v>
                </c:pt>
                <c:pt idx="4">
                  <c:v>77466.27</c:v>
                </c:pt>
              </c:numCache>
            </c:numRef>
          </c:val>
          <c:extLst>
            <c:ext xmlns:c16="http://schemas.microsoft.com/office/drawing/2014/chart" uri="{C3380CC4-5D6E-409C-BE32-E72D297353CC}">
              <c16:uniqueId val="{00000000-8925-4D46-AC51-510149D77267}"/>
            </c:ext>
          </c:extLst>
        </c:ser>
        <c:dLbls>
          <c:dLblPos val="outEnd"/>
          <c:showLegendKey val="0"/>
          <c:showVal val="1"/>
          <c:showCatName val="0"/>
          <c:showSerName val="0"/>
          <c:showPercent val="0"/>
          <c:showBubbleSize val="0"/>
        </c:dLbls>
        <c:gapWidth val="150"/>
        <c:overlap val="-27"/>
        <c:axId val="767121935"/>
        <c:axId val="767126511"/>
      </c:barChart>
      <c:catAx>
        <c:axId val="76712193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767126511"/>
        <c:crosses val="autoZero"/>
        <c:auto val="1"/>
        <c:lblAlgn val="ctr"/>
        <c:lblOffset val="100"/>
        <c:noMultiLvlLbl val="0"/>
      </c:catAx>
      <c:valAx>
        <c:axId val="767126511"/>
        <c:scaling>
          <c:orientation val="minMax"/>
        </c:scaling>
        <c:delete val="1"/>
        <c:axPos val="l"/>
        <c:numFmt formatCode="[&gt;=1000000]&quot;$&quot;0.00,,&quot;M&quot;;[&gt;=1000]&quot;$&quot;0,&quot;K&quot;;0" sourceLinked="1"/>
        <c:majorTickMark val="out"/>
        <c:minorTickMark val="none"/>
        <c:tickLblPos val="nextTo"/>
        <c:crossAx val="767121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5173645512853936E-3"/>
          <c:y val="0.15894768967832507"/>
          <c:w val="0.99148263544871462"/>
          <c:h val="0.69998046755783416"/>
        </c:manualLayout>
      </c:layout>
      <c:areaChart>
        <c:grouping val="stacked"/>
        <c:varyColors val="0"/>
        <c:ser>
          <c:idx val="1"/>
          <c:order val="1"/>
          <c:tx>
            <c:strRef>
              <c:f>PivotTable_03!$AF$27</c:f>
              <c:strCache>
                <c:ptCount val="1"/>
                <c:pt idx="0">
                  <c:v>new Chart</c:v>
                </c:pt>
              </c:strCache>
            </c:strRef>
          </c:tx>
          <c:spPr>
            <a:gradFill flip="none" rotWithShape="1">
              <a:gsLst>
                <a:gs pos="0">
                  <a:schemeClr val="accent5">
                    <a:lumMod val="5000"/>
                    <a:lumOff val="95000"/>
                  </a:schemeClr>
                </a:gs>
                <a:gs pos="94500">
                  <a:srgbClr val="C2DAEF"/>
                </a:gs>
                <a:gs pos="82000">
                  <a:schemeClr val="accent5">
                    <a:lumMod val="45000"/>
                    <a:lumOff val="55000"/>
                  </a:schemeClr>
                </a:gs>
                <a:gs pos="39000">
                  <a:srgbClr val="00B0F0"/>
                </a:gs>
                <a:gs pos="100000">
                  <a:schemeClr val="accent5">
                    <a:lumMod val="30000"/>
                    <a:lumOff val="70000"/>
                  </a:schemeClr>
                </a:gs>
              </a:gsLst>
              <a:lin ang="5400000" scaled="1"/>
              <a:tileRect/>
            </a:gradFill>
            <a:ln>
              <a:noFill/>
            </a:ln>
            <a:effectLst/>
          </c:spPr>
          <c:val>
            <c:numRef>
              <c:f>PivotTable_03!$AF$28:$AF$39</c:f>
              <c:numCache>
                <c:formatCode>[&gt;=1000000]"$"0.00,,"M";[&gt;=1000]"$"0,"K";0</c:formatCode>
                <c:ptCount val="12"/>
                <c:pt idx="0">
                  <c:v>177715.37999999989</c:v>
                </c:pt>
                <c:pt idx="1">
                  <c:v>177756.56999999966</c:v>
                </c:pt>
                <c:pt idx="2">
                  <c:v>204515.86999999953</c:v>
                </c:pt>
                <c:pt idx="3">
                  <c:v>192977.03999999998</c:v>
                </c:pt>
                <c:pt idx="4">
                  <c:v>205642.8500000005</c:v>
                </c:pt>
                <c:pt idx="5">
                  <c:v>195489.95000000036</c:v>
                </c:pt>
                <c:pt idx="6">
                  <c:v>182737.19000000064</c:v>
                </c:pt>
                <c:pt idx="7">
                  <c:v>208599.36000000022</c:v>
                </c:pt>
                <c:pt idx="8">
                  <c:v>190084.82000000018</c:v>
                </c:pt>
                <c:pt idx="9">
                  <c:v>190384.21999999986</c:v>
                </c:pt>
                <c:pt idx="10">
                  <c:v>192253.24999999942</c:v>
                </c:pt>
                <c:pt idx="11">
                  <c:v>179355.55999999988</c:v>
                </c:pt>
              </c:numCache>
            </c:numRef>
          </c:val>
          <c:extLst>
            <c:ext xmlns:c16="http://schemas.microsoft.com/office/drawing/2014/chart" uri="{C3380CC4-5D6E-409C-BE32-E72D297353CC}">
              <c16:uniqueId val="{00000000-574E-48C9-9498-CBDD55CACEBB}"/>
            </c:ext>
          </c:extLst>
        </c:ser>
        <c:dLbls>
          <c:showLegendKey val="0"/>
          <c:showVal val="0"/>
          <c:showCatName val="0"/>
          <c:showSerName val="0"/>
          <c:showPercent val="0"/>
          <c:showBubbleSize val="0"/>
        </c:dLbls>
        <c:axId val="1766252799"/>
        <c:axId val="1766250719"/>
      </c:areaChart>
      <c:lineChart>
        <c:grouping val="standard"/>
        <c:varyColors val="0"/>
        <c:ser>
          <c:idx val="0"/>
          <c:order val="0"/>
          <c:tx>
            <c:strRef>
              <c:f>PivotTable_03!$AE$27</c:f>
              <c:strCache>
                <c:ptCount val="1"/>
                <c:pt idx="0">
                  <c:v>Profit Margin</c:v>
                </c:pt>
              </c:strCache>
            </c:strRef>
          </c:tx>
          <c:spPr>
            <a:ln w="28575" cap="rnd">
              <a:solidFill>
                <a:schemeClr val="accent2"/>
              </a:solidFill>
              <a:round/>
            </a:ln>
            <a:effectLst/>
          </c:spPr>
          <c:marker>
            <c:symbol val="circle"/>
            <c:size val="5"/>
            <c:spPr>
              <a:solidFill>
                <a:schemeClr val="bg2">
                  <a:lumMod val="10000"/>
                </a:schemeClr>
              </a:solidFill>
              <a:ln w="9525">
                <a:noFill/>
              </a:ln>
              <a:effectLst/>
            </c:spPr>
          </c:marker>
          <c:dLbls>
            <c:dLbl>
              <c:idx val="0"/>
              <c:tx>
                <c:rich>
                  <a:bodyPr/>
                  <a:lstStyle/>
                  <a:p>
                    <a:fld id="{010C5187-6482-4246-B879-2E4124175A8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74E-48C9-9498-CBDD55CACEBB}"/>
                </c:ext>
              </c:extLst>
            </c:dLbl>
            <c:dLbl>
              <c:idx val="1"/>
              <c:tx>
                <c:rich>
                  <a:bodyPr/>
                  <a:lstStyle/>
                  <a:p>
                    <a:fld id="{6F7B9780-F9FC-4387-B6A2-F4F6FD0C81AA}"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74E-48C9-9498-CBDD55CACEBB}"/>
                </c:ext>
              </c:extLst>
            </c:dLbl>
            <c:dLbl>
              <c:idx val="2"/>
              <c:tx>
                <c:rich>
                  <a:bodyPr/>
                  <a:lstStyle/>
                  <a:p>
                    <a:fld id="{A63A9432-6298-42A9-A525-2A38460984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74E-48C9-9498-CBDD55CACEBB}"/>
                </c:ext>
              </c:extLst>
            </c:dLbl>
            <c:dLbl>
              <c:idx val="3"/>
              <c:tx>
                <c:rich>
                  <a:bodyPr/>
                  <a:lstStyle/>
                  <a:p>
                    <a:fld id="{4F1219D3-8B50-462F-AA05-AC59748F8DC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74E-48C9-9498-CBDD55CACEBB}"/>
                </c:ext>
              </c:extLst>
            </c:dLbl>
            <c:dLbl>
              <c:idx val="4"/>
              <c:tx>
                <c:rich>
                  <a:bodyPr/>
                  <a:lstStyle/>
                  <a:p>
                    <a:fld id="{52824F70-08A2-4506-A448-4FDE18DFECF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74E-48C9-9498-CBDD55CACEBB}"/>
                </c:ext>
              </c:extLst>
            </c:dLbl>
            <c:dLbl>
              <c:idx val="5"/>
              <c:tx>
                <c:rich>
                  <a:bodyPr/>
                  <a:lstStyle/>
                  <a:p>
                    <a:fld id="{B9595B82-81C3-4FC1-9718-2BB05924351B}"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574E-48C9-9498-CBDD55CACEBB}"/>
                </c:ext>
              </c:extLst>
            </c:dLbl>
            <c:dLbl>
              <c:idx val="6"/>
              <c:tx>
                <c:rich>
                  <a:bodyPr/>
                  <a:lstStyle/>
                  <a:p>
                    <a:fld id="{E63EF37A-D870-48A6-A6FD-10ACF5949CA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574E-48C9-9498-CBDD55CACEBB}"/>
                </c:ext>
              </c:extLst>
            </c:dLbl>
            <c:dLbl>
              <c:idx val="7"/>
              <c:tx>
                <c:rich>
                  <a:bodyPr/>
                  <a:lstStyle/>
                  <a:p>
                    <a:fld id="{8C7A5A98-C7BA-4D09-B2B3-9BCB140A6AC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574E-48C9-9498-CBDD55CACEBB}"/>
                </c:ext>
              </c:extLst>
            </c:dLbl>
            <c:dLbl>
              <c:idx val="8"/>
              <c:tx>
                <c:rich>
                  <a:bodyPr/>
                  <a:lstStyle/>
                  <a:p>
                    <a:fld id="{A23AC9E2-ED18-44C5-8A81-8F8253E0344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574E-48C9-9498-CBDD55CACEBB}"/>
                </c:ext>
              </c:extLst>
            </c:dLbl>
            <c:dLbl>
              <c:idx val="9"/>
              <c:tx>
                <c:rich>
                  <a:bodyPr/>
                  <a:lstStyle/>
                  <a:p>
                    <a:fld id="{99C161FF-06FC-44DC-B69D-5C511074A61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574E-48C9-9498-CBDD55CACEBB}"/>
                </c:ext>
              </c:extLst>
            </c:dLbl>
            <c:dLbl>
              <c:idx val="10"/>
              <c:tx>
                <c:rich>
                  <a:bodyPr/>
                  <a:lstStyle/>
                  <a:p>
                    <a:fld id="{4304939B-ED86-46E9-B786-2F15CB707A3E}"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574E-48C9-9498-CBDD55CACEBB}"/>
                </c:ext>
              </c:extLst>
            </c:dLbl>
            <c:dLbl>
              <c:idx val="11"/>
              <c:tx>
                <c:rich>
                  <a:bodyPr/>
                  <a:lstStyle/>
                  <a:p>
                    <a:fld id="{5658F124-A19D-41FB-A3A7-A7BA1505598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574E-48C9-9498-CBDD55CACEBB}"/>
                </c:ext>
              </c:extLst>
            </c:dLbl>
            <c:spPr>
              <a:noFill/>
              <a:ln>
                <a:noFill/>
              </a:ln>
              <a:effectLst/>
            </c:spPr>
            <c:txPr>
              <a:bodyPr rot="0" spcFirstLastPara="1" vertOverflow="ellipsis" horzOverflow="clip" vert="horz" wrap="square" lIns="38100" tIns="182880" rIns="91440" bIns="19050" anchor="ctr" anchorCtr="0">
                <a:spAutoFit/>
              </a:bodyPr>
              <a:lstStyle/>
              <a:p>
                <a:pPr algn="ctr">
                  <a:defRPr lang="en-US" sz="900" b="1" i="0" u="none" strike="noStrike" kern="1200" baseline="0">
                    <a:solidFill>
                      <a:srgbClr val="002060"/>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PivotTable_03!$AD$28:$AD$39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PivotTable_03!$AE$28:$AE$39</c:f>
              <c:numCache>
                <c:formatCode>[&gt;=1000000]"$"0.00,,"M";[&gt;=1000]"$"0,"K";0</c:formatCode>
                <c:ptCount val="12"/>
                <c:pt idx="0">
                  <c:v>177715.37999999989</c:v>
                </c:pt>
                <c:pt idx="1">
                  <c:v>177756.56999999966</c:v>
                </c:pt>
                <c:pt idx="2">
                  <c:v>204515.86999999953</c:v>
                </c:pt>
                <c:pt idx="3">
                  <c:v>192977.03999999998</c:v>
                </c:pt>
                <c:pt idx="4">
                  <c:v>205642.8500000005</c:v>
                </c:pt>
                <c:pt idx="5">
                  <c:v>195489.95000000036</c:v>
                </c:pt>
                <c:pt idx="6">
                  <c:v>182737.19000000064</c:v>
                </c:pt>
                <c:pt idx="7">
                  <c:v>208599.36000000022</c:v>
                </c:pt>
                <c:pt idx="8">
                  <c:v>190084.82000000018</c:v>
                </c:pt>
                <c:pt idx="9">
                  <c:v>190384.21999999986</c:v>
                </c:pt>
                <c:pt idx="10">
                  <c:v>192253.24999999942</c:v>
                </c:pt>
                <c:pt idx="11">
                  <c:v>179355.55999999988</c:v>
                </c:pt>
              </c:numCache>
            </c:numRef>
          </c:val>
          <c:smooth val="1"/>
          <c:extLst>
            <c:ext xmlns:c15="http://schemas.microsoft.com/office/drawing/2012/chart" uri="{02D57815-91ED-43cb-92C2-25804820EDAC}">
              <c15:datalabelsRange>
                <c15:f>PivotTable_03!$AB$28:$AB$39</c15:f>
                <c15:dlblRangeCache>
                  <c:ptCount val="12"/>
                  <c:pt idx="1">
                    <c:v>0.0%</c:v>
                  </c:pt>
                  <c:pt idx="2">
                    <c:v>15.1%</c:v>
                  </c:pt>
                  <c:pt idx="3">
                    <c:v>-5.6%</c:v>
                  </c:pt>
                  <c:pt idx="4">
                    <c:v>6.6%</c:v>
                  </c:pt>
                  <c:pt idx="5">
                    <c:v>-4.9%</c:v>
                  </c:pt>
                  <c:pt idx="6">
                    <c:v>-6.5%</c:v>
                  </c:pt>
                  <c:pt idx="7">
                    <c:v>14.2%</c:v>
                  </c:pt>
                  <c:pt idx="8">
                    <c:v>-8.9%</c:v>
                  </c:pt>
                  <c:pt idx="9">
                    <c:v>0.2%</c:v>
                  </c:pt>
                  <c:pt idx="10">
                    <c:v>1.0%</c:v>
                  </c:pt>
                  <c:pt idx="11">
                    <c:v>-6.7%</c:v>
                  </c:pt>
                </c15:dlblRangeCache>
              </c15:datalabelsRange>
            </c:ext>
            <c:ext xmlns:c16="http://schemas.microsoft.com/office/drawing/2014/chart" uri="{C3380CC4-5D6E-409C-BE32-E72D297353CC}">
              <c16:uniqueId val="{0000000D-574E-48C9-9498-CBDD55CACEBB}"/>
            </c:ext>
          </c:extLst>
        </c:ser>
        <c:dLbls>
          <c:showLegendKey val="0"/>
          <c:showVal val="0"/>
          <c:showCatName val="0"/>
          <c:showSerName val="0"/>
          <c:showPercent val="0"/>
          <c:showBubbleSize val="0"/>
        </c:dLbls>
        <c:marker val="1"/>
        <c:smooth val="0"/>
        <c:axId val="1766252799"/>
        <c:axId val="1766250719"/>
      </c:lineChart>
      <c:catAx>
        <c:axId val="1766252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1766250719"/>
        <c:crosses val="autoZero"/>
        <c:auto val="1"/>
        <c:lblAlgn val="ctr"/>
        <c:lblOffset val="100"/>
        <c:noMultiLvlLbl val="0"/>
      </c:catAx>
      <c:valAx>
        <c:axId val="1766250719"/>
        <c:scaling>
          <c:orientation val="minMax"/>
        </c:scaling>
        <c:delete val="1"/>
        <c:axPos val="l"/>
        <c:numFmt formatCode="[&gt;=1000000]&quot;$&quot;0.00,,&quot;M&quot;;[&gt;=1000]&quot;$&quot;0,&quot;K&quot;;0" sourceLinked="1"/>
        <c:majorTickMark val="none"/>
        <c:minorTickMark val="none"/>
        <c:tickLblPos val="nextTo"/>
        <c:crossAx val="1766252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[MainSheet.xlsx]PivotTable_03!profit_weekday</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glow rad="63500">
              <a:schemeClr val="accent6">
                <a:satMod val="175000"/>
                <a:alpha val="48000"/>
              </a:schemeClr>
            </a:glow>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536736272235115E-2"/>
          <c:y val="0.20155038759689922"/>
          <c:w val="0.91492652745552983"/>
          <c:h val="0.61861807971677973"/>
        </c:manualLayout>
      </c:layout>
      <c:barChart>
        <c:barDir val="col"/>
        <c:grouping val="clustered"/>
        <c:varyColors val="0"/>
        <c:ser>
          <c:idx val="0"/>
          <c:order val="0"/>
          <c:tx>
            <c:strRef>
              <c:f>PivotTable_03!$AI$27</c:f>
              <c:strCache>
                <c:ptCount val="1"/>
                <c:pt idx="0">
                  <c:v>Total</c:v>
                </c:pt>
              </c:strCache>
            </c:strRef>
          </c:tx>
          <c:spPr>
            <a:solidFill>
              <a:srgbClr val="00B050"/>
            </a:solidFill>
            <a:ln>
              <a:noFill/>
            </a:ln>
            <a:effectLst>
              <a:glow rad="63500">
                <a:schemeClr val="accent6">
                  <a:satMod val="175000"/>
                  <a:alpha val="48000"/>
                </a:schemeClr>
              </a:glow>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PivotTable_03!$AH$28:$AH$34</c:f>
              <c:strCache>
                <c:ptCount val="7"/>
                <c:pt idx="0">
                  <c:v>Sun</c:v>
                </c:pt>
                <c:pt idx="1">
                  <c:v>Mon</c:v>
                </c:pt>
                <c:pt idx="2">
                  <c:v>Tue</c:v>
                </c:pt>
                <c:pt idx="3">
                  <c:v>Wed</c:v>
                </c:pt>
                <c:pt idx="4">
                  <c:v>Thu</c:v>
                </c:pt>
                <c:pt idx="5">
                  <c:v>Fri</c:v>
                </c:pt>
                <c:pt idx="6">
                  <c:v>Sat</c:v>
                </c:pt>
              </c:strCache>
            </c:strRef>
          </c:cat>
          <c:val>
            <c:numRef>
              <c:f>PivotTable_03!$AI$28:$AI$34</c:f>
              <c:numCache>
                <c:formatCode>[&gt;=1000000]"$"0.00,,"M";[&gt;=1000]"$"0,"K";0</c:formatCode>
                <c:ptCount val="7"/>
                <c:pt idx="0">
                  <c:v>313403.34999999951</c:v>
                </c:pt>
                <c:pt idx="1">
                  <c:v>342889.85000000324</c:v>
                </c:pt>
                <c:pt idx="2">
                  <c:v>324340.81999999884</c:v>
                </c:pt>
                <c:pt idx="3">
                  <c:v>324189.0599999979</c:v>
                </c:pt>
                <c:pt idx="4">
                  <c:v>340665.27999999869</c:v>
                </c:pt>
                <c:pt idx="5">
                  <c:v>319564.96000000124</c:v>
                </c:pt>
                <c:pt idx="6">
                  <c:v>332458.74000000069</c:v>
                </c:pt>
              </c:numCache>
            </c:numRef>
          </c:val>
          <c:extLst>
            <c:ext xmlns:c16="http://schemas.microsoft.com/office/drawing/2014/chart" uri="{C3380CC4-5D6E-409C-BE32-E72D297353CC}">
              <c16:uniqueId val="{00000000-CFFD-4799-8F62-358842A88FB0}"/>
            </c:ext>
          </c:extLst>
        </c:ser>
        <c:dLbls>
          <c:dLblPos val="outEnd"/>
          <c:showLegendKey val="0"/>
          <c:showVal val="1"/>
          <c:showCatName val="0"/>
          <c:showSerName val="0"/>
          <c:showPercent val="0"/>
          <c:showBubbleSize val="0"/>
        </c:dLbls>
        <c:gapWidth val="100"/>
        <c:overlap val="-27"/>
        <c:axId val="430567679"/>
        <c:axId val="430568927"/>
      </c:barChart>
      <c:catAx>
        <c:axId val="4305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rgbClr val="002060"/>
                </a:solidFill>
                <a:latin typeface="+mn-lt"/>
                <a:ea typeface="+mn-ea"/>
                <a:cs typeface="+mn-cs"/>
              </a:defRPr>
            </a:pPr>
            <a:endParaRPr lang="en-US"/>
          </a:p>
        </c:txPr>
        <c:crossAx val="430568927"/>
        <c:crosses val="autoZero"/>
        <c:auto val="1"/>
        <c:lblAlgn val="ctr"/>
        <c:lblOffset val="100"/>
        <c:noMultiLvlLbl val="0"/>
      </c:catAx>
      <c:valAx>
        <c:axId val="430568927"/>
        <c:scaling>
          <c:orientation val="minMax"/>
        </c:scaling>
        <c:delete val="1"/>
        <c:axPos val="l"/>
        <c:numFmt formatCode="[&gt;=1000000]&quot;$&quot;0.00,,&quot;M&quot;;[&gt;=1000]&quot;$&quot;0,&quot;K&quot;;0" sourceLinked="1"/>
        <c:majorTickMark val="none"/>
        <c:minorTickMark val="none"/>
        <c:tickLblPos val="nextTo"/>
        <c:crossAx val="43056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555555555555555E-2"/>
          <c:y val="0.12891344383057091"/>
          <c:w val="0.93888888888888888"/>
          <c:h val="0.83885819521178639"/>
        </c:manualLayout>
      </c:layout>
      <c:barChart>
        <c:barDir val="col"/>
        <c:grouping val="clustered"/>
        <c:varyColors val="0"/>
        <c:ser>
          <c:idx val="0"/>
          <c:order val="0"/>
          <c:spPr>
            <a:solidFill>
              <a:schemeClr val="accent1"/>
            </a:solidFill>
            <a:ln>
              <a:noFill/>
            </a:ln>
            <a:effectLst/>
          </c:spPr>
          <c:invertIfNegative val="0"/>
          <c:dPt>
            <c:idx val="0"/>
            <c:invertIfNegative val="0"/>
            <c:bubble3D val="0"/>
            <c:spPr>
              <a:blipFill>
                <a:blip xmlns:r="http://schemas.openxmlformats.org/officeDocument/2006/relationships" r:embed="rId3"/>
                <a:stretch>
                  <a:fillRect/>
                </a:stretch>
              </a:blipFill>
              <a:ln>
                <a:noFill/>
              </a:ln>
              <a:effectLst/>
            </c:spPr>
            <c:pictureOptions>
              <c:pictureFormat val="stackScale"/>
            </c:pictureOptions>
            <c:extLst>
              <c:ext xmlns:c16="http://schemas.microsoft.com/office/drawing/2014/chart" uri="{C3380CC4-5D6E-409C-BE32-E72D297353CC}">
                <c16:uniqueId val="{00000001-5E1F-4A0E-BB0E-A4671144A215}"/>
              </c:ext>
            </c:extLst>
          </c:dPt>
          <c:dPt>
            <c:idx val="1"/>
            <c:invertIfNegative val="0"/>
            <c:bubble3D val="0"/>
            <c:spPr>
              <a:blipFill>
                <a:blip xmlns:r="http://schemas.openxmlformats.org/officeDocument/2006/relationships" r:embed="rId4"/>
                <a:stretch>
                  <a:fillRect/>
                </a:stretch>
              </a:blipFill>
              <a:ln>
                <a:noFill/>
              </a:ln>
              <a:effectLst/>
            </c:spPr>
            <c:pictureOptions>
              <c:pictureFormat val="stackScale"/>
            </c:pictureOptions>
            <c:extLst>
              <c:ext xmlns:c16="http://schemas.microsoft.com/office/drawing/2014/chart" uri="{C3380CC4-5D6E-409C-BE32-E72D297353CC}">
                <c16:uniqueId val="{00000003-5E1F-4A0E-BB0E-A4671144A215}"/>
              </c:ext>
            </c:extLst>
          </c:dPt>
          <c:cat>
            <c:strRef>
              <c:f>PivotTable_03!$AE$15:$AE$16</c:f>
              <c:strCache>
                <c:ptCount val="2"/>
                <c:pt idx="0">
                  <c:v>Female</c:v>
                </c:pt>
                <c:pt idx="1">
                  <c:v>Male</c:v>
                </c:pt>
              </c:strCache>
            </c:strRef>
          </c:cat>
          <c:val>
            <c:numRef>
              <c:f>PivotTable_03!$AF$15:$AF$16</c:f>
              <c:numCache>
                <c:formatCode>0.00%</c:formatCode>
                <c:ptCount val="2"/>
                <c:pt idx="0">
                  <c:v>0.48527656041986861</c:v>
                </c:pt>
                <c:pt idx="1">
                  <c:v>0.51472343958010647</c:v>
                </c:pt>
              </c:numCache>
            </c:numRef>
          </c:val>
          <c:extLst>
            <c:ext xmlns:c16="http://schemas.microsoft.com/office/drawing/2014/chart" uri="{C3380CC4-5D6E-409C-BE32-E72D297353CC}">
              <c16:uniqueId val="{00000004-5E1F-4A0E-BB0E-A4671144A215}"/>
            </c:ext>
          </c:extLst>
        </c:ser>
        <c:ser>
          <c:idx val="1"/>
          <c:order val="1"/>
          <c:spPr>
            <a:solidFill>
              <a:schemeClr val="accent2"/>
            </a:solidFill>
            <a:ln>
              <a:noFill/>
            </a:ln>
            <a:effectLst/>
          </c:spPr>
          <c:invertIfNegative val="0"/>
          <c:dPt>
            <c:idx val="0"/>
            <c:invertIfNegative val="0"/>
            <c:bubble3D val="0"/>
            <c:spPr>
              <a:blipFill>
                <a:blip xmlns:r="http://schemas.openxmlformats.org/officeDocument/2006/relationships" r:embed="rId5"/>
                <a:stretch>
                  <a:fillRect/>
                </a:stretch>
              </a:blipFill>
              <a:ln>
                <a:noFill/>
              </a:ln>
              <a:effectLst/>
            </c:spPr>
            <c:extLst>
              <c:ext xmlns:c16="http://schemas.microsoft.com/office/drawing/2014/chart" uri="{C3380CC4-5D6E-409C-BE32-E72D297353CC}">
                <c16:uniqueId val="{00000006-5E1F-4A0E-BB0E-A4671144A215}"/>
              </c:ext>
            </c:extLst>
          </c:dPt>
          <c:dPt>
            <c:idx val="1"/>
            <c:invertIfNegative val="0"/>
            <c:bubble3D val="0"/>
            <c:spPr>
              <a:blipFill>
                <a:blip xmlns:r="http://schemas.openxmlformats.org/officeDocument/2006/relationships" r:embed="rId6"/>
                <a:stretch>
                  <a:fillRect/>
                </a:stretch>
              </a:blipFill>
              <a:ln>
                <a:noFill/>
              </a:ln>
              <a:effectLst/>
            </c:spPr>
            <c:extLst>
              <c:ext xmlns:c16="http://schemas.microsoft.com/office/drawing/2014/chart" uri="{C3380CC4-5D6E-409C-BE32-E72D297353CC}">
                <c16:uniqueId val="{00000008-5E1F-4A0E-BB0E-A4671144A215}"/>
              </c:ext>
            </c:extLst>
          </c:dPt>
          <c:dLbls>
            <c:dLbl>
              <c:idx val="0"/>
              <c:tx>
                <c:rich>
                  <a:bodyPr/>
                  <a:lstStyle/>
                  <a:p>
                    <a:fld id="{96DD88F1-AA71-49ED-A76D-B89764EEE9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24561361647975824"/>
                      <c:h val="0.13796372468366827"/>
                    </c:manualLayout>
                  </c15:layout>
                  <c15:dlblFieldTable/>
                  <c15:showDataLabelsRange val="1"/>
                </c:ext>
                <c:ext xmlns:c16="http://schemas.microsoft.com/office/drawing/2014/chart" uri="{C3380CC4-5D6E-409C-BE32-E72D297353CC}">
                  <c16:uniqueId val="{00000006-5E1F-4A0E-BB0E-A4671144A215}"/>
                </c:ext>
              </c:extLst>
            </c:dLbl>
            <c:dLbl>
              <c:idx val="1"/>
              <c:tx>
                <c:rich>
                  <a:bodyPr/>
                  <a:lstStyle/>
                  <a:p>
                    <a:fld id="{15CF399D-5813-4671-B285-8A27C1DB8B7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manualLayout>
                      <c:w val="0.27086614173228346"/>
                      <c:h val="0.13796372468366827"/>
                    </c:manualLayout>
                  </c15:layout>
                  <c15:dlblFieldTable/>
                  <c15:showDataLabelsRange val="1"/>
                </c:ext>
                <c:ext xmlns:c16="http://schemas.microsoft.com/office/drawing/2014/chart" uri="{C3380CC4-5D6E-409C-BE32-E72D297353CC}">
                  <c16:uniqueId val="{00000008-5E1F-4A0E-BB0E-A4671144A215}"/>
                </c:ext>
              </c:extLst>
            </c:dLbl>
            <c:spPr>
              <a:noFill/>
              <a:ln>
                <a:noFill/>
              </a:ln>
              <a:effectLst/>
            </c:spPr>
            <c:txPr>
              <a:bodyPr rot="0" spcFirstLastPara="1" vertOverflow="overflow" horzOverflow="overflow" vert="horz" wrap="square" lIns="38100" tIns="0" rIns="38100" bIns="19050" spcCol="0" rtlCol="0" anchor="ctr" anchorCtr="0">
                <a:spAutoFit/>
              </a:bodyPr>
              <a:lstStyle/>
              <a:p>
                <a:pPr algn="ctr">
                  <a:defRPr lang="en-US" sz="1050" b="1" i="0" u="none" strike="noStrike" kern="1200" baseline="0">
                    <a:solidFill>
                      <a:srgbClr val="002060"/>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PivotTable_03!$AE$15:$AE$16</c:f>
              <c:strCache>
                <c:ptCount val="2"/>
                <c:pt idx="0">
                  <c:v>Female</c:v>
                </c:pt>
                <c:pt idx="1">
                  <c:v>Male</c:v>
                </c:pt>
              </c:strCache>
            </c:strRef>
          </c:cat>
          <c:val>
            <c:numRef>
              <c:f>PivotTable_03!$AG$15:$AG$16</c:f>
              <c:numCache>
                <c:formatCode>0%</c:formatCode>
                <c:ptCount val="2"/>
                <c:pt idx="0">
                  <c:v>1</c:v>
                </c:pt>
                <c:pt idx="1">
                  <c:v>1</c:v>
                </c:pt>
              </c:numCache>
            </c:numRef>
          </c:val>
          <c:extLst>
            <c:ext xmlns:c15="http://schemas.microsoft.com/office/drawing/2012/chart" uri="{02D57815-91ED-43cb-92C2-25804820EDAC}">
              <c15:datalabelsRange>
                <c15:f>PivotTable_03!$AF$12:$AF$13</c15:f>
                <c15:dlblRangeCache>
                  <c:ptCount val="2"/>
                  <c:pt idx="0">
                    <c:v>48.53%</c:v>
                  </c:pt>
                  <c:pt idx="1">
                    <c:v>51.47%</c:v>
                  </c:pt>
                </c15:dlblRangeCache>
              </c15:datalabelsRange>
            </c:ext>
            <c:ext xmlns:c16="http://schemas.microsoft.com/office/drawing/2014/chart" uri="{C3380CC4-5D6E-409C-BE32-E72D297353CC}">
              <c16:uniqueId val="{00000009-5E1F-4A0E-BB0E-A4671144A215}"/>
            </c:ext>
          </c:extLst>
        </c:ser>
        <c:dLbls>
          <c:showLegendKey val="0"/>
          <c:showVal val="0"/>
          <c:showCatName val="0"/>
          <c:showSerName val="0"/>
          <c:showPercent val="0"/>
          <c:showBubbleSize val="0"/>
        </c:dLbls>
        <c:gapWidth val="10"/>
        <c:overlap val="100"/>
        <c:axId val="1580990336"/>
        <c:axId val="1580985344"/>
      </c:barChart>
      <c:catAx>
        <c:axId val="1580990336"/>
        <c:scaling>
          <c:orientation val="minMax"/>
        </c:scaling>
        <c:delete val="1"/>
        <c:axPos val="b"/>
        <c:numFmt formatCode="General" sourceLinked="1"/>
        <c:majorTickMark val="none"/>
        <c:minorTickMark val="none"/>
        <c:tickLblPos val="nextTo"/>
        <c:crossAx val="1580985344"/>
        <c:crosses val="autoZero"/>
        <c:auto val="1"/>
        <c:lblAlgn val="ctr"/>
        <c:lblOffset val="100"/>
        <c:noMultiLvlLbl val="0"/>
      </c:catAx>
      <c:valAx>
        <c:axId val="1580985344"/>
        <c:scaling>
          <c:orientation val="minMax"/>
          <c:max val="1"/>
          <c:min val="0"/>
        </c:scaling>
        <c:delete val="1"/>
        <c:axPos val="l"/>
        <c:numFmt formatCode="0.0%" sourceLinked="0"/>
        <c:majorTickMark val="none"/>
        <c:minorTickMark val="none"/>
        <c:tickLblPos val="nextTo"/>
        <c:crossAx val="158099033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98167427758881"/>
          <c:y val="0.10978043912175649"/>
          <c:w val="0.59045627948057811"/>
          <c:h val="0.780439121756487"/>
        </c:manualLayout>
      </c:layout>
      <c:barChart>
        <c:barDir val="bar"/>
        <c:grouping val="clustered"/>
        <c:varyColors val="0"/>
        <c:ser>
          <c:idx val="0"/>
          <c:order val="0"/>
          <c:tx>
            <c:strRef>
              <c:f>PivotTable_03!$AQ$19</c:f>
              <c:strCache>
                <c:ptCount val="1"/>
                <c:pt idx="0">
                  <c:v>Profit Margin</c:v>
                </c:pt>
              </c:strCache>
            </c:strRef>
          </c:tx>
          <c:spPr>
            <a:solidFill>
              <a:schemeClr val="tx1">
                <a:lumMod val="85000"/>
                <a:lumOff val="15000"/>
              </a:schemeClr>
            </a:solidFill>
            <a:ln>
              <a:noFill/>
            </a:ln>
            <a:effectLst>
              <a:glow rad="38100">
                <a:schemeClr val="accent4">
                  <a:satMod val="175000"/>
                  <a:alpha val="30000"/>
                </a:schemeClr>
              </a:glow>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PivotTable_03!$AP$20:$AP$24</c:f>
              <c:strCache>
                <c:ptCount val="5"/>
                <c:pt idx="0">
                  <c:v>Begin Brew</c:v>
                </c:pt>
                <c:pt idx="1">
                  <c:v>Common Splash</c:v>
                </c:pt>
                <c:pt idx="2">
                  <c:v>Onto Dew</c:v>
                </c:pt>
                <c:pt idx="3">
                  <c:v>Eight Brew</c:v>
                </c:pt>
                <c:pt idx="4">
                  <c:v>Attorney Mist</c:v>
                </c:pt>
              </c:strCache>
            </c:strRef>
          </c:cat>
          <c:val>
            <c:numRef>
              <c:f>PivotTable_03!$AQ$20:$AQ$24</c:f>
              <c:numCache>
                <c:formatCode>[&gt;=1000000]"$"0.00,,"M";[&gt;=1000]"$"0.0,"K";0</c:formatCode>
                <c:ptCount val="5"/>
                <c:pt idx="0">
                  <c:v>95024.850000000035</c:v>
                </c:pt>
                <c:pt idx="1">
                  <c:v>84506.489999999932</c:v>
                </c:pt>
                <c:pt idx="2">
                  <c:v>83284.599999999977</c:v>
                </c:pt>
                <c:pt idx="3">
                  <c:v>82987.239999999991</c:v>
                </c:pt>
                <c:pt idx="4">
                  <c:v>78081.849999999962</c:v>
                </c:pt>
              </c:numCache>
            </c:numRef>
          </c:val>
          <c:extLst>
            <c:ext xmlns:c16="http://schemas.microsoft.com/office/drawing/2014/chart" uri="{C3380CC4-5D6E-409C-BE32-E72D297353CC}">
              <c16:uniqueId val="{00000000-CE69-44F0-8E0C-366B18448E92}"/>
            </c:ext>
          </c:extLst>
        </c:ser>
        <c:dLbls>
          <c:dLblPos val="outEnd"/>
          <c:showLegendKey val="0"/>
          <c:showVal val="1"/>
          <c:showCatName val="0"/>
          <c:showSerName val="0"/>
          <c:showPercent val="0"/>
          <c:showBubbleSize val="0"/>
        </c:dLbls>
        <c:gapWidth val="65"/>
        <c:axId val="1665858591"/>
        <c:axId val="1665860255"/>
      </c:barChart>
      <c:catAx>
        <c:axId val="1665858591"/>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665860255"/>
        <c:crosses val="autoZero"/>
        <c:auto val="1"/>
        <c:lblAlgn val="ctr"/>
        <c:lblOffset val="100"/>
        <c:noMultiLvlLbl val="0"/>
      </c:catAx>
      <c:valAx>
        <c:axId val="1665860255"/>
        <c:scaling>
          <c:orientation val="minMax"/>
        </c:scaling>
        <c:delete val="1"/>
        <c:axPos val="b"/>
        <c:numFmt formatCode="[&gt;=1000000]&quot;$&quot;0.00,,&quot;M&quot;;[&gt;=1000]&quot;$&quot;0.0,&quot;K&quot;;0" sourceLinked="1"/>
        <c:majorTickMark val="out"/>
        <c:minorTickMark val="none"/>
        <c:tickLblPos val="nextTo"/>
        <c:crossAx val="1665858591"/>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[MainSheet.xlsx]PivotTable_03!profit_Category</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lumMod val="85000"/>
              <a:lumOff val="15000"/>
            </a:schemeClr>
          </a:solidFill>
          <a:ln>
            <a:noFill/>
          </a:ln>
          <a:effectLst>
            <a:glow rad="25400">
              <a:schemeClr val="accent4">
                <a:satMod val="175000"/>
                <a:alpha val="30000"/>
              </a:schemeClr>
            </a:glow>
            <a:outerShdw blurRad="63500" sx="102000" sy="102000" algn="ctr" rotWithShape="0">
              <a:prstClr val="black">
                <a:alpha val="40000"/>
              </a:prstClr>
            </a:outerShdw>
          </a:effectLst>
        </c:spPr>
        <c:marker>
          <c:symbol val="none"/>
        </c:marker>
        <c:dLbl>
          <c:idx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6482813749001E-2"/>
          <c:y val="7.3333333333333334E-2"/>
          <c:w val="0.50028736642294713"/>
          <c:h val="0.85333333333333339"/>
        </c:manualLayout>
      </c:layout>
      <c:barChart>
        <c:barDir val="bar"/>
        <c:grouping val="clustered"/>
        <c:varyColors val="0"/>
        <c:ser>
          <c:idx val="0"/>
          <c:order val="0"/>
          <c:tx>
            <c:strRef>
              <c:f>PivotTable_03!$AW$11</c:f>
              <c:strCache>
                <c:ptCount val="1"/>
                <c:pt idx="0">
                  <c:v>Total</c:v>
                </c:pt>
              </c:strCache>
            </c:strRef>
          </c:tx>
          <c:spPr>
            <a:solidFill>
              <a:schemeClr val="tx1">
                <a:lumMod val="85000"/>
                <a:lumOff val="15000"/>
              </a:schemeClr>
            </a:solidFill>
            <a:ln>
              <a:noFill/>
            </a:ln>
            <a:effectLst>
              <a:glow rad="25400">
                <a:schemeClr val="accent4">
                  <a:satMod val="175000"/>
                  <a:alpha val="30000"/>
                </a:schemeClr>
              </a:glow>
              <a:outerShdw blurRad="63500" sx="102000" sy="102000" algn="ctr" rotWithShape="0">
                <a:prstClr val="black">
                  <a:alpha val="40000"/>
                </a:prstClr>
              </a:outerShdw>
            </a:effectLst>
          </c:spPr>
          <c:invertIfNegative val="0"/>
          <c:dLbls>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PivotTable_03!$AV$12:$AV$19</c:f>
              <c:strCache>
                <c:ptCount val="8"/>
                <c:pt idx="0">
                  <c:v>Juice</c:v>
                </c:pt>
                <c:pt idx="1">
                  <c:v>Alcoholic Beverage</c:v>
                </c:pt>
                <c:pt idx="2">
                  <c:v>Coffee</c:v>
                </c:pt>
                <c:pt idx="3">
                  <c:v>Energy Drink</c:v>
                </c:pt>
                <c:pt idx="4">
                  <c:v>Water</c:v>
                </c:pt>
                <c:pt idx="5">
                  <c:v>Tea</c:v>
                </c:pt>
                <c:pt idx="6">
                  <c:v>Sports Drink</c:v>
                </c:pt>
                <c:pt idx="7">
                  <c:v>Soft Drink</c:v>
                </c:pt>
              </c:strCache>
            </c:strRef>
          </c:cat>
          <c:val>
            <c:numRef>
              <c:f>PivotTable_03!$AW$12:$AW$19</c:f>
              <c:numCache>
                <c:formatCode>[&gt;=1000000]"$"0.00,,"M";[&gt;=1000]"$"0.0,"K";0</c:formatCode>
                <c:ptCount val="8"/>
                <c:pt idx="0">
                  <c:v>52455.239999999583</c:v>
                </c:pt>
                <c:pt idx="1">
                  <c:v>86449.160000000265</c:v>
                </c:pt>
                <c:pt idx="2">
                  <c:v>142236.05999999959</c:v>
                </c:pt>
                <c:pt idx="3">
                  <c:v>174072.76000000042</c:v>
                </c:pt>
                <c:pt idx="4">
                  <c:v>339210.49000000255</c:v>
                </c:pt>
                <c:pt idx="5">
                  <c:v>367414.25000000029</c:v>
                </c:pt>
                <c:pt idx="6">
                  <c:v>417457.83000000106</c:v>
                </c:pt>
                <c:pt idx="7">
                  <c:v>718216.26999999897</c:v>
                </c:pt>
              </c:numCache>
            </c:numRef>
          </c:val>
          <c:extLst>
            <c:ext xmlns:c16="http://schemas.microsoft.com/office/drawing/2014/chart" uri="{C3380CC4-5D6E-409C-BE32-E72D297353CC}">
              <c16:uniqueId val="{00000000-1053-4A71-9296-D931BE76A7BE}"/>
            </c:ext>
          </c:extLst>
        </c:ser>
        <c:dLbls>
          <c:dLblPos val="outEnd"/>
          <c:showLegendKey val="0"/>
          <c:showVal val="1"/>
          <c:showCatName val="0"/>
          <c:showSerName val="0"/>
          <c:showPercent val="0"/>
          <c:showBubbleSize val="0"/>
        </c:dLbls>
        <c:gapWidth val="182"/>
        <c:axId val="1757951119"/>
        <c:axId val="1757953199"/>
      </c:barChart>
      <c:catAx>
        <c:axId val="1757951119"/>
        <c:scaling>
          <c:orientation val="minMax"/>
        </c:scaling>
        <c:delete val="0"/>
        <c:axPos val="l"/>
        <c:numFmt formatCode="General" sourceLinked="1"/>
        <c:majorTickMark val="out"/>
        <c:minorTickMark val="none"/>
        <c:tickLblPos val="high"/>
        <c:spPr>
          <a:noFill/>
          <a:ln w="9525" cap="flat" cmpd="sng" algn="ctr">
            <a:noFill/>
            <a:round/>
          </a:ln>
          <a:effectLst/>
        </c:spPr>
        <c:txPr>
          <a:bodyPr rot="-60000000" spcFirstLastPara="1" vertOverflow="ellipsis" vert="horz" wrap="square" anchor="ctr" anchorCtr="1"/>
          <a:lstStyle/>
          <a:p>
            <a:pPr>
              <a:defRPr lang="en-US" sz="900" b="1" i="0" u="none" strike="noStrike" kern="1200" baseline="0">
                <a:solidFill>
                  <a:schemeClr val="bg1"/>
                </a:solidFill>
                <a:latin typeface="+mn-lt"/>
                <a:ea typeface="+mn-ea"/>
                <a:cs typeface="+mn-cs"/>
              </a:defRPr>
            </a:pPr>
            <a:endParaRPr lang="en-US"/>
          </a:p>
        </c:txPr>
        <c:crossAx val="1757953199"/>
        <c:crosses val="autoZero"/>
        <c:auto val="1"/>
        <c:lblAlgn val="ctr"/>
        <c:lblOffset val="100"/>
        <c:tickMarkSkip val="1"/>
        <c:noMultiLvlLbl val="0"/>
      </c:catAx>
      <c:valAx>
        <c:axId val="1757953199"/>
        <c:scaling>
          <c:orientation val="minMax"/>
        </c:scaling>
        <c:delete val="1"/>
        <c:axPos val="b"/>
        <c:numFmt formatCode="[&gt;=1000000]&quot;$&quot;0.00,,&quot;M&quot;;[&gt;=1000]&quot;$&quot;0.0,&quot;K&quot;;0" sourceLinked="1"/>
        <c:majorTickMark val="out"/>
        <c:minorTickMark val="none"/>
        <c:tickLblPos val="nextTo"/>
        <c:crossAx val="1757951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[MainSheet.xlsx]PivotTable_02!PivotTable1</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A1B7FA5-04CA-446D-A20D-8B32EBCEBBE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FDC0F9-FE71-4496-9F8C-1E57ACA02B5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6ED5DA2-8C84-4AEE-93C9-60DB5A0540C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917B39D-1902-44F3-B35E-6F5B556FA67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7"/>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9AA9262-4860-4AB4-8C2F-664BBBAB971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8"/>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3BB8729-B8B1-464F-B417-F77CF41E324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9"/>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CA96860-B049-4ADA-9725-2968F2D6821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0"/>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52B84A1-8EF0-4429-9E08-9CC146E0C073}"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1"/>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D20D286-06C4-46CF-99FC-A312C649726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2"/>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6800BE0-A0F6-4C7E-BF7A-4120CAF298E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3"/>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FB0A9F4-61F3-4B56-BA41-5AF618BDCAC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4"/>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FA9984FA-35E9-49B5-8032-B68AF28A9225}"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6"/>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D10943B-F0AD-4D82-BEFD-5CB2C51C82F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7"/>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CDF605B-29D4-4F48-81F1-1E84E95ADAC2}"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8"/>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7B1C9F-72AE-4428-A163-1370C86AC94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19"/>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90226A7E-85D0-4AA9-B792-412936B2634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0"/>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34813EE-7585-4003-B2C6-00D33B11025A}"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1"/>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3D1BCEA-6BC3-45D2-9106-FE8D8E07816E}"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2"/>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F20AA87-E57A-410F-A01D-7422D663BD98}"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3"/>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C9FE250-6AA9-40C6-B333-D426FAAA03C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4"/>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2C0815E-C2F2-4888-86C7-3F12D1C2300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5"/>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E712B6A9-BB9B-45C8-AAC8-8EBDDD88A8E1}"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B97A7F8-021A-4CD9-A1D0-948B26A870B7}"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8"/>
        <c:spPr>
          <a:solidFill>
            <a:schemeClr val="accent1"/>
          </a:solidFill>
          <a:ln w="28575" cap="rnd">
            <a:solidFill>
              <a:schemeClr val="accent1"/>
            </a:solidFill>
            <a:round/>
          </a:ln>
          <a:effectLst/>
        </c:spPr>
        <c:marker>
          <c:symbol val="none"/>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BDD0C34-CE9D-481D-9204-32B291676FF6}"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2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0279EE2-508F-4ACD-912A-8DDC7BBE06A1}"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3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CE2867-8BD7-4A04-8A2C-BCF79387AFA7}"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346BD64-F8F3-4A4A-A04E-D55F422E3FB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0F8BFFC-3F18-4BA9-9FC3-9EBB0FE06853}"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128387F-0453-4B0A-9391-C97397A7D12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1F555DB-C364-41D2-889E-9E916EB461A4}"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4E67C4F8-A421-4580-974F-2FF3D0034BCD}"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47C38E5-9607-4985-839F-792637345DEF}"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6DE094E-B27E-4868-9BF1-B5447C9C6CD9}"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513EFC4-B851-4658-BC38-C635392666A8}"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0"/>
        <c:spPr>
          <a:ln w="28575" cap="rnd">
            <a:solidFill>
              <a:schemeClr val="bg1">
                <a:lumMod val="6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DACC6BF3-17A9-4320-B0B0-A9AE71A3B5FC}"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B9625F4D-1500-4D84-A209-583201140F70}" type="CELLRANGE">
                  <a:rPr lang="en-US"/>
                  <a:pPr>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lineChart>
        <c:grouping val="standard"/>
        <c:varyColors val="0"/>
        <c:ser>
          <c:idx val="0"/>
          <c:order val="0"/>
          <c:tx>
            <c:strRef>
              <c:f>PivotTable_02!$I$7:$I$18</c:f>
              <c:strCache>
                <c:ptCount val="1"/>
                <c:pt idx="0">
                  <c:v>Total Revenue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1818-42D7-8B7F-76D748DCF583}"/>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1818-42D7-8B7F-76D748DCF583}"/>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2-1818-42D7-8B7F-76D748DCF583}"/>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3-1818-42D7-8B7F-76D748DCF583}"/>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5-1818-42D7-8B7F-76D748DCF583}"/>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6-1818-42D7-8B7F-76D748DCF583}"/>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8-1818-42D7-8B7F-76D748DCF583}"/>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9-1818-42D7-8B7F-76D748DCF583}"/>
              </c:ext>
            </c:extLst>
          </c:dPt>
          <c:dPt>
            <c:idx val="1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A-1818-42D7-8B7F-76D748DCF583}"/>
              </c:ext>
            </c:extLst>
          </c:dPt>
          <c:dPt>
            <c:idx val="1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B-1818-42D7-8B7F-76D748DCF583}"/>
              </c:ext>
            </c:extLst>
          </c:dPt>
          <c:dLbls>
            <c:dLbl>
              <c:idx val="0"/>
              <c:tx>
                <c:rich>
                  <a:bodyPr/>
                  <a:lstStyle/>
                  <a:p>
                    <a:fld id="{00279EE2-508F-4ACD-912A-8DDC7BBE06A1}"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1818-42D7-8B7F-76D748DCF583}"/>
                </c:ext>
              </c:extLst>
            </c:dLbl>
            <c:dLbl>
              <c:idx val="1"/>
              <c:tx>
                <c:rich>
                  <a:bodyPr/>
                  <a:lstStyle/>
                  <a:p>
                    <a:fld id="{41CE2867-8BD7-4A04-8A2C-BCF79387AFA7}"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818-42D7-8B7F-76D748DCF583}"/>
                </c:ext>
              </c:extLst>
            </c:dLbl>
            <c:dLbl>
              <c:idx val="2"/>
              <c:tx>
                <c:rich>
                  <a:bodyPr/>
                  <a:lstStyle/>
                  <a:p>
                    <a:fld id="{B346BD64-F8F3-4A4A-A04E-D55F422E3FB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818-42D7-8B7F-76D748DCF583}"/>
                </c:ext>
              </c:extLst>
            </c:dLbl>
            <c:dLbl>
              <c:idx val="3"/>
              <c:tx>
                <c:rich>
                  <a:bodyPr/>
                  <a:lstStyle/>
                  <a:p>
                    <a:fld id="{D0F8BFFC-3F18-4BA9-9FC3-9EBB0FE06853}"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818-42D7-8B7F-76D748DCF583}"/>
                </c:ext>
              </c:extLst>
            </c:dLbl>
            <c:dLbl>
              <c:idx val="4"/>
              <c:tx>
                <c:rich>
                  <a:bodyPr/>
                  <a:lstStyle/>
                  <a:p>
                    <a:fld id="{DACC6BF3-17A9-4320-B0B0-A9AE71A3B5FC}"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818-42D7-8B7F-76D748DCF583}"/>
                </c:ext>
              </c:extLst>
            </c:dLbl>
            <c:dLbl>
              <c:idx val="5"/>
              <c:tx>
                <c:rich>
                  <a:bodyPr/>
                  <a:lstStyle/>
                  <a:p>
                    <a:fld id="{8128387F-0453-4B0A-9391-C97397A7D12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818-42D7-8B7F-76D748DCF583}"/>
                </c:ext>
              </c:extLst>
            </c:dLbl>
            <c:dLbl>
              <c:idx val="6"/>
              <c:tx>
                <c:rich>
                  <a:bodyPr/>
                  <a:lstStyle/>
                  <a:p>
                    <a:fld id="{41F555DB-C364-41D2-889E-9E916EB461A4}"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818-42D7-8B7F-76D748DCF583}"/>
                </c:ext>
              </c:extLst>
            </c:dLbl>
            <c:dLbl>
              <c:idx val="7"/>
              <c:tx>
                <c:rich>
                  <a:bodyPr/>
                  <a:lstStyle/>
                  <a:p>
                    <a:fld id="{B9625F4D-1500-4D84-A209-583201140F70}"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818-42D7-8B7F-76D748DCF583}"/>
                </c:ext>
              </c:extLst>
            </c:dLbl>
            <c:dLbl>
              <c:idx val="8"/>
              <c:tx>
                <c:rich>
                  <a:bodyPr/>
                  <a:lstStyle/>
                  <a:p>
                    <a:fld id="{4E67C4F8-A421-4580-974F-2FF3D0034BCD}"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818-42D7-8B7F-76D748DCF583}"/>
                </c:ext>
              </c:extLst>
            </c:dLbl>
            <c:dLbl>
              <c:idx val="9"/>
              <c:tx>
                <c:rich>
                  <a:bodyPr/>
                  <a:lstStyle/>
                  <a:p>
                    <a:fld id="{247C38E5-9607-4985-839F-792637345DEF}"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818-42D7-8B7F-76D748DCF583}"/>
                </c:ext>
              </c:extLst>
            </c:dLbl>
            <c:dLbl>
              <c:idx val="10"/>
              <c:tx>
                <c:rich>
                  <a:bodyPr/>
                  <a:lstStyle/>
                  <a:p>
                    <a:fld id="{16DE094E-B27E-4868-9BF1-B5447C9C6CD9}"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818-42D7-8B7F-76D748DCF583}"/>
                </c:ext>
              </c:extLst>
            </c:dLbl>
            <c:dLbl>
              <c:idx val="11"/>
              <c:tx>
                <c:rich>
                  <a:bodyPr/>
                  <a:lstStyle/>
                  <a:p>
                    <a:fld id="{D513EFC4-B851-4658-BC38-C635392666A8}" type="CELLRANGE">
                      <a:rPr lang="en-US"/>
                      <a:pPr/>
                      <a:t>[CELLRANGE]</a:t>
                    </a:fld>
                    <a:endParaRPr lang="en-US"/>
                  </a:p>
                </c:rich>
              </c:tx>
              <c:dLblPos val="t"/>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818-42D7-8B7F-76D748DCF5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PivotTable_02!$I$7:$I$18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PivotTable_02!$I$7:$I$18</c:f>
              <c:numCache>
                <c:formatCode>[&gt;=1000000]"$"0.0,,"M";[&gt;=1000]"$"0.0,"K";0</c:formatCode>
                <c:ptCount val="12"/>
                <c:pt idx="0">
                  <c:v>444162.52000000014</c:v>
                </c:pt>
                <c:pt idx="1">
                  <c:v>423741.52000000037</c:v>
                </c:pt>
                <c:pt idx="2">
                  <c:v>468344.26999999949</c:v>
                </c:pt>
                <c:pt idx="3">
                  <c:v>448652.76000000007</c:v>
                </c:pt>
                <c:pt idx="4">
                  <c:v>480720.64000000001</c:v>
                </c:pt>
                <c:pt idx="5">
                  <c:v>455501.13999999996</c:v>
                </c:pt>
                <c:pt idx="6">
                  <c:v>433725.86000000045</c:v>
                </c:pt>
                <c:pt idx="7">
                  <c:v>485766.24999999977</c:v>
                </c:pt>
                <c:pt idx="8">
                  <c:v>443447.4300000004</c:v>
                </c:pt>
                <c:pt idx="9">
                  <c:v>458984.37999999971</c:v>
                </c:pt>
                <c:pt idx="10">
                  <c:v>462537.40999999939</c:v>
                </c:pt>
                <c:pt idx="11">
                  <c:v>441225.2900000001</c:v>
                </c:pt>
              </c:numCache>
            </c:numRef>
          </c:val>
          <c:smooth val="1"/>
          <c:extLst>
            <c:ext xmlns:c15="http://schemas.microsoft.com/office/drawing/2012/chart" uri="{02D57815-91ED-43cb-92C2-25804820EDAC}">
              <c15:datalabelsRange>
                <c15:f>PivotTable_02!$I$7:$I$18</c15:f>
                <c15:dlblRangeCache>
                  <c:ptCount val="12"/>
                  <c:pt idx="4">
                    <c:v>$480.7K</c:v>
                  </c:pt>
                  <c:pt idx="7">
                    <c:v>$485.8K</c:v>
                  </c:pt>
                </c15:dlblRangeCache>
              </c15:datalabelsRange>
            </c:ext>
            <c:ext xmlns:c16="http://schemas.microsoft.com/office/drawing/2014/chart" uri="{C3380CC4-5D6E-409C-BE32-E72D297353CC}">
              <c16:uniqueId val="{0000000C-1818-42D7-8B7F-76D748DCF583}"/>
            </c:ext>
          </c:extLst>
        </c:ser>
        <c:ser>
          <c:idx val="1"/>
          <c:order val="1"/>
          <c:tx>
            <c:strRef>
              <c:f>PivotTable_02!$I$7:$I$18</c:f>
              <c:strCache>
                <c:ptCount val="1"/>
                <c:pt idx="0">
                  <c:v>Total Target</c:v>
                </c:pt>
              </c:strCache>
            </c:strRef>
          </c:tx>
          <c:spPr>
            <a:ln w="28575" cap="rnd">
              <a:solidFill>
                <a:schemeClr val="bg1">
                  <a:lumMod val="65000"/>
                </a:schemeClr>
              </a:solidFill>
              <a:round/>
            </a:ln>
            <a:effectLst/>
          </c:spPr>
          <c:marker>
            <c:symbol val="none"/>
          </c:marker>
          <c:cat>
            <c:strRef>
              <c:f>PivotTable_02!$I$7:$I$18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PivotTable_02!$I$7:$I$18</c:f>
              <c:numCache>
                <c:formatCode>[&gt;=1000000]"$"0.0,,"M";[&gt;=1000]"$"0.0,"K";0</c:formatCode>
                <c:ptCount val="12"/>
                <c:pt idx="0">
                  <c:v>439042</c:v>
                </c:pt>
                <c:pt idx="1">
                  <c:v>431279</c:v>
                </c:pt>
                <c:pt idx="2">
                  <c:v>445591</c:v>
                </c:pt>
                <c:pt idx="3">
                  <c:v>453071</c:v>
                </c:pt>
                <c:pt idx="4">
                  <c:v>444167</c:v>
                </c:pt>
                <c:pt idx="5">
                  <c:v>421979</c:v>
                </c:pt>
                <c:pt idx="6">
                  <c:v>456718</c:v>
                </c:pt>
                <c:pt idx="7">
                  <c:v>431727</c:v>
                </c:pt>
                <c:pt idx="8">
                  <c:v>446912</c:v>
                </c:pt>
                <c:pt idx="9">
                  <c:v>414360</c:v>
                </c:pt>
                <c:pt idx="10">
                  <c:v>413371</c:v>
                </c:pt>
                <c:pt idx="11">
                  <c:v>456773</c:v>
                </c:pt>
              </c:numCache>
            </c:numRef>
          </c:val>
          <c:smooth val="1"/>
          <c:extLst>
            <c:ext xmlns:c16="http://schemas.microsoft.com/office/drawing/2014/chart" uri="{C3380CC4-5D6E-409C-BE32-E72D297353CC}">
              <c16:uniqueId val="{0000000D-1818-42D7-8B7F-76D748DCF583}"/>
            </c:ext>
          </c:extLst>
        </c:ser>
        <c:dLbls>
          <c:showLegendKey val="0"/>
          <c:showVal val="0"/>
          <c:showCatName val="0"/>
          <c:showSerName val="0"/>
          <c:showPercent val="0"/>
          <c:showBubbleSize val="0"/>
        </c:dLbls>
        <c:marker val="1"/>
        <c:smooth val="0"/>
        <c:axId val="1236344191"/>
        <c:axId val="1236350431"/>
      </c:lineChart>
      <c:catAx>
        <c:axId val="123634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50431"/>
        <c:crosses val="autoZero"/>
        <c:auto val="1"/>
        <c:lblAlgn val="ctr"/>
        <c:lblOffset val="100"/>
        <c:noMultiLvlLbl val="0"/>
      </c:catAx>
      <c:valAx>
        <c:axId val="1236350431"/>
        <c:scaling>
          <c:orientation val="minMax"/>
        </c:scaling>
        <c:delete val="0"/>
        <c:axPos val="l"/>
        <c:numFmt formatCode="[&gt;=1000000]&quot;$&quot;0.0,,&quot;M&quot;;[&gt;=1000]&quot;$&quot;0.0,&quot;K&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441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037037037037035E-2"/>
          <c:y val="0.32128514056224899"/>
          <c:w val="0.92592592592592593"/>
          <c:h val="0.59036144578313243"/>
        </c:manualLayout>
      </c:layout>
      <c:barChart>
        <c:barDir val="col"/>
        <c:grouping val="clustered"/>
        <c:varyColors val="0"/>
        <c:ser>
          <c:idx val="0"/>
          <c:order val="0"/>
          <c:tx>
            <c:strRef>
              <c:f>PivotTable_02!$L$6</c:f>
              <c:strCache>
                <c:ptCount val="1"/>
                <c:pt idx="0">
                  <c:v>Variance</c:v>
                </c:pt>
              </c:strCache>
            </c:strRef>
          </c:tx>
          <c:spPr>
            <a:solidFill>
              <a:srgbClr val="00B050"/>
            </a:solidFill>
            <a:ln>
              <a:noFill/>
            </a:ln>
            <a:effectLst/>
          </c:spPr>
          <c:invertIfNegative val="1"/>
          <c:dLbls>
            <c:dLbl>
              <c:idx val="0"/>
              <c:layout>
                <c:manualLayout>
                  <c:x val="1.0101010101010102E-2"/>
                  <c:y val="-7.362699416686261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012-4329-9DA3-FDAEED3A387B}"/>
                </c:ext>
              </c:extLst>
            </c:dLbl>
            <c:dLbl>
              <c:idx val="4"/>
              <c:layout>
                <c:manualLayout>
                  <c:x val="2.020202020202020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12-4329-9DA3-FDAEED3A387B}"/>
                </c:ext>
              </c:extLst>
            </c:dLbl>
            <c:dLbl>
              <c:idx val="5"/>
              <c:layout>
                <c:manualLayout>
                  <c:x val="2.69360269360268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012-4329-9DA3-FDAEED3A387B}"/>
                </c:ext>
              </c:extLst>
            </c:dLbl>
            <c:dLbl>
              <c:idx val="10"/>
              <c:layout>
                <c:manualLayout>
                  <c:x val="3.7037037037037035E-2"/>
                  <c:y val="-9.2033742708578264E-18"/>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012-4329-9DA3-FDAEED3A387B}"/>
                </c:ext>
              </c:extLst>
            </c:dLbl>
            <c:spPr>
              <a:noFill/>
              <a:ln>
                <a:noFill/>
              </a:ln>
              <a:effectLst/>
            </c:spPr>
            <c:txPr>
              <a:bodyPr rot="0" spcFirstLastPara="1" vertOverflow="overflow" horzOverflow="overflow" vert="horz" wrap="square" lIns="0" tIns="0" rIns="91440" bIns="18288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PivotTable_02!$K$7:$K$18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PivotTable_02!$L$7:$L$18</c:f>
              <c:numCache>
                <c:formatCode>[Color10]0.0%;[Red]\-\ 0.0%</c:formatCode>
                <c:ptCount val="12"/>
                <c:pt idx="0">
                  <c:v>1.1662938853230749E-2</c:v>
                </c:pt>
                <c:pt idx="1">
                  <c:v>-1.7477039225187483E-2</c:v>
                </c:pt>
                <c:pt idx="2">
                  <c:v>5.1063127397096203E-2</c:v>
                </c:pt>
                <c:pt idx="3">
                  <c:v>-9.7517607615581932E-3</c:v>
                </c:pt>
                <c:pt idx="4">
                  <c:v>8.2297063942165932E-2</c:v>
                </c:pt>
                <c:pt idx="5">
                  <c:v>7.9440303901378878E-2</c:v>
                </c:pt>
                <c:pt idx="6">
                  <c:v>-5.0342092932618265E-2</c:v>
                </c:pt>
                <c:pt idx="7">
                  <c:v>0.12516995694038077</c:v>
                </c:pt>
                <c:pt idx="8">
                  <c:v>-7.7522420521256973E-3</c:v>
                </c:pt>
                <c:pt idx="9">
                  <c:v>0.10769470991408368</c:v>
                </c:pt>
                <c:pt idx="10">
                  <c:v>0.11894015303443975</c:v>
                </c:pt>
                <c:pt idx="11">
                  <c:v>-3.4038154619471607E-2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012-4329-9DA3-FDAEED3A387B}"/>
            </c:ext>
          </c:extLst>
        </c:ser>
        <c:dLbls>
          <c:dLblPos val="outEnd"/>
          <c:showLegendKey val="0"/>
          <c:showVal val="1"/>
          <c:showCatName val="0"/>
          <c:showSerName val="0"/>
          <c:showPercent val="0"/>
          <c:showBubbleSize val="0"/>
        </c:dLbls>
        <c:gapWidth val="100"/>
        <c:overlap val="-27"/>
        <c:axId val="53251967"/>
        <c:axId val="53252383"/>
      </c:barChart>
      <c:catAx>
        <c:axId val="53251967"/>
        <c:scaling>
          <c:orientation val="minMax"/>
        </c:scaling>
        <c:delete val="1"/>
        <c:axPos val="b"/>
        <c:numFmt formatCode="General" sourceLinked="1"/>
        <c:majorTickMark val="none"/>
        <c:minorTickMark val="none"/>
        <c:tickLblPos val="nextTo"/>
        <c:crossAx val="53252383"/>
        <c:crosses val="autoZero"/>
        <c:auto val="1"/>
        <c:lblAlgn val="ctr"/>
        <c:lblOffset val="100"/>
        <c:noMultiLvlLbl val="0"/>
      </c:catAx>
      <c:valAx>
        <c:axId val="53252383"/>
        <c:scaling>
          <c:orientation val="minMax"/>
        </c:scaling>
        <c:delete val="1"/>
        <c:axPos val="l"/>
        <c:numFmt formatCode="[Color10]0.0%;[Red]\-\ 0.0%" sourceLinked="1"/>
        <c:majorTickMark val="none"/>
        <c:minorTickMark val="none"/>
        <c:tickLblPos val="nextTo"/>
        <c:crossAx val="53251967"/>
        <c:crosses val="autoZero"/>
        <c:crossBetween val="between"/>
      </c:valAx>
      <c:spPr>
        <a:noFill/>
        <a:ln w="222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PivotTable_03!$AR$8"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Style="combo" dx="26" fmlaLink="PivotTable_03!$I$7" fmlaRange="PivotTable_03!$L$6:$L$7" noThreeD="1" sel="2" val="0"/>
</file>

<file path=xl/ctrlProps/ctrlProp4.xml><?xml version="1.0" encoding="utf-8"?>
<formControlPr xmlns="http://schemas.microsoft.com/office/spreadsheetml/2009/9/main" objectType="Radio" checked="Checked" firstButton="1" fmlaLink="PivotTable_03!$AQ$8" lockText="1" noThreeD="1"/>
</file>

<file path=xl/ctrlProps/ctrlProp5.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hyperlink" Target="#Store_Dashboard!A1"/><Relationship Id="rId3" Type="http://schemas.openxmlformats.org/officeDocument/2006/relationships/image" Target="../media/image2.png"/><Relationship Id="rId7" Type="http://schemas.openxmlformats.org/officeDocument/2006/relationships/chart" Target="../charts/chart3.xml"/><Relationship Id="rId12" Type="http://schemas.openxmlformats.org/officeDocument/2006/relationships/hyperlink" Target="#TimeFrame_Dashboard!A1"/><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image" Target="../media/image4.png"/><Relationship Id="rId10" Type="http://schemas.openxmlformats.org/officeDocument/2006/relationships/chart" Target="../charts/chart6.xml"/><Relationship Id="rId4" Type="http://schemas.openxmlformats.org/officeDocument/2006/relationships/image" Target="../media/image3.png"/><Relationship Id="rId9" Type="http://schemas.openxmlformats.org/officeDocument/2006/relationships/chart" Target="../charts/chart5.xml"/><Relationship Id="rId14" Type="http://schemas.openxmlformats.org/officeDocument/2006/relationships/hyperlink" Target="#Profit_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12.svg"/><Relationship Id="rId3" Type="http://schemas.openxmlformats.org/officeDocument/2006/relationships/image" Target="../media/image1.png"/><Relationship Id="rId7" Type="http://schemas.openxmlformats.org/officeDocument/2006/relationships/image" Target="../media/image11.png"/><Relationship Id="rId12" Type="http://schemas.openxmlformats.org/officeDocument/2006/relationships/image" Target="../media/image16.sv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svg"/><Relationship Id="rId11" Type="http://schemas.openxmlformats.org/officeDocument/2006/relationships/image" Target="../media/image15.png"/><Relationship Id="rId5" Type="http://schemas.openxmlformats.org/officeDocument/2006/relationships/image" Target="../media/image9.png"/><Relationship Id="rId10" Type="http://schemas.openxmlformats.org/officeDocument/2006/relationships/image" Target="../media/image14.svg"/><Relationship Id="rId4" Type="http://schemas.openxmlformats.org/officeDocument/2006/relationships/image" Target="../media/image4.png"/><Relationship Id="rId9" Type="http://schemas.openxmlformats.org/officeDocument/2006/relationships/image" Target="../media/image13.png"/></Relationships>
</file>

<file path=xl/drawings/_rels/drawing3.xml.rels><?xml version="1.0" encoding="UTF-8" standalone="yes"?>
<Relationships xmlns="http://schemas.openxmlformats.org/package/2006/relationships"><Relationship Id="rId8" Type="http://schemas.openxmlformats.org/officeDocument/2006/relationships/hyperlink" Target="#TimeFrame_Dashboard!A1"/><Relationship Id="rId3" Type="http://schemas.openxmlformats.org/officeDocument/2006/relationships/image" Target="../media/image17.emf"/><Relationship Id="rId7" Type="http://schemas.openxmlformats.org/officeDocument/2006/relationships/chart" Target="../charts/chart11.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0.xml"/><Relationship Id="rId5" Type="http://schemas.openxmlformats.org/officeDocument/2006/relationships/image" Target="../media/image19.emf"/><Relationship Id="rId10" Type="http://schemas.openxmlformats.org/officeDocument/2006/relationships/hyperlink" Target="#Profit_Dashboard!A1"/><Relationship Id="rId4" Type="http://schemas.openxmlformats.org/officeDocument/2006/relationships/image" Target="../media/image18.emf"/><Relationship Id="rId9" Type="http://schemas.openxmlformats.org/officeDocument/2006/relationships/hyperlink" Target="#Store_Dashboard!A1"/></Relationships>
</file>

<file path=xl/drawings/_rels/drawing4.xml.rels><?xml version="1.0" encoding="UTF-8" standalone="yes"?>
<Relationships xmlns="http://schemas.openxmlformats.org/package/2006/relationships"><Relationship Id="rId3" Type="http://schemas.openxmlformats.org/officeDocument/2006/relationships/image" Target="../media/image24.emf"/><Relationship Id="rId2" Type="http://schemas.openxmlformats.org/officeDocument/2006/relationships/image" Target="../media/image23.png"/><Relationship Id="rId1" Type="http://schemas.microsoft.com/office/2011/relationships/webextension" Target="../webextensions/webextension1.xml"/><Relationship Id="rId6" Type="http://schemas.openxmlformats.org/officeDocument/2006/relationships/hyperlink" Target="#Profit_Dashboard!A1"/><Relationship Id="rId5" Type="http://schemas.openxmlformats.org/officeDocument/2006/relationships/hyperlink" Target="#Store_Dashboard!A1"/><Relationship Id="rId4" Type="http://schemas.openxmlformats.org/officeDocument/2006/relationships/hyperlink" Target="#TimeFrame_Dashboard!A1"/></Relationships>
</file>

<file path=xl/drawings/_rels/vmlDrawing2.vml.rels><?xml version="1.0" encoding="UTF-8" standalone="yes"?>
<Relationships xmlns="http://schemas.openxmlformats.org/package/2006/relationships"><Relationship Id="rId3" Type="http://schemas.openxmlformats.org/officeDocument/2006/relationships/image" Target="../media/image22.emf"/><Relationship Id="rId2" Type="http://schemas.openxmlformats.org/officeDocument/2006/relationships/image" Target="../media/image21.emf"/><Relationship Id="rId1" Type="http://schemas.openxmlformats.org/officeDocument/2006/relationships/image" Target="../media/image20.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5.emf"/></Relationships>
</file>

<file path=xl/drawings/drawing1.xml><?xml version="1.0" encoding="utf-8"?>
<xdr:wsDr xmlns:xdr="http://schemas.openxmlformats.org/drawingml/2006/spreadsheetDrawing" xmlns:a="http://schemas.openxmlformats.org/drawingml/2006/main">
  <xdr:twoCellAnchor>
    <xdr:from>
      <xdr:col>18</xdr:col>
      <xdr:colOff>99060</xdr:colOff>
      <xdr:row>42</xdr:row>
      <xdr:rowOff>7620</xdr:rowOff>
    </xdr:from>
    <xdr:to>
      <xdr:col>20</xdr:col>
      <xdr:colOff>312420</xdr:colOff>
      <xdr:row>44</xdr:row>
      <xdr:rowOff>144780</xdr:rowOff>
    </xdr:to>
    <xdr:sp macro="" textlink="">
      <xdr:nvSpPr>
        <xdr:cNvPr id="15" name="Rectangle 14">
          <a:extLst>
            <a:ext uri="{FF2B5EF4-FFF2-40B4-BE49-F238E27FC236}">
              <a16:creationId xmlns:a16="http://schemas.microsoft.com/office/drawing/2014/main" id="{AFF0BAE2-7034-46CE-BF04-A384058F0851}"/>
            </a:ext>
          </a:extLst>
        </xdr:cNvPr>
        <xdr:cNvSpPr/>
      </xdr:nvSpPr>
      <xdr:spPr>
        <a:xfrm>
          <a:off x="11071860" y="5311140"/>
          <a:ext cx="1432560" cy="502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15</xdr:col>
          <xdr:colOff>396240</xdr:colOff>
          <xdr:row>24</xdr:row>
          <xdr:rowOff>53340</xdr:rowOff>
        </xdr:from>
        <xdr:to>
          <xdr:col>20</xdr:col>
          <xdr:colOff>495300</xdr:colOff>
          <xdr:row>26</xdr:row>
          <xdr:rowOff>137160</xdr:rowOff>
        </xdr:to>
        <xdr:sp macro="" textlink="">
          <xdr:nvSpPr>
            <xdr:cNvPr id="8213" name="Group Box 21" hidden="1">
              <a:extLst>
                <a:ext uri="{63B3BB69-23CF-44E3-9099-C40C66FF867C}">
                  <a14:compatExt spid="_x0000_s8213"/>
                </a:ext>
                <a:ext uri="{FF2B5EF4-FFF2-40B4-BE49-F238E27FC236}">
                  <a16:creationId xmlns:a16="http://schemas.microsoft.com/office/drawing/2014/main" id="{00000000-0008-0000-0000-000015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18</xdr:col>
      <xdr:colOff>358140</xdr:colOff>
      <xdr:row>0</xdr:row>
      <xdr:rowOff>0</xdr:rowOff>
    </xdr:from>
    <xdr:to>
      <xdr:col>27</xdr:col>
      <xdr:colOff>510540</xdr:colOff>
      <xdr:row>54</xdr:row>
      <xdr:rowOff>60960</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11330940" y="0"/>
          <a:ext cx="5638800" cy="7559040"/>
          <a:chOff x="11330940" y="0"/>
          <a:chExt cx="5638800" cy="7559040"/>
        </a:xfrm>
      </xdr:grpSpPr>
      <xdr:sp macro="" textlink="">
        <xdr:nvSpPr>
          <xdr:cNvPr id="2" name="Moon 1">
            <a:extLst>
              <a:ext uri="{FF2B5EF4-FFF2-40B4-BE49-F238E27FC236}">
                <a16:creationId xmlns:a16="http://schemas.microsoft.com/office/drawing/2014/main" id="{00000000-0008-0000-0000-000002000000}"/>
              </a:ext>
            </a:extLst>
          </xdr:cNvPr>
          <xdr:cNvSpPr/>
        </xdr:nvSpPr>
        <xdr:spPr>
          <a:xfrm flipH="1">
            <a:off x="11330940" y="7620"/>
            <a:ext cx="4517136" cy="7543800"/>
          </a:xfrm>
          <a:prstGeom prst="moon">
            <a:avLst>
              <a:gd name="adj" fmla="val 59111"/>
            </a:avLst>
          </a:prstGeom>
          <a:solidFill>
            <a:srgbClr val="98DE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00000000-0008-0000-0000-000003000000}"/>
              </a:ext>
            </a:extLst>
          </xdr:cNvPr>
          <xdr:cNvSpPr/>
        </xdr:nvSpPr>
        <xdr:spPr>
          <a:xfrm>
            <a:off x="11727180" y="0"/>
            <a:ext cx="5242560" cy="24384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Moon 3">
            <a:extLst>
              <a:ext uri="{FF2B5EF4-FFF2-40B4-BE49-F238E27FC236}">
                <a16:creationId xmlns:a16="http://schemas.microsoft.com/office/drawing/2014/main" id="{00000000-0008-0000-0000-000004000000}"/>
              </a:ext>
            </a:extLst>
          </xdr:cNvPr>
          <xdr:cNvSpPr/>
        </xdr:nvSpPr>
        <xdr:spPr>
          <a:xfrm flipH="1">
            <a:off x="11376660" y="22860"/>
            <a:ext cx="4517136" cy="7536180"/>
          </a:xfrm>
          <a:prstGeom prst="moon">
            <a:avLst>
              <a:gd name="adj" fmla="val 59111"/>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00000000-0008-0000-0000-000005000000}"/>
              </a:ext>
            </a:extLst>
          </xdr:cNvPr>
          <xdr:cNvSpPr/>
        </xdr:nvSpPr>
        <xdr:spPr>
          <a:xfrm>
            <a:off x="12626340" y="152400"/>
            <a:ext cx="4312920" cy="116586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411480</xdr:colOff>
      <xdr:row>14</xdr:row>
      <xdr:rowOff>22860</xdr:rowOff>
    </xdr:from>
    <xdr:to>
      <xdr:col>18</xdr:col>
      <xdr:colOff>579120</xdr:colOff>
      <xdr:row>16</xdr:row>
      <xdr:rowOff>106680</xdr:rowOff>
    </xdr:to>
    <xdr:sp macro="" textlink="">
      <xdr:nvSpPr>
        <xdr:cNvPr id="6" name="Rectangle 5">
          <a:extLst>
            <a:ext uri="{FF2B5EF4-FFF2-40B4-BE49-F238E27FC236}">
              <a16:creationId xmlns:a16="http://schemas.microsoft.com/office/drawing/2014/main" id="{00000000-0008-0000-0000-000006000000}"/>
            </a:ext>
          </a:extLst>
        </xdr:cNvPr>
        <xdr:cNvSpPr/>
      </xdr:nvSpPr>
      <xdr:spPr>
        <a:xfrm>
          <a:off x="411480" y="205740"/>
          <a:ext cx="11140440" cy="449580"/>
        </a:xfrm>
        <a:prstGeom prst="rect">
          <a:avLst/>
        </a:prstGeom>
        <a:gradFill flip="none" rotWithShape="1">
          <a:gsLst>
            <a:gs pos="0">
              <a:srgbClr val="F6F6F6"/>
            </a:gs>
            <a:gs pos="50000">
              <a:schemeClr val="bg1"/>
            </a:gs>
            <a:gs pos="100000">
              <a:srgbClr val="F6F6F6"/>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22860</xdr:colOff>
      <xdr:row>20</xdr:row>
      <xdr:rowOff>144780</xdr:rowOff>
    </xdr:from>
    <xdr:to>
      <xdr:col>15</xdr:col>
      <xdr:colOff>38100</xdr:colOff>
      <xdr:row>34</xdr:row>
      <xdr:rowOff>106680</xdr:rowOff>
    </xdr:to>
    <xdr:sp macro="" textlink="">
      <xdr:nvSpPr>
        <xdr:cNvPr id="28" name="Rectangle 27">
          <a:extLst>
            <a:ext uri="{FF2B5EF4-FFF2-40B4-BE49-F238E27FC236}">
              <a16:creationId xmlns:a16="http://schemas.microsoft.com/office/drawing/2014/main" id="{00000000-0008-0000-0000-00001C000000}"/>
            </a:ext>
          </a:extLst>
        </xdr:cNvPr>
        <xdr:cNvSpPr/>
      </xdr:nvSpPr>
      <xdr:spPr>
        <a:xfrm>
          <a:off x="5509260" y="1424940"/>
          <a:ext cx="3672840" cy="2522220"/>
        </a:xfrm>
        <a:prstGeom prst="rect">
          <a:avLst/>
        </a:prstGeom>
        <a:solidFill>
          <a:schemeClr val="bg1"/>
        </a:solidFill>
        <a:ln>
          <a:noFill/>
        </a:ln>
        <a:effectLst>
          <a:outerShdw blurRad="635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190500</xdr:colOff>
      <xdr:row>20</xdr:row>
      <xdr:rowOff>144780</xdr:rowOff>
    </xdr:from>
    <xdr:to>
      <xdr:col>8</xdr:col>
      <xdr:colOff>396240</xdr:colOff>
      <xdr:row>34</xdr:row>
      <xdr:rowOff>106680</xdr:rowOff>
    </xdr:to>
    <xdr:sp macro="" textlink="">
      <xdr:nvSpPr>
        <xdr:cNvPr id="39" name="Rectangle 38">
          <a:extLst>
            <a:ext uri="{FF2B5EF4-FFF2-40B4-BE49-F238E27FC236}">
              <a16:creationId xmlns:a16="http://schemas.microsoft.com/office/drawing/2014/main" id="{00000000-0008-0000-0000-000027000000}"/>
            </a:ext>
          </a:extLst>
        </xdr:cNvPr>
        <xdr:cNvSpPr/>
      </xdr:nvSpPr>
      <xdr:spPr>
        <a:xfrm>
          <a:off x="3238500" y="1424940"/>
          <a:ext cx="2034540" cy="2522220"/>
        </a:xfrm>
        <a:prstGeom prst="rect">
          <a:avLst/>
        </a:prstGeom>
        <a:solidFill>
          <a:schemeClr val="bg1"/>
        </a:solidFill>
        <a:ln>
          <a:noFill/>
        </a:ln>
        <a:effectLst>
          <a:outerShdw blurRad="635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381000</xdr:colOff>
      <xdr:row>20</xdr:row>
      <xdr:rowOff>144780</xdr:rowOff>
    </xdr:from>
    <xdr:to>
      <xdr:col>4</xdr:col>
      <xdr:colOff>586740</xdr:colOff>
      <xdr:row>34</xdr:row>
      <xdr:rowOff>106680</xdr:rowOff>
    </xdr:to>
    <xdr:sp macro="" textlink="">
      <xdr:nvSpPr>
        <xdr:cNvPr id="41" name="Rectangle 40">
          <a:extLst>
            <a:ext uri="{FF2B5EF4-FFF2-40B4-BE49-F238E27FC236}">
              <a16:creationId xmlns:a16="http://schemas.microsoft.com/office/drawing/2014/main" id="{00000000-0008-0000-0000-000029000000}"/>
            </a:ext>
          </a:extLst>
        </xdr:cNvPr>
        <xdr:cNvSpPr/>
      </xdr:nvSpPr>
      <xdr:spPr>
        <a:xfrm>
          <a:off x="990600" y="1424940"/>
          <a:ext cx="2034540" cy="2522220"/>
        </a:xfrm>
        <a:prstGeom prst="rect">
          <a:avLst/>
        </a:prstGeom>
        <a:solidFill>
          <a:schemeClr val="bg1"/>
        </a:solidFill>
        <a:ln>
          <a:noFill/>
        </a:ln>
        <a:effectLst>
          <a:outerShdw blurRad="635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365760</xdr:colOff>
      <xdr:row>35</xdr:row>
      <xdr:rowOff>30480</xdr:rowOff>
    </xdr:from>
    <xdr:to>
      <xdr:col>15</xdr:col>
      <xdr:colOff>22860</xdr:colOff>
      <xdr:row>45</xdr:row>
      <xdr:rowOff>137160</xdr:rowOff>
    </xdr:to>
    <xdr:sp macro="" textlink="">
      <xdr:nvSpPr>
        <xdr:cNvPr id="42" name="Rectangle 41">
          <a:extLst>
            <a:ext uri="{FF2B5EF4-FFF2-40B4-BE49-F238E27FC236}">
              <a16:creationId xmlns:a16="http://schemas.microsoft.com/office/drawing/2014/main" id="{00000000-0008-0000-0000-00002A000000}"/>
            </a:ext>
          </a:extLst>
        </xdr:cNvPr>
        <xdr:cNvSpPr/>
      </xdr:nvSpPr>
      <xdr:spPr>
        <a:xfrm>
          <a:off x="5852160" y="4053840"/>
          <a:ext cx="3314700" cy="1935480"/>
        </a:xfrm>
        <a:prstGeom prst="rect">
          <a:avLst/>
        </a:prstGeom>
        <a:solidFill>
          <a:schemeClr val="bg1"/>
        </a:solidFill>
        <a:ln>
          <a:noFill/>
        </a:ln>
        <a:effectLst>
          <a:outerShdw blurRad="635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373380</xdr:colOff>
      <xdr:row>35</xdr:row>
      <xdr:rowOff>30480</xdr:rowOff>
    </xdr:from>
    <xdr:to>
      <xdr:col>9</xdr:col>
      <xdr:colOff>190500</xdr:colOff>
      <xdr:row>45</xdr:row>
      <xdr:rowOff>137160</xdr:rowOff>
    </xdr:to>
    <xdr:sp macro="" textlink="">
      <xdr:nvSpPr>
        <xdr:cNvPr id="43" name="Rectangle 42">
          <a:extLst>
            <a:ext uri="{FF2B5EF4-FFF2-40B4-BE49-F238E27FC236}">
              <a16:creationId xmlns:a16="http://schemas.microsoft.com/office/drawing/2014/main" id="{00000000-0008-0000-0000-00002B000000}"/>
            </a:ext>
          </a:extLst>
        </xdr:cNvPr>
        <xdr:cNvSpPr/>
      </xdr:nvSpPr>
      <xdr:spPr>
        <a:xfrm>
          <a:off x="982980" y="4053840"/>
          <a:ext cx="4693920" cy="1935480"/>
        </a:xfrm>
        <a:prstGeom prst="rect">
          <a:avLst/>
        </a:prstGeom>
        <a:solidFill>
          <a:schemeClr val="bg1"/>
        </a:solidFill>
        <a:ln>
          <a:noFill/>
        </a:ln>
        <a:effectLst>
          <a:outerShdw blurRad="63500" sx="103000" sy="103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388620</xdr:colOff>
      <xdr:row>20</xdr:row>
      <xdr:rowOff>137160</xdr:rowOff>
    </xdr:from>
    <xdr:to>
      <xdr:col>1</xdr:col>
      <xdr:colOff>167640</xdr:colOff>
      <xdr:row>34</xdr:row>
      <xdr:rowOff>91440</xdr:rowOff>
    </xdr:to>
    <xdr:sp macro="" textlink="">
      <xdr:nvSpPr>
        <xdr:cNvPr id="29" name="Rectangle: Diagonal Corners Rounded 28">
          <a:extLst>
            <a:ext uri="{FF2B5EF4-FFF2-40B4-BE49-F238E27FC236}">
              <a16:creationId xmlns:a16="http://schemas.microsoft.com/office/drawing/2014/main" id="{00000000-0008-0000-0000-00001D000000}"/>
            </a:ext>
          </a:extLst>
        </xdr:cNvPr>
        <xdr:cNvSpPr/>
      </xdr:nvSpPr>
      <xdr:spPr>
        <a:xfrm>
          <a:off x="388620" y="1417320"/>
          <a:ext cx="388620" cy="2514600"/>
        </a:xfrm>
        <a:prstGeom prst="round2DiagRect">
          <a:avLst/>
        </a:prstGeom>
        <a:solidFill>
          <a:srgbClr val="002060"/>
        </a:solidFill>
        <a:ln>
          <a:noFill/>
        </a:ln>
        <a:effectLst>
          <a:glow rad="50800">
            <a:srgbClr val="002060">
              <a:alpha val="50000"/>
            </a:srgbClr>
          </a:glow>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800" b="1">
              <a:solidFill>
                <a:schemeClr val="bg1"/>
              </a:solidFill>
            </a:rPr>
            <a:t>Customer</a:t>
          </a:r>
          <a:r>
            <a:rPr lang="en-US" sz="1800" b="1" baseline="0">
              <a:solidFill>
                <a:schemeClr val="bg1"/>
              </a:solidFill>
            </a:rPr>
            <a:t> Analysis</a:t>
          </a:r>
          <a:endParaRPr lang="en-US" sz="1800" b="1">
            <a:solidFill>
              <a:schemeClr val="bg1"/>
            </a:solidFill>
          </a:endParaRPr>
        </a:p>
      </xdr:txBody>
    </xdr:sp>
    <xdr:clientData/>
  </xdr:twoCellAnchor>
  <xdr:twoCellAnchor>
    <xdr:from>
      <xdr:col>0</xdr:col>
      <xdr:colOff>388620</xdr:colOff>
      <xdr:row>35</xdr:row>
      <xdr:rowOff>38100</xdr:rowOff>
    </xdr:from>
    <xdr:to>
      <xdr:col>1</xdr:col>
      <xdr:colOff>167640</xdr:colOff>
      <xdr:row>45</xdr:row>
      <xdr:rowOff>137160</xdr:rowOff>
    </xdr:to>
    <xdr:sp macro="" textlink="">
      <xdr:nvSpPr>
        <xdr:cNvPr id="46" name="Rectangle: Diagonal Corners Rounded 45">
          <a:extLst>
            <a:ext uri="{FF2B5EF4-FFF2-40B4-BE49-F238E27FC236}">
              <a16:creationId xmlns:a16="http://schemas.microsoft.com/office/drawing/2014/main" id="{00000000-0008-0000-0000-00002E000000}"/>
            </a:ext>
          </a:extLst>
        </xdr:cNvPr>
        <xdr:cNvSpPr/>
      </xdr:nvSpPr>
      <xdr:spPr>
        <a:xfrm>
          <a:off x="388620" y="4061460"/>
          <a:ext cx="388620" cy="1927860"/>
        </a:xfrm>
        <a:prstGeom prst="round2DiagRect">
          <a:avLst/>
        </a:prstGeom>
        <a:solidFill>
          <a:srgbClr val="002060"/>
        </a:solidFill>
        <a:ln>
          <a:noFill/>
        </a:ln>
        <a:effectLst>
          <a:glow rad="50800">
            <a:srgbClr val="002060">
              <a:alpha val="50000"/>
            </a:srgbClr>
          </a:glow>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marL="0" indent="0" algn="ctr"/>
          <a:r>
            <a:rPr lang="en-US" sz="1800" b="1">
              <a:solidFill>
                <a:schemeClr val="bg1"/>
              </a:solidFill>
              <a:latin typeface="+mn-lt"/>
              <a:ea typeface="+mn-ea"/>
              <a:cs typeface="+mn-cs"/>
            </a:rPr>
            <a:t>Time Frame</a:t>
          </a:r>
        </a:p>
      </xdr:txBody>
    </xdr:sp>
    <xdr:clientData/>
  </xdr:twoCellAnchor>
  <xdr:twoCellAnchor>
    <xdr:from>
      <xdr:col>0</xdr:col>
      <xdr:colOff>388620</xdr:colOff>
      <xdr:row>17</xdr:row>
      <xdr:rowOff>3810</xdr:rowOff>
    </xdr:from>
    <xdr:to>
      <xdr:col>3</xdr:col>
      <xdr:colOff>196596</xdr:colOff>
      <xdr:row>20</xdr:row>
      <xdr:rowOff>49530</xdr:rowOff>
    </xdr:to>
    <xdr:sp macro="" textlink="">
      <xdr:nvSpPr>
        <xdr:cNvPr id="30" name="Rectangle: Rounded Corners 29">
          <a:extLst>
            <a:ext uri="{FF2B5EF4-FFF2-40B4-BE49-F238E27FC236}">
              <a16:creationId xmlns:a16="http://schemas.microsoft.com/office/drawing/2014/main" id="{00000000-0008-0000-0000-00001E000000}"/>
            </a:ext>
          </a:extLst>
        </xdr:cNvPr>
        <xdr:cNvSpPr/>
      </xdr:nvSpPr>
      <xdr:spPr>
        <a:xfrm>
          <a:off x="388620" y="735330"/>
          <a:ext cx="1636776" cy="594360"/>
        </a:xfrm>
        <a:prstGeom prst="roundRect">
          <a:avLst/>
        </a:prstGeom>
        <a:gradFill flip="none" rotWithShape="1">
          <a:gsLst>
            <a:gs pos="6000">
              <a:schemeClr val="accent6">
                <a:lumMod val="40000"/>
                <a:lumOff val="60000"/>
              </a:schemeClr>
            </a:gs>
            <a:gs pos="55000">
              <a:srgbClr val="4CC7E5"/>
            </a:gs>
            <a:gs pos="75000">
              <a:srgbClr val="00B0F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22860</xdr:colOff>
      <xdr:row>25</xdr:row>
      <xdr:rowOff>167640</xdr:rowOff>
    </xdr:from>
    <xdr:to>
      <xdr:col>15</xdr:col>
      <xdr:colOff>30480</xdr:colOff>
      <xdr:row>34</xdr:row>
      <xdr:rowOff>114300</xdr:rowOff>
    </xdr:to>
    <xdr:graphicFrame macro="">
      <xdr:nvGraphicFramePr>
        <xdr:cNvPr id="55" name="Chart 54">
          <a:extLst>
            <a:ext uri="{FF2B5EF4-FFF2-40B4-BE49-F238E27FC236}">
              <a16:creationId xmlns:a16="http://schemas.microsoft.com/office/drawing/2014/main" id="{00000000-0008-0000-0000-00003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426720</xdr:colOff>
          <xdr:row>21</xdr:row>
          <xdr:rowOff>15240</xdr:rowOff>
        </xdr:from>
        <xdr:to>
          <xdr:col>10</xdr:col>
          <xdr:colOff>60960</xdr:colOff>
          <xdr:row>22</xdr:row>
          <xdr:rowOff>91440</xdr:rowOff>
        </xdr:to>
        <xdr:sp macro="" textlink="">
          <xdr:nvSpPr>
            <xdr:cNvPr id="8193" name="Option Button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7620</xdr:colOff>
          <xdr:row>21</xdr:row>
          <xdr:rowOff>7620</xdr:rowOff>
        </xdr:from>
        <xdr:to>
          <xdr:col>11</xdr:col>
          <xdr:colOff>251460</xdr:colOff>
          <xdr:row>22</xdr:row>
          <xdr:rowOff>83820</xdr:rowOff>
        </xdr:to>
        <xdr:sp macro="" textlink="">
          <xdr:nvSpPr>
            <xdr:cNvPr id="8195" name="Option Button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259080</xdr:colOff>
          <xdr:row>21</xdr:row>
          <xdr:rowOff>76200</xdr:rowOff>
        </xdr:from>
        <xdr:to>
          <xdr:col>14</xdr:col>
          <xdr:colOff>495300</xdr:colOff>
          <xdr:row>22</xdr:row>
          <xdr:rowOff>114300</xdr:rowOff>
        </xdr:to>
        <xdr:sp macro="" textlink="">
          <xdr:nvSpPr>
            <xdr:cNvPr id="8196" name="Drop Down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0</xdr:col>
      <xdr:colOff>472440</xdr:colOff>
      <xdr:row>17</xdr:row>
      <xdr:rowOff>118110</xdr:rowOff>
    </xdr:from>
    <xdr:to>
      <xdr:col>1</xdr:col>
      <xdr:colOff>228600</xdr:colOff>
      <xdr:row>19</xdr:row>
      <xdr:rowOff>118110</xdr:rowOff>
    </xdr:to>
    <xdr:pic>
      <xdr:nvPicPr>
        <xdr:cNvPr id="58" name="Picture 57">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blip>
        <a:stretch>
          <a:fillRect/>
        </a:stretch>
      </xdr:blipFill>
      <xdr:spPr>
        <a:xfrm>
          <a:off x="472440" y="849630"/>
          <a:ext cx="365760" cy="365760"/>
        </a:xfrm>
        <a:prstGeom prst="rect">
          <a:avLst/>
        </a:prstGeom>
        <a:ln>
          <a:noFill/>
        </a:ln>
        <a:effectLst>
          <a:outerShdw blurRad="63500" sx="102000" sy="102000" algn="ctr" rotWithShape="0">
            <a:prstClr val="black">
              <a:alpha val="40000"/>
            </a:prstClr>
          </a:outerShdw>
        </a:effectLst>
      </xdr:spPr>
    </xdr:pic>
    <xdr:clientData/>
  </xdr:twoCellAnchor>
  <xdr:twoCellAnchor>
    <xdr:from>
      <xdr:col>1</xdr:col>
      <xdr:colOff>251460</xdr:colOff>
      <xdr:row>17</xdr:row>
      <xdr:rowOff>60960</xdr:rowOff>
    </xdr:from>
    <xdr:to>
      <xdr:col>2</xdr:col>
      <xdr:colOff>342900</xdr:colOff>
      <xdr:row>18</xdr:row>
      <xdr:rowOff>106680</xdr:rowOff>
    </xdr:to>
    <xdr:sp macro="" textlink="PivotTable_03!S12">
      <xdr:nvSpPr>
        <xdr:cNvPr id="31" name="TextBox 30">
          <a:extLst>
            <a:ext uri="{FF2B5EF4-FFF2-40B4-BE49-F238E27FC236}">
              <a16:creationId xmlns:a16="http://schemas.microsoft.com/office/drawing/2014/main" id="{00000000-0008-0000-0000-00001F000000}"/>
            </a:ext>
          </a:extLst>
        </xdr:cNvPr>
        <xdr:cNvSpPr txBox="1"/>
      </xdr:nvSpPr>
      <xdr:spPr>
        <a:xfrm>
          <a:off x="861060" y="79248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C21DCF-57CF-4F00-91D2-F514720F0F88}" type="TxLink">
            <a:rPr lang="en-US" sz="1400" b="1" i="0" u="none" strike="noStrike">
              <a:solidFill>
                <a:srgbClr val="002060"/>
              </a:solidFill>
              <a:latin typeface="Calibri"/>
              <a:cs typeface="Calibri"/>
            </a:rPr>
            <a:pPr algn="ctr"/>
            <a:t>$3.1M</a:t>
          </a:fld>
          <a:endParaRPr lang="en-US" sz="1400" b="1">
            <a:solidFill>
              <a:srgbClr val="002060"/>
            </a:solidFill>
          </a:endParaRPr>
        </a:p>
      </xdr:txBody>
    </xdr:sp>
    <xdr:clientData/>
  </xdr:twoCellAnchor>
  <xdr:twoCellAnchor>
    <xdr:from>
      <xdr:col>1</xdr:col>
      <xdr:colOff>251460</xdr:colOff>
      <xdr:row>18</xdr:row>
      <xdr:rowOff>129540</xdr:rowOff>
    </xdr:from>
    <xdr:to>
      <xdr:col>2</xdr:col>
      <xdr:colOff>342900</xdr:colOff>
      <xdr:row>19</xdr:row>
      <xdr:rowOff>175260</xdr:rowOff>
    </xdr:to>
    <xdr:sp macro="" textlink="">
      <xdr:nvSpPr>
        <xdr:cNvPr id="62" name="TextBox 61">
          <a:extLst>
            <a:ext uri="{FF2B5EF4-FFF2-40B4-BE49-F238E27FC236}">
              <a16:creationId xmlns:a16="http://schemas.microsoft.com/office/drawing/2014/main" id="{00000000-0008-0000-0000-00003E000000}"/>
            </a:ext>
          </a:extLst>
        </xdr:cNvPr>
        <xdr:cNvSpPr txBox="1"/>
      </xdr:nvSpPr>
      <xdr:spPr>
        <a:xfrm>
          <a:off x="861060" y="104394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COGS</a:t>
          </a:r>
        </a:p>
      </xdr:txBody>
    </xdr:sp>
    <xdr:clientData/>
  </xdr:twoCellAnchor>
  <xdr:twoCellAnchor>
    <xdr:from>
      <xdr:col>4</xdr:col>
      <xdr:colOff>322072</xdr:colOff>
      <xdr:row>17</xdr:row>
      <xdr:rowOff>0</xdr:rowOff>
    </xdr:from>
    <xdr:to>
      <xdr:col>7</xdr:col>
      <xdr:colOff>131572</xdr:colOff>
      <xdr:row>20</xdr:row>
      <xdr:rowOff>45720</xdr:rowOff>
    </xdr:to>
    <xdr:grpSp>
      <xdr:nvGrpSpPr>
        <xdr:cNvPr id="9" name="Group 8">
          <a:extLst>
            <a:ext uri="{FF2B5EF4-FFF2-40B4-BE49-F238E27FC236}">
              <a16:creationId xmlns:a16="http://schemas.microsoft.com/office/drawing/2014/main" id="{00000000-0008-0000-0000-000009000000}"/>
            </a:ext>
          </a:extLst>
        </xdr:cNvPr>
        <xdr:cNvGrpSpPr/>
      </xdr:nvGrpSpPr>
      <xdr:grpSpPr>
        <a:xfrm>
          <a:off x="2760472" y="731520"/>
          <a:ext cx="1638300" cy="594360"/>
          <a:chOff x="2369820" y="735330"/>
          <a:chExt cx="1638300" cy="594360"/>
        </a:xfrm>
      </xdr:grpSpPr>
      <xdr:sp macro="" textlink="">
        <xdr:nvSpPr>
          <xdr:cNvPr id="63" name="Rectangle: Rounded Corners 62">
            <a:extLst>
              <a:ext uri="{FF2B5EF4-FFF2-40B4-BE49-F238E27FC236}">
                <a16:creationId xmlns:a16="http://schemas.microsoft.com/office/drawing/2014/main" id="{00000000-0008-0000-0000-00003F000000}"/>
              </a:ext>
            </a:extLst>
          </xdr:cNvPr>
          <xdr:cNvSpPr/>
        </xdr:nvSpPr>
        <xdr:spPr>
          <a:xfrm>
            <a:off x="2369820" y="735330"/>
            <a:ext cx="1638300" cy="594360"/>
          </a:xfrm>
          <a:prstGeom prst="roundRect">
            <a:avLst/>
          </a:prstGeom>
          <a:gradFill flip="none" rotWithShape="1">
            <a:gsLst>
              <a:gs pos="6000">
                <a:schemeClr val="accent6">
                  <a:lumMod val="40000"/>
                  <a:lumOff val="60000"/>
                </a:schemeClr>
              </a:gs>
              <a:gs pos="55000">
                <a:srgbClr val="4CC7E5"/>
              </a:gs>
              <a:gs pos="75000">
                <a:srgbClr val="00B0F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_03!T12">
        <xdr:nvSpPr>
          <xdr:cNvPr id="65" name="TextBox 64">
            <a:extLst>
              <a:ext uri="{FF2B5EF4-FFF2-40B4-BE49-F238E27FC236}">
                <a16:creationId xmlns:a16="http://schemas.microsoft.com/office/drawing/2014/main" id="{00000000-0008-0000-0000-000041000000}"/>
              </a:ext>
            </a:extLst>
          </xdr:cNvPr>
          <xdr:cNvSpPr txBox="1"/>
        </xdr:nvSpPr>
        <xdr:spPr>
          <a:xfrm>
            <a:off x="3025140" y="82296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0481B66-5A7A-4139-B09E-DAD04E10D4AB}" type="TxLink">
              <a:rPr lang="en-US" sz="1400" b="1" i="0" u="none" strike="noStrike">
                <a:solidFill>
                  <a:srgbClr val="002060"/>
                </a:solidFill>
                <a:latin typeface="Calibri"/>
                <a:ea typeface="+mn-ea"/>
                <a:cs typeface="Calibri"/>
              </a:rPr>
              <a:pPr marL="0" indent="0" algn="ctr"/>
              <a:t>$5.4M</a:t>
            </a:fld>
            <a:endParaRPr lang="en-US" sz="1400" b="1" i="0" u="none" strike="noStrike">
              <a:solidFill>
                <a:srgbClr val="002060"/>
              </a:solidFill>
              <a:latin typeface="Calibri"/>
              <a:ea typeface="+mn-ea"/>
              <a:cs typeface="Calibri"/>
            </a:endParaRPr>
          </a:p>
        </xdr:txBody>
      </xdr:sp>
      <xdr:sp macro="" textlink="">
        <xdr:nvSpPr>
          <xdr:cNvPr id="66" name="TextBox 65">
            <a:extLst>
              <a:ext uri="{FF2B5EF4-FFF2-40B4-BE49-F238E27FC236}">
                <a16:creationId xmlns:a16="http://schemas.microsoft.com/office/drawing/2014/main" id="{00000000-0008-0000-0000-000042000000}"/>
              </a:ext>
            </a:extLst>
          </xdr:cNvPr>
          <xdr:cNvSpPr txBox="1"/>
        </xdr:nvSpPr>
        <xdr:spPr>
          <a:xfrm>
            <a:off x="2743200" y="1024062"/>
            <a:ext cx="1226820" cy="24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Total Revenue</a:t>
            </a:r>
          </a:p>
        </xdr:txBody>
      </xdr:sp>
      <xdr:pic>
        <xdr:nvPicPr>
          <xdr:cNvPr id="56" name="Picture 55">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3">
            <a:duotone>
              <a:schemeClr val="accent2">
                <a:shade val="45000"/>
                <a:satMod val="135000"/>
              </a:schemeClr>
              <a:prstClr val="white"/>
            </a:duotone>
          </a:blip>
          <a:stretch>
            <a:fillRect/>
          </a:stretch>
        </xdr:blipFill>
        <xdr:spPr>
          <a:xfrm>
            <a:off x="2430780" y="849630"/>
            <a:ext cx="365760" cy="365760"/>
          </a:xfrm>
          <a:prstGeom prst="rect">
            <a:avLst/>
          </a:prstGeom>
          <a:ln>
            <a:noFill/>
          </a:ln>
          <a:effectLst>
            <a:outerShdw blurRad="63500" sx="102000" sy="102000" algn="ctr" rotWithShape="0">
              <a:prstClr val="black">
                <a:alpha val="40000"/>
              </a:prstClr>
            </a:outerShdw>
          </a:effectLst>
        </xdr:spPr>
      </xdr:pic>
    </xdr:grpSp>
    <xdr:clientData/>
  </xdr:twoCellAnchor>
  <xdr:twoCellAnchor>
    <xdr:from>
      <xdr:col>12</xdr:col>
      <xdr:colOff>205740</xdr:colOff>
      <xdr:row>17</xdr:row>
      <xdr:rowOff>0</xdr:rowOff>
    </xdr:from>
    <xdr:to>
      <xdr:col>15</xdr:col>
      <xdr:colOff>13716</xdr:colOff>
      <xdr:row>20</xdr:row>
      <xdr:rowOff>45720</xdr:rowOff>
    </xdr:to>
    <xdr:grpSp>
      <xdr:nvGrpSpPr>
        <xdr:cNvPr id="7" name="Group 6">
          <a:extLst>
            <a:ext uri="{FF2B5EF4-FFF2-40B4-BE49-F238E27FC236}">
              <a16:creationId xmlns:a16="http://schemas.microsoft.com/office/drawing/2014/main" id="{00000000-0008-0000-0000-000007000000}"/>
            </a:ext>
          </a:extLst>
        </xdr:cNvPr>
        <xdr:cNvGrpSpPr/>
      </xdr:nvGrpSpPr>
      <xdr:grpSpPr>
        <a:xfrm>
          <a:off x="7520940" y="731520"/>
          <a:ext cx="1636776" cy="594360"/>
          <a:chOff x="6393180" y="735330"/>
          <a:chExt cx="1636776" cy="594360"/>
        </a:xfrm>
      </xdr:grpSpPr>
      <xdr:sp macro="" textlink="">
        <xdr:nvSpPr>
          <xdr:cNvPr id="71" name="Rectangle: Rounded Corners 70">
            <a:extLst>
              <a:ext uri="{FF2B5EF4-FFF2-40B4-BE49-F238E27FC236}">
                <a16:creationId xmlns:a16="http://schemas.microsoft.com/office/drawing/2014/main" id="{00000000-0008-0000-0000-000047000000}"/>
              </a:ext>
            </a:extLst>
          </xdr:cNvPr>
          <xdr:cNvSpPr/>
        </xdr:nvSpPr>
        <xdr:spPr>
          <a:xfrm>
            <a:off x="6393180" y="735330"/>
            <a:ext cx="1636776" cy="594360"/>
          </a:xfrm>
          <a:prstGeom prst="roundRect">
            <a:avLst/>
          </a:prstGeom>
          <a:gradFill flip="none" rotWithShape="1">
            <a:gsLst>
              <a:gs pos="6000">
                <a:schemeClr val="accent6">
                  <a:lumMod val="40000"/>
                  <a:lumOff val="60000"/>
                </a:schemeClr>
              </a:gs>
              <a:gs pos="55000">
                <a:srgbClr val="4CC7E5"/>
              </a:gs>
              <a:gs pos="75000">
                <a:srgbClr val="00B0F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_03!V12">
        <xdr:nvSpPr>
          <xdr:cNvPr id="73" name="TextBox 72">
            <a:extLst>
              <a:ext uri="{FF2B5EF4-FFF2-40B4-BE49-F238E27FC236}">
                <a16:creationId xmlns:a16="http://schemas.microsoft.com/office/drawing/2014/main" id="{00000000-0008-0000-0000-000049000000}"/>
              </a:ext>
            </a:extLst>
          </xdr:cNvPr>
          <xdr:cNvSpPr txBox="1"/>
        </xdr:nvSpPr>
        <xdr:spPr>
          <a:xfrm>
            <a:off x="7071360" y="81534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CAA9CB8-3133-48E7-ACC2-2B47D6A30893}" type="TxLink">
              <a:rPr lang="en-US" sz="1400" b="1" i="0" u="none" strike="noStrike">
                <a:solidFill>
                  <a:srgbClr val="002060"/>
                </a:solidFill>
                <a:latin typeface="Calibri"/>
                <a:ea typeface="+mn-ea"/>
                <a:cs typeface="Calibri"/>
              </a:rPr>
              <a:pPr marL="0" indent="0" algn="ctr"/>
              <a:t>42.2%</a:t>
            </a:fld>
            <a:endParaRPr lang="en-US" sz="1400" b="1" i="0" u="none" strike="noStrike">
              <a:solidFill>
                <a:srgbClr val="002060"/>
              </a:solidFill>
              <a:latin typeface="Calibri"/>
              <a:ea typeface="+mn-ea"/>
              <a:cs typeface="Calibri"/>
            </a:endParaRPr>
          </a:p>
        </xdr:txBody>
      </xdr:sp>
      <xdr:sp macro="" textlink="">
        <xdr:nvSpPr>
          <xdr:cNvPr id="74" name="TextBox 73">
            <a:extLst>
              <a:ext uri="{FF2B5EF4-FFF2-40B4-BE49-F238E27FC236}">
                <a16:creationId xmlns:a16="http://schemas.microsoft.com/office/drawing/2014/main" id="{00000000-0008-0000-0000-00004A000000}"/>
              </a:ext>
            </a:extLst>
          </xdr:cNvPr>
          <xdr:cNvSpPr txBox="1"/>
        </xdr:nvSpPr>
        <xdr:spPr>
          <a:xfrm>
            <a:off x="6888480" y="1012466"/>
            <a:ext cx="1104900" cy="298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dk1"/>
                </a:solidFill>
                <a:effectLst/>
                <a:latin typeface="+mn-lt"/>
                <a:ea typeface="+mn-ea"/>
                <a:cs typeface="+mn-cs"/>
              </a:rPr>
              <a:t>Profit Margin %</a:t>
            </a:r>
            <a:endParaRPr lang="en-US" sz="1200">
              <a:effectLst/>
            </a:endParaRPr>
          </a:p>
        </xdr:txBody>
      </xdr:sp>
      <xdr:pic>
        <xdr:nvPicPr>
          <xdr:cNvPr id="57" name="Picture 56">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
            <a:duotone>
              <a:schemeClr val="accent2">
                <a:shade val="45000"/>
                <a:satMod val="135000"/>
              </a:schemeClr>
              <a:prstClr val="white"/>
            </a:duotone>
          </a:blip>
          <a:stretch>
            <a:fillRect/>
          </a:stretch>
        </xdr:blipFill>
        <xdr:spPr>
          <a:xfrm>
            <a:off x="6438900" y="842010"/>
            <a:ext cx="365760" cy="365760"/>
          </a:xfrm>
          <a:prstGeom prst="rect">
            <a:avLst/>
          </a:prstGeom>
          <a:ln>
            <a:noFill/>
          </a:ln>
          <a:effectLst>
            <a:outerShdw blurRad="63500" sx="102000" sy="102000" algn="ctr" rotWithShape="0">
              <a:prstClr val="black">
                <a:alpha val="40000"/>
              </a:prstClr>
            </a:outerShdw>
          </a:effectLst>
        </xdr:spPr>
      </xdr:pic>
    </xdr:grpSp>
    <xdr:clientData/>
  </xdr:twoCellAnchor>
  <xdr:twoCellAnchor>
    <xdr:from>
      <xdr:col>8</xdr:col>
      <xdr:colOff>264668</xdr:colOff>
      <xdr:row>17</xdr:row>
      <xdr:rowOff>0</xdr:rowOff>
    </xdr:from>
    <xdr:to>
      <xdr:col>11</xdr:col>
      <xdr:colOff>72644</xdr:colOff>
      <xdr:row>20</xdr:row>
      <xdr:rowOff>45720</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5141468" y="731520"/>
          <a:ext cx="1636776" cy="594360"/>
          <a:chOff x="4450080" y="735330"/>
          <a:chExt cx="1636776" cy="594360"/>
        </a:xfrm>
      </xdr:grpSpPr>
      <xdr:sp macro="" textlink="">
        <xdr:nvSpPr>
          <xdr:cNvPr id="67" name="Rectangle: Rounded Corners 66">
            <a:extLst>
              <a:ext uri="{FF2B5EF4-FFF2-40B4-BE49-F238E27FC236}">
                <a16:creationId xmlns:a16="http://schemas.microsoft.com/office/drawing/2014/main" id="{00000000-0008-0000-0000-000043000000}"/>
              </a:ext>
            </a:extLst>
          </xdr:cNvPr>
          <xdr:cNvSpPr/>
        </xdr:nvSpPr>
        <xdr:spPr>
          <a:xfrm>
            <a:off x="4450080" y="735330"/>
            <a:ext cx="1636776" cy="594360"/>
          </a:xfrm>
          <a:prstGeom prst="roundRect">
            <a:avLst/>
          </a:prstGeom>
          <a:gradFill flip="none" rotWithShape="1">
            <a:gsLst>
              <a:gs pos="6000">
                <a:schemeClr val="accent6">
                  <a:lumMod val="40000"/>
                  <a:lumOff val="60000"/>
                </a:schemeClr>
              </a:gs>
              <a:gs pos="55000">
                <a:srgbClr val="4CC7E5"/>
              </a:gs>
              <a:gs pos="75000">
                <a:srgbClr val="00B0F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PivotTable_03!U12">
        <xdr:nvSpPr>
          <xdr:cNvPr id="69" name="TextBox 68">
            <a:extLst>
              <a:ext uri="{FF2B5EF4-FFF2-40B4-BE49-F238E27FC236}">
                <a16:creationId xmlns:a16="http://schemas.microsoft.com/office/drawing/2014/main" id="{00000000-0008-0000-0000-000045000000}"/>
              </a:ext>
            </a:extLst>
          </xdr:cNvPr>
          <xdr:cNvSpPr txBox="1"/>
        </xdr:nvSpPr>
        <xdr:spPr>
          <a:xfrm>
            <a:off x="5082540" y="77724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A6A7AF7-AD15-4A96-AB39-F05FDD494E92}" type="TxLink">
              <a:rPr lang="en-US" sz="1400" b="1" i="0" u="none" strike="noStrike">
                <a:solidFill>
                  <a:srgbClr val="002060"/>
                </a:solidFill>
                <a:latin typeface="Calibri"/>
                <a:ea typeface="+mn-ea"/>
                <a:cs typeface="Calibri"/>
              </a:rPr>
              <a:pPr marL="0" indent="0" algn="ctr"/>
              <a:t>$2.3M</a:t>
            </a:fld>
            <a:endParaRPr lang="en-US" sz="1400" b="1" i="0" u="none" strike="noStrike">
              <a:solidFill>
                <a:srgbClr val="002060"/>
              </a:solidFill>
              <a:latin typeface="Calibri"/>
              <a:ea typeface="+mn-ea"/>
              <a:cs typeface="Calibri"/>
            </a:endParaRPr>
          </a:p>
        </xdr:txBody>
      </xdr:sp>
      <xdr:sp macro="" textlink="">
        <xdr:nvSpPr>
          <xdr:cNvPr id="70" name="TextBox 69">
            <a:extLst>
              <a:ext uri="{FF2B5EF4-FFF2-40B4-BE49-F238E27FC236}">
                <a16:creationId xmlns:a16="http://schemas.microsoft.com/office/drawing/2014/main" id="{00000000-0008-0000-0000-000046000000}"/>
              </a:ext>
            </a:extLst>
          </xdr:cNvPr>
          <xdr:cNvSpPr txBox="1"/>
        </xdr:nvSpPr>
        <xdr:spPr>
          <a:xfrm>
            <a:off x="4823459" y="982981"/>
            <a:ext cx="1165861"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Profit Margin</a:t>
            </a:r>
          </a:p>
        </xdr:txBody>
      </xdr:sp>
      <xdr:pic>
        <xdr:nvPicPr>
          <xdr:cNvPr id="59" name="Picture 58">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
            <a:duotone>
              <a:schemeClr val="accent2">
                <a:shade val="45000"/>
                <a:satMod val="135000"/>
              </a:schemeClr>
              <a:prstClr val="white"/>
            </a:duotone>
          </a:blip>
          <a:stretch>
            <a:fillRect/>
          </a:stretch>
        </xdr:blipFill>
        <xdr:spPr>
          <a:xfrm>
            <a:off x="4450080" y="849630"/>
            <a:ext cx="365760" cy="365760"/>
          </a:xfrm>
          <a:prstGeom prst="rect">
            <a:avLst/>
          </a:prstGeom>
          <a:ln>
            <a:noFill/>
          </a:ln>
          <a:effectLst>
            <a:outerShdw blurRad="63500" sx="102000" sy="102000" algn="ctr" rotWithShape="0">
              <a:prstClr val="black">
                <a:alpha val="40000"/>
              </a:prstClr>
            </a:outerShdw>
          </a:effectLst>
        </xdr:spPr>
      </xdr:pic>
    </xdr:grpSp>
    <xdr:clientData/>
  </xdr:twoCellAnchor>
  <xdr:twoCellAnchor>
    <xdr:from>
      <xdr:col>0</xdr:col>
      <xdr:colOff>381000</xdr:colOff>
      <xdr:row>17</xdr:row>
      <xdr:rowOff>0</xdr:rowOff>
    </xdr:from>
    <xdr:to>
      <xdr:col>3</xdr:col>
      <xdr:colOff>188976</xdr:colOff>
      <xdr:row>20</xdr:row>
      <xdr:rowOff>45720</xdr:rowOff>
    </xdr:to>
    <xdr:grpSp>
      <xdr:nvGrpSpPr>
        <xdr:cNvPr id="10" name="Group 9">
          <a:extLst>
            <a:ext uri="{FF2B5EF4-FFF2-40B4-BE49-F238E27FC236}">
              <a16:creationId xmlns:a16="http://schemas.microsoft.com/office/drawing/2014/main" id="{00000000-0008-0000-0000-00000A000000}"/>
            </a:ext>
          </a:extLst>
        </xdr:cNvPr>
        <xdr:cNvGrpSpPr/>
      </xdr:nvGrpSpPr>
      <xdr:grpSpPr>
        <a:xfrm>
          <a:off x="381000" y="731520"/>
          <a:ext cx="1636776" cy="594360"/>
          <a:chOff x="411480" y="727710"/>
          <a:chExt cx="1636776" cy="594360"/>
        </a:xfrm>
      </xdr:grpSpPr>
      <xdr:sp macro="" textlink="">
        <xdr:nvSpPr>
          <xdr:cNvPr id="44" name="Rectangle: Rounded Corners 43">
            <a:extLst>
              <a:ext uri="{FF2B5EF4-FFF2-40B4-BE49-F238E27FC236}">
                <a16:creationId xmlns:a16="http://schemas.microsoft.com/office/drawing/2014/main" id="{00000000-0008-0000-0000-00002C000000}"/>
              </a:ext>
            </a:extLst>
          </xdr:cNvPr>
          <xdr:cNvSpPr/>
        </xdr:nvSpPr>
        <xdr:spPr>
          <a:xfrm>
            <a:off x="411480" y="727710"/>
            <a:ext cx="1636776" cy="594360"/>
          </a:xfrm>
          <a:prstGeom prst="roundRect">
            <a:avLst/>
          </a:prstGeom>
          <a:gradFill flip="none" rotWithShape="1">
            <a:gsLst>
              <a:gs pos="6000">
                <a:schemeClr val="accent6">
                  <a:lumMod val="40000"/>
                  <a:lumOff val="60000"/>
                </a:schemeClr>
              </a:gs>
              <a:gs pos="55000">
                <a:srgbClr val="4CC7E5"/>
              </a:gs>
              <a:gs pos="75000">
                <a:srgbClr val="00B0F0"/>
              </a:gs>
            </a:gsLst>
            <a:path path="circle">
              <a:fillToRect l="100000" b="100000"/>
            </a:path>
            <a:tileRect t="-100000" r="-10000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5" name="Picture 44">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2">
            <a:duotone>
              <a:schemeClr val="accent2">
                <a:shade val="45000"/>
                <a:satMod val="135000"/>
              </a:schemeClr>
              <a:prstClr val="white"/>
            </a:duotone>
          </a:blip>
          <a:stretch>
            <a:fillRect/>
          </a:stretch>
        </xdr:blipFill>
        <xdr:spPr>
          <a:xfrm>
            <a:off x="495300" y="842010"/>
            <a:ext cx="365760" cy="365760"/>
          </a:xfrm>
          <a:prstGeom prst="rect">
            <a:avLst/>
          </a:prstGeom>
          <a:ln>
            <a:noFill/>
          </a:ln>
          <a:effectLst>
            <a:outerShdw blurRad="63500" sx="102000" sy="102000" algn="ctr" rotWithShape="0">
              <a:prstClr val="black">
                <a:alpha val="40000"/>
              </a:prstClr>
            </a:outerShdw>
          </a:effectLst>
        </xdr:spPr>
      </xdr:pic>
      <xdr:sp macro="" textlink="PivotTable_03!S12">
        <xdr:nvSpPr>
          <xdr:cNvPr id="47" name="TextBox 46">
            <a:extLst>
              <a:ext uri="{FF2B5EF4-FFF2-40B4-BE49-F238E27FC236}">
                <a16:creationId xmlns:a16="http://schemas.microsoft.com/office/drawing/2014/main" id="{00000000-0008-0000-0000-00002F000000}"/>
              </a:ext>
            </a:extLst>
          </xdr:cNvPr>
          <xdr:cNvSpPr txBox="1"/>
        </xdr:nvSpPr>
        <xdr:spPr>
          <a:xfrm>
            <a:off x="883920" y="78486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C21DCF-57CF-4F00-91D2-F514720F0F88}" type="TxLink">
              <a:rPr lang="en-US" sz="1400" b="1" i="0" u="none" strike="noStrike">
                <a:solidFill>
                  <a:srgbClr val="002060"/>
                </a:solidFill>
                <a:latin typeface="Calibri"/>
                <a:cs typeface="Calibri"/>
              </a:rPr>
              <a:pPr algn="ctr"/>
              <a:t>$3.1M</a:t>
            </a:fld>
            <a:endParaRPr lang="en-US" sz="1400" b="1">
              <a:solidFill>
                <a:srgbClr val="002060"/>
              </a:solidFill>
            </a:endParaRPr>
          </a:p>
        </xdr:txBody>
      </xdr:sp>
      <xdr:sp macro="" textlink="">
        <xdr:nvSpPr>
          <xdr:cNvPr id="48" name="TextBox 47">
            <a:extLst>
              <a:ext uri="{FF2B5EF4-FFF2-40B4-BE49-F238E27FC236}">
                <a16:creationId xmlns:a16="http://schemas.microsoft.com/office/drawing/2014/main" id="{00000000-0008-0000-0000-000030000000}"/>
              </a:ext>
            </a:extLst>
          </xdr:cNvPr>
          <xdr:cNvSpPr txBox="1"/>
        </xdr:nvSpPr>
        <xdr:spPr>
          <a:xfrm>
            <a:off x="883920" y="1036320"/>
            <a:ext cx="70104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COGS</a:t>
            </a:r>
          </a:p>
        </xdr:txBody>
      </xdr:sp>
    </xdr:grpSp>
    <xdr:clientData/>
  </xdr:twoCellAnchor>
  <xdr:twoCellAnchor>
    <xdr:from>
      <xdr:col>9</xdr:col>
      <xdr:colOff>0</xdr:colOff>
      <xdr:row>20</xdr:row>
      <xdr:rowOff>160020</xdr:rowOff>
    </xdr:from>
    <xdr:to>
      <xdr:col>9</xdr:col>
      <xdr:colOff>541020</xdr:colOff>
      <xdr:row>22</xdr:row>
      <xdr:rowOff>99060</xdr:rowOff>
    </xdr:to>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5486400" y="1440180"/>
          <a:ext cx="541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Top</a:t>
          </a:r>
        </a:p>
      </xdr:txBody>
    </xdr:sp>
    <xdr:clientData/>
  </xdr:twoCellAnchor>
  <xdr:twoCellAnchor>
    <xdr:from>
      <xdr:col>10</xdr:col>
      <xdr:colOff>30480</xdr:colOff>
      <xdr:row>20</xdr:row>
      <xdr:rowOff>160020</xdr:rowOff>
    </xdr:from>
    <xdr:to>
      <xdr:col>11</xdr:col>
      <xdr:colOff>91440</xdr:colOff>
      <xdr:row>22</xdr:row>
      <xdr:rowOff>99060</xdr:rowOff>
    </xdr:to>
    <xdr:sp macro="" textlink="">
      <xdr:nvSpPr>
        <xdr:cNvPr id="61" name="TextBox 60">
          <a:extLst>
            <a:ext uri="{FF2B5EF4-FFF2-40B4-BE49-F238E27FC236}">
              <a16:creationId xmlns:a16="http://schemas.microsoft.com/office/drawing/2014/main" id="{00000000-0008-0000-0000-00003D000000}"/>
            </a:ext>
          </a:extLst>
        </xdr:cNvPr>
        <xdr:cNvSpPr txBox="1"/>
      </xdr:nvSpPr>
      <xdr:spPr>
        <a:xfrm>
          <a:off x="6126480" y="1440180"/>
          <a:ext cx="670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Bottom</a:t>
          </a:r>
        </a:p>
      </xdr:txBody>
    </xdr:sp>
    <xdr:clientData/>
  </xdr:twoCellAnchor>
  <xdr:twoCellAnchor>
    <xdr:from>
      <xdr:col>9</xdr:col>
      <xdr:colOff>190500</xdr:colOff>
      <xdr:row>23</xdr:row>
      <xdr:rowOff>7620</xdr:rowOff>
    </xdr:from>
    <xdr:to>
      <xdr:col>12</xdr:col>
      <xdr:colOff>15240</xdr:colOff>
      <xdr:row>24</xdr:row>
      <xdr:rowOff>129540</xdr:rowOff>
    </xdr:to>
    <xdr:sp macro="" textlink="PivotTable_03!P23">
      <xdr:nvSpPr>
        <xdr:cNvPr id="64" name="TextBox 63">
          <a:extLst>
            <a:ext uri="{FF2B5EF4-FFF2-40B4-BE49-F238E27FC236}">
              <a16:creationId xmlns:a16="http://schemas.microsoft.com/office/drawing/2014/main" id="{00000000-0008-0000-0000-000040000000}"/>
            </a:ext>
          </a:extLst>
        </xdr:cNvPr>
        <xdr:cNvSpPr txBox="1"/>
      </xdr:nvSpPr>
      <xdr:spPr>
        <a:xfrm>
          <a:off x="5676900" y="1836420"/>
          <a:ext cx="16535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0079A86F-A0CB-400C-8218-8D20A8D8313C}" type="TxLink">
            <a:rPr lang="en-US" sz="1100" b="0" i="0" u="none" strike="noStrike">
              <a:solidFill>
                <a:srgbClr val="000000"/>
              </a:solidFill>
              <a:latin typeface="Calibri"/>
              <a:cs typeface="Calibri"/>
            </a:rPr>
            <a:pPr algn="l"/>
            <a:t>Less Profitable Locations</a:t>
          </a:fld>
          <a:endParaRPr lang="en-US" sz="1200" b="1">
            <a:solidFill>
              <a:schemeClr val="tx1"/>
            </a:solidFill>
          </a:endParaRPr>
        </a:p>
      </xdr:txBody>
    </xdr:sp>
    <xdr:clientData/>
  </xdr:twoCellAnchor>
  <xdr:twoCellAnchor>
    <xdr:from>
      <xdr:col>9</xdr:col>
      <xdr:colOff>114300</xdr:colOff>
      <xdr:row>23</xdr:row>
      <xdr:rowOff>114300</xdr:rowOff>
    </xdr:from>
    <xdr:to>
      <xdr:col>9</xdr:col>
      <xdr:colOff>205740</xdr:colOff>
      <xdr:row>24</xdr:row>
      <xdr:rowOff>22860</xdr:rowOff>
    </xdr:to>
    <xdr:sp macro="" textlink="">
      <xdr:nvSpPr>
        <xdr:cNvPr id="11" name="Oval 10">
          <a:extLst>
            <a:ext uri="{FF2B5EF4-FFF2-40B4-BE49-F238E27FC236}">
              <a16:creationId xmlns:a16="http://schemas.microsoft.com/office/drawing/2014/main" id="{00000000-0008-0000-0000-00000B000000}"/>
            </a:ext>
          </a:extLst>
        </xdr:cNvPr>
        <xdr:cNvSpPr/>
      </xdr:nvSpPr>
      <xdr:spPr>
        <a:xfrm>
          <a:off x="5600700" y="1943100"/>
          <a:ext cx="91440" cy="914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182880</xdr:colOff>
      <xdr:row>24</xdr:row>
      <xdr:rowOff>53340</xdr:rowOff>
    </xdr:from>
    <xdr:to>
      <xdr:col>10</xdr:col>
      <xdr:colOff>502920</xdr:colOff>
      <xdr:row>26</xdr:row>
      <xdr:rowOff>129540</xdr:rowOff>
    </xdr:to>
    <xdr:sp macro="" textlink="PivotTable_03!P24">
      <xdr:nvSpPr>
        <xdr:cNvPr id="68" name="TextBox 67">
          <a:extLst>
            <a:ext uri="{FF2B5EF4-FFF2-40B4-BE49-F238E27FC236}">
              <a16:creationId xmlns:a16="http://schemas.microsoft.com/office/drawing/2014/main" id="{00000000-0008-0000-0000-000044000000}"/>
            </a:ext>
          </a:extLst>
        </xdr:cNvPr>
        <xdr:cNvSpPr txBox="1"/>
      </xdr:nvSpPr>
      <xdr:spPr>
        <a:xfrm>
          <a:off x="5669280" y="2065020"/>
          <a:ext cx="92964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C63029C-D8E0-4F97-8CA0-CD678A7C907F}" type="TxLink">
            <a:rPr lang="en-US" sz="1100" b="0" i="0" u="none" strike="noStrike">
              <a:solidFill>
                <a:srgbClr val="000000"/>
              </a:solidFill>
              <a:latin typeface="Calibri"/>
              <a:cs typeface="Calibri"/>
            </a:rPr>
            <a:pPr algn="l"/>
            <a:t>Total Sales Locations</a:t>
          </a:fld>
          <a:endParaRPr lang="en-US" sz="1200" b="1">
            <a:solidFill>
              <a:schemeClr val="tx1"/>
            </a:solidFill>
          </a:endParaRPr>
        </a:p>
      </xdr:txBody>
    </xdr:sp>
    <xdr:clientData/>
  </xdr:twoCellAnchor>
  <xdr:twoCellAnchor>
    <xdr:from>
      <xdr:col>10</xdr:col>
      <xdr:colOff>327660</xdr:colOff>
      <xdr:row>24</xdr:row>
      <xdr:rowOff>45720</xdr:rowOff>
    </xdr:from>
    <xdr:to>
      <xdr:col>11</xdr:col>
      <xdr:colOff>205740</xdr:colOff>
      <xdr:row>25</xdr:row>
      <xdr:rowOff>175260</xdr:rowOff>
    </xdr:to>
    <xdr:sp macro="" textlink="PivotTable_03!P25">
      <xdr:nvSpPr>
        <xdr:cNvPr id="72" name="TextBox 71">
          <a:extLst>
            <a:ext uri="{FF2B5EF4-FFF2-40B4-BE49-F238E27FC236}">
              <a16:creationId xmlns:a16="http://schemas.microsoft.com/office/drawing/2014/main" id="{00000000-0008-0000-0000-000048000000}"/>
            </a:ext>
          </a:extLst>
        </xdr:cNvPr>
        <xdr:cNvSpPr txBox="1"/>
      </xdr:nvSpPr>
      <xdr:spPr>
        <a:xfrm>
          <a:off x="6423660" y="2057400"/>
          <a:ext cx="487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791435F-A9C2-4B0F-8B70-B3DF89284D93}" type="TxLink">
            <a:rPr lang="en-US" sz="1400" b="1" i="0" u="none" strike="noStrike">
              <a:solidFill>
                <a:srgbClr val="002060"/>
              </a:solidFill>
              <a:latin typeface="Calibri"/>
              <a:ea typeface="+mn-ea"/>
              <a:cs typeface="Calibri"/>
            </a:rPr>
            <a:pPr marL="0" indent="0" algn="ctr"/>
            <a:t>20</a:t>
          </a:fld>
          <a:endParaRPr lang="en-US" sz="1400" b="1" i="0" u="none" strike="noStrike">
            <a:solidFill>
              <a:srgbClr val="002060"/>
            </a:solidFill>
            <a:latin typeface="Calibri"/>
            <a:ea typeface="+mn-ea"/>
            <a:cs typeface="Calibri"/>
          </a:endParaRPr>
        </a:p>
      </xdr:txBody>
    </xdr:sp>
    <xdr:clientData/>
  </xdr:twoCellAnchor>
  <xdr:twoCellAnchor>
    <xdr:from>
      <xdr:col>9</xdr:col>
      <xdr:colOff>160020</xdr:colOff>
      <xdr:row>24</xdr:row>
      <xdr:rowOff>22860</xdr:rowOff>
    </xdr:from>
    <xdr:to>
      <xdr:col>9</xdr:col>
      <xdr:colOff>160020</xdr:colOff>
      <xdr:row>26</xdr:row>
      <xdr:rowOff>91440</xdr:rowOff>
    </xdr:to>
    <xdr:cxnSp macro="">
      <xdr:nvCxnSpPr>
        <xdr:cNvPr id="13" name="Straight Connector 12">
          <a:extLst>
            <a:ext uri="{FF2B5EF4-FFF2-40B4-BE49-F238E27FC236}">
              <a16:creationId xmlns:a16="http://schemas.microsoft.com/office/drawing/2014/main" id="{00000000-0008-0000-0000-00000D000000}"/>
            </a:ext>
          </a:extLst>
        </xdr:cNvPr>
        <xdr:cNvCxnSpPr/>
      </xdr:nvCxnSpPr>
      <xdr:spPr>
        <a:xfrm>
          <a:off x="5646420" y="2034540"/>
          <a:ext cx="0" cy="43434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182880</xdr:colOff>
      <xdr:row>26</xdr:row>
      <xdr:rowOff>106680</xdr:rowOff>
    </xdr:from>
    <xdr:to>
      <xdr:col>8</xdr:col>
      <xdr:colOff>388620</xdr:colOff>
      <xdr:row>34</xdr:row>
      <xdr:rowOff>99060</xdr:rowOff>
    </xdr:to>
    <xdr:graphicFrame macro="">
      <xdr:nvGraphicFramePr>
        <xdr:cNvPr id="60" name="Chart 59">
          <a:extLst>
            <a:ext uri="{FF2B5EF4-FFF2-40B4-BE49-F238E27FC236}">
              <a16:creationId xmlns:a16="http://schemas.microsoft.com/office/drawing/2014/main" id="{00000000-0008-0000-00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335280</xdr:colOff>
      <xdr:row>21</xdr:row>
      <xdr:rowOff>121920</xdr:rowOff>
    </xdr:from>
    <xdr:to>
      <xdr:col>8</xdr:col>
      <xdr:colOff>160020</xdr:colOff>
      <xdr:row>23</xdr:row>
      <xdr:rowOff>60960</xdr:rowOff>
    </xdr:to>
    <xdr:sp macro="" textlink="PivotTable_03!P23">
      <xdr:nvSpPr>
        <xdr:cNvPr id="75" name="TextBox 74">
          <a:extLst>
            <a:ext uri="{FF2B5EF4-FFF2-40B4-BE49-F238E27FC236}">
              <a16:creationId xmlns:a16="http://schemas.microsoft.com/office/drawing/2014/main" id="{00000000-0008-0000-0000-00004B000000}"/>
            </a:ext>
          </a:extLst>
        </xdr:cNvPr>
        <xdr:cNvSpPr txBox="1"/>
      </xdr:nvSpPr>
      <xdr:spPr>
        <a:xfrm>
          <a:off x="3383280" y="1584960"/>
          <a:ext cx="16535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Profit By Customer Age</a:t>
          </a:r>
          <a:endParaRPr lang="en-US" sz="1200" b="1">
            <a:solidFill>
              <a:schemeClr val="tx1"/>
            </a:solidFill>
          </a:endParaRPr>
        </a:p>
      </xdr:txBody>
    </xdr:sp>
    <xdr:clientData/>
  </xdr:twoCellAnchor>
  <xdr:twoCellAnchor>
    <xdr:from>
      <xdr:col>5</xdr:col>
      <xdr:colOff>259080</xdr:colOff>
      <xdr:row>22</xdr:row>
      <xdr:rowOff>45720</xdr:rowOff>
    </xdr:from>
    <xdr:to>
      <xdr:col>5</xdr:col>
      <xdr:colOff>350520</xdr:colOff>
      <xdr:row>22</xdr:row>
      <xdr:rowOff>137160</xdr:rowOff>
    </xdr:to>
    <xdr:sp macro="" textlink="">
      <xdr:nvSpPr>
        <xdr:cNvPr id="76" name="Oval 75">
          <a:extLst>
            <a:ext uri="{FF2B5EF4-FFF2-40B4-BE49-F238E27FC236}">
              <a16:creationId xmlns:a16="http://schemas.microsoft.com/office/drawing/2014/main" id="{00000000-0008-0000-0000-00004C000000}"/>
            </a:ext>
          </a:extLst>
        </xdr:cNvPr>
        <xdr:cNvSpPr/>
      </xdr:nvSpPr>
      <xdr:spPr>
        <a:xfrm>
          <a:off x="3307080" y="1691640"/>
          <a:ext cx="91440" cy="914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22</xdr:row>
      <xdr:rowOff>167640</xdr:rowOff>
    </xdr:from>
    <xdr:to>
      <xdr:col>7</xdr:col>
      <xdr:colOff>137160</xdr:colOff>
      <xdr:row>25</xdr:row>
      <xdr:rowOff>60960</xdr:rowOff>
    </xdr:to>
    <xdr:sp macro="" textlink="PivotTable_03!P24">
      <xdr:nvSpPr>
        <xdr:cNvPr id="77" name="TextBox 76">
          <a:extLst>
            <a:ext uri="{FF2B5EF4-FFF2-40B4-BE49-F238E27FC236}">
              <a16:creationId xmlns:a16="http://schemas.microsoft.com/office/drawing/2014/main" id="{00000000-0008-0000-0000-00004D000000}"/>
            </a:ext>
          </a:extLst>
        </xdr:cNvPr>
        <xdr:cNvSpPr txBox="1"/>
      </xdr:nvSpPr>
      <xdr:spPr>
        <a:xfrm>
          <a:off x="3390900" y="1813560"/>
          <a:ext cx="101346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Average</a:t>
          </a:r>
          <a:r>
            <a:rPr lang="en-US" sz="1100" b="0" i="0" u="none" strike="noStrike" baseline="0">
              <a:solidFill>
                <a:srgbClr val="000000"/>
              </a:solidFill>
              <a:latin typeface="Calibri"/>
              <a:cs typeface="Calibri"/>
            </a:rPr>
            <a:t> Customer Age</a:t>
          </a:r>
          <a:endParaRPr lang="en-US" sz="1200" b="1">
            <a:solidFill>
              <a:schemeClr val="tx1"/>
            </a:solidFill>
          </a:endParaRPr>
        </a:p>
      </xdr:txBody>
    </xdr:sp>
    <xdr:clientData/>
  </xdr:twoCellAnchor>
  <xdr:twoCellAnchor>
    <xdr:from>
      <xdr:col>7</xdr:col>
      <xdr:colOff>22860</xdr:colOff>
      <xdr:row>23</xdr:row>
      <xdr:rowOff>22860</xdr:rowOff>
    </xdr:from>
    <xdr:to>
      <xdr:col>7</xdr:col>
      <xdr:colOff>510540</xdr:colOff>
      <xdr:row>24</xdr:row>
      <xdr:rowOff>152400</xdr:rowOff>
    </xdr:to>
    <xdr:sp macro="" textlink="PivotTable_03!AC12">
      <xdr:nvSpPr>
        <xdr:cNvPr id="80" name="TextBox 79">
          <a:extLst>
            <a:ext uri="{FF2B5EF4-FFF2-40B4-BE49-F238E27FC236}">
              <a16:creationId xmlns:a16="http://schemas.microsoft.com/office/drawing/2014/main" id="{00000000-0008-0000-0000-000050000000}"/>
            </a:ext>
          </a:extLst>
        </xdr:cNvPr>
        <xdr:cNvSpPr txBox="1"/>
      </xdr:nvSpPr>
      <xdr:spPr>
        <a:xfrm>
          <a:off x="4290060" y="1851660"/>
          <a:ext cx="487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AD467A2-BF7E-4796-AB5C-A0A004737797}" type="TxLink">
            <a:rPr lang="en-US" sz="1400" b="1" i="0" u="none" strike="noStrike">
              <a:solidFill>
                <a:srgbClr val="002060"/>
              </a:solidFill>
              <a:latin typeface="Calibri"/>
              <a:ea typeface="+mn-ea"/>
              <a:cs typeface="Calibri"/>
            </a:rPr>
            <a:pPr marL="0" indent="0" algn="ctr"/>
            <a:t>45</a:t>
          </a:fld>
          <a:endParaRPr lang="en-US" sz="1400" b="1" i="0" u="none" strike="noStrike">
            <a:solidFill>
              <a:srgbClr val="002060"/>
            </a:solidFill>
            <a:latin typeface="Calibri"/>
            <a:ea typeface="+mn-ea"/>
            <a:cs typeface="Calibri"/>
          </a:endParaRPr>
        </a:p>
      </xdr:txBody>
    </xdr:sp>
    <xdr:clientData/>
  </xdr:twoCellAnchor>
  <xdr:twoCellAnchor>
    <xdr:from>
      <xdr:col>5</xdr:col>
      <xdr:colOff>304800</xdr:colOff>
      <xdr:row>22</xdr:row>
      <xdr:rowOff>129540</xdr:rowOff>
    </xdr:from>
    <xdr:to>
      <xdr:col>5</xdr:col>
      <xdr:colOff>304800</xdr:colOff>
      <xdr:row>25</xdr:row>
      <xdr:rowOff>15240</xdr:rowOff>
    </xdr:to>
    <xdr:cxnSp macro="">
      <xdr:nvCxnSpPr>
        <xdr:cNvPr id="81" name="Straight Connector 80">
          <a:extLst>
            <a:ext uri="{FF2B5EF4-FFF2-40B4-BE49-F238E27FC236}">
              <a16:creationId xmlns:a16="http://schemas.microsoft.com/office/drawing/2014/main" id="{00000000-0008-0000-0000-000051000000}"/>
            </a:ext>
          </a:extLst>
        </xdr:cNvPr>
        <xdr:cNvCxnSpPr/>
      </xdr:nvCxnSpPr>
      <xdr:spPr>
        <a:xfrm>
          <a:off x="3352800" y="1775460"/>
          <a:ext cx="0" cy="434340"/>
        </a:xfrm>
        <a:prstGeom prst="line">
          <a:avLst/>
        </a:prstGeom>
        <a:ln w="285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20</xdr:row>
      <xdr:rowOff>160020</xdr:rowOff>
    </xdr:from>
    <xdr:to>
      <xdr:col>4</xdr:col>
      <xdr:colOff>320040</xdr:colOff>
      <xdr:row>22</xdr:row>
      <xdr:rowOff>99060</xdr:rowOff>
    </xdr:to>
    <xdr:sp macro="" textlink="PivotTable_03!P23">
      <xdr:nvSpPr>
        <xdr:cNvPr id="83" name="TextBox 82">
          <a:extLst>
            <a:ext uri="{FF2B5EF4-FFF2-40B4-BE49-F238E27FC236}">
              <a16:creationId xmlns:a16="http://schemas.microsoft.com/office/drawing/2014/main" id="{00000000-0008-0000-0000-000053000000}"/>
            </a:ext>
          </a:extLst>
        </xdr:cNvPr>
        <xdr:cNvSpPr txBox="1"/>
      </xdr:nvSpPr>
      <xdr:spPr>
        <a:xfrm>
          <a:off x="1104900" y="1440180"/>
          <a:ext cx="16535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Profit By Gender</a:t>
          </a:r>
          <a:endParaRPr lang="en-US" sz="1200" b="1">
            <a:solidFill>
              <a:schemeClr val="tx1"/>
            </a:solidFill>
          </a:endParaRPr>
        </a:p>
      </xdr:txBody>
    </xdr:sp>
    <xdr:clientData/>
  </xdr:twoCellAnchor>
  <xdr:twoCellAnchor>
    <xdr:from>
      <xdr:col>1</xdr:col>
      <xdr:colOff>403860</xdr:colOff>
      <xdr:row>21</xdr:row>
      <xdr:rowOff>91440</xdr:rowOff>
    </xdr:from>
    <xdr:to>
      <xdr:col>1</xdr:col>
      <xdr:colOff>495300</xdr:colOff>
      <xdr:row>22</xdr:row>
      <xdr:rowOff>0</xdr:rowOff>
    </xdr:to>
    <xdr:sp macro="" textlink="">
      <xdr:nvSpPr>
        <xdr:cNvPr id="84" name="Oval 83">
          <a:extLst>
            <a:ext uri="{FF2B5EF4-FFF2-40B4-BE49-F238E27FC236}">
              <a16:creationId xmlns:a16="http://schemas.microsoft.com/office/drawing/2014/main" id="{00000000-0008-0000-0000-000054000000}"/>
            </a:ext>
          </a:extLst>
        </xdr:cNvPr>
        <xdr:cNvSpPr/>
      </xdr:nvSpPr>
      <xdr:spPr>
        <a:xfrm>
          <a:off x="1013460" y="1554480"/>
          <a:ext cx="91440" cy="914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373380</xdr:colOff>
      <xdr:row>37</xdr:row>
      <xdr:rowOff>15240</xdr:rowOff>
    </xdr:from>
    <xdr:to>
      <xdr:col>9</xdr:col>
      <xdr:colOff>99060</xdr:colOff>
      <xdr:row>45</xdr:row>
      <xdr:rowOff>114300</xdr:rowOff>
    </xdr:to>
    <xdr:graphicFrame macro="">
      <xdr:nvGraphicFramePr>
        <xdr:cNvPr id="94" name="Chart 93">
          <a:extLst>
            <a:ext uri="{FF2B5EF4-FFF2-40B4-BE49-F238E27FC236}">
              <a16:creationId xmlns:a16="http://schemas.microsoft.com/office/drawing/2014/main" id="{00000000-0008-0000-0000-00005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0</xdr:colOff>
      <xdr:row>35</xdr:row>
      <xdr:rowOff>60960</xdr:rowOff>
    </xdr:from>
    <xdr:to>
      <xdr:col>7</xdr:col>
      <xdr:colOff>91440</xdr:colOff>
      <xdr:row>37</xdr:row>
      <xdr:rowOff>0</xdr:rowOff>
    </xdr:to>
    <xdr:sp macro="" textlink="PivotTable_03!P23">
      <xdr:nvSpPr>
        <xdr:cNvPr id="95" name="TextBox 94">
          <a:extLst>
            <a:ext uri="{FF2B5EF4-FFF2-40B4-BE49-F238E27FC236}">
              <a16:creationId xmlns:a16="http://schemas.microsoft.com/office/drawing/2014/main" id="{00000000-0008-0000-0000-00005F000000}"/>
            </a:ext>
          </a:extLst>
        </xdr:cNvPr>
        <xdr:cNvSpPr txBox="1"/>
      </xdr:nvSpPr>
      <xdr:spPr>
        <a:xfrm>
          <a:off x="1219200" y="4084320"/>
          <a:ext cx="31394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rgbClr val="00B0F0"/>
              </a:solidFill>
              <a:latin typeface="Calibri"/>
              <a:cs typeface="Calibri"/>
            </a:rPr>
            <a:t>Profit</a:t>
          </a:r>
          <a:r>
            <a:rPr lang="en-US" sz="1200" b="1" i="0" u="none" strike="noStrike" baseline="0">
              <a:solidFill>
                <a:srgbClr val="00B0F0"/>
              </a:solidFill>
              <a:latin typeface="Calibri"/>
              <a:cs typeface="Calibri"/>
            </a:rPr>
            <a:t> trend and </a:t>
          </a:r>
          <a:r>
            <a:rPr lang="en-US" sz="1200" b="1" i="0" u="none" strike="noStrike" baseline="0">
              <a:solidFill>
                <a:schemeClr val="tx1"/>
              </a:solidFill>
              <a:latin typeface="Calibri"/>
              <a:cs typeface="Calibri"/>
            </a:rPr>
            <a:t>MOM Growth Rate</a:t>
          </a:r>
          <a:endParaRPr lang="en-US" sz="1200" b="1">
            <a:solidFill>
              <a:schemeClr val="tx1"/>
            </a:solidFill>
          </a:endParaRPr>
        </a:p>
      </xdr:txBody>
    </xdr:sp>
    <xdr:clientData/>
  </xdr:twoCellAnchor>
  <xdr:twoCellAnchor>
    <xdr:from>
      <xdr:col>1</xdr:col>
      <xdr:colOff>525780</xdr:colOff>
      <xdr:row>35</xdr:row>
      <xdr:rowOff>175260</xdr:rowOff>
    </xdr:from>
    <xdr:to>
      <xdr:col>2</xdr:col>
      <xdr:colOff>7620</xdr:colOff>
      <xdr:row>36</xdr:row>
      <xdr:rowOff>83820</xdr:rowOff>
    </xdr:to>
    <xdr:sp macro="" textlink="">
      <xdr:nvSpPr>
        <xdr:cNvPr id="96" name="Oval 95">
          <a:extLst>
            <a:ext uri="{FF2B5EF4-FFF2-40B4-BE49-F238E27FC236}">
              <a16:creationId xmlns:a16="http://schemas.microsoft.com/office/drawing/2014/main" id="{00000000-0008-0000-0000-000060000000}"/>
            </a:ext>
          </a:extLst>
        </xdr:cNvPr>
        <xdr:cNvSpPr/>
      </xdr:nvSpPr>
      <xdr:spPr>
        <a:xfrm>
          <a:off x="1135380" y="4198620"/>
          <a:ext cx="91440" cy="914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373380</xdr:colOff>
      <xdr:row>37</xdr:row>
      <xdr:rowOff>68580</xdr:rowOff>
    </xdr:from>
    <xdr:to>
      <xdr:col>15</xdr:col>
      <xdr:colOff>0</xdr:colOff>
      <xdr:row>45</xdr:row>
      <xdr:rowOff>121920</xdr:rowOff>
    </xdr:to>
    <xdr:graphicFrame macro="">
      <xdr:nvGraphicFramePr>
        <xdr:cNvPr id="97" name="Chart 96">
          <a:extLst>
            <a:ext uri="{FF2B5EF4-FFF2-40B4-BE49-F238E27FC236}">
              <a16:creationId xmlns:a16="http://schemas.microsoft.com/office/drawing/2014/main" id="{00000000-0008-0000-00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502920</xdr:colOff>
      <xdr:row>35</xdr:row>
      <xdr:rowOff>60960</xdr:rowOff>
    </xdr:from>
    <xdr:to>
      <xdr:col>14</xdr:col>
      <xdr:colOff>594360</xdr:colOff>
      <xdr:row>37</xdr:row>
      <xdr:rowOff>0</xdr:rowOff>
    </xdr:to>
    <xdr:sp macro="" textlink="PivotTable_03!P23">
      <xdr:nvSpPr>
        <xdr:cNvPr id="98" name="TextBox 97">
          <a:extLst>
            <a:ext uri="{FF2B5EF4-FFF2-40B4-BE49-F238E27FC236}">
              <a16:creationId xmlns:a16="http://schemas.microsoft.com/office/drawing/2014/main" id="{00000000-0008-0000-0000-000062000000}"/>
            </a:ext>
          </a:extLst>
        </xdr:cNvPr>
        <xdr:cNvSpPr txBox="1"/>
      </xdr:nvSpPr>
      <xdr:spPr>
        <a:xfrm>
          <a:off x="5989320" y="4084320"/>
          <a:ext cx="31394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1" i="0" u="none" strike="noStrike">
              <a:solidFill>
                <a:srgbClr val="00B0F0"/>
              </a:solidFill>
              <a:latin typeface="Calibri"/>
              <a:cs typeface="Calibri"/>
            </a:rPr>
            <a:t>Profit by WeekDay</a:t>
          </a:r>
        </a:p>
      </xdr:txBody>
    </xdr:sp>
    <xdr:clientData/>
  </xdr:twoCellAnchor>
  <xdr:twoCellAnchor>
    <xdr:from>
      <xdr:col>9</xdr:col>
      <xdr:colOff>419100</xdr:colOff>
      <xdr:row>35</xdr:row>
      <xdr:rowOff>175260</xdr:rowOff>
    </xdr:from>
    <xdr:to>
      <xdr:col>9</xdr:col>
      <xdr:colOff>510540</xdr:colOff>
      <xdr:row>36</xdr:row>
      <xdr:rowOff>83820</xdr:rowOff>
    </xdr:to>
    <xdr:sp macro="" textlink="">
      <xdr:nvSpPr>
        <xdr:cNvPr id="99" name="Oval 98">
          <a:extLst>
            <a:ext uri="{FF2B5EF4-FFF2-40B4-BE49-F238E27FC236}">
              <a16:creationId xmlns:a16="http://schemas.microsoft.com/office/drawing/2014/main" id="{00000000-0008-0000-0000-000063000000}"/>
            </a:ext>
          </a:extLst>
        </xdr:cNvPr>
        <xdr:cNvSpPr/>
      </xdr:nvSpPr>
      <xdr:spPr>
        <a:xfrm>
          <a:off x="5905500" y="4198620"/>
          <a:ext cx="91440" cy="914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381000</xdr:colOff>
      <xdr:row>23</xdr:row>
      <xdr:rowOff>60960</xdr:rowOff>
    </xdr:from>
    <xdr:to>
      <xdr:col>4</xdr:col>
      <xdr:colOff>563880</xdr:colOff>
      <xdr:row>34</xdr:row>
      <xdr:rowOff>91440</xdr:rowOff>
    </xdr:to>
    <xdr:graphicFrame macro="">
      <xdr:nvGraphicFramePr>
        <xdr:cNvPr id="85" name="Chart 84">
          <a:extLst>
            <a:ext uri="{FF2B5EF4-FFF2-40B4-BE49-F238E27FC236}">
              <a16:creationId xmlns:a16="http://schemas.microsoft.com/office/drawing/2014/main" id="{00000000-0008-0000-0000-00005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381000</xdr:colOff>
      <xdr:row>17</xdr:row>
      <xdr:rowOff>45720</xdr:rowOff>
    </xdr:from>
    <xdr:to>
      <xdr:col>21</xdr:col>
      <xdr:colOff>76200</xdr:colOff>
      <xdr:row>45</xdr:row>
      <xdr:rowOff>160020</xdr:rowOff>
    </xdr:to>
    <xdr:grpSp>
      <xdr:nvGrpSpPr>
        <xdr:cNvPr id="18" name="Group 17">
          <a:extLst>
            <a:ext uri="{FF2B5EF4-FFF2-40B4-BE49-F238E27FC236}">
              <a16:creationId xmlns:a16="http://schemas.microsoft.com/office/drawing/2014/main" id="{00000000-0008-0000-0000-000012000000}"/>
            </a:ext>
          </a:extLst>
        </xdr:cNvPr>
        <xdr:cNvGrpSpPr/>
      </xdr:nvGrpSpPr>
      <xdr:grpSpPr>
        <a:xfrm>
          <a:off x="9525000" y="777240"/>
          <a:ext cx="3352800" cy="5234940"/>
          <a:chOff x="9525000" y="777240"/>
          <a:chExt cx="3352800" cy="5234940"/>
        </a:xfrm>
      </xdr:grpSpPr>
      <xdr:grpSp>
        <xdr:nvGrpSpPr>
          <xdr:cNvPr id="35" name="Group 34">
            <a:extLst>
              <a:ext uri="{FF2B5EF4-FFF2-40B4-BE49-F238E27FC236}">
                <a16:creationId xmlns:a16="http://schemas.microsoft.com/office/drawing/2014/main" id="{00000000-0008-0000-0000-000023000000}"/>
              </a:ext>
            </a:extLst>
          </xdr:cNvPr>
          <xdr:cNvGrpSpPr/>
        </xdr:nvGrpSpPr>
        <xdr:grpSpPr>
          <a:xfrm>
            <a:off x="9525000" y="777240"/>
            <a:ext cx="2994660" cy="5234940"/>
            <a:chOff x="9494520" y="777240"/>
            <a:chExt cx="2994660" cy="5234940"/>
          </a:xfrm>
        </xdr:grpSpPr>
        <xdr:sp macro="" textlink="">
          <xdr:nvSpPr>
            <xdr:cNvPr id="32" name="Rectangle: Diagonal Corners Rounded 31">
              <a:extLst>
                <a:ext uri="{FF2B5EF4-FFF2-40B4-BE49-F238E27FC236}">
                  <a16:creationId xmlns:a16="http://schemas.microsoft.com/office/drawing/2014/main" id="{00000000-0008-0000-0000-000020000000}"/>
                </a:ext>
              </a:extLst>
            </xdr:cNvPr>
            <xdr:cNvSpPr/>
          </xdr:nvSpPr>
          <xdr:spPr>
            <a:xfrm>
              <a:off x="9494520" y="777240"/>
              <a:ext cx="2270760" cy="5234940"/>
            </a:xfrm>
            <a:prstGeom prst="round2Diag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00000000-0008-0000-0000-000022000000}"/>
                </a:ext>
              </a:extLst>
            </xdr:cNvPr>
            <xdr:cNvSpPr/>
          </xdr:nvSpPr>
          <xdr:spPr>
            <a:xfrm>
              <a:off x="11178540" y="1005840"/>
              <a:ext cx="815340" cy="46253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8" name="Rectangle 77">
              <a:extLst>
                <a:ext uri="{FF2B5EF4-FFF2-40B4-BE49-F238E27FC236}">
                  <a16:creationId xmlns:a16="http://schemas.microsoft.com/office/drawing/2014/main" id="{00000000-0008-0000-0000-00004E000000}"/>
                </a:ext>
              </a:extLst>
            </xdr:cNvPr>
            <xdr:cNvSpPr/>
          </xdr:nvSpPr>
          <xdr:spPr>
            <a:xfrm>
              <a:off x="11430000" y="1310640"/>
              <a:ext cx="815340" cy="40767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Rectangle 78">
              <a:extLst>
                <a:ext uri="{FF2B5EF4-FFF2-40B4-BE49-F238E27FC236}">
                  <a16:creationId xmlns:a16="http://schemas.microsoft.com/office/drawing/2014/main" id="{00000000-0008-0000-0000-00004F000000}"/>
                </a:ext>
              </a:extLst>
            </xdr:cNvPr>
            <xdr:cNvSpPr/>
          </xdr:nvSpPr>
          <xdr:spPr>
            <a:xfrm>
              <a:off x="11673840" y="1638300"/>
              <a:ext cx="815340" cy="35052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6" name="Oval 15">
            <a:extLst>
              <a:ext uri="{FF2B5EF4-FFF2-40B4-BE49-F238E27FC236}">
                <a16:creationId xmlns:a16="http://schemas.microsoft.com/office/drawing/2014/main" id="{00000000-0008-0000-0000-000010000000}"/>
              </a:ext>
            </a:extLst>
          </xdr:cNvPr>
          <xdr:cNvSpPr/>
        </xdr:nvSpPr>
        <xdr:spPr>
          <a:xfrm>
            <a:off x="12169140" y="1851660"/>
            <a:ext cx="708660" cy="313182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16</xdr:col>
      <xdr:colOff>167640</xdr:colOff>
      <xdr:row>17</xdr:row>
      <xdr:rowOff>87630</xdr:rowOff>
    </xdr:from>
    <xdr:to>
      <xdr:col>17</xdr:col>
      <xdr:colOff>480060</xdr:colOff>
      <xdr:row>19</xdr:row>
      <xdr:rowOff>26670</xdr:rowOff>
    </xdr:to>
    <xdr:sp macro="" textlink="PivotTable_03!P23">
      <xdr:nvSpPr>
        <xdr:cNvPr id="89" name="TextBox 88">
          <a:extLst>
            <a:ext uri="{FF2B5EF4-FFF2-40B4-BE49-F238E27FC236}">
              <a16:creationId xmlns:a16="http://schemas.microsoft.com/office/drawing/2014/main" id="{00000000-0008-0000-0000-000059000000}"/>
            </a:ext>
          </a:extLst>
        </xdr:cNvPr>
        <xdr:cNvSpPr txBox="1"/>
      </xdr:nvSpPr>
      <xdr:spPr>
        <a:xfrm>
          <a:off x="9921240" y="819150"/>
          <a:ext cx="922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Product Sold</a:t>
          </a:r>
          <a:endParaRPr lang="en-US" sz="1200" b="1">
            <a:solidFill>
              <a:schemeClr val="tx1"/>
            </a:solidFill>
          </a:endParaRPr>
        </a:p>
      </xdr:txBody>
    </xdr:sp>
    <xdr:clientData/>
  </xdr:twoCellAnchor>
  <xdr:twoCellAnchor>
    <xdr:from>
      <xdr:col>17</xdr:col>
      <xdr:colOff>579120</xdr:colOff>
      <xdr:row>17</xdr:row>
      <xdr:rowOff>83820</xdr:rowOff>
    </xdr:from>
    <xdr:to>
      <xdr:col>18</xdr:col>
      <xdr:colOff>457200</xdr:colOff>
      <xdr:row>19</xdr:row>
      <xdr:rowOff>30480</xdr:rowOff>
    </xdr:to>
    <xdr:sp macro="" textlink="PivotTable_03!AL12">
      <xdr:nvSpPr>
        <xdr:cNvPr id="91" name="TextBox 90">
          <a:extLst>
            <a:ext uri="{FF2B5EF4-FFF2-40B4-BE49-F238E27FC236}">
              <a16:creationId xmlns:a16="http://schemas.microsoft.com/office/drawing/2014/main" id="{00000000-0008-0000-0000-00005B000000}"/>
            </a:ext>
          </a:extLst>
        </xdr:cNvPr>
        <xdr:cNvSpPr txBox="1"/>
      </xdr:nvSpPr>
      <xdr:spPr>
        <a:xfrm>
          <a:off x="10942320" y="815340"/>
          <a:ext cx="48768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5DE5A928-BA3B-4265-B24D-AC4A8B7A9AE6}" type="TxLink">
            <a:rPr lang="en-US" sz="1400" b="1" i="0" u="none" strike="noStrike">
              <a:solidFill>
                <a:srgbClr val="002060"/>
              </a:solidFill>
              <a:latin typeface="Calibri"/>
              <a:ea typeface="+mn-ea"/>
              <a:cs typeface="Calibri"/>
            </a:rPr>
            <a:pPr marL="0" indent="0" algn="ctr"/>
            <a:t>100</a:t>
          </a:fld>
          <a:endParaRPr lang="en-US" sz="1400" b="1" i="0" u="none" strike="noStrike">
            <a:solidFill>
              <a:srgbClr val="002060"/>
            </a:solidFill>
            <a:latin typeface="Calibri"/>
            <a:ea typeface="+mn-ea"/>
            <a:cs typeface="Calibri"/>
          </a:endParaRPr>
        </a:p>
      </xdr:txBody>
    </xdr:sp>
    <xdr:clientData/>
  </xdr:twoCellAnchor>
  <xdr:twoCellAnchor>
    <xdr:from>
      <xdr:col>16</xdr:col>
      <xdr:colOff>114300</xdr:colOff>
      <xdr:row>18</xdr:row>
      <xdr:rowOff>161925</xdr:rowOff>
    </xdr:from>
    <xdr:to>
      <xdr:col>17</xdr:col>
      <xdr:colOff>426720</xdr:colOff>
      <xdr:row>21</xdr:row>
      <xdr:rowOff>59055</xdr:rowOff>
    </xdr:to>
    <xdr:sp macro="" textlink="PivotTable_03!P23">
      <xdr:nvSpPr>
        <xdr:cNvPr id="100" name="TextBox 99">
          <a:extLst>
            <a:ext uri="{FF2B5EF4-FFF2-40B4-BE49-F238E27FC236}">
              <a16:creationId xmlns:a16="http://schemas.microsoft.com/office/drawing/2014/main" id="{00000000-0008-0000-0000-000064000000}"/>
            </a:ext>
          </a:extLst>
        </xdr:cNvPr>
        <xdr:cNvSpPr txBox="1"/>
      </xdr:nvSpPr>
      <xdr:spPr>
        <a:xfrm>
          <a:off x="9867900" y="1076325"/>
          <a:ext cx="922020" cy="445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Product</a:t>
          </a:r>
        </a:p>
        <a:p>
          <a:pPr algn="l"/>
          <a:r>
            <a:rPr lang="en-US" sz="1100" b="0" i="0" u="none" strike="noStrike">
              <a:solidFill>
                <a:srgbClr val="000000"/>
              </a:solidFill>
              <a:latin typeface="Calibri"/>
              <a:cs typeface="Calibri"/>
            </a:rPr>
            <a:t>Return Rate</a:t>
          </a:r>
          <a:endParaRPr lang="en-US" sz="1200" b="1">
            <a:solidFill>
              <a:schemeClr val="tx1"/>
            </a:solidFill>
          </a:endParaRPr>
        </a:p>
      </xdr:txBody>
    </xdr:sp>
    <xdr:clientData/>
  </xdr:twoCellAnchor>
  <xdr:twoCellAnchor>
    <xdr:from>
      <xdr:col>17</xdr:col>
      <xdr:colOff>502920</xdr:colOff>
      <xdr:row>19</xdr:row>
      <xdr:rowOff>45720</xdr:rowOff>
    </xdr:from>
    <xdr:to>
      <xdr:col>19</xdr:col>
      <xdr:colOff>83820</xdr:colOff>
      <xdr:row>20</xdr:row>
      <xdr:rowOff>175260</xdr:rowOff>
    </xdr:to>
    <xdr:sp macro="" textlink="PivotTable_03!AM12">
      <xdr:nvSpPr>
        <xdr:cNvPr id="101" name="TextBox 100">
          <a:extLst>
            <a:ext uri="{FF2B5EF4-FFF2-40B4-BE49-F238E27FC236}">
              <a16:creationId xmlns:a16="http://schemas.microsoft.com/office/drawing/2014/main" id="{00000000-0008-0000-0000-000065000000}"/>
            </a:ext>
          </a:extLst>
        </xdr:cNvPr>
        <xdr:cNvSpPr txBox="1"/>
      </xdr:nvSpPr>
      <xdr:spPr>
        <a:xfrm>
          <a:off x="10866120" y="1143000"/>
          <a:ext cx="80010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4C9C552-2530-470B-AED6-6107F115AE2A}" type="TxLink">
            <a:rPr lang="en-US" sz="1400" b="1" i="0" u="none" strike="noStrike">
              <a:solidFill>
                <a:schemeClr val="bg1"/>
              </a:solidFill>
              <a:latin typeface="Calibri"/>
              <a:ea typeface="+mn-ea"/>
              <a:cs typeface="Calibri"/>
            </a:rPr>
            <a:pPr marL="0" indent="0" algn="ctr"/>
            <a:t>8.03%</a:t>
          </a:fld>
          <a:endParaRPr lang="en-US" sz="1400" b="1" i="0" u="none" strike="noStrike">
            <a:solidFill>
              <a:schemeClr val="bg1"/>
            </a:solidFill>
            <a:latin typeface="Calibri"/>
            <a:ea typeface="+mn-ea"/>
            <a:cs typeface="Calibri"/>
          </a:endParaRPr>
        </a:p>
      </xdr:txBody>
    </xdr:sp>
    <xdr:clientData/>
  </xdr:twoCellAnchor>
  <xdr:twoCellAnchor>
    <xdr:from>
      <xdr:col>16</xdr:col>
      <xdr:colOff>121920</xdr:colOff>
      <xdr:row>20</xdr:row>
      <xdr:rowOff>131445</xdr:rowOff>
    </xdr:from>
    <xdr:to>
      <xdr:col>17</xdr:col>
      <xdr:colOff>434340</xdr:colOff>
      <xdr:row>23</xdr:row>
      <xdr:rowOff>142875</xdr:rowOff>
    </xdr:to>
    <xdr:sp macro="" textlink="PivotTable_03!P23">
      <xdr:nvSpPr>
        <xdr:cNvPr id="102" name="TextBox 101">
          <a:extLst>
            <a:ext uri="{FF2B5EF4-FFF2-40B4-BE49-F238E27FC236}">
              <a16:creationId xmlns:a16="http://schemas.microsoft.com/office/drawing/2014/main" id="{00000000-0008-0000-0000-000066000000}"/>
            </a:ext>
          </a:extLst>
        </xdr:cNvPr>
        <xdr:cNvSpPr txBox="1"/>
      </xdr:nvSpPr>
      <xdr:spPr>
        <a:xfrm>
          <a:off x="9875520" y="1411605"/>
          <a:ext cx="922020" cy="560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0" i="0" u="none" strike="noStrike">
              <a:solidFill>
                <a:srgbClr val="000000"/>
              </a:solidFill>
              <a:latin typeface="Calibri"/>
              <a:cs typeface="Calibri"/>
            </a:rPr>
            <a:t>Product </a:t>
          </a:r>
        </a:p>
        <a:p>
          <a:pPr algn="l"/>
          <a:r>
            <a:rPr lang="en-US" sz="1100" b="0" i="0" u="none" strike="noStrike">
              <a:solidFill>
                <a:srgbClr val="000000"/>
              </a:solidFill>
              <a:latin typeface="Calibri"/>
              <a:cs typeface="Calibri"/>
            </a:rPr>
            <a:t>Refund</a:t>
          </a:r>
          <a:r>
            <a:rPr lang="en-US" sz="1100" b="0" i="0" u="none" strike="noStrike" baseline="0">
              <a:solidFill>
                <a:srgbClr val="000000"/>
              </a:solidFill>
              <a:latin typeface="Calibri"/>
              <a:cs typeface="Calibri"/>
            </a:rPr>
            <a:t> Rate</a:t>
          </a:r>
          <a:endParaRPr lang="en-US" sz="1200" b="1">
            <a:solidFill>
              <a:schemeClr val="tx1"/>
            </a:solidFill>
          </a:endParaRPr>
        </a:p>
      </xdr:txBody>
    </xdr:sp>
    <xdr:clientData/>
  </xdr:twoCellAnchor>
  <xdr:twoCellAnchor>
    <xdr:from>
      <xdr:col>17</xdr:col>
      <xdr:colOff>510540</xdr:colOff>
      <xdr:row>21</xdr:row>
      <xdr:rowOff>72390</xdr:rowOff>
    </xdr:from>
    <xdr:to>
      <xdr:col>19</xdr:col>
      <xdr:colOff>30480</xdr:colOff>
      <xdr:row>23</xdr:row>
      <xdr:rowOff>19050</xdr:rowOff>
    </xdr:to>
    <xdr:sp macro="" textlink="PivotTable_03!AN12">
      <xdr:nvSpPr>
        <xdr:cNvPr id="103" name="TextBox 102">
          <a:extLst>
            <a:ext uri="{FF2B5EF4-FFF2-40B4-BE49-F238E27FC236}">
              <a16:creationId xmlns:a16="http://schemas.microsoft.com/office/drawing/2014/main" id="{00000000-0008-0000-0000-000067000000}"/>
            </a:ext>
          </a:extLst>
        </xdr:cNvPr>
        <xdr:cNvSpPr txBox="1"/>
      </xdr:nvSpPr>
      <xdr:spPr>
        <a:xfrm>
          <a:off x="10873740" y="1535430"/>
          <a:ext cx="739140"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215275B-C0A3-4048-88FB-B71F3969FE80}" type="TxLink">
            <a:rPr lang="en-US" sz="1400" b="1" i="0" u="none" strike="noStrike">
              <a:solidFill>
                <a:schemeClr val="bg1"/>
              </a:solidFill>
              <a:latin typeface="Calibri"/>
              <a:ea typeface="+mn-ea"/>
              <a:cs typeface="Calibri"/>
            </a:rPr>
            <a:pPr marL="0" indent="0" algn="ctr"/>
            <a:t>8.05%</a:t>
          </a:fld>
          <a:endParaRPr lang="en-US" sz="1400" b="1" i="0" u="none" strike="noStrike">
            <a:solidFill>
              <a:schemeClr val="bg1"/>
            </a:solidFill>
            <a:latin typeface="Calibri"/>
            <a:ea typeface="+mn-ea"/>
            <a:cs typeface="Calibri"/>
          </a:endParaRPr>
        </a:p>
      </xdr:txBody>
    </xdr:sp>
    <xdr:clientData/>
  </xdr:twoCellAnchor>
  <xdr:twoCellAnchor>
    <xdr:from>
      <xdr:col>16</xdr:col>
      <xdr:colOff>76200</xdr:colOff>
      <xdr:row>18</xdr:row>
      <xdr:rowOff>11430</xdr:rowOff>
    </xdr:from>
    <xdr:to>
      <xdr:col>16</xdr:col>
      <xdr:colOff>167640</xdr:colOff>
      <xdr:row>18</xdr:row>
      <xdr:rowOff>102870</xdr:rowOff>
    </xdr:to>
    <xdr:sp macro="" textlink="">
      <xdr:nvSpPr>
        <xdr:cNvPr id="104" name="Oval 103">
          <a:extLst>
            <a:ext uri="{FF2B5EF4-FFF2-40B4-BE49-F238E27FC236}">
              <a16:creationId xmlns:a16="http://schemas.microsoft.com/office/drawing/2014/main" id="{00000000-0008-0000-0000-000068000000}"/>
            </a:ext>
          </a:extLst>
        </xdr:cNvPr>
        <xdr:cNvSpPr/>
      </xdr:nvSpPr>
      <xdr:spPr>
        <a:xfrm>
          <a:off x="9829800" y="925830"/>
          <a:ext cx="91440" cy="91440"/>
        </a:xfrm>
        <a:prstGeom prst="ellipse">
          <a:avLst/>
        </a:prstGeom>
        <a:solidFill>
          <a:schemeClr val="tx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137160</xdr:colOff>
      <xdr:row>21</xdr:row>
      <xdr:rowOff>99060</xdr:rowOff>
    </xdr:from>
    <xdr:to>
      <xdr:col>16</xdr:col>
      <xdr:colOff>137160</xdr:colOff>
      <xdr:row>23</xdr:row>
      <xdr:rowOff>22860</xdr:rowOff>
    </xdr:to>
    <xdr:cxnSp macro="">
      <xdr:nvCxnSpPr>
        <xdr:cNvPr id="105" name="Straight Connector 104">
          <a:extLst>
            <a:ext uri="{FF2B5EF4-FFF2-40B4-BE49-F238E27FC236}">
              <a16:creationId xmlns:a16="http://schemas.microsoft.com/office/drawing/2014/main" id="{00000000-0008-0000-0000-000069000000}"/>
            </a:ext>
          </a:extLst>
        </xdr:cNvPr>
        <xdr:cNvCxnSpPr/>
      </xdr:nvCxnSpPr>
      <xdr:spPr>
        <a:xfrm>
          <a:off x="9890760" y="1562100"/>
          <a:ext cx="0" cy="289560"/>
        </a:xfrm>
        <a:prstGeom prst="line">
          <a:avLst/>
        </a:prstGeom>
        <a:ln w="285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129540</xdr:colOff>
      <xdr:row>19</xdr:row>
      <xdr:rowOff>57150</xdr:rowOff>
    </xdr:from>
    <xdr:to>
      <xdr:col>16</xdr:col>
      <xdr:colOff>129540</xdr:colOff>
      <xdr:row>20</xdr:row>
      <xdr:rowOff>163830</xdr:rowOff>
    </xdr:to>
    <xdr:cxnSp macro="">
      <xdr:nvCxnSpPr>
        <xdr:cNvPr id="108" name="Straight Connector 107">
          <a:extLst>
            <a:ext uri="{FF2B5EF4-FFF2-40B4-BE49-F238E27FC236}">
              <a16:creationId xmlns:a16="http://schemas.microsoft.com/office/drawing/2014/main" id="{00000000-0008-0000-0000-00006C000000}"/>
            </a:ext>
          </a:extLst>
        </xdr:cNvPr>
        <xdr:cNvCxnSpPr/>
      </xdr:nvCxnSpPr>
      <xdr:spPr>
        <a:xfrm>
          <a:off x="9883140" y="1154430"/>
          <a:ext cx="0" cy="289560"/>
        </a:xfrm>
        <a:prstGeom prst="line">
          <a:avLst/>
        </a:prstGeom>
        <a:ln w="285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419100</xdr:colOff>
      <xdr:row>24</xdr:row>
      <xdr:rowOff>30480</xdr:rowOff>
    </xdr:from>
    <xdr:to>
      <xdr:col>20</xdr:col>
      <xdr:colOff>472440</xdr:colOff>
      <xdr:row>24</xdr:row>
      <xdr:rowOff>30480</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9563100" y="2042160"/>
          <a:ext cx="3101340" cy="0"/>
        </a:xfrm>
        <a:prstGeom prst="line">
          <a:avLst/>
        </a:prstGeom>
        <a:ln w="19050">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525780</xdr:colOff>
      <xdr:row>24</xdr:row>
      <xdr:rowOff>15240</xdr:rowOff>
    </xdr:from>
    <xdr:to>
      <xdr:col>16</xdr:col>
      <xdr:colOff>457200</xdr:colOff>
      <xdr:row>25</xdr:row>
      <xdr:rowOff>137160</xdr:rowOff>
    </xdr:to>
    <xdr:sp macro="" textlink="">
      <xdr:nvSpPr>
        <xdr:cNvPr id="109" name="TextBox 108">
          <a:extLst>
            <a:ext uri="{FF2B5EF4-FFF2-40B4-BE49-F238E27FC236}">
              <a16:creationId xmlns:a16="http://schemas.microsoft.com/office/drawing/2014/main" id="{00000000-0008-0000-0000-00006D000000}"/>
            </a:ext>
          </a:extLst>
        </xdr:cNvPr>
        <xdr:cNvSpPr txBox="1"/>
      </xdr:nvSpPr>
      <xdr:spPr>
        <a:xfrm>
          <a:off x="9669780" y="2026920"/>
          <a:ext cx="5410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Profit</a:t>
          </a:r>
        </a:p>
      </xdr:txBody>
    </xdr:sp>
    <xdr:clientData/>
  </xdr:twoCellAnchor>
  <xdr:twoCellAnchor>
    <xdr:from>
      <xdr:col>18</xdr:col>
      <xdr:colOff>335280</xdr:colOff>
      <xdr:row>24</xdr:row>
      <xdr:rowOff>15240</xdr:rowOff>
    </xdr:from>
    <xdr:to>
      <xdr:col>19</xdr:col>
      <xdr:colOff>502920</xdr:colOff>
      <xdr:row>25</xdr:row>
      <xdr:rowOff>137160</xdr:rowOff>
    </xdr:to>
    <xdr:sp macro="" textlink="">
      <xdr:nvSpPr>
        <xdr:cNvPr id="110" name="TextBox 109">
          <a:extLst>
            <a:ext uri="{FF2B5EF4-FFF2-40B4-BE49-F238E27FC236}">
              <a16:creationId xmlns:a16="http://schemas.microsoft.com/office/drawing/2014/main" id="{00000000-0008-0000-0000-00006E000000}"/>
            </a:ext>
          </a:extLst>
        </xdr:cNvPr>
        <xdr:cNvSpPr txBox="1"/>
      </xdr:nvSpPr>
      <xdr:spPr>
        <a:xfrm>
          <a:off x="11308080" y="2026920"/>
          <a:ext cx="77724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tx1"/>
              </a:solidFill>
            </a:rPr>
            <a:t>Quantity</a:t>
          </a:r>
        </a:p>
      </xdr:txBody>
    </xdr:sp>
    <xdr:clientData/>
  </xdr:twoCellAnchor>
  <mc:AlternateContent xmlns:mc="http://schemas.openxmlformats.org/markup-compatibility/2006">
    <mc:Choice xmlns:a14="http://schemas.microsoft.com/office/drawing/2010/main" Requires="a14">
      <xdr:twoCellAnchor editAs="oneCell">
        <xdr:from>
          <xdr:col>16</xdr:col>
          <xdr:colOff>426720</xdr:colOff>
          <xdr:row>24</xdr:row>
          <xdr:rowOff>15240</xdr:rowOff>
        </xdr:from>
        <xdr:to>
          <xdr:col>17</xdr:col>
          <xdr:colOff>60960</xdr:colOff>
          <xdr:row>25</xdr:row>
          <xdr:rowOff>129540</xdr:rowOff>
        </xdr:to>
        <xdr:sp macro="" textlink="">
          <xdr:nvSpPr>
            <xdr:cNvPr id="8210" name="Option Button 18" hidden="1">
              <a:extLst>
                <a:ext uri="{63B3BB69-23CF-44E3-9099-C40C66FF867C}">
                  <a14:compatExt spid="_x0000_s8210"/>
                </a:ext>
                <a:ext uri="{FF2B5EF4-FFF2-40B4-BE49-F238E27FC236}">
                  <a16:creationId xmlns:a16="http://schemas.microsoft.com/office/drawing/2014/main" id="{00000000-0008-0000-0000-00001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472440</xdr:colOff>
          <xdr:row>24</xdr:row>
          <xdr:rowOff>15240</xdr:rowOff>
        </xdr:from>
        <xdr:to>
          <xdr:col>20</xdr:col>
          <xdr:colOff>106680</xdr:colOff>
          <xdr:row>25</xdr:row>
          <xdr:rowOff>129540</xdr:rowOff>
        </xdr:to>
        <xdr:sp macro="" textlink="">
          <xdr:nvSpPr>
            <xdr:cNvPr id="8211" name="Option Button 19" hidden="1">
              <a:extLst>
                <a:ext uri="{63B3BB69-23CF-44E3-9099-C40C66FF867C}">
                  <a14:compatExt spid="_x0000_s8211"/>
                </a:ext>
                <a:ext uri="{FF2B5EF4-FFF2-40B4-BE49-F238E27FC236}">
                  <a16:creationId xmlns:a16="http://schemas.microsoft.com/office/drawing/2014/main" id="{00000000-0008-0000-0000-00001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15</xdr:col>
      <xdr:colOff>373380</xdr:colOff>
      <xdr:row>26</xdr:row>
      <xdr:rowOff>121920</xdr:rowOff>
    </xdr:from>
    <xdr:to>
      <xdr:col>20</xdr:col>
      <xdr:colOff>518160</xdr:colOff>
      <xdr:row>33</xdr:row>
      <xdr:rowOff>114300</xdr:rowOff>
    </xdr:to>
    <xdr:graphicFrame macro="">
      <xdr:nvGraphicFramePr>
        <xdr:cNvPr id="87" name="Chart 86">
          <a:extLst>
            <a:ext uri="{FF2B5EF4-FFF2-40B4-BE49-F238E27FC236}">
              <a16:creationId xmlns:a16="http://schemas.microsoft.com/office/drawing/2014/main" id="{F85650CA-6F4B-4A94-9268-204A4040B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419100</xdr:colOff>
      <xdr:row>33</xdr:row>
      <xdr:rowOff>99060</xdr:rowOff>
    </xdr:from>
    <xdr:to>
      <xdr:col>21</xdr:col>
      <xdr:colOff>22860</xdr:colOff>
      <xdr:row>33</xdr:row>
      <xdr:rowOff>99060</xdr:rowOff>
    </xdr:to>
    <xdr:cxnSp macro="">
      <xdr:nvCxnSpPr>
        <xdr:cNvPr id="90" name="Straight Connector 89">
          <a:extLst>
            <a:ext uri="{FF2B5EF4-FFF2-40B4-BE49-F238E27FC236}">
              <a16:creationId xmlns:a16="http://schemas.microsoft.com/office/drawing/2014/main" id="{BC7E9B2B-D2B9-4C01-B7AF-272B9D14A104}"/>
            </a:ext>
          </a:extLst>
        </xdr:cNvPr>
        <xdr:cNvCxnSpPr/>
      </xdr:nvCxnSpPr>
      <xdr:spPr>
        <a:xfrm>
          <a:off x="9563100" y="3756660"/>
          <a:ext cx="3261360" cy="0"/>
        </a:xfrm>
        <a:prstGeom prst="line">
          <a:avLst/>
        </a:prstGeom>
        <a:ln w="19050">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80000" r="50000" b="180000"/>
            </a:path>
            <a:tileRect/>
          </a:gra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114300</xdr:colOff>
      <xdr:row>25</xdr:row>
      <xdr:rowOff>99060</xdr:rowOff>
    </xdr:from>
    <xdr:to>
      <xdr:col>19</xdr:col>
      <xdr:colOff>480060</xdr:colOff>
      <xdr:row>27</xdr:row>
      <xdr:rowOff>38100</xdr:rowOff>
    </xdr:to>
    <xdr:sp macro="" textlink="PivotTable_03!AS20">
      <xdr:nvSpPr>
        <xdr:cNvPr id="92" name="TextBox 91">
          <a:extLst>
            <a:ext uri="{FF2B5EF4-FFF2-40B4-BE49-F238E27FC236}">
              <a16:creationId xmlns:a16="http://schemas.microsoft.com/office/drawing/2014/main" id="{57B56D18-0DCF-4F31-859B-A73FC64BDB39}"/>
            </a:ext>
          </a:extLst>
        </xdr:cNvPr>
        <xdr:cNvSpPr txBox="1"/>
      </xdr:nvSpPr>
      <xdr:spPr>
        <a:xfrm>
          <a:off x="9867900" y="2293620"/>
          <a:ext cx="21945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5E57CD1-903A-4F86-9451-49BBC80F095C}" type="TxLink">
            <a:rPr lang="en-US" sz="1100" b="1" i="0" u="none" strike="noStrike">
              <a:solidFill>
                <a:srgbClr val="002060"/>
              </a:solidFill>
              <a:latin typeface="Calibri"/>
              <a:cs typeface="Calibri"/>
            </a:rPr>
            <a:t>Top  5 Profitable Products</a:t>
          </a:fld>
          <a:endParaRPr lang="en-US" sz="1200" b="1">
            <a:solidFill>
              <a:srgbClr val="002060"/>
            </a:solidFill>
          </a:endParaRPr>
        </a:p>
      </xdr:txBody>
    </xdr:sp>
    <xdr:clientData/>
  </xdr:twoCellAnchor>
  <xdr:twoCellAnchor>
    <xdr:from>
      <xdr:col>16</xdr:col>
      <xdr:colOff>38100</xdr:colOff>
      <xdr:row>26</xdr:row>
      <xdr:rowOff>22860</xdr:rowOff>
    </xdr:from>
    <xdr:to>
      <xdr:col>16</xdr:col>
      <xdr:colOff>129540</xdr:colOff>
      <xdr:row>26</xdr:row>
      <xdr:rowOff>114300</xdr:rowOff>
    </xdr:to>
    <xdr:sp macro="" textlink="">
      <xdr:nvSpPr>
        <xdr:cNvPr id="93" name="Oval 92">
          <a:extLst>
            <a:ext uri="{FF2B5EF4-FFF2-40B4-BE49-F238E27FC236}">
              <a16:creationId xmlns:a16="http://schemas.microsoft.com/office/drawing/2014/main" id="{214C4100-EAD6-4771-A73E-752D4B710EB7}"/>
            </a:ext>
          </a:extLst>
        </xdr:cNvPr>
        <xdr:cNvSpPr/>
      </xdr:nvSpPr>
      <xdr:spPr>
        <a:xfrm>
          <a:off x="9791700" y="2400300"/>
          <a:ext cx="91440" cy="91440"/>
        </a:xfrm>
        <a:prstGeom prst="ellipse">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15240</xdr:colOff>
      <xdr:row>33</xdr:row>
      <xdr:rowOff>137160</xdr:rowOff>
    </xdr:from>
    <xdr:to>
      <xdr:col>19</xdr:col>
      <xdr:colOff>502920</xdr:colOff>
      <xdr:row>35</xdr:row>
      <xdr:rowOff>76200</xdr:rowOff>
    </xdr:to>
    <xdr:sp macro="" textlink="PivotTable_03!AS20">
      <xdr:nvSpPr>
        <xdr:cNvPr id="106" name="TextBox 105">
          <a:extLst>
            <a:ext uri="{FF2B5EF4-FFF2-40B4-BE49-F238E27FC236}">
              <a16:creationId xmlns:a16="http://schemas.microsoft.com/office/drawing/2014/main" id="{51E4983A-592A-4D74-8CEC-50BD11D9922C}"/>
            </a:ext>
          </a:extLst>
        </xdr:cNvPr>
        <xdr:cNvSpPr txBox="1"/>
      </xdr:nvSpPr>
      <xdr:spPr>
        <a:xfrm>
          <a:off x="9768840" y="3794760"/>
          <a:ext cx="231648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100" b="1" i="0" u="none" strike="noStrike">
              <a:solidFill>
                <a:srgbClr val="002060"/>
              </a:solidFill>
              <a:latin typeface="Calibri"/>
              <a:cs typeface="Calibri"/>
            </a:rPr>
            <a:t>Profit by Product Category</a:t>
          </a:r>
        </a:p>
      </xdr:txBody>
    </xdr:sp>
    <xdr:clientData/>
  </xdr:twoCellAnchor>
  <xdr:twoCellAnchor>
    <xdr:from>
      <xdr:col>15</xdr:col>
      <xdr:colOff>548640</xdr:colOff>
      <xdr:row>34</xdr:row>
      <xdr:rowOff>60960</xdr:rowOff>
    </xdr:from>
    <xdr:to>
      <xdr:col>16</xdr:col>
      <xdr:colOff>30480</xdr:colOff>
      <xdr:row>34</xdr:row>
      <xdr:rowOff>152400</xdr:rowOff>
    </xdr:to>
    <xdr:sp macro="" textlink="">
      <xdr:nvSpPr>
        <xdr:cNvPr id="107" name="Oval 106">
          <a:extLst>
            <a:ext uri="{FF2B5EF4-FFF2-40B4-BE49-F238E27FC236}">
              <a16:creationId xmlns:a16="http://schemas.microsoft.com/office/drawing/2014/main" id="{E1AD1330-5F88-4CE0-961F-190953AEDD67}"/>
            </a:ext>
          </a:extLst>
        </xdr:cNvPr>
        <xdr:cNvSpPr/>
      </xdr:nvSpPr>
      <xdr:spPr>
        <a:xfrm>
          <a:off x="9692640" y="3901440"/>
          <a:ext cx="91440" cy="91440"/>
        </a:xfrm>
        <a:prstGeom prst="ellipse">
          <a:avLst/>
        </a:prstGeom>
        <a:solidFill>
          <a:srgbClr val="002060"/>
        </a:solidFill>
        <a:ln>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312420</xdr:colOff>
      <xdr:row>34</xdr:row>
      <xdr:rowOff>137160</xdr:rowOff>
    </xdr:from>
    <xdr:to>
      <xdr:col>21</xdr:col>
      <xdr:colOff>38100</xdr:colOff>
      <xdr:row>45</xdr:row>
      <xdr:rowOff>30480</xdr:rowOff>
    </xdr:to>
    <xdr:graphicFrame macro="">
      <xdr:nvGraphicFramePr>
        <xdr:cNvPr id="111" name="Chart 110">
          <a:extLst>
            <a:ext uri="{FF2B5EF4-FFF2-40B4-BE49-F238E27FC236}">
              <a16:creationId xmlns:a16="http://schemas.microsoft.com/office/drawing/2014/main" id="{1B83C0E8-471B-412A-9A99-2E9B5849ED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563879</xdr:colOff>
      <xdr:row>14</xdr:row>
      <xdr:rowOff>38100</xdr:rowOff>
    </xdr:from>
    <xdr:to>
      <xdr:col>7</xdr:col>
      <xdr:colOff>544960</xdr:colOff>
      <xdr:row>16</xdr:row>
      <xdr:rowOff>114300</xdr:rowOff>
    </xdr:to>
    <xdr:sp macro="" textlink="">
      <xdr:nvSpPr>
        <xdr:cNvPr id="17" name="TextBox 16">
          <a:extLst>
            <a:ext uri="{FF2B5EF4-FFF2-40B4-BE49-F238E27FC236}">
              <a16:creationId xmlns:a16="http://schemas.microsoft.com/office/drawing/2014/main" id="{1F918B05-5954-41E2-B8E8-0FA900F13B7F}"/>
            </a:ext>
          </a:extLst>
        </xdr:cNvPr>
        <xdr:cNvSpPr txBox="1"/>
      </xdr:nvSpPr>
      <xdr:spPr>
        <a:xfrm>
          <a:off x="563879" y="220980"/>
          <a:ext cx="4248281"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gradFill flip="none" rotWithShape="1">
                <a:gsLst>
                  <a:gs pos="100000">
                    <a:schemeClr val="accent1">
                      <a:lumMod val="80000"/>
                      <a:lumOff val="20000"/>
                    </a:schemeClr>
                  </a:gs>
                  <a:gs pos="100000">
                    <a:schemeClr val="accent1">
                      <a:lumMod val="95000"/>
                      <a:lumOff val="5000"/>
                    </a:schemeClr>
                  </a:gs>
                  <a:gs pos="0">
                    <a:schemeClr val="accent1">
                      <a:lumMod val="73000"/>
                    </a:schemeClr>
                  </a:gs>
                </a:gsLst>
                <a:path path="circle">
                  <a:fillToRect r="100000" b="100000"/>
                </a:path>
                <a:tileRect l="-100000" t="-100000"/>
              </a:gradFill>
            </a:rPr>
            <a:t>Kix Business Dashboard</a:t>
          </a:r>
        </a:p>
      </xdr:txBody>
    </xdr:sp>
    <xdr:clientData/>
  </xdr:twoCellAnchor>
  <xdr:twoCellAnchor>
    <xdr:from>
      <xdr:col>20</xdr:col>
      <xdr:colOff>419100</xdr:colOff>
      <xdr:row>15</xdr:row>
      <xdr:rowOff>22860</xdr:rowOff>
    </xdr:from>
    <xdr:to>
      <xdr:col>22</xdr:col>
      <xdr:colOff>182880</xdr:colOff>
      <xdr:row>16</xdr:row>
      <xdr:rowOff>167640</xdr:rowOff>
    </xdr:to>
    <xdr:sp macro="[0]!showHide" textlink="">
      <xdr:nvSpPr>
        <xdr:cNvPr id="21" name="Rectangle: Rounded Corners 20">
          <a:extLst>
            <a:ext uri="{FF2B5EF4-FFF2-40B4-BE49-F238E27FC236}">
              <a16:creationId xmlns:a16="http://schemas.microsoft.com/office/drawing/2014/main" id="{6D87E538-EE36-4F34-81A4-5FB06EB1E354}"/>
            </a:ext>
          </a:extLst>
        </xdr:cNvPr>
        <xdr:cNvSpPr/>
      </xdr:nvSpPr>
      <xdr:spPr>
        <a:xfrm>
          <a:off x="12611100" y="388620"/>
          <a:ext cx="982980" cy="327660"/>
        </a:xfrm>
        <a:prstGeom prst="roundRect">
          <a:avLst/>
        </a:prstGeom>
        <a:solidFill>
          <a:schemeClr val="tx1">
            <a:lumMod val="50000"/>
            <a:lumOff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Open</a:t>
          </a:r>
          <a:r>
            <a:rPr lang="en-US" sz="1100" b="1" baseline="0"/>
            <a:t> Filter</a:t>
          </a:r>
          <a:endParaRPr lang="en-US" sz="1100" b="1"/>
        </a:p>
      </xdr:txBody>
    </xdr:sp>
    <xdr:clientData/>
  </xdr:twoCellAnchor>
  <xdr:twoCellAnchor>
    <xdr:from>
      <xdr:col>19</xdr:col>
      <xdr:colOff>541020</xdr:colOff>
      <xdr:row>15</xdr:row>
      <xdr:rowOff>22860</xdr:rowOff>
    </xdr:from>
    <xdr:to>
      <xdr:col>23</xdr:col>
      <xdr:colOff>152400</xdr:colOff>
      <xdr:row>45</xdr:row>
      <xdr:rowOff>129540</xdr:rowOff>
    </xdr:to>
    <xdr:grpSp>
      <xdr:nvGrpSpPr>
        <xdr:cNvPr id="23" name="Group 22" hidden="1">
          <a:extLst>
            <a:ext uri="{FF2B5EF4-FFF2-40B4-BE49-F238E27FC236}">
              <a16:creationId xmlns:a16="http://schemas.microsoft.com/office/drawing/2014/main" id="{0A528ACF-F7A1-44E6-8846-DBC12F4FE61B}"/>
            </a:ext>
          </a:extLst>
        </xdr:cNvPr>
        <xdr:cNvGrpSpPr/>
      </xdr:nvGrpSpPr>
      <xdr:grpSpPr>
        <a:xfrm>
          <a:off x="12123420" y="388620"/>
          <a:ext cx="2049780" cy="5593080"/>
          <a:chOff x="11780520" y="388620"/>
          <a:chExt cx="2049780" cy="5593080"/>
        </a:xfrm>
      </xdr:grpSpPr>
      <xdr:sp macro="" textlink="">
        <xdr:nvSpPr>
          <xdr:cNvPr id="19" name="Rectangle: Diagonal Corners Rounded 18" hidden="1">
            <a:extLst>
              <a:ext uri="{FF2B5EF4-FFF2-40B4-BE49-F238E27FC236}">
                <a16:creationId xmlns:a16="http://schemas.microsoft.com/office/drawing/2014/main" id="{BE4F3726-8175-4AB7-BD1A-451DD107C43B}"/>
              </a:ext>
            </a:extLst>
          </xdr:cNvPr>
          <xdr:cNvSpPr/>
        </xdr:nvSpPr>
        <xdr:spPr>
          <a:xfrm>
            <a:off x="11780520" y="762000"/>
            <a:ext cx="2049780" cy="5219700"/>
          </a:xfrm>
          <a:prstGeom prst="round2Diag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122" name="Month 1" hidden="1">
                <a:extLst>
                  <a:ext uri="{FF2B5EF4-FFF2-40B4-BE49-F238E27FC236}">
                    <a16:creationId xmlns:a16="http://schemas.microsoft.com/office/drawing/2014/main" id="{9A8713C8-5F1E-4108-8036-E739876E97A0}"/>
                  </a:ext>
                </a:extLst>
              </xdr:cNvPr>
              <xdr:cNvGraphicFramePr/>
            </xdr:nvGraphicFramePr>
            <xdr:xfrm>
              <a:off x="11856720" y="929640"/>
              <a:ext cx="1828800" cy="2057399"/>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2199620" y="929640"/>
                <a:ext cx="1828800" cy="2057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121" name="Category" hidden="1">
                <a:extLst>
                  <a:ext uri="{FF2B5EF4-FFF2-40B4-BE49-F238E27FC236}">
                    <a16:creationId xmlns:a16="http://schemas.microsoft.com/office/drawing/2014/main" id="{37F2B650-B560-4F49-B4B8-4A887B2DD51A}"/>
                  </a:ext>
                </a:extLst>
              </xdr:cNvPr>
              <xdr:cNvGraphicFramePr/>
            </xdr:nvGraphicFramePr>
            <xdr:xfrm>
              <a:off x="11864340" y="3055620"/>
              <a:ext cx="1828800" cy="273558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207240" y="3055620"/>
                <a:ext cx="182880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0]!showHide" textlink="">
        <xdr:nvSpPr>
          <xdr:cNvPr id="123" name="Rectangle: Rounded Corners 122" hidden="1">
            <a:extLst>
              <a:ext uri="{FF2B5EF4-FFF2-40B4-BE49-F238E27FC236}">
                <a16:creationId xmlns:a16="http://schemas.microsoft.com/office/drawing/2014/main" id="{8C7E6E7D-6EA8-4D33-AC9C-2F5D2382E843}"/>
              </a:ext>
            </a:extLst>
          </xdr:cNvPr>
          <xdr:cNvSpPr/>
        </xdr:nvSpPr>
        <xdr:spPr>
          <a:xfrm>
            <a:off x="12268200" y="388620"/>
            <a:ext cx="982980" cy="327660"/>
          </a:xfrm>
          <a:prstGeom prst="round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Close</a:t>
            </a:r>
            <a:r>
              <a:rPr lang="en-US" sz="1100" b="1" baseline="0"/>
              <a:t> Filter</a:t>
            </a:r>
            <a:endParaRPr lang="en-US" sz="1100" b="1"/>
          </a:p>
        </xdr:txBody>
      </xdr:sp>
    </xdr:grpSp>
    <xdr:clientData/>
  </xdr:twoCellAnchor>
  <xdr:twoCellAnchor>
    <xdr:from>
      <xdr:col>6</xdr:col>
      <xdr:colOff>266700</xdr:colOff>
      <xdr:row>14</xdr:row>
      <xdr:rowOff>106680</xdr:rowOff>
    </xdr:from>
    <xdr:to>
      <xdr:col>8</xdr:col>
      <xdr:colOff>106680</xdr:colOff>
      <xdr:row>16</xdr:row>
      <xdr:rowOff>38100</xdr:rowOff>
    </xdr:to>
    <xdr:sp macro="" textlink="">
      <xdr:nvSpPr>
        <xdr:cNvPr id="24" name="Rectangle: Diagonal Corners Rounded 23">
          <a:hlinkClick xmlns:r="http://schemas.openxmlformats.org/officeDocument/2006/relationships" r:id="rId12"/>
          <a:extLst>
            <a:ext uri="{FF2B5EF4-FFF2-40B4-BE49-F238E27FC236}">
              <a16:creationId xmlns:a16="http://schemas.microsoft.com/office/drawing/2014/main" id="{4247A2A5-0B8B-4CEC-9ABC-B8BF5062D194}"/>
            </a:ext>
          </a:extLst>
        </xdr:cNvPr>
        <xdr:cNvSpPr/>
      </xdr:nvSpPr>
      <xdr:spPr>
        <a:xfrm>
          <a:off x="3924300" y="28956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2060"/>
              </a:solidFill>
            </a:rPr>
            <a:t>Time Frame </a:t>
          </a:r>
        </a:p>
      </xdr:txBody>
    </xdr:sp>
    <xdr:clientData/>
  </xdr:twoCellAnchor>
  <xdr:twoCellAnchor>
    <xdr:from>
      <xdr:col>8</xdr:col>
      <xdr:colOff>476250</xdr:colOff>
      <xdr:row>14</xdr:row>
      <xdr:rowOff>106680</xdr:rowOff>
    </xdr:from>
    <xdr:to>
      <xdr:col>10</xdr:col>
      <xdr:colOff>316230</xdr:colOff>
      <xdr:row>16</xdr:row>
      <xdr:rowOff>38100</xdr:rowOff>
    </xdr:to>
    <xdr:sp macro="" textlink="">
      <xdr:nvSpPr>
        <xdr:cNvPr id="129" name="Rectangle: Diagonal Corners Rounded 128">
          <a:hlinkClick xmlns:r="http://schemas.openxmlformats.org/officeDocument/2006/relationships" r:id="rId13"/>
          <a:extLst>
            <a:ext uri="{FF2B5EF4-FFF2-40B4-BE49-F238E27FC236}">
              <a16:creationId xmlns:a16="http://schemas.microsoft.com/office/drawing/2014/main" id="{499EDCAB-7CA5-4C35-B420-A1CA87F6D05C}"/>
            </a:ext>
          </a:extLst>
        </xdr:cNvPr>
        <xdr:cNvSpPr/>
      </xdr:nvSpPr>
      <xdr:spPr>
        <a:xfrm>
          <a:off x="5353050" y="28956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2060"/>
              </a:solidFill>
            </a:rPr>
            <a:t>Store</a:t>
          </a:r>
        </a:p>
      </xdr:txBody>
    </xdr:sp>
    <xdr:clientData/>
  </xdr:twoCellAnchor>
  <xdr:twoCellAnchor>
    <xdr:from>
      <xdr:col>11</xdr:col>
      <xdr:colOff>76200</xdr:colOff>
      <xdr:row>14</xdr:row>
      <xdr:rowOff>106680</xdr:rowOff>
    </xdr:from>
    <xdr:to>
      <xdr:col>12</xdr:col>
      <xdr:colOff>525780</xdr:colOff>
      <xdr:row>16</xdr:row>
      <xdr:rowOff>38100</xdr:rowOff>
    </xdr:to>
    <xdr:sp macro="" textlink="">
      <xdr:nvSpPr>
        <xdr:cNvPr id="130" name="Rectangle: Diagonal Corners Rounded 129">
          <a:hlinkClick xmlns:r="http://schemas.openxmlformats.org/officeDocument/2006/relationships" r:id="rId14"/>
          <a:extLst>
            <a:ext uri="{FF2B5EF4-FFF2-40B4-BE49-F238E27FC236}">
              <a16:creationId xmlns:a16="http://schemas.microsoft.com/office/drawing/2014/main" id="{7987479F-50CB-4BB4-B44F-FE95B7E1FD7D}"/>
            </a:ext>
          </a:extLst>
        </xdr:cNvPr>
        <xdr:cNvSpPr/>
      </xdr:nvSpPr>
      <xdr:spPr>
        <a:xfrm>
          <a:off x="6781800" y="289560"/>
          <a:ext cx="1059180" cy="297180"/>
        </a:xfrm>
        <a:prstGeom prst="round2Diag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glow rad="63500">
            <a:srgbClr val="00B0F0">
              <a:alpha val="30000"/>
            </a:srgbClr>
          </a:glow>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2060"/>
              </a:solidFill>
            </a:rPr>
            <a:t>Profit View</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205740</xdr:colOff>
      <xdr:row>4</xdr:row>
      <xdr:rowOff>76200</xdr:rowOff>
    </xdr:from>
    <xdr:to>
      <xdr:col>3</xdr:col>
      <xdr:colOff>53340</xdr:colOff>
      <xdr:row>6</xdr:row>
      <xdr:rowOff>167640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424940" y="807720"/>
          <a:ext cx="457200" cy="457200"/>
        </a:xfrm>
        <a:prstGeom prst="rect">
          <a:avLst/>
        </a:prstGeom>
      </xdr:spPr>
    </xdr:pic>
    <xdr:clientData/>
  </xdr:twoCellAnchor>
  <xdr:twoCellAnchor editAs="oneCell">
    <xdr:from>
      <xdr:col>5</xdr:col>
      <xdr:colOff>289560</xdr:colOff>
      <xdr:row>5</xdr:row>
      <xdr:rowOff>53340</xdr:rowOff>
    </xdr:from>
    <xdr:to>
      <xdr:col>6</xdr:col>
      <xdr:colOff>137160</xdr:colOff>
      <xdr:row>7</xdr:row>
      <xdr:rowOff>144780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3337560" y="967740"/>
          <a:ext cx="457200" cy="457200"/>
        </a:xfrm>
        <a:prstGeom prst="rect">
          <a:avLst/>
        </a:prstGeom>
      </xdr:spPr>
    </xdr:pic>
    <xdr:clientData/>
  </xdr:twoCellAnchor>
  <xdr:twoCellAnchor editAs="oneCell">
    <xdr:from>
      <xdr:col>1</xdr:col>
      <xdr:colOff>0</xdr:colOff>
      <xdr:row>4</xdr:row>
      <xdr:rowOff>0</xdr:rowOff>
    </xdr:from>
    <xdr:to>
      <xdr:col>1</xdr:col>
      <xdr:colOff>457200</xdr:colOff>
      <xdr:row>6</xdr:row>
      <xdr:rowOff>91440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609600" y="731520"/>
          <a:ext cx="457200" cy="457200"/>
        </a:xfrm>
        <a:prstGeom prst="rect">
          <a:avLst/>
        </a:prstGeom>
      </xdr:spPr>
    </xdr:pic>
    <xdr:clientData/>
  </xdr:twoCellAnchor>
  <xdr:twoCellAnchor editAs="oneCell">
    <xdr:from>
      <xdr:col>3</xdr:col>
      <xdr:colOff>601980</xdr:colOff>
      <xdr:row>4</xdr:row>
      <xdr:rowOff>152400</xdr:rowOff>
    </xdr:from>
    <xdr:to>
      <xdr:col>4</xdr:col>
      <xdr:colOff>449580</xdr:colOff>
      <xdr:row>7</xdr:row>
      <xdr:rowOff>60960</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4"/>
        <a:stretch>
          <a:fillRect/>
        </a:stretch>
      </xdr:blipFill>
      <xdr:spPr>
        <a:xfrm>
          <a:off x="2430780" y="883920"/>
          <a:ext cx="457200" cy="457200"/>
        </a:xfrm>
        <a:prstGeom prst="rect">
          <a:avLst/>
        </a:prstGeom>
      </xdr:spPr>
    </xdr:pic>
    <xdr:clientData/>
  </xdr:twoCellAnchor>
  <xdr:twoCellAnchor editAs="oneCell">
    <xdr:from>
      <xdr:col>4</xdr:col>
      <xdr:colOff>15240</xdr:colOff>
      <xdr:row>11</xdr:row>
      <xdr:rowOff>30480</xdr:rowOff>
    </xdr:from>
    <xdr:to>
      <xdr:col>6</xdr:col>
      <xdr:colOff>167640</xdr:colOff>
      <xdr:row>18</xdr:row>
      <xdr:rowOff>121920</xdr:rowOff>
    </xdr:to>
    <xdr:pic>
      <xdr:nvPicPr>
        <xdr:cNvPr id="17" name="Graphic 16" descr="Woman with solid fill">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453640" y="2042160"/>
          <a:ext cx="1371600" cy="1371600"/>
        </a:xfrm>
        <a:prstGeom prst="rect">
          <a:avLst/>
        </a:prstGeom>
      </xdr:spPr>
    </xdr:pic>
    <xdr:clientData/>
  </xdr:twoCellAnchor>
  <xdr:twoCellAnchor editAs="oneCell">
    <xdr:from>
      <xdr:col>5</xdr:col>
      <xdr:colOff>599580</xdr:colOff>
      <xdr:row>11</xdr:row>
      <xdr:rowOff>43320</xdr:rowOff>
    </xdr:from>
    <xdr:to>
      <xdr:col>8</xdr:col>
      <xdr:colOff>142380</xdr:colOff>
      <xdr:row>18</xdr:row>
      <xdr:rowOff>134760</xdr:rowOff>
    </xdr:to>
    <xdr:pic>
      <xdr:nvPicPr>
        <xdr:cNvPr id="19" name="Graphic 18" descr="Man with solid fill">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647580" y="2055000"/>
          <a:ext cx="1371600" cy="1371600"/>
        </a:xfrm>
        <a:prstGeom prst="rect">
          <a:avLst/>
        </a:prstGeom>
      </xdr:spPr>
    </xdr:pic>
    <xdr:clientData/>
  </xdr:twoCellAnchor>
  <xdr:twoCellAnchor editAs="oneCell">
    <xdr:from>
      <xdr:col>4</xdr:col>
      <xdr:colOff>15240</xdr:colOff>
      <xdr:row>19</xdr:row>
      <xdr:rowOff>7620</xdr:rowOff>
    </xdr:from>
    <xdr:to>
      <xdr:col>6</xdr:col>
      <xdr:colOff>167640</xdr:colOff>
      <xdr:row>26</xdr:row>
      <xdr:rowOff>99060</xdr:rowOff>
    </xdr:to>
    <xdr:pic>
      <xdr:nvPicPr>
        <xdr:cNvPr id="20" name="Graphic 19" descr="Woman with solid fill">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453640" y="3482340"/>
          <a:ext cx="1371600" cy="1371600"/>
        </a:xfrm>
        <a:prstGeom prst="rect">
          <a:avLst/>
        </a:prstGeom>
      </xdr:spPr>
    </xdr:pic>
    <xdr:clientData/>
  </xdr:twoCellAnchor>
  <xdr:twoCellAnchor editAs="oneCell">
    <xdr:from>
      <xdr:col>5</xdr:col>
      <xdr:colOff>599580</xdr:colOff>
      <xdr:row>19</xdr:row>
      <xdr:rowOff>20460</xdr:rowOff>
    </xdr:from>
    <xdr:to>
      <xdr:col>8</xdr:col>
      <xdr:colOff>142380</xdr:colOff>
      <xdr:row>26</xdr:row>
      <xdr:rowOff>111900</xdr:rowOff>
    </xdr:to>
    <xdr:pic>
      <xdr:nvPicPr>
        <xdr:cNvPr id="21" name="Graphic 20" descr="Man with solid fill">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3647580" y="3495180"/>
          <a:ext cx="1371600" cy="1371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358140</xdr:colOff>
      <xdr:row>0</xdr:row>
      <xdr:rowOff>7620</xdr:rowOff>
    </xdr:from>
    <xdr:to>
      <xdr:col>25</xdr:col>
      <xdr:colOff>608076</xdr:colOff>
      <xdr:row>56</xdr:row>
      <xdr:rowOff>160020</xdr:rowOff>
    </xdr:to>
    <xdr:sp macro="" textlink="">
      <xdr:nvSpPr>
        <xdr:cNvPr id="2" name="Moon 1">
          <a:extLst>
            <a:ext uri="{FF2B5EF4-FFF2-40B4-BE49-F238E27FC236}">
              <a16:creationId xmlns:a16="http://schemas.microsoft.com/office/drawing/2014/main" id="{00000000-0008-0000-0300-000002000000}"/>
            </a:ext>
          </a:extLst>
        </xdr:cNvPr>
        <xdr:cNvSpPr/>
      </xdr:nvSpPr>
      <xdr:spPr>
        <a:xfrm flipH="1">
          <a:off x="11330940" y="7620"/>
          <a:ext cx="4517136" cy="8016240"/>
        </a:xfrm>
        <a:prstGeom prst="moon">
          <a:avLst>
            <a:gd name="adj" fmla="val 59111"/>
          </a:avLst>
        </a:prstGeom>
        <a:solidFill>
          <a:srgbClr val="98DE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144780</xdr:colOff>
      <xdr:row>0</xdr:row>
      <xdr:rowOff>0</xdr:rowOff>
    </xdr:from>
    <xdr:to>
      <xdr:col>27</xdr:col>
      <xdr:colOff>510540</xdr:colOff>
      <xdr:row>14</xdr:row>
      <xdr:rowOff>60960</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1727180" y="0"/>
          <a:ext cx="5242560" cy="24384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396240</xdr:colOff>
      <xdr:row>0</xdr:row>
      <xdr:rowOff>0</xdr:rowOff>
    </xdr:from>
    <xdr:to>
      <xdr:col>26</xdr:col>
      <xdr:colOff>36576</xdr:colOff>
      <xdr:row>56</xdr:row>
      <xdr:rowOff>152400</xdr:rowOff>
    </xdr:to>
    <xdr:sp macro="" textlink="">
      <xdr:nvSpPr>
        <xdr:cNvPr id="4" name="Moon 3">
          <a:extLst>
            <a:ext uri="{FF2B5EF4-FFF2-40B4-BE49-F238E27FC236}">
              <a16:creationId xmlns:a16="http://schemas.microsoft.com/office/drawing/2014/main" id="{00000000-0008-0000-0300-000004000000}"/>
            </a:ext>
          </a:extLst>
        </xdr:cNvPr>
        <xdr:cNvSpPr/>
      </xdr:nvSpPr>
      <xdr:spPr>
        <a:xfrm flipH="1">
          <a:off x="11369040" y="0"/>
          <a:ext cx="4517136" cy="8016240"/>
        </a:xfrm>
        <a:prstGeom prst="moon">
          <a:avLst>
            <a:gd name="adj" fmla="val 59111"/>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434340</xdr:colOff>
      <xdr:row>7</xdr:row>
      <xdr:rowOff>38100</xdr:rowOff>
    </xdr:from>
    <xdr:to>
      <xdr:col>23</xdr:col>
      <xdr:colOff>358140</xdr:colOff>
      <xdr:row>17</xdr:row>
      <xdr:rowOff>106680</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12626340" y="152400"/>
          <a:ext cx="1752600" cy="68580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14</xdr:row>
      <xdr:rowOff>22860</xdr:rowOff>
    </xdr:from>
    <xdr:to>
      <xdr:col>18</xdr:col>
      <xdr:colOff>579120</xdr:colOff>
      <xdr:row>16</xdr:row>
      <xdr:rowOff>106680</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411480" y="205740"/>
          <a:ext cx="11140440" cy="449580"/>
        </a:xfrm>
        <a:prstGeom prst="rect">
          <a:avLst/>
        </a:prstGeom>
        <a:gradFill flip="none" rotWithShape="1">
          <a:gsLst>
            <a:gs pos="0">
              <a:srgbClr val="F6F6F6"/>
            </a:gs>
            <a:gs pos="50000">
              <a:schemeClr val="bg1"/>
            </a:gs>
            <a:gs pos="100000">
              <a:srgbClr val="F6F6F6"/>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571500</xdr:colOff>
      <xdr:row>17</xdr:row>
      <xdr:rowOff>22860</xdr:rowOff>
    </xdr:from>
    <xdr:to>
      <xdr:col>19</xdr:col>
      <xdr:colOff>304800</xdr:colOff>
      <xdr:row>46</xdr:row>
      <xdr:rowOff>7620</xdr:rowOff>
    </xdr:to>
    <xdr:sp macro="" textlink="">
      <xdr:nvSpPr>
        <xdr:cNvPr id="7" name="Rectangle: Diagonal Corners Rounded 6">
          <a:extLst>
            <a:ext uri="{FF2B5EF4-FFF2-40B4-BE49-F238E27FC236}">
              <a16:creationId xmlns:a16="http://schemas.microsoft.com/office/drawing/2014/main" id="{00000000-0008-0000-0300-000007000000}"/>
            </a:ext>
          </a:extLst>
        </xdr:cNvPr>
        <xdr:cNvSpPr/>
      </xdr:nvSpPr>
      <xdr:spPr>
        <a:xfrm>
          <a:off x="7277100" y="754380"/>
          <a:ext cx="4610100" cy="5288280"/>
        </a:xfrm>
        <a:prstGeom prst="round2DiagRect">
          <a:avLst>
            <a:gd name="adj1" fmla="val 9686"/>
            <a:gd name="adj2" fmla="val 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xdr:colOff>
      <xdr:row>33</xdr:row>
      <xdr:rowOff>30480</xdr:rowOff>
    </xdr:from>
    <xdr:to>
      <xdr:col>19</xdr:col>
      <xdr:colOff>274320</xdr:colOff>
      <xdr:row>45</xdr:row>
      <xdr:rowOff>53340</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472440</xdr:colOff>
      <xdr:row>22</xdr:row>
      <xdr:rowOff>91440</xdr:rowOff>
    </xdr:from>
    <xdr:to>
      <xdr:col>19</xdr:col>
      <xdr:colOff>144780</xdr:colOff>
      <xdr:row>32</xdr:row>
      <xdr:rowOff>91440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198120</xdr:colOff>
      <xdr:row>22</xdr:row>
      <xdr:rowOff>167639</xdr:rowOff>
    </xdr:from>
    <xdr:to>
      <xdr:col>17</xdr:col>
      <xdr:colOff>190500</xdr:colOff>
      <xdr:row>24</xdr:row>
      <xdr:rowOff>83820</xdr:rowOff>
    </xdr:to>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7513320" y="1813559"/>
          <a:ext cx="304038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Revenue</a:t>
          </a:r>
          <a:r>
            <a:rPr lang="en-US" sz="1200" b="1" baseline="0">
              <a:solidFill>
                <a:schemeClr val="accent1"/>
              </a:solidFill>
            </a:rPr>
            <a:t> Vs Target By Month</a:t>
          </a:r>
          <a:endParaRPr lang="en-US" sz="1200" b="1">
            <a:solidFill>
              <a:schemeClr val="accent1"/>
            </a:solidFill>
          </a:endParaRPr>
        </a:p>
      </xdr:txBody>
    </xdr:sp>
    <xdr:clientData/>
  </xdr:twoCellAnchor>
  <xdr:twoCellAnchor>
    <xdr:from>
      <xdr:col>12</xdr:col>
      <xdr:colOff>320040</xdr:colOff>
      <xdr:row>24</xdr:row>
      <xdr:rowOff>114300</xdr:rowOff>
    </xdr:from>
    <xdr:to>
      <xdr:col>14</xdr:col>
      <xdr:colOff>510540</xdr:colOff>
      <xdr:row>24</xdr:row>
      <xdr:rowOff>114300</xdr:rowOff>
    </xdr:to>
    <xdr:cxnSp macro="">
      <xdr:nvCxnSpPr>
        <xdr:cNvPr id="18" name="Straight Connector 17">
          <a:extLst>
            <a:ext uri="{FF2B5EF4-FFF2-40B4-BE49-F238E27FC236}">
              <a16:creationId xmlns:a16="http://schemas.microsoft.com/office/drawing/2014/main" id="{00000000-0008-0000-0300-000012000000}"/>
            </a:ext>
          </a:extLst>
        </xdr:cNvPr>
        <xdr:cNvCxnSpPr/>
      </xdr:nvCxnSpPr>
      <xdr:spPr>
        <a:xfrm>
          <a:off x="7635240" y="2125980"/>
          <a:ext cx="1409700" cy="0"/>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editAs="oneCell">
        <xdr:from>
          <xdr:col>17</xdr:col>
          <xdr:colOff>342900</xdr:colOff>
          <xdr:row>18</xdr:row>
          <xdr:rowOff>167640</xdr:rowOff>
        </xdr:from>
        <xdr:to>
          <xdr:col>19</xdr:col>
          <xdr:colOff>22860</xdr:colOff>
          <xdr:row>20</xdr:row>
          <xdr:rowOff>38100</xdr:rowOff>
        </xdr:to>
        <xdr:pic>
          <xdr:nvPicPr>
            <xdr:cNvPr id="24" name="Picture 23">
              <a:extLst>
                <a:ext uri="{FF2B5EF4-FFF2-40B4-BE49-F238E27FC236}">
                  <a16:creationId xmlns:a16="http://schemas.microsoft.com/office/drawing/2014/main" id="{00000000-0008-0000-0300-000018000000}"/>
                </a:ext>
              </a:extLst>
            </xdr:cNvPr>
            <xdr:cNvPicPr>
              <a:picLocks noChangeAspect="1" noChangeArrowheads="1"/>
              <a:extLst>
                <a:ext uri="{84589F7E-364E-4C9E-8A38-B11213B215E9}">
                  <a14:cameraTool cellRange="PivotTable_02!$O$13" spid="_x0000_s3282"/>
                </a:ext>
              </a:extLst>
            </xdr:cNvPicPr>
          </xdr:nvPicPr>
          <xdr:blipFill>
            <a:blip xmlns:r="http://schemas.openxmlformats.org/officeDocument/2006/relationships" r:embed="rId3"/>
            <a:srcRect/>
            <a:stretch>
              <a:fillRect/>
            </a:stretch>
          </xdr:blipFill>
          <xdr:spPr bwMode="auto">
            <a:xfrm>
              <a:off x="10706100" y="1082040"/>
              <a:ext cx="899160" cy="236220"/>
            </a:xfrm>
            <a:prstGeom prst="rect">
              <a:avLst/>
            </a:prstGeom>
            <a:noFill/>
            <a:ln w="9525" cmpd="sng">
              <a:noFill/>
            </a:ln>
            <a:extLst>
              <a:ext uri="{909E8E84-426E-40DD-AFC4-6F175D3DCCD1}">
                <a14:hiddenFill>
                  <a:solidFill>
                    <a:srgbClr val="FFFFFF"/>
                  </a:solidFill>
                </a14:hiddenFill>
              </a:ext>
            </a:extLst>
          </xdr:spPr>
        </xdr:pic>
        <xdr:clientData/>
      </xdr:twoCellAnchor>
    </mc:Choice>
    <mc:Fallback/>
  </mc:AlternateContent>
  <xdr:twoCellAnchor>
    <xdr:from>
      <xdr:col>12</xdr:col>
      <xdr:colOff>533400</xdr:colOff>
      <xdr:row>17</xdr:row>
      <xdr:rowOff>106679</xdr:rowOff>
    </xdr:from>
    <xdr:to>
      <xdr:col>14</xdr:col>
      <xdr:colOff>594360</xdr:colOff>
      <xdr:row>19</xdr:row>
      <xdr:rowOff>22860</xdr:rowOff>
    </xdr:to>
    <xdr:sp macro="" textlink="">
      <xdr:nvSpPr>
        <xdr:cNvPr id="25" name="TextBox 24">
          <a:extLst>
            <a:ext uri="{FF2B5EF4-FFF2-40B4-BE49-F238E27FC236}">
              <a16:creationId xmlns:a16="http://schemas.microsoft.com/office/drawing/2014/main" id="{00000000-0008-0000-0300-000019000000}"/>
            </a:ext>
          </a:extLst>
        </xdr:cNvPr>
        <xdr:cNvSpPr txBox="1"/>
      </xdr:nvSpPr>
      <xdr:spPr>
        <a:xfrm>
          <a:off x="7848600" y="83819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Total Revenue</a:t>
          </a:r>
        </a:p>
      </xdr:txBody>
    </xdr:sp>
    <xdr:clientData/>
  </xdr:twoCellAnchor>
  <xdr:twoCellAnchor>
    <xdr:from>
      <xdr:col>12</xdr:col>
      <xdr:colOff>563880</xdr:colOff>
      <xdr:row>17</xdr:row>
      <xdr:rowOff>160019</xdr:rowOff>
    </xdr:from>
    <xdr:to>
      <xdr:col>12</xdr:col>
      <xdr:colOff>563880</xdr:colOff>
      <xdr:row>20</xdr:row>
      <xdr:rowOff>38100</xdr:rowOff>
    </xdr:to>
    <xdr:cxnSp macro="">
      <xdr:nvCxnSpPr>
        <xdr:cNvPr id="29" name="Straight Connector 28">
          <a:extLst>
            <a:ext uri="{FF2B5EF4-FFF2-40B4-BE49-F238E27FC236}">
              <a16:creationId xmlns:a16="http://schemas.microsoft.com/office/drawing/2014/main" id="{00000000-0008-0000-0300-00001D000000}"/>
            </a:ext>
          </a:extLst>
        </xdr:cNvPr>
        <xdr:cNvCxnSpPr/>
      </xdr:nvCxnSpPr>
      <xdr:spPr>
        <a:xfrm>
          <a:off x="7879080" y="891539"/>
          <a:ext cx="0" cy="426721"/>
        </a:xfrm>
        <a:prstGeom prst="line">
          <a:avLst/>
        </a:prstGeom>
        <a:ln w="381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373380</xdr:colOff>
      <xdr:row>18</xdr:row>
      <xdr:rowOff>175259</xdr:rowOff>
    </xdr:from>
    <xdr:to>
      <xdr:col>14</xdr:col>
      <xdr:colOff>434340</xdr:colOff>
      <xdr:row>20</xdr:row>
      <xdr:rowOff>91440</xdr:rowOff>
    </xdr:to>
    <xdr:sp macro="" textlink="PivotTable_02!O7">
      <xdr:nvSpPr>
        <xdr:cNvPr id="33" name="TextBox 32">
          <a:extLst>
            <a:ext uri="{FF2B5EF4-FFF2-40B4-BE49-F238E27FC236}">
              <a16:creationId xmlns:a16="http://schemas.microsoft.com/office/drawing/2014/main" id="{00000000-0008-0000-0300-000021000000}"/>
            </a:ext>
          </a:extLst>
        </xdr:cNvPr>
        <xdr:cNvSpPr txBox="1"/>
      </xdr:nvSpPr>
      <xdr:spPr>
        <a:xfrm>
          <a:off x="7688580" y="108965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94900E4-EFF6-47F2-9E04-74F405065F87}" type="TxLink">
            <a:rPr lang="en-US" sz="1400" b="1" i="0" u="none" strike="noStrike">
              <a:solidFill>
                <a:srgbClr val="000000"/>
              </a:solidFill>
              <a:latin typeface="Calibri"/>
              <a:cs typeface="Calibri"/>
            </a:rPr>
            <a:pPr algn="ctr"/>
            <a:t>$5.4M</a:t>
          </a:fld>
          <a:endParaRPr lang="en-US" sz="1600" b="1">
            <a:solidFill>
              <a:schemeClr val="accent1"/>
            </a:solidFill>
          </a:endParaRPr>
        </a:p>
      </xdr:txBody>
    </xdr:sp>
    <xdr:clientData/>
  </xdr:twoCellAnchor>
  <xdr:twoCellAnchor>
    <xdr:from>
      <xdr:col>15</xdr:col>
      <xdr:colOff>102870</xdr:colOff>
      <xdr:row>17</xdr:row>
      <xdr:rowOff>106679</xdr:rowOff>
    </xdr:from>
    <xdr:to>
      <xdr:col>17</xdr:col>
      <xdr:colOff>163830</xdr:colOff>
      <xdr:row>19</xdr:row>
      <xdr:rowOff>22860</xdr:rowOff>
    </xdr:to>
    <xdr:sp macro="" textlink="">
      <xdr:nvSpPr>
        <xdr:cNvPr id="51" name="TextBox 50">
          <a:extLst>
            <a:ext uri="{FF2B5EF4-FFF2-40B4-BE49-F238E27FC236}">
              <a16:creationId xmlns:a16="http://schemas.microsoft.com/office/drawing/2014/main" id="{00000000-0008-0000-0300-000033000000}"/>
            </a:ext>
          </a:extLst>
        </xdr:cNvPr>
        <xdr:cNvSpPr txBox="1"/>
      </xdr:nvSpPr>
      <xdr:spPr>
        <a:xfrm>
          <a:off x="9246870" y="83819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Total Target</a:t>
          </a:r>
        </a:p>
      </xdr:txBody>
    </xdr:sp>
    <xdr:clientData/>
  </xdr:twoCellAnchor>
  <xdr:twoCellAnchor>
    <xdr:from>
      <xdr:col>15</xdr:col>
      <xdr:colOff>133350</xdr:colOff>
      <xdr:row>17</xdr:row>
      <xdr:rowOff>160019</xdr:rowOff>
    </xdr:from>
    <xdr:to>
      <xdr:col>15</xdr:col>
      <xdr:colOff>133350</xdr:colOff>
      <xdr:row>20</xdr:row>
      <xdr:rowOff>38100</xdr:rowOff>
    </xdr:to>
    <xdr:cxnSp macro="">
      <xdr:nvCxnSpPr>
        <xdr:cNvPr id="52" name="Straight Connector 51">
          <a:extLst>
            <a:ext uri="{FF2B5EF4-FFF2-40B4-BE49-F238E27FC236}">
              <a16:creationId xmlns:a16="http://schemas.microsoft.com/office/drawing/2014/main" id="{00000000-0008-0000-0300-000034000000}"/>
            </a:ext>
          </a:extLst>
        </xdr:cNvPr>
        <xdr:cNvCxnSpPr/>
      </xdr:nvCxnSpPr>
      <xdr:spPr>
        <a:xfrm>
          <a:off x="9277350" y="891539"/>
          <a:ext cx="0" cy="426721"/>
        </a:xfrm>
        <a:prstGeom prst="line">
          <a:avLst/>
        </a:prstGeom>
        <a:ln w="381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552450</xdr:colOff>
      <xdr:row>18</xdr:row>
      <xdr:rowOff>175259</xdr:rowOff>
    </xdr:from>
    <xdr:to>
      <xdr:col>17</xdr:col>
      <xdr:colOff>3810</xdr:colOff>
      <xdr:row>20</xdr:row>
      <xdr:rowOff>91440</xdr:rowOff>
    </xdr:to>
    <xdr:sp macro="" textlink="PivotTable_02!P7">
      <xdr:nvSpPr>
        <xdr:cNvPr id="53" name="TextBox 52">
          <a:extLst>
            <a:ext uri="{FF2B5EF4-FFF2-40B4-BE49-F238E27FC236}">
              <a16:creationId xmlns:a16="http://schemas.microsoft.com/office/drawing/2014/main" id="{00000000-0008-0000-0300-000035000000}"/>
            </a:ext>
          </a:extLst>
        </xdr:cNvPr>
        <xdr:cNvSpPr txBox="1"/>
      </xdr:nvSpPr>
      <xdr:spPr>
        <a:xfrm>
          <a:off x="9086850" y="108965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8E8FBA2-466F-47FA-BD34-87B8E738A160}" type="TxLink">
            <a:rPr lang="en-US" sz="1400" b="1" i="0" u="none" strike="noStrike">
              <a:solidFill>
                <a:srgbClr val="000000"/>
              </a:solidFill>
              <a:latin typeface="Calibri"/>
              <a:ea typeface="+mn-ea"/>
              <a:cs typeface="Calibri"/>
            </a:rPr>
            <a:pPr marL="0" indent="0" algn="ctr"/>
            <a:t>$5.3M</a:t>
          </a:fld>
          <a:endParaRPr lang="en-US" sz="1400" b="1" i="0" u="none" strike="noStrike">
            <a:solidFill>
              <a:srgbClr val="000000"/>
            </a:solidFill>
            <a:latin typeface="Calibri"/>
            <a:ea typeface="+mn-ea"/>
            <a:cs typeface="Calibri"/>
          </a:endParaRPr>
        </a:p>
      </xdr:txBody>
    </xdr:sp>
    <xdr:clientData/>
  </xdr:twoCellAnchor>
  <xdr:twoCellAnchor>
    <xdr:from>
      <xdr:col>17</xdr:col>
      <xdr:colOff>281940</xdr:colOff>
      <xdr:row>17</xdr:row>
      <xdr:rowOff>106679</xdr:rowOff>
    </xdr:from>
    <xdr:to>
      <xdr:col>19</xdr:col>
      <xdr:colOff>342900</xdr:colOff>
      <xdr:row>19</xdr:row>
      <xdr:rowOff>22860</xdr:rowOff>
    </xdr:to>
    <xdr:sp macro="" textlink="">
      <xdr:nvSpPr>
        <xdr:cNvPr id="55" name="TextBox 54">
          <a:extLst>
            <a:ext uri="{FF2B5EF4-FFF2-40B4-BE49-F238E27FC236}">
              <a16:creationId xmlns:a16="http://schemas.microsoft.com/office/drawing/2014/main" id="{00000000-0008-0000-0300-000037000000}"/>
            </a:ext>
          </a:extLst>
        </xdr:cNvPr>
        <xdr:cNvSpPr txBox="1"/>
      </xdr:nvSpPr>
      <xdr:spPr>
        <a:xfrm>
          <a:off x="10645140" y="83819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Variance %</a:t>
          </a:r>
        </a:p>
      </xdr:txBody>
    </xdr:sp>
    <xdr:clientData/>
  </xdr:twoCellAnchor>
  <xdr:twoCellAnchor>
    <xdr:from>
      <xdr:col>17</xdr:col>
      <xdr:colOff>312420</xdr:colOff>
      <xdr:row>17</xdr:row>
      <xdr:rowOff>156209</xdr:rowOff>
    </xdr:from>
    <xdr:to>
      <xdr:col>17</xdr:col>
      <xdr:colOff>312420</xdr:colOff>
      <xdr:row>20</xdr:row>
      <xdr:rowOff>34290</xdr:rowOff>
    </xdr:to>
    <xdr:cxnSp macro="">
      <xdr:nvCxnSpPr>
        <xdr:cNvPr id="56" name="Straight Connector 55">
          <a:extLst>
            <a:ext uri="{FF2B5EF4-FFF2-40B4-BE49-F238E27FC236}">
              <a16:creationId xmlns:a16="http://schemas.microsoft.com/office/drawing/2014/main" id="{00000000-0008-0000-0300-000038000000}"/>
            </a:ext>
          </a:extLst>
        </xdr:cNvPr>
        <xdr:cNvCxnSpPr/>
      </xdr:nvCxnSpPr>
      <xdr:spPr>
        <a:xfrm>
          <a:off x="10675620" y="887729"/>
          <a:ext cx="0" cy="426721"/>
        </a:xfrm>
        <a:prstGeom prst="line">
          <a:avLst/>
        </a:prstGeom>
        <a:ln w="381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236220</xdr:colOff>
      <xdr:row>34</xdr:row>
      <xdr:rowOff>30480</xdr:rowOff>
    </xdr:from>
    <xdr:to>
      <xdr:col>11</xdr:col>
      <xdr:colOff>198120</xdr:colOff>
      <xdr:row>46</xdr:row>
      <xdr:rowOff>7620</xdr:rowOff>
    </xdr:to>
    <xdr:sp macro="" textlink="">
      <xdr:nvSpPr>
        <xdr:cNvPr id="62" name="Rectangle: Diagonal Corners Rounded 61">
          <a:extLst>
            <a:ext uri="{FF2B5EF4-FFF2-40B4-BE49-F238E27FC236}">
              <a16:creationId xmlns:a16="http://schemas.microsoft.com/office/drawing/2014/main" id="{00000000-0008-0000-0300-00003E000000}"/>
            </a:ext>
          </a:extLst>
        </xdr:cNvPr>
        <xdr:cNvSpPr/>
      </xdr:nvSpPr>
      <xdr:spPr>
        <a:xfrm rot="5400000">
          <a:off x="2484120" y="1623060"/>
          <a:ext cx="2171700" cy="6667500"/>
        </a:xfrm>
        <a:prstGeom prst="round2DiagRect">
          <a:avLst>
            <a:gd name="adj1" fmla="val 6416"/>
            <a:gd name="adj2" fmla="val 10189"/>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17</xdr:row>
      <xdr:rowOff>22859</xdr:rowOff>
    </xdr:from>
    <xdr:to>
      <xdr:col>11</xdr:col>
      <xdr:colOff>246380</xdr:colOff>
      <xdr:row>33</xdr:row>
      <xdr:rowOff>60960</xdr:rowOff>
    </xdr:to>
    <xdr:grpSp>
      <xdr:nvGrpSpPr>
        <xdr:cNvPr id="15" name="Group 14">
          <a:extLst>
            <a:ext uri="{FF2B5EF4-FFF2-40B4-BE49-F238E27FC236}">
              <a16:creationId xmlns:a16="http://schemas.microsoft.com/office/drawing/2014/main" id="{00000000-0008-0000-0300-00000F000000}"/>
            </a:ext>
          </a:extLst>
        </xdr:cNvPr>
        <xdr:cNvGrpSpPr/>
      </xdr:nvGrpSpPr>
      <xdr:grpSpPr>
        <a:xfrm>
          <a:off x="3657600" y="754379"/>
          <a:ext cx="3294380" cy="2964181"/>
          <a:chOff x="3657600" y="754379"/>
          <a:chExt cx="3294380" cy="3139441"/>
        </a:xfrm>
      </xdr:grpSpPr>
      <xdr:sp macro="" textlink="">
        <xdr:nvSpPr>
          <xdr:cNvPr id="59" name="Rectangle: Diagonal Corners Rounded 58">
            <a:extLst>
              <a:ext uri="{FF2B5EF4-FFF2-40B4-BE49-F238E27FC236}">
                <a16:creationId xmlns:a16="http://schemas.microsoft.com/office/drawing/2014/main" id="{00000000-0008-0000-0300-00003B000000}"/>
              </a:ext>
            </a:extLst>
          </xdr:cNvPr>
          <xdr:cNvSpPr/>
        </xdr:nvSpPr>
        <xdr:spPr>
          <a:xfrm>
            <a:off x="3657600" y="754380"/>
            <a:ext cx="3223260" cy="3139440"/>
          </a:xfrm>
          <a:prstGeom prst="round2DiagRect">
            <a:avLst>
              <a:gd name="adj1" fmla="val 6416"/>
              <a:gd name="adj2" fmla="val 493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4" name="Group 73">
            <a:extLst>
              <a:ext uri="{FF2B5EF4-FFF2-40B4-BE49-F238E27FC236}">
                <a16:creationId xmlns:a16="http://schemas.microsoft.com/office/drawing/2014/main" id="{00000000-0008-0000-0300-00004A000000}"/>
              </a:ext>
            </a:extLst>
          </xdr:cNvPr>
          <xdr:cNvGrpSpPr/>
        </xdr:nvGrpSpPr>
        <xdr:grpSpPr>
          <a:xfrm>
            <a:off x="3736340" y="754379"/>
            <a:ext cx="1287780" cy="419101"/>
            <a:chOff x="3779520" y="754379"/>
            <a:chExt cx="1287780" cy="419101"/>
          </a:xfrm>
        </xdr:grpSpPr>
        <xdr:sp macro="" textlink="">
          <xdr:nvSpPr>
            <xdr:cNvPr id="68" name="TextBox 67">
              <a:extLst>
                <a:ext uri="{FF2B5EF4-FFF2-40B4-BE49-F238E27FC236}">
                  <a16:creationId xmlns:a16="http://schemas.microsoft.com/office/drawing/2014/main" id="{00000000-0008-0000-0300-000044000000}"/>
                </a:ext>
              </a:extLst>
            </xdr:cNvPr>
            <xdr:cNvSpPr txBox="1"/>
          </xdr:nvSpPr>
          <xdr:spPr>
            <a:xfrm>
              <a:off x="3787140" y="75437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Revenue</a:t>
              </a:r>
            </a:p>
          </xdr:txBody>
        </xdr:sp>
        <xdr:sp macro="" textlink="">
          <xdr:nvSpPr>
            <xdr:cNvPr id="69" name="TextBox 68">
              <a:extLst>
                <a:ext uri="{FF2B5EF4-FFF2-40B4-BE49-F238E27FC236}">
                  <a16:creationId xmlns:a16="http://schemas.microsoft.com/office/drawing/2014/main" id="{00000000-0008-0000-0300-000045000000}"/>
                </a:ext>
              </a:extLst>
            </xdr:cNvPr>
            <xdr:cNvSpPr txBox="1"/>
          </xdr:nvSpPr>
          <xdr:spPr>
            <a:xfrm>
              <a:off x="3779520" y="89153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B0F0"/>
                  </a:solidFill>
                </a:rPr>
                <a:t>Generated</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endParaRPr lang="en-US" sz="1200" b="1">
                <a:solidFill>
                  <a:srgbClr val="00B0F0"/>
                </a:solidFill>
              </a:endParaRPr>
            </a:p>
          </xdr:txBody>
        </xdr:sp>
      </xdr:grpSp>
      <xdr:grpSp>
        <xdr:nvGrpSpPr>
          <xdr:cNvPr id="73" name="Group 72">
            <a:extLst>
              <a:ext uri="{FF2B5EF4-FFF2-40B4-BE49-F238E27FC236}">
                <a16:creationId xmlns:a16="http://schemas.microsoft.com/office/drawing/2014/main" id="{00000000-0008-0000-0300-000049000000}"/>
              </a:ext>
            </a:extLst>
          </xdr:cNvPr>
          <xdr:cNvGrpSpPr/>
        </xdr:nvGrpSpPr>
        <xdr:grpSpPr>
          <a:xfrm>
            <a:off x="3733800" y="2306320"/>
            <a:ext cx="1295400" cy="419101"/>
            <a:chOff x="3733800" y="2293619"/>
            <a:chExt cx="1295400" cy="419101"/>
          </a:xfrm>
        </xdr:grpSpPr>
        <xdr:sp macro="" textlink="">
          <xdr:nvSpPr>
            <xdr:cNvPr id="70" name="TextBox 69">
              <a:extLst>
                <a:ext uri="{FF2B5EF4-FFF2-40B4-BE49-F238E27FC236}">
                  <a16:creationId xmlns:a16="http://schemas.microsoft.com/office/drawing/2014/main" id="{00000000-0008-0000-0300-000046000000}"/>
                </a:ext>
              </a:extLst>
            </xdr:cNvPr>
            <xdr:cNvSpPr txBox="1"/>
          </xdr:nvSpPr>
          <xdr:spPr>
            <a:xfrm>
              <a:off x="3733800" y="229361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Revenue</a:t>
              </a:r>
            </a:p>
          </xdr:txBody>
        </xdr:sp>
        <xdr:sp macro="" textlink="">
          <xdr:nvSpPr>
            <xdr:cNvPr id="71" name="TextBox 70">
              <a:extLst>
                <a:ext uri="{FF2B5EF4-FFF2-40B4-BE49-F238E27FC236}">
                  <a16:creationId xmlns:a16="http://schemas.microsoft.com/office/drawing/2014/main" id="{00000000-0008-0000-0300-000047000000}"/>
                </a:ext>
              </a:extLst>
            </xdr:cNvPr>
            <xdr:cNvSpPr txBox="1"/>
          </xdr:nvSpPr>
          <xdr:spPr>
            <a:xfrm>
              <a:off x="3749040" y="243077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6">
                      <a:lumMod val="75000"/>
                    </a:schemeClr>
                  </a:solidFill>
                </a:rPr>
                <a:t>Generated</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r>
                <a:rPr lang="en-US" sz="1100" b="0" i="0" u="none" strike="noStrike">
                  <a:solidFill>
                    <a:schemeClr val="accent6">
                      <a:lumMod val="75000"/>
                    </a:schemeClr>
                  </a:solidFill>
                  <a:effectLst/>
                  <a:latin typeface="+mn-lt"/>
                  <a:ea typeface="+mn-ea"/>
                  <a:cs typeface="+mn-cs"/>
                </a:rPr>
                <a:t> </a:t>
              </a:r>
              <a:r>
                <a:rPr lang="en-US" sz="1200">
                  <a:solidFill>
                    <a:schemeClr val="accent6">
                      <a:lumMod val="75000"/>
                    </a:schemeClr>
                  </a:solidFill>
                </a:rPr>
                <a:t> </a:t>
              </a:r>
              <a:endParaRPr lang="en-US" sz="1200" b="1">
                <a:solidFill>
                  <a:schemeClr val="accent6">
                    <a:lumMod val="75000"/>
                  </a:schemeClr>
                </a:solidFill>
              </a:endParaRPr>
            </a:p>
          </xdr:txBody>
        </xdr:sp>
      </xdr:grpSp>
      <xdr:grpSp>
        <xdr:nvGrpSpPr>
          <xdr:cNvPr id="87" name="Group 86">
            <a:extLst>
              <a:ext uri="{FF2B5EF4-FFF2-40B4-BE49-F238E27FC236}">
                <a16:creationId xmlns:a16="http://schemas.microsoft.com/office/drawing/2014/main" id="{00000000-0008-0000-0300-000057000000}"/>
              </a:ext>
            </a:extLst>
          </xdr:cNvPr>
          <xdr:cNvGrpSpPr/>
        </xdr:nvGrpSpPr>
        <xdr:grpSpPr>
          <a:xfrm>
            <a:off x="5448300" y="1226819"/>
            <a:ext cx="1503680" cy="655321"/>
            <a:chOff x="5448300" y="1097279"/>
            <a:chExt cx="1503680" cy="655321"/>
          </a:xfrm>
        </xdr:grpSpPr>
        <xdr:grpSp>
          <xdr:nvGrpSpPr>
            <xdr:cNvPr id="75" name="Group 74">
              <a:extLst>
                <a:ext uri="{FF2B5EF4-FFF2-40B4-BE49-F238E27FC236}">
                  <a16:creationId xmlns:a16="http://schemas.microsoft.com/office/drawing/2014/main" id="{00000000-0008-0000-0300-00004B000000}"/>
                </a:ext>
              </a:extLst>
            </xdr:cNvPr>
            <xdr:cNvGrpSpPr/>
          </xdr:nvGrpSpPr>
          <xdr:grpSpPr>
            <a:xfrm>
              <a:off x="5664200" y="1097279"/>
              <a:ext cx="1287780" cy="419101"/>
              <a:chOff x="3779520" y="754379"/>
              <a:chExt cx="1287780" cy="419101"/>
            </a:xfrm>
          </xdr:grpSpPr>
          <xdr:sp macro="" textlink="">
            <xdr:nvSpPr>
              <xdr:cNvPr id="76" name="TextBox 75">
                <a:extLst>
                  <a:ext uri="{FF2B5EF4-FFF2-40B4-BE49-F238E27FC236}">
                    <a16:creationId xmlns:a16="http://schemas.microsoft.com/office/drawing/2014/main" id="{00000000-0008-0000-0300-00004C000000}"/>
                  </a:ext>
                </a:extLst>
              </xdr:cNvPr>
              <xdr:cNvSpPr txBox="1"/>
            </xdr:nvSpPr>
            <xdr:spPr>
              <a:xfrm>
                <a:off x="3787140" y="75437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Revenue by</a:t>
                </a:r>
              </a:p>
            </xdr:txBody>
          </xdr:sp>
          <xdr:sp macro="" textlink="">
            <xdr:nvSpPr>
              <xdr:cNvPr id="77" name="TextBox 76">
                <a:extLst>
                  <a:ext uri="{FF2B5EF4-FFF2-40B4-BE49-F238E27FC236}">
                    <a16:creationId xmlns:a16="http://schemas.microsoft.com/office/drawing/2014/main" id="{00000000-0008-0000-0300-00004D000000}"/>
                  </a:ext>
                </a:extLst>
              </xdr:cNvPr>
              <xdr:cNvSpPr txBox="1"/>
            </xdr:nvSpPr>
            <xdr:spPr>
              <a:xfrm>
                <a:off x="3779520" y="89153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rgbClr val="00B0F0"/>
                    </a:solidFill>
                  </a:rPr>
                  <a:t>WeekEnds</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r>
                  <a:rPr lang="en-US" sz="1100" b="0" i="0" u="none" strike="noStrike">
                    <a:solidFill>
                      <a:srgbClr val="00B0F0"/>
                    </a:solidFill>
                    <a:effectLst/>
                    <a:latin typeface="+mn-lt"/>
                    <a:ea typeface="+mn-ea"/>
                    <a:cs typeface="+mn-cs"/>
                  </a:rPr>
                  <a:t> </a:t>
                </a:r>
                <a:r>
                  <a:rPr lang="en-US" sz="1200">
                    <a:solidFill>
                      <a:srgbClr val="00B0F0"/>
                    </a:solidFill>
                  </a:rPr>
                  <a:t> </a:t>
                </a:r>
                <a:endParaRPr lang="en-US" sz="1200" b="1">
                  <a:solidFill>
                    <a:srgbClr val="00B0F0"/>
                  </a:solidFill>
                </a:endParaRPr>
              </a:p>
            </xdr:txBody>
          </xdr:sp>
        </xdr:grpSp>
        <xdr:sp macro="" textlink="'Wafle Chart'!E7">
          <xdr:nvSpPr>
            <xdr:cNvPr id="81" name="TextBox 80">
              <a:extLst>
                <a:ext uri="{FF2B5EF4-FFF2-40B4-BE49-F238E27FC236}">
                  <a16:creationId xmlns:a16="http://schemas.microsoft.com/office/drawing/2014/main" id="{00000000-0008-0000-0300-000051000000}"/>
                </a:ext>
              </a:extLst>
            </xdr:cNvPr>
            <xdr:cNvSpPr txBox="1"/>
          </xdr:nvSpPr>
          <xdr:spPr>
            <a:xfrm>
              <a:off x="5448300" y="147065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905424F-1BF5-4873-B5A1-3C6227A3670B}" type="TxLink">
                <a:rPr lang="en-US" sz="1200" b="1">
                  <a:solidFill>
                    <a:srgbClr val="00B0F0"/>
                  </a:solidFill>
                  <a:latin typeface="+mn-lt"/>
                  <a:ea typeface="+mn-ea"/>
                  <a:cs typeface="+mn-cs"/>
                </a:rPr>
                <a:pPr marL="0" indent="0" algn="ctr"/>
                <a:t>29%</a:t>
              </a:fld>
              <a:endParaRPr lang="en-US" sz="1200" b="1">
                <a:solidFill>
                  <a:srgbClr val="00B0F0"/>
                </a:solidFill>
                <a:latin typeface="+mn-lt"/>
                <a:ea typeface="+mn-ea"/>
                <a:cs typeface="+mn-cs"/>
              </a:endParaRPr>
            </a:p>
          </xdr:txBody>
        </xdr:sp>
      </xdr:grpSp>
      <xdr:grpSp>
        <xdr:nvGrpSpPr>
          <xdr:cNvPr id="92" name="Group 91">
            <a:extLst>
              <a:ext uri="{FF2B5EF4-FFF2-40B4-BE49-F238E27FC236}">
                <a16:creationId xmlns:a16="http://schemas.microsoft.com/office/drawing/2014/main" id="{00000000-0008-0000-0300-00005C000000}"/>
              </a:ext>
            </a:extLst>
          </xdr:cNvPr>
          <xdr:cNvGrpSpPr/>
        </xdr:nvGrpSpPr>
        <xdr:grpSpPr>
          <a:xfrm>
            <a:off x="4191000" y="883919"/>
            <a:ext cx="2760980" cy="2567941"/>
            <a:chOff x="4191000" y="784859"/>
            <a:chExt cx="2760980" cy="2567941"/>
          </a:xfrm>
        </xdr:grpSpPr>
        <xdr:grpSp>
          <xdr:nvGrpSpPr>
            <xdr:cNvPr id="78" name="Group 77">
              <a:extLst>
                <a:ext uri="{FF2B5EF4-FFF2-40B4-BE49-F238E27FC236}">
                  <a16:creationId xmlns:a16="http://schemas.microsoft.com/office/drawing/2014/main" id="{00000000-0008-0000-0300-00004E000000}"/>
                </a:ext>
              </a:extLst>
            </xdr:cNvPr>
            <xdr:cNvGrpSpPr/>
          </xdr:nvGrpSpPr>
          <xdr:grpSpPr>
            <a:xfrm>
              <a:off x="5664200" y="2674619"/>
              <a:ext cx="1287780" cy="419101"/>
              <a:chOff x="3779520" y="754379"/>
              <a:chExt cx="1287780" cy="419101"/>
            </a:xfrm>
          </xdr:grpSpPr>
          <xdr:sp macro="" textlink="">
            <xdr:nvSpPr>
              <xdr:cNvPr id="79" name="TextBox 78">
                <a:extLst>
                  <a:ext uri="{FF2B5EF4-FFF2-40B4-BE49-F238E27FC236}">
                    <a16:creationId xmlns:a16="http://schemas.microsoft.com/office/drawing/2014/main" id="{00000000-0008-0000-0300-00004F000000}"/>
                  </a:ext>
                </a:extLst>
              </xdr:cNvPr>
              <xdr:cNvSpPr txBox="1"/>
            </xdr:nvSpPr>
            <xdr:spPr>
              <a:xfrm>
                <a:off x="3787140" y="75437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tx1"/>
                    </a:solidFill>
                  </a:rPr>
                  <a:t>Revenue by</a:t>
                </a:r>
              </a:p>
            </xdr:txBody>
          </xdr:sp>
          <xdr:sp macro="" textlink="">
            <xdr:nvSpPr>
              <xdr:cNvPr id="80" name="TextBox 79">
                <a:extLst>
                  <a:ext uri="{FF2B5EF4-FFF2-40B4-BE49-F238E27FC236}">
                    <a16:creationId xmlns:a16="http://schemas.microsoft.com/office/drawing/2014/main" id="{00000000-0008-0000-0300-000050000000}"/>
                  </a:ext>
                </a:extLst>
              </xdr:cNvPr>
              <xdr:cNvSpPr txBox="1"/>
            </xdr:nvSpPr>
            <xdr:spPr>
              <a:xfrm>
                <a:off x="3779520" y="89153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a:solidFill>
                      <a:schemeClr val="accent6">
                        <a:lumMod val="75000"/>
                      </a:schemeClr>
                    </a:solidFill>
                    <a:latin typeface="+mn-lt"/>
                    <a:ea typeface="+mn-ea"/>
                    <a:cs typeface="+mn-cs"/>
                  </a:rPr>
                  <a:t>WeekDays                                                                                                                                                                                                    </a:t>
                </a:r>
              </a:p>
            </xdr:txBody>
          </xdr:sp>
        </xdr:grpSp>
        <xdr:sp macro="" textlink="'Wafle Chart'!E6">
          <xdr:nvSpPr>
            <xdr:cNvPr id="82" name="TextBox 81">
              <a:extLst>
                <a:ext uri="{FF2B5EF4-FFF2-40B4-BE49-F238E27FC236}">
                  <a16:creationId xmlns:a16="http://schemas.microsoft.com/office/drawing/2014/main" id="{00000000-0008-0000-0300-000052000000}"/>
                </a:ext>
              </a:extLst>
            </xdr:cNvPr>
            <xdr:cNvSpPr txBox="1"/>
          </xdr:nvSpPr>
          <xdr:spPr>
            <a:xfrm>
              <a:off x="5448300" y="307085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9363679-FA38-4FE2-BEDE-6BE4AB34A746}" type="TxLink">
                <a:rPr lang="en-US" sz="1200" b="1">
                  <a:solidFill>
                    <a:schemeClr val="accent6">
                      <a:lumMod val="75000"/>
                    </a:schemeClr>
                  </a:solidFill>
                  <a:latin typeface="+mn-lt"/>
                  <a:ea typeface="+mn-ea"/>
                  <a:cs typeface="+mn-cs"/>
                </a:rPr>
                <a:pPr marL="0" indent="0" algn="ctr"/>
                <a:t>71%</a:t>
              </a:fld>
              <a:endParaRPr lang="en-US" sz="1200" b="1">
                <a:solidFill>
                  <a:schemeClr val="accent6">
                    <a:lumMod val="75000"/>
                  </a:schemeClr>
                </a:solidFill>
                <a:latin typeface="+mn-lt"/>
                <a:ea typeface="+mn-ea"/>
                <a:cs typeface="+mn-cs"/>
              </a:endParaRPr>
            </a:p>
          </xdr:txBody>
        </xdr:sp>
        <xdr:sp macro="" textlink="'Wafle Chart'!D6">
          <xdr:nvSpPr>
            <xdr:cNvPr id="99" name="TextBox 98">
              <a:extLst>
                <a:ext uri="{FF2B5EF4-FFF2-40B4-BE49-F238E27FC236}">
                  <a16:creationId xmlns:a16="http://schemas.microsoft.com/office/drawing/2014/main" id="{00000000-0008-0000-0300-000063000000}"/>
                </a:ext>
              </a:extLst>
            </xdr:cNvPr>
            <xdr:cNvSpPr txBox="1"/>
          </xdr:nvSpPr>
          <xdr:spPr>
            <a:xfrm>
              <a:off x="4191000" y="233933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47EC605-E11C-4196-85DA-67EBA795B0E4}" type="TxLink">
                <a:rPr lang="en-US" sz="1200" b="1" i="0" u="none" strike="noStrike">
                  <a:solidFill>
                    <a:srgbClr val="000000"/>
                  </a:solidFill>
                  <a:latin typeface="Calibri"/>
                  <a:ea typeface="+mn-ea"/>
                  <a:cs typeface="Calibri"/>
                </a:rPr>
                <a:pPr marL="0" indent="0" algn="ctr"/>
                <a:t>$3.9M</a:t>
              </a:fld>
              <a:endParaRPr lang="en-US" sz="1400" b="1">
                <a:solidFill>
                  <a:schemeClr val="accent6">
                    <a:lumMod val="75000"/>
                  </a:schemeClr>
                </a:solidFill>
                <a:latin typeface="+mn-lt"/>
                <a:ea typeface="+mn-ea"/>
                <a:cs typeface="+mn-cs"/>
              </a:endParaRPr>
            </a:p>
          </xdr:txBody>
        </xdr:sp>
        <xdr:sp macro="" textlink="'Wafle Chart'!D7">
          <xdr:nvSpPr>
            <xdr:cNvPr id="100" name="TextBox 99">
              <a:extLst>
                <a:ext uri="{FF2B5EF4-FFF2-40B4-BE49-F238E27FC236}">
                  <a16:creationId xmlns:a16="http://schemas.microsoft.com/office/drawing/2014/main" id="{00000000-0008-0000-0300-000064000000}"/>
                </a:ext>
              </a:extLst>
            </xdr:cNvPr>
            <xdr:cNvSpPr txBox="1"/>
          </xdr:nvSpPr>
          <xdr:spPr>
            <a:xfrm>
              <a:off x="4221480" y="784859"/>
              <a:ext cx="128016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8C34634-F6B8-4C7F-9807-6E569F7CDB0C}" type="TxLink">
                <a:rPr lang="en-US" sz="1200" b="1" i="0" u="none" strike="noStrike">
                  <a:solidFill>
                    <a:srgbClr val="000000"/>
                  </a:solidFill>
                  <a:latin typeface="Calibri"/>
                  <a:ea typeface="+mn-ea"/>
                  <a:cs typeface="Calibri"/>
                </a:rPr>
                <a:pPr marL="0" indent="0" algn="ctr"/>
                <a:t>$1.6M</a:t>
              </a:fld>
              <a:endParaRPr lang="en-US" sz="1400" b="1">
                <a:solidFill>
                  <a:schemeClr val="accent6">
                    <a:lumMod val="75000"/>
                  </a:schemeClr>
                </a:solidFill>
                <a:latin typeface="+mn-lt"/>
                <a:ea typeface="+mn-ea"/>
                <a:cs typeface="+mn-cs"/>
              </a:endParaRPr>
            </a:p>
          </xdr:txBody>
        </xdr:sp>
      </xdr:grpSp>
      <mc:AlternateContent xmlns:mc="http://schemas.openxmlformats.org/markup-compatibility/2006" xmlns:a14="http://schemas.microsoft.com/office/drawing/2010/main">
        <mc:Choice Requires="a14">
          <xdr:pic>
            <xdr:nvPicPr>
              <xdr:cNvPr id="95" name="Picture 94">
                <a:extLst>
                  <a:ext uri="{FF2B5EF4-FFF2-40B4-BE49-F238E27FC236}">
                    <a16:creationId xmlns:a16="http://schemas.microsoft.com/office/drawing/2014/main" id="{00000000-0008-0000-0300-00005F000000}"/>
                  </a:ext>
                </a:extLst>
              </xdr:cNvPr>
              <xdr:cNvPicPr>
                <a:picLocks noChangeAspect="1" noChangeArrowheads="1"/>
                <a:extLst>
                  <a:ext uri="{84589F7E-364E-4C9E-8A38-B11213B215E9}">
                    <a14:cameraTool cellRange="'Wafle Chart'!$G$14:$P$23" spid="_x0000_s3283"/>
                  </a:ext>
                </a:extLst>
              </xdr:cNvPicPr>
            </xdr:nvPicPr>
            <xdr:blipFill>
              <a:blip xmlns:r="http://schemas.openxmlformats.org/officeDocument/2006/relationships" r:embed="rId4"/>
              <a:srcRect/>
              <a:stretch>
                <a:fillRect/>
              </a:stretch>
            </xdr:blipFill>
            <xdr:spPr bwMode="auto">
              <a:xfrm>
                <a:off x="3787140" y="1112520"/>
                <a:ext cx="1813560" cy="1143000"/>
              </a:xfrm>
              <a:prstGeom prst="rect">
                <a:avLst/>
              </a:prstGeom>
              <a:noFill/>
              <a:extLst>
                <a:ext uri="{909E8E84-426E-40DD-AFC4-6F175D3DCCD1}">
                  <a14:hiddenFill>
                    <a:solidFill>
                      <a:srgbClr val="FFFFFF"/>
                    </a:solidFill>
                  </a14:hiddenFill>
                </a:ext>
              </a:extLst>
            </xdr:spPr>
          </xdr:pic>
        </mc:Choice>
        <mc:Fallback xmlns=""/>
      </mc:AlternateContent>
      <mc:AlternateContent xmlns:mc="http://schemas.openxmlformats.org/markup-compatibility/2006" xmlns:a14="http://schemas.microsoft.com/office/drawing/2010/main">
        <mc:Choice Requires="a14">
          <xdr:pic>
            <xdr:nvPicPr>
              <xdr:cNvPr id="97" name="Picture 96">
                <a:extLst>
                  <a:ext uri="{FF2B5EF4-FFF2-40B4-BE49-F238E27FC236}">
                    <a16:creationId xmlns:a16="http://schemas.microsoft.com/office/drawing/2014/main" id="{00000000-0008-0000-0300-000061000000}"/>
                  </a:ext>
                </a:extLst>
              </xdr:cNvPr>
              <xdr:cNvPicPr>
                <a:picLocks noChangeAspect="1" noChangeArrowheads="1"/>
                <a:extLst>
                  <a:ext uri="{84589F7E-364E-4C9E-8A38-B11213B215E9}">
                    <a14:cameraTool cellRange="'Wafle Chart'!$G$32:$P$41" spid="_x0000_s3284"/>
                  </a:ext>
                </a:extLst>
              </xdr:cNvPicPr>
            </xdr:nvPicPr>
            <xdr:blipFill>
              <a:blip xmlns:r="http://schemas.openxmlformats.org/officeDocument/2006/relationships" r:embed="rId5"/>
              <a:srcRect/>
              <a:stretch>
                <a:fillRect/>
              </a:stretch>
            </xdr:blipFill>
            <xdr:spPr bwMode="auto">
              <a:xfrm>
                <a:off x="3787140" y="2674620"/>
                <a:ext cx="1813560" cy="114300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0</xdr:col>
      <xdr:colOff>266700</xdr:colOff>
      <xdr:row>17</xdr:row>
      <xdr:rowOff>45720</xdr:rowOff>
    </xdr:from>
    <xdr:to>
      <xdr:col>5</xdr:col>
      <xdr:colOff>441960</xdr:colOff>
      <xdr:row>33</xdr:row>
      <xdr:rowOff>83820</xdr:rowOff>
    </xdr:to>
    <xdr:grpSp>
      <xdr:nvGrpSpPr>
        <xdr:cNvPr id="16" name="Group 15">
          <a:extLst>
            <a:ext uri="{FF2B5EF4-FFF2-40B4-BE49-F238E27FC236}">
              <a16:creationId xmlns:a16="http://schemas.microsoft.com/office/drawing/2014/main" id="{00000000-0008-0000-0300-000010000000}"/>
            </a:ext>
          </a:extLst>
        </xdr:cNvPr>
        <xdr:cNvGrpSpPr/>
      </xdr:nvGrpSpPr>
      <xdr:grpSpPr>
        <a:xfrm>
          <a:off x="266700" y="777240"/>
          <a:ext cx="3223260" cy="2964180"/>
          <a:chOff x="266700" y="777240"/>
          <a:chExt cx="3223260" cy="3139440"/>
        </a:xfrm>
      </xdr:grpSpPr>
      <xdr:sp macro="" textlink="">
        <xdr:nvSpPr>
          <xdr:cNvPr id="64" name="Rectangle: Diagonal Corners Rounded 63">
            <a:extLst>
              <a:ext uri="{FF2B5EF4-FFF2-40B4-BE49-F238E27FC236}">
                <a16:creationId xmlns:a16="http://schemas.microsoft.com/office/drawing/2014/main" id="{00000000-0008-0000-0300-000040000000}"/>
              </a:ext>
            </a:extLst>
          </xdr:cNvPr>
          <xdr:cNvSpPr/>
        </xdr:nvSpPr>
        <xdr:spPr>
          <a:xfrm>
            <a:off x="266700" y="777240"/>
            <a:ext cx="3223260" cy="3139440"/>
          </a:xfrm>
          <a:prstGeom prst="round2DiagRect">
            <a:avLst>
              <a:gd name="adj1" fmla="val 6416"/>
              <a:gd name="adj2" fmla="val 4938"/>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45" name="Chart 44">
            <a:extLst>
              <a:ext uri="{FF2B5EF4-FFF2-40B4-BE49-F238E27FC236}">
                <a16:creationId xmlns:a16="http://schemas.microsoft.com/office/drawing/2014/main" id="{00000000-0008-0000-0300-00002D000000}"/>
              </a:ext>
            </a:extLst>
          </xdr:cNvPr>
          <xdr:cNvGraphicFramePr>
            <a:graphicFrameLocks/>
          </xdr:cNvGraphicFramePr>
        </xdr:nvGraphicFramePr>
        <xdr:xfrm>
          <a:off x="304800" y="1539240"/>
          <a:ext cx="3116580" cy="17907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46" name="TextBox 45">
            <a:extLst>
              <a:ext uri="{FF2B5EF4-FFF2-40B4-BE49-F238E27FC236}">
                <a16:creationId xmlns:a16="http://schemas.microsoft.com/office/drawing/2014/main" id="{00000000-0008-0000-0300-00002E000000}"/>
              </a:ext>
            </a:extLst>
          </xdr:cNvPr>
          <xdr:cNvSpPr txBox="1"/>
        </xdr:nvSpPr>
        <xdr:spPr>
          <a:xfrm>
            <a:off x="304800" y="784859"/>
            <a:ext cx="3040380" cy="510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Revenue b</a:t>
            </a:r>
            <a:r>
              <a:rPr lang="en-US" sz="1200" b="1" baseline="0">
                <a:solidFill>
                  <a:schemeClr val="accent1"/>
                </a:solidFill>
              </a:rPr>
              <a:t>y Quarter Vs </a:t>
            </a:r>
          </a:p>
          <a:p>
            <a:r>
              <a:rPr lang="en-US" sz="1200" b="1" baseline="0">
                <a:solidFill>
                  <a:schemeClr val="accent1"/>
                </a:solidFill>
              </a:rPr>
              <a:t>Percentage Change</a:t>
            </a:r>
          </a:p>
          <a:p>
            <a:endParaRPr lang="en-US" sz="1200" b="1">
              <a:solidFill>
                <a:schemeClr val="accent1"/>
              </a:solidFill>
            </a:endParaRPr>
          </a:p>
        </xdr:txBody>
      </xdr:sp>
      <xdr:sp macro="" textlink="PivotTable_02!G46">
        <xdr:nvSpPr>
          <xdr:cNvPr id="47" name="TextBox 46">
            <a:extLst>
              <a:ext uri="{FF2B5EF4-FFF2-40B4-BE49-F238E27FC236}">
                <a16:creationId xmlns:a16="http://schemas.microsoft.com/office/drawing/2014/main" id="{00000000-0008-0000-0300-00002F000000}"/>
              </a:ext>
            </a:extLst>
          </xdr:cNvPr>
          <xdr:cNvSpPr txBox="1"/>
        </xdr:nvSpPr>
        <xdr:spPr>
          <a:xfrm>
            <a:off x="304800" y="1219199"/>
            <a:ext cx="3040380" cy="480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B9A059-BE5B-41E7-B8AC-5187007A18B9}" type="TxLink">
              <a:rPr lang="en-US" sz="1200" b="1" i="0" u="none" strike="noStrike">
                <a:solidFill>
                  <a:srgbClr val="00B050"/>
                </a:solidFill>
                <a:latin typeface="Calibri"/>
                <a:cs typeface="Calibri"/>
              </a:rPr>
              <a:pPr algn="ctr"/>
              <a:t>The Line Indicates $1,361,702 Average Revenue</a:t>
            </a:fld>
            <a:endParaRPr lang="en-US" sz="1400" b="1">
              <a:solidFill>
                <a:srgbClr val="00B050"/>
              </a:solidFill>
            </a:endParaRPr>
          </a:p>
        </xdr:txBody>
      </xdr:sp>
      <xdr:sp macro="" textlink="">
        <xdr:nvSpPr>
          <xdr:cNvPr id="11" name="Oval 10">
            <a:extLst>
              <a:ext uri="{FF2B5EF4-FFF2-40B4-BE49-F238E27FC236}">
                <a16:creationId xmlns:a16="http://schemas.microsoft.com/office/drawing/2014/main" id="{00000000-0008-0000-0300-00000B000000}"/>
              </a:ext>
            </a:extLst>
          </xdr:cNvPr>
          <xdr:cNvSpPr/>
        </xdr:nvSpPr>
        <xdr:spPr>
          <a:xfrm>
            <a:off x="381000" y="3444240"/>
            <a:ext cx="129540" cy="12192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Oval 53">
            <a:extLst>
              <a:ext uri="{FF2B5EF4-FFF2-40B4-BE49-F238E27FC236}">
                <a16:creationId xmlns:a16="http://schemas.microsoft.com/office/drawing/2014/main" id="{00000000-0008-0000-0300-000036000000}"/>
              </a:ext>
            </a:extLst>
          </xdr:cNvPr>
          <xdr:cNvSpPr/>
        </xdr:nvSpPr>
        <xdr:spPr>
          <a:xfrm>
            <a:off x="373380" y="3726180"/>
            <a:ext cx="129540" cy="121920"/>
          </a:xfrm>
          <a:prstGeom prst="ellipse">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472440" y="3375659"/>
            <a:ext cx="13335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Above</a:t>
            </a:r>
            <a:r>
              <a:rPr lang="en-US" sz="1100" baseline="0"/>
              <a:t> the Average</a:t>
            </a:r>
            <a:endParaRPr lang="en-US" sz="1100"/>
          </a:p>
        </xdr:txBody>
      </xdr:sp>
      <xdr:sp macro="" textlink="">
        <xdr:nvSpPr>
          <xdr:cNvPr id="57" name="TextBox 56">
            <a:extLst>
              <a:ext uri="{FF2B5EF4-FFF2-40B4-BE49-F238E27FC236}">
                <a16:creationId xmlns:a16="http://schemas.microsoft.com/office/drawing/2014/main" id="{00000000-0008-0000-0300-000039000000}"/>
              </a:ext>
            </a:extLst>
          </xdr:cNvPr>
          <xdr:cNvSpPr txBox="1"/>
        </xdr:nvSpPr>
        <xdr:spPr>
          <a:xfrm>
            <a:off x="464820" y="3649979"/>
            <a:ext cx="1333500" cy="24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Below</a:t>
            </a:r>
            <a:r>
              <a:rPr lang="en-US" sz="1100" baseline="0"/>
              <a:t> the Average</a:t>
            </a:r>
            <a:endParaRPr lang="en-US" sz="1100"/>
          </a:p>
        </xdr:txBody>
      </xdr:sp>
      <xdr:cxnSp macro="">
        <xdr:nvCxnSpPr>
          <xdr:cNvPr id="14" name="Straight Connector 13">
            <a:extLst>
              <a:ext uri="{FF2B5EF4-FFF2-40B4-BE49-F238E27FC236}">
                <a16:creationId xmlns:a16="http://schemas.microsoft.com/office/drawing/2014/main" id="{00000000-0008-0000-0300-00000E000000}"/>
              </a:ext>
            </a:extLst>
          </xdr:cNvPr>
          <xdr:cNvCxnSpPr/>
        </xdr:nvCxnSpPr>
        <xdr:spPr>
          <a:xfrm>
            <a:off x="1965960" y="3674603"/>
            <a:ext cx="228600"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sp macro="" textlink="">
        <xdr:nvSpPr>
          <xdr:cNvPr id="58" name="TextBox 57">
            <a:extLst>
              <a:ext uri="{FF2B5EF4-FFF2-40B4-BE49-F238E27FC236}">
                <a16:creationId xmlns:a16="http://schemas.microsoft.com/office/drawing/2014/main" id="{00000000-0008-0000-0300-00003A000000}"/>
              </a:ext>
            </a:extLst>
          </xdr:cNvPr>
          <xdr:cNvSpPr txBox="1"/>
        </xdr:nvSpPr>
        <xdr:spPr>
          <a:xfrm>
            <a:off x="2148840" y="3520439"/>
            <a:ext cx="1333500" cy="24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Average Line</a:t>
            </a:r>
            <a:endParaRPr lang="en-US" sz="1100"/>
          </a:p>
        </xdr:txBody>
      </xdr:sp>
    </xdr:grpSp>
    <xdr:clientData/>
  </xdr:twoCellAnchor>
  <xdr:twoCellAnchor>
    <xdr:from>
      <xdr:col>0</xdr:col>
      <xdr:colOff>289560</xdr:colOff>
      <xdr:row>35</xdr:row>
      <xdr:rowOff>91440</xdr:rowOff>
    </xdr:from>
    <xdr:to>
      <xdr:col>11</xdr:col>
      <xdr:colOff>76200</xdr:colOff>
      <xdr:row>43</xdr:row>
      <xdr:rowOff>160020</xdr:rowOff>
    </xdr:to>
    <xdr:graphicFrame macro="">
      <xdr:nvGraphicFramePr>
        <xdr:cNvPr id="60" name="Chart 59">
          <a:extLst>
            <a:ext uri="{FF2B5EF4-FFF2-40B4-BE49-F238E27FC236}">
              <a16:creationId xmlns:a16="http://schemas.microsoft.com/office/drawing/2014/main" id="{00000000-0008-0000-0300-00003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274320</xdr:colOff>
      <xdr:row>34</xdr:row>
      <xdr:rowOff>7619</xdr:rowOff>
    </xdr:from>
    <xdr:to>
      <xdr:col>9</xdr:col>
      <xdr:colOff>594360</xdr:colOff>
      <xdr:row>35</xdr:row>
      <xdr:rowOff>106680</xdr:rowOff>
    </xdr:to>
    <xdr:sp macro="" textlink="">
      <xdr:nvSpPr>
        <xdr:cNvPr id="61" name="TextBox 60">
          <a:extLst>
            <a:ext uri="{FF2B5EF4-FFF2-40B4-BE49-F238E27FC236}">
              <a16:creationId xmlns:a16="http://schemas.microsoft.com/office/drawing/2014/main" id="{00000000-0008-0000-0300-00003D000000}"/>
            </a:ext>
          </a:extLst>
        </xdr:cNvPr>
        <xdr:cNvSpPr txBox="1"/>
      </xdr:nvSpPr>
      <xdr:spPr>
        <a:xfrm>
          <a:off x="274320" y="3848099"/>
          <a:ext cx="5806440" cy="2819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solidFill>
                <a:schemeClr val="accent1"/>
              </a:solidFill>
            </a:rPr>
            <a:t>Revenue b</a:t>
          </a:r>
          <a:r>
            <a:rPr lang="en-US" sz="1200" b="1" baseline="0">
              <a:solidFill>
                <a:schemeClr val="accent1"/>
              </a:solidFill>
            </a:rPr>
            <a:t>y WeekDays Vs Percentage Change</a:t>
          </a:r>
        </a:p>
      </xdr:txBody>
    </xdr:sp>
    <xdr:clientData/>
  </xdr:twoCellAnchor>
  <xdr:twoCellAnchor>
    <xdr:from>
      <xdr:col>4</xdr:col>
      <xdr:colOff>571500</xdr:colOff>
      <xdr:row>34</xdr:row>
      <xdr:rowOff>45719</xdr:rowOff>
    </xdr:from>
    <xdr:to>
      <xdr:col>12</xdr:col>
      <xdr:colOff>152400</xdr:colOff>
      <xdr:row>35</xdr:row>
      <xdr:rowOff>53340</xdr:rowOff>
    </xdr:to>
    <xdr:sp macro="" textlink="PivotTable_02!G46">
      <xdr:nvSpPr>
        <xdr:cNvPr id="63" name="TextBox 62">
          <a:extLst>
            <a:ext uri="{FF2B5EF4-FFF2-40B4-BE49-F238E27FC236}">
              <a16:creationId xmlns:a16="http://schemas.microsoft.com/office/drawing/2014/main" id="{00000000-0008-0000-0300-00003F000000}"/>
            </a:ext>
          </a:extLst>
        </xdr:cNvPr>
        <xdr:cNvSpPr txBox="1"/>
      </xdr:nvSpPr>
      <xdr:spPr>
        <a:xfrm>
          <a:off x="3009900" y="3886199"/>
          <a:ext cx="4457700" cy="190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4B9A059-BE5B-41E7-B8AC-5187007A18B9}" type="TxLink">
            <a:rPr lang="en-US" sz="1100" b="1" i="0" u="none" strike="noStrike">
              <a:solidFill>
                <a:srgbClr val="00B050"/>
              </a:solidFill>
              <a:latin typeface="Calibri"/>
              <a:cs typeface="Calibri"/>
            </a:rPr>
            <a:pPr algn="ctr"/>
            <a:t>The Line Indicates $1,361,702 Average Revenue</a:t>
          </a:fld>
          <a:endParaRPr lang="en-US" sz="1200" b="1">
            <a:solidFill>
              <a:srgbClr val="00B050"/>
            </a:solidFill>
          </a:endParaRPr>
        </a:p>
      </xdr:txBody>
    </xdr:sp>
    <xdr:clientData/>
  </xdr:twoCellAnchor>
  <xdr:twoCellAnchor>
    <xdr:from>
      <xdr:col>0</xdr:col>
      <xdr:colOff>464820</xdr:colOff>
      <xdr:row>44</xdr:row>
      <xdr:rowOff>106680</xdr:rowOff>
    </xdr:from>
    <xdr:to>
      <xdr:col>0</xdr:col>
      <xdr:colOff>594360</xdr:colOff>
      <xdr:row>45</xdr:row>
      <xdr:rowOff>45720</xdr:rowOff>
    </xdr:to>
    <xdr:sp macro="" textlink="">
      <xdr:nvSpPr>
        <xdr:cNvPr id="65" name="Oval 64">
          <a:extLst>
            <a:ext uri="{FF2B5EF4-FFF2-40B4-BE49-F238E27FC236}">
              <a16:creationId xmlns:a16="http://schemas.microsoft.com/office/drawing/2014/main" id="{00000000-0008-0000-0300-000041000000}"/>
            </a:ext>
          </a:extLst>
        </xdr:cNvPr>
        <xdr:cNvSpPr/>
      </xdr:nvSpPr>
      <xdr:spPr>
        <a:xfrm>
          <a:off x="464820" y="5775960"/>
          <a:ext cx="129540" cy="121920"/>
        </a:xfrm>
        <a:prstGeom prst="ellipse">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137160</xdr:colOff>
      <xdr:row>44</xdr:row>
      <xdr:rowOff>129540</xdr:rowOff>
    </xdr:from>
    <xdr:to>
      <xdr:col>3</xdr:col>
      <xdr:colOff>266700</xdr:colOff>
      <xdr:row>45</xdr:row>
      <xdr:rowOff>68580</xdr:rowOff>
    </xdr:to>
    <xdr:sp macro="" textlink="">
      <xdr:nvSpPr>
        <xdr:cNvPr id="66" name="Oval 65">
          <a:extLst>
            <a:ext uri="{FF2B5EF4-FFF2-40B4-BE49-F238E27FC236}">
              <a16:creationId xmlns:a16="http://schemas.microsoft.com/office/drawing/2014/main" id="{00000000-0008-0000-0300-000042000000}"/>
            </a:ext>
          </a:extLst>
        </xdr:cNvPr>
        <xdr:cNvSpPr/>
      </xdr:nvSpPr>
      <xdr:spPr>
        <a:xfrm>
          <a:off x="1965960" y="5798820"/>
          <a:ext cx="129540" cy="121920"/>
        </a:xfrm>
        <a:prstGeom prst="ellipse">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556260</xdr:colOff>
      <xdr:row>44</xdr:row>
      <xdr:rowOff>38099</xdr:rowOff>
    </xdr:from>
    <xdr:to>
      <xdr:col>3</xdr:col>
      <xdr:colOff>60960</xdr:colOff>
      <xdr:row>45</xdr:row>
      <xdr:rowOff>121920</xdr:rowOff>
    </xdr:to>
    <xdr:sp macro="" textlink="">
      <xdr:nvSpPr>
        <xdr:cNvPr id="67" name="TextBox 66">
          <a:extLst>
            <a:ext uri="{FF2B5EF4-FFF2-40B4-BE49-F238E27FC236}">
              <a16:creationId xmlns:a16="http://schemas.microsoft.com/office/drawing/2014/main" id="{00000000-0008-0000-0300-000043000000}"/>
            </a:ext>
          </a:extLst>
        </xdr:cNvPr>
        <xdr:cNvSpPr txBox="1"/>
      </xdr:nvSpPr>
      <xdr:spPr>
        <a:xfrm>
          <a:off x="556260" y="5707379"/>
          <a:ext cx="1333500" cy="266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Above</a:t>
          </a:r>
          <a:r>
            <a:rPr lang="en-US" sz="1100" baseline="0"/>
            <a:t> the Average</a:t>
          </a:r>
          <a:endParaRPr lang="en-US" sz="1100"/>
        </a:p>
      </xdr:txBody>
    </xdr:sp>
    <xdr:clientData/>
  </xdr:twoCellAnchor>
  <xdr:twoCellAnchor>
    <xdr:from>
      <xdr:col>3</xdr:col>
      <xdr:colOff>228600</xdr:colOff>
      <xdr:row>44</xdr:row>
      <xdr:rowOff>53339</xdr:rowOff>
    </xdr:from>
    <xdr:to>
      <xdr:col>5</xdr:col>
      <xdr:colOff>342900</xdr:colOff>
      <xdr:row>45</xdr:row>
      <xdr:rowOff>114300</xdr:rowOff>
    </xdr:to>
    <xdr:sp macro="" textlink="">
      <xdr:nvSpPr>
        <xdr:cNvPr id="72" name="TextBox 71">
          <a:extLst>
            <a:ext uri="{FF2B5EF4-FFF2-40B4-BE49-F238E27FC236}">
              <a16:creationId xmlns:a16="http://schemas.microsoft.com/office/drawing/2014/main" id="{00000000-0008-0000-0300-000048000000}"/>
            </a:ext>
          </a:extLst>
        </xdr:cNvPr>
        <xdr:cNvSpPr txBox="1"/>
      </xdr:nvSpPr>
      <xdr:spPr>
        <a:xfrm>
          <a:off x="2057400" y="5722619"/>
          <a:ext cx="1333500" cy="24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Below</a:t>
          </a:r>
          <a:r>
            <a:rPr lang="en-US" sz="1100" baseline="0"/>
            <a:t> the Average</a:t>
          </a:r>
          <a:endParaRPr lang="en-US" sz="1100"/>
        </a:p>
      </xdr:txBody>
    </xdr:sp>
    <xdr:clientData/>
  </xdr:twoCellAnchor>
  <xdr:twoCellAnchor>
    <xdr:from>
      <xdr:col>6</xdr:col>
      <xdr:colOff>327660</xdr:colOff>
      <xdr:row>44</xdr:row>
      <xdr:rowOff>45719</xdr:rowOff>
    </xdr:from>
    <xdr:to>
      <xdr:col>8</xdr:col>
      <xdr:colOff>441960</xdr:colOff>
      <xdr:row>45</xdr:row>
      <xdr:rowOff>106680</xdr:rowOff>
    </xdr:to>
    <xdr:sp macro="" textlink="">
      <xdr:nvSpPr>
        <xdr:cNvPr id="84" name="TextBox 83">
          <a:extLst>
            <a:ext uri="{FF2B5EF4-FFF2-40B4-BE49-F238E27FC236}">
              <a16:creationId xmlns:a16="http://schemas.microsoft.com/office/drawing/2014/main" id="{00000000-0008-0000-0300-000054000000}"/>
            </a:ext>
          </a:extLst>
        </xdr:cNvPr>
        <xdr:cNvSpPr txBox="1"/>
      </xdr:nvSpPr>
      <xdr:spPr>
        <a:xfrm>
          <a:off x="3985260" y="5714999"/>
          <a:ext cx="1333500" cy="2438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Average Line</a:t>
          </a:r>
          <a:endParaRPr lang="en-US" sz="1100"/>
        </a:p>
      </xdr:txBody>
    </xdr:sp>
    <xdr:clientData/>
  </xdr:twoCellAnchor>
  <xdr:twoCellAnchor>
    <xdr:from>
      <xdr:col>6</xdr:col>
      <xdr:colOff>160020</xdr:colOff>
      <xdr:row>45</xdr:row>
      <xdr:rowOff>7620</xdr:rowOff>
    </xdr:from>
    <xdr:to>
      <xdr:col>6</xdr:col>
      <xdr:colOff>388620</xdr:colOff>
      <xdr:row>45</xdr:row>
      <xdr:rowOff>7620</xdr:rowOff>
    </xdr:to>
    <xdr:cxnSp macro="">
      <xdr:nvCxnSpPr>
        <xdr:cNvPr id="85" name="Straight Connector 84">
          <a:extLst>
            <a:ext uri="{FF2B5EF4-FFF2-40B4-BE49-F238E27FC236}">
              <a16:creationId xmlns:a16="http://schemas.microsoft.com/office/drawing/2014/main" id="{00000000-0008-0000-0300-000055000000}"/>
            </a:ext>
          </a:extLst>
        </xdr:cNvPr>
        <xdr:cNvCxnSpPr/>
      </xdr:nvCxnSpPr>
      <xdr:spPr>
        <a:xfrm>
          <a:off x="3817620" y="5859780"/>
          <a:ext cx="228600" cy="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411480</xdr:colOff>
      <xdr:row>14</xdr:row>
      <xdr:rowOff>22860</xdr:rowOff>
    </xdr:from>
    <xdr:to>
      <xdr:col>7</xdr:col>
      <xdr:colOff>392561</xdr:colOff>
      <xdr:row>16</xdr:row>
      <xdr:rowOff>99060</xdr:rowOff>
    </xdr:to>
    <xdr:sp macro="" textlink="">
      <xdr:nvSpPr>
        <xdr:cNvPr id="89" name="TextBox 88">
          <a:extLst>
            <a:ext uri="{FF2B5EF4-FFF2-40B4-BE49-F238E27FC236}">
              <a16:creationId xmlns:a16="http://schemas.microsoft.com/office/drawing/2014/main" id="{CC723D81-F386-48D4-B3AE-4989EEA7AF3A}"/>
            </a:ext>
          </a:extLst>
        </xdr:cNvPr>
        <xdr:cNvSpPr txBox="1"/>
      </xdr:nvSpPr>
      <xdr:spPr>
        <a:xfrm>
          <a:off x="411480" y="205740"/>
          <a:ext cx="4248281"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gradFill flip="none" rotWithShape="1">
                <a:gsLst>
                  <a:gs pos="100000">
                    <a:schemeClr val="accent1">
                      <a:lumMod val="80000"/>
                      <a:lumOff val="20000"/>
                    </a:schemeClr>
                  </a:gs>
                  <a:gs pos="100000">
                    <a:schemeClr val="accent1">
                      <a:lumMod val="95000"/>
                      <a:lumOff val="5000"/>
                    </a:schemeClr>
                  </a:gs>
                  <a:gs pos="0">
                    <a:schemeClr val="accent1">
                      <a:lumMod val="73000"/>
                    </a:schemeClr>
                  </a:gs>
                </a:gsLst>
                <a:path path="circle">
                  <a:fillToRect r="100000" b="100000"/>
                </a:path>
                <a:tileRect l="-100000" t="-100000"/>
              </a:gradFill>
            </a:rPr>
            <a:t>Kix Business Dashboard</a:t>
          </a:r>
        </a:p>
      </xdr:txBody>
    </xdr:sp>
    <xdr:clientData/>
  </xdr:twoCellAnchor>
  <xdr:twoCellAnchor>
    <xdr:from>
      <xdr:col>6</xdr:col>
      <xdr:colOff>114301</xdr:colOff>
      <xdr:row>14</xdr:row>
      <xdr:rowOff>91440</xdr:rowOff>
    </xdr:from>
    <xdr:to>
      <xdr:col>7</xdr:col>
      <xdr:colOff>563881</xdr:colOff>
      <xdr:row>16</xdr:row>
      <xdr:rowOff>22860</xdr:rowOff>
    </xdr:to>
    <xdr:sp macro="" textlink="">
      <xdr:nvSpPr>
        <xdr:cNvPr id="90" name="Rectangle: Diagonal Corners Rounded 89">
          <a:hlinkClick xmlns:r="http://schemas.openxmlformats.org/officeDocument/2006/relationships" r:id="rId8"/>
          <a:extLst>
            <a:ext uri="{FF2B5EF4-FFF2-40B4-BE49-F238E27FC236}">
              <a16:creationId xmlns:a16="http://schemas.microsoft.com/office/drawing/2014/main" id="{5F9475C2-7B6D-4373-AB43-F6A5B6B4BC81}"/>
            </a:ext>
          </a:extLst>
        </xdr:cNvPr>
        <xdr:cNvSpPr/>
      </xdr:nvSpPr>
      <xdr:spPr>
        <a:xfrm>
          <a:off x="3771901" y="274320"/>
          <a:ext cx="1059180" cy="297180"/>
        </a:xfrm>
        <a:prstGeom prst="round2Diag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glow rad="63500">
            <a:srgbClr val="00B0F0">
              <a:alpha val="30000"/>
            </a:srgbClr>
          </a:glow>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rgbClr val="002060"/>
              </a:solidFill>
              <a:latin typeface="+mn-lt"/>
              <a:ea typeface="+mn-ea"/>
              <a:cs typeface="+mn-cs"/>
            </a:rPr>
            <a:t>Time Frame </a:t>
          </a:r>
        </a:p>
      </xdr:txBody>
    </xdr:sp>
    <xdr:clientData/>
  </xdr:twoCellAnchor>
  <xdr:twoCellAnchor>
    <xdr:from>
      <xdr:col>8</xdr:col>
      <xdr:colOff>323851</xdr:colOff>
      <xdr:row>14</xdr:row>
      <xdr:rowOff>91440</xdr:rowOff>
    </xdr:from>
    <xdr:to>
      <xdr:col>10</xdr:col>
      <xdr:colOff>163831</xdr:colOff>
      <xdr:row>16</xdr:row>
      <xdr:rowOff>22860</xdr:rowOff>
    </xdr:to>
    <xdr:sp macro="" textlink="">
      <xdr:nvSpPr>
        <xdr:cNvPr id="91" name="Rectangle: Diagonal Corners Rounded 90">
          <a:hlinkClick xmlns:r="http://schemas.openxmlformats.org/officeDocument/2006/relationships" r:id="rId9"/>
          <a:extLst>
            <a:ext uri="{FF2B5EF4-FFF2-40B4-BE49-F238E27FC236}">
              <a16:creationId xmlns:a16="http://schemas.microsoft.com/office/drawing/2014/main" id="{CD3CDE3D-8325-4DBB-8CD5-E36DB6A49741}"/>
            </a:ext>
          </a:extLst>
        </xdr:cNvPr>
        <xdr:cNvSpPr/>
      </xdr:nvSpPr>
      <xdr:spPr>
        <a:xfrm>
          <a:off x="5200651" y="27432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2060"/>
              </a:solidFill>
            </a:rPr>
            <a:t>Store</a:t>
          </a:r>
        </a:p>
      </xdr:txBody>
    </xdr:sp>
    <xdr:clientData/>
  </xdr:twoCellAnchor>
  <xdr:twoCellAnchor>
    <xdr:from>
      <xdr:col>10</xdr:col>
      <xdr:colOff>533401</xdr:colOff>
      <xdr:row>14</xdr:row>
      <xdr:rowOff>91440</xdr:rowOff>
    </xdr:from>
    <xdr:to>
      <xdr:col>12</xdr:col>
      <xdr:colOff>373381</xdr:colOff>
      <xdr:row>16</xdr:row>
      <xdr:rowOff>22860</xdr:rowOff>
    </xdr:to>
    <xdr:sp macro="" textlink="">
      <xdr:nvSpPr>
        <xdr:cNvPr id="94" name="Rectangle: Diagonal Corners Rounded 93">
          <a:hlinkClick xmlns:r="http://schemas.openxmlformats.org/officeDocument/2006/relationships" r:id="rId10"/>
          <a:extLst>
            <a:ext uri="{FF2B5EF4-FFF2-40B4-BE49-F238E27FC236}">
              <a16:creationId xmlns:a16="http://schemas.microsoft.com/office/drawing/2014/main" id="{4C9F458D-98CA-4A5C-AD1B-B748A898CF72}"/>
            </a:ext>
          </a:extLst>
        </xdr:cNvPr>
        <xdr:cNvSpPr/>
      </xdr:nvSpPr>
      <xdr:spPr>
        <a:xfrm>
          <a:off x="6629401" y="27432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rgbClr val="002060"/>
              </a:solidFill>
              <a:latin typeface="+mn-lt"/>
              <a:ea typeface="+mn-ea"/>
              <a:cs typeface="+mn-cs"/>
            </a:rPr>
            <a:t>Profit View</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18</xdr:col>
      <xdr:colOff>358140</xdr:colOff>
      <xdr:row>0</xdr:row>
      <xdr:rowOff>7620</xdr:rowOff>
    </xdr:from>
    <xdr:to>
      <xdr:col>25</xdr:col>
      <xdr:colOff>608076</xdr:colOff>
      <xdr:row>54</xdr:row>
      <xdr:rowOff>53340</xdr:rowOff>
    </xdr:to>
    <xdr:sp macro="" textlink="">
      <xdr:nvSpPr>
        <xdr:cNvPr id="37" name="Moon 36">
          <a:extLst>
            <a:ext uri="{FF2B5EF4-FFF2-40B4-BE49-F238E27FC236}">
              <a16:creationId xmlns:a16="http://schemas.microsoft.com/office/drawing/2014/main" id="{00000000-0008-0000-0600-000025000000}"/>
            </a:ext>
          </a:extLst>
        </xdr:cNvPr>
        <xdr:cNvSpPr/>
      </xdr:nvSpPr>
      <xdr:spPr>
        <a:xfrm flipH="1">
          <a:off x="11330940" y="7620"/>
          <a:ext cx="4517136" cy="7543800"/>
        </a:xfrm>
        <a:prstGeom prst="moon">
          <a:avLst>
            <a:gd name="adj" fmla="val 59111"/>
          </a:avLst>
        </a:prstGeom>
        <a:solidFill>
          <a:srgbClr val="98DED9"/>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144780</xdr:colOff>
      <xdr:row>0</xdr:row>
      <xdr:rowOff>0</xdr:rowOff>
    </xdr:from>
    <xdr:to>
      <xdr:col>27</xdr:col>
      <xdr:colOff>510540</xdr:colOff>
      <xdr:row>14</xdr:row>
      <xdr:rowOff>60960</xdr:rowOff>
    </xdr:to>
    <xdr:sp macro="" textlink="">
      <xdr:nvSpPr>
        <xdr:cNvPr id="3" name="Rectangle 2">
          <a:extLst>
            <a:ext uri="{FF2B5EF4-FFF2-40B4-BE49-F238E27FC236}">
              <a16:creationId xmlns:a16="http://schemas.microsoft.com/office/drawing/2014/main" id="{00000000-0008-0000-0600-000003000000}"/>
            </a:ext>
          </a:extLst>
        </xdr:cNvPr>
        <xdr:cNvSpPr/>
      </xdr:nvSpPr>
      <xdr:spPr>
        <a:xfrm>
          <a:off x="11727180" y="0"/>
          <a:ext cx="5242560" cy="24384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396240</xdr:colOff>
      <xdr:row>0</xdr:row>
      <xdr:rowOff>0</xdr:rowOff>
    </xdr:from>
    <xdr:to>
      <xdr:col>26</xdr:col>
      <xdr:colOff>36576</xdr:colOff>
      <xdr:row>54</xdr:row>
      <xdr:rowOff>38100</xdr:rowOff>
    </xdr:to>
    <xdr:sp macro="" textlink="">
      <xdr:nvSpPr>
        <xdr:cNvPr id="2" name="Moon 1">
          <a:extLst>
            <a:ext uri="{FF2B5EF4-FFF2-40B4-BE49-F238E27FC236}">
              <a16:creationId xmlns:a16="http://schemas.microsoft.com/office/drawing/2014/main" id="{00000000-0008-0000-0600-000002000000}"/>
            </a:ext>
          </a:extLst>
        </xdr:cNvPr>
        <xdr:cNvSpPr/>
      </xdr:nvSpPr>
      <xdr:spPr>
        <a:xfrm flipH="1">
          <a:off x="11369040" y="0"/>
          <a:ext cx="4517136" cy="7536180"/>
        </a:xfrm>
        <a:prstGeom prst="moon">
          <a:avLst>
            <a:gd name="adj" fmla="val 59111"/>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434340</xdr:colOff>
      <xdr:row>7</xdr:row>
      <xdr:rowOff>38100</xdr:rowOff>
    </xdr:from>
    <xdr:to>
      <xdr:col>23</xdr:col>
      <xdr:colOff>358140</xdr:colOff>
      <xdr:row>17</xdr:row>
      <xdr:rowOff>106680</xdr:rowOff>
    </xdr:to>
    <xdr:sp macro="" textlink="">
      <xdr:nvSpPr>
        <xdr:cNvPr id="4" name="Rectangle 3">
          <a:extLst>
            <a:ext uri="{FF2B5EF4-FFF2-40B4-BE49-F238E27FC236}">
              <a16:creationId xmlns:a16="http://schemas.microsoft.com/office/drawing/2014/main" id="{00000000-0008-0000-0600-000004000000}"/>
            </a:ext>
          </a:extLst>
        </xdr:cNvPr>
        <xdr:cNvSpPr/>
      </xdr:nvSpPr>
      <xdr:spPr>
        <a:xfrm>
          <a:off x="12626340" y="152400"/>
          <a:ext cx="1752600" cy="685800"/>
        </a:xfrm>
        <a:prstGeom prst="rect">
          <a:avLst/>
        </a:prstGeom>
        <a:solidFill>
          <a:srgbClr val="E7E7D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411480</xdr:colOff>
      <xdr:row>14</xdr:row>
      <xdr:rowOff>22860</xdr:rowOff>
    </xdr:from>
    <xdr:to>
      <xdr:col>18</xdr:col>
      <xdr:colOff>579120</xdr:colOff>
      <xdr:row>16</xdr:row>
      <xdr:rowOff>106680</xdr:rowOff>
    </xdr:to>
    <xdr:sp macro="" textlink="">
      <xdr:nvSpPr>
        <xdr:cNvPr id="5" name="Rectangle 4">
          <a:extLst>
            <a:ext uri="{FF2B5EF4-FFF2-40B4-BE49-F238E27FC236}">
              <a16:creationId xmlns:a16="http://schemas.microsoft.com/office/drawing/2014/main" id="{00000000-0008-0000-0600-000005000000}"/>
            </a:ext>
          </a:extLst>
        </xdr:cNvPr>
        <xdr:cNvSpPr/>
      </xdr:nvSpPr>
      <xdr:spPr>
        <a:xfrm>
          <a:off x="411480" y="205740"/>
          <a:ext cx="11140440" cy="449580"/>
        </a:xfrm>
        <a:prstGeom prst="rect">
          <a:avLst/>
        </a:prstGeom>
        <a:gradFill flip="none" rotWithShape="1">
          <a:gsLst>
            <a:gs pos="0">
              <a:srgbClr val="F6F6F6"/>
            </a:gs>
            <a:gs pos="50000">
              <a:schemeClr val="bg1"/>
            </a:gs>
            <a:gs pos="100000">
              <a:srgbClr val="F6F6F6"/>
            </a:gs>
          </a:gsLst>
          <a:lin ang="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53340</xdr:colOff>
      <xdr:row>17</xdr:row>
      <xdr:rowOff>68580</xdr:rowOff>
    </xdr:from>
    <xdr:to>
      <xdr:col>19</xdr:col>
      <xdr:colOff>281940</xdr:colOff>
      <xdr:row>46</xdr:row>
      <xdr:rowOff>7620</xdr:rowOff>
    </xdr:to>
    <xdr:sp macro="" textlink="">
      <xdr:nvSpPr>
        <xdr:cNvPr id="6" name="Rectangle: Diagonal Corners Rounded 5">
          <a:extLst>
            <a:ext uri="{FF2B5EF4-FFF2-40B4-BE49-F238E27FC236}">
              <a16:creationId xmlns:a16="http://schemas.microsoft.com/office/drawing/2014/main" id="{00000000-0008-0000-0600-000006000000}"/>
            </a:ext>
          </a:extLst>
        </xdr:cNvPr>
        <xdr:cNvSpPr/>
      </xdr:nvSpPr>
      <xdr:spPr>
        <a:xfrm>
          <a:off x="662940" y="800100"/>
          <a:ext cx="11201400" cy="5242560"/>
        </a:xfrm>
        <a:prstGeom prst="round2Diag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68580</xdr:colOff>
      <xdr:row>17</xdr:row>
      <xdr:rowOff>0</xdr:rowOff>
    </xdr:from>
    <xdr:to>
      <xdr:col>5</xdr:col>
      <xdr:colOff>586740</xdr:colOff>
      <xdr:row>29</xdr:row>
      <xdr:rowOff>175260</xdr:rowOff>
    </xdr:to>
    <xdr:sp macro="" textlink="">
      <xdr:nvSpPr>
        <xdr:cNvPr id="8" name="Oval 7">
          <a:extLst>
            <a:ext uri="{FF2B5EF4-FFF2-40B4-BE49-F238E27FC236}">
              <a16:creationId xmlns:a16="http://schemas.microsoft.com/office/drawing/2014/main" id="{00000000-0008-0000-0600-000008000000}"/>
            </a:ext>
          </a:extLst>
        </xdr:cNvPr>
        <xdr:cNvSpPr/>
      </xdr:nvSpPr>
      <xdr:spPr>
        <a:xfrm>
          <a:off x="68580" y="731520"/>
          <a:ext cx="3566160" cy="2369820"/>
        </a:xfrm>
        <a:prstGeom prst="ellipse">
          <a:avLst/>
        </a:prstGeom>
        <a:solidFill>
          <a:srgbClr val="F6F6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502920</xdr:colOff>
      <xdr:row>17</xdr:row>
      <xdr:rowOff>129540</xdr:rowOff>
    </xdr:from>
    <xdr:to>
      <xdr:col>19</xdr:col>
      <xdr:colOff>137160</xdr:colOff>
      <xdr:row>45</xdr:row>
      <xdr:rowOff>38100</xdr:rowOff>
    </xdr:to>
    <xdr:sp macro="" textlink="">
      <xdr:nvSpPr>
        <xdr:cNvPr id="7" name="Rectangle: Diagonal Corners Rounded 6">
          <a:extLst>
            <a:ext uri="{FF2B5EF4-FFF2-40B4-BE49-F238E27FC236}">
              <a16:creationId xmlns:a16="http://schemas.microsoft.com/office/drawing/2014/main" id="{00000000-0008-0000-0600-000007000000}"/>
            </a:ext>
          </a:extLst>
        </xdr:cNvPr>
        <xdr:cNvSpPr/>
      </xdr:nvSpPr>
      <xdr:spPr>
        <a:xfrm>
          <a:off x="1112520" y="861060"/>
          <a:ext cx="10607040" cy="5029200"/>
        </a:xfrm>
        <a:prstGeom prst="round2DiagRect">
          <a:avLst>
            <a:gd name="adj1" fmla="val 14531"/>
            <a:gd name="adj2" fmla="val 0"/>
          </a:avLst>
        </a:prstGeom>
        <a:solidFill>
          <a:schemeClr val="bg1"/>
        </a:solidFill>
        <a:ln>
          <a:noFill/>
        </a:ln>
        <a:effectLst>
          <a:outerShdw blurRad="63500" sx="102000" sy="102000" algn="c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472440</xdr:colOff>
      <xdr:row>18</xdr:row>
      <xdr:rowOff>53339</xdr:rowOff>
    </xdr:from>
    <xdr:to>
      <xdr:col>18</xdr:col>
      <xdr:colOff>601980</xdr:colOff>
      <xdr:row>44</xdr:row>
      <xdr:rowOff>60960</xdr:rowOff>
    </xdr:to>
    <xdr:sp macro="" textlink="">
      <xdr:nvSpPr>
        <xdr:cNvPr id="9" name="Rectangle: Diagonal Corners Rounded 8">
          <a:extLst>
            <a:ext uri="{FF2B5EF4-FFF2-40B4-BE49-F238E27FC236}">
              <a16:creationId xmlns:a16="http://schemas.microsoft.com/office/drawing/2014/main" id="{00000000-0008-0000-0600-000009000000}"/>
            </a:ext>
          </a:extLst>
        </xdr:cNvPr>
        <xdr:cNvSpPr/>
      </xdr:nvSpPr>
      <xdr:spPr>
        <a:xfrm>
          <a:off x="4130040" y="967739"/>
          <a:ext cx="7444740" cy="4762501"/>
        </a:xfrm>
        <a:prstGeom prst="round2DiagRect">
          <a:avLst>
            <a:gd name="adj1" fmla="val 15547"/>
            <a:gd name="adj2" fmla="val 0"/>
          </a:avLst>
        </a:prstGeom>
        <a:solidFill>
          <a:schemeClr val="bg1"/>
        </a:solidFill>
        <a:ln>
          <a:noFill/>
        </a:ln>
        <a:effectLst>
          <a:outerShdw blurRad="63500" sx="102000" sy="102000" algn="c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xdr:colOff>
      <xdr:row>20</xdr:row>
      <xdr:rowOff>137160</xdr:rowOff>
    </xdr:from>
    <xdr:to>
      <xdr:col>18</xdr:col>
      <xdr:colOff>365760</xdr:colOff>
      <xdr:row>43</xdr:row>
      <xdr:rowOff>45720</xdr:rowOff>
    </xdr:to>
    <mc:AlternateContent xmlns:mc="http://schemas.openxmlformats.org/markup-compatibility/2006">
      <mc:Choice xmlns:we="http://schemas.microsoft.com/office/webextensions/webextension/2010/11" Requires="we">
        <xdr:graphicFrame macro="">
          <xdr:nvGraphicFramePr>
            <xdr:cNvPr id="11" name="Add-in 10" title="Zebra BI Tables for Office">
              <a:extLst>
                <a:ext uri="{FF2B5EF4-FFF2-40B4-BE49-F238E27FC236}">
                  <a16:creationId xmlns:a16="http://schemas.microsoft.com/office/drawing/2014/main" id="{00000000-0008-0000-0600-00000B000000}"/>
                </a:ext>
              </a:extLst>
            </xdr:cNvPr>
            <xdr:cNvGraphicFramePr>
              <a:graphicFrameLocks noGrp="1"/>
            </xdr:cNvGraphicFramePr>
          </xdr:nvGraphicFramePr>
          <xdr:xfrm>
            <a:off x="0" y="0"/>
            <a:ext cx="0" cy="0"/>
          </xdr:xfrm>
          <a:graphic>
            <a:graphicData uri="http://schemas.microsoft.com/office/webextensions/webextension/2010/11">
              <we:webextensionref xmlns:we="http://schemas.microsoft.com/office/webextensions/webextension/2010/11" xmlns:r="http://schemas.openxmlformats.org/officeDocument/2006/relationships" r:id="rId1"/>
            </a:graphicData>
          </a:graphic>
        </xdr:graphicFrame>
      </mc:Choice>
      <mc:Fallback>
        <xdr:pic>
          <xdr:nvPicPr>
            <xdr:cNvPr id="11" name="Add-in 10" title="Zebra BI Tables for Office">
              <a:extLst>
                <a:ext uri="{FF2B5EF4-FFF2-40B4-BE49-F238E27FC236}">
                  <a16:creationId xmlns:a16="http://schemas.microsoft.com/office/drawing/2014/main" id="{00000000-0008-0000-0600-00000B000000}"/>
                </a:ext>
              </a:extLst>
            </xdr:cNvPr>
            <xdr:cNvPicPr/>
          </xdr:nvPicPr>
          <xdr:blipFill>
            <a:blip xmlns:r="http://schemas.openxmlformats.org/officeDocument/2006/relationships" r:embed="rId2"/>
            <a:stretch>
              <a:fillRect/>
            </a:stretch>
          </xdr:blipFill>
          <xdr:spPr>
            <a:prstGeom prst="rect">
              <a:avLst/>
            </a:prstGeom>
          </xdr:spPr>
        </xdr:pic>
      </mc:Fallback>
    </mc:AlternateContent>
    <xdr:clientData/>
  </xdr:twoCellAnchor>
  <xdr:twoCellAnchor editAs="oneCell">
    <xdr:from>
      <xdr:col>1</xdr:col>
      <xdr:colOff>586740</xdr:colOff>
      <xdr:row>19</xdr:row>
      <xdr:rowOff>152400</xdr:rowOff>
    </xdr:from>
    <xdr:to>
      <xdr:col>6</xdr:col>
      <xdr:colOff>312420</xdr:colOff>
      <xdr:row>29</xdr:row>
      <xdr:rowOff>106680</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00000000-0008-0000-0600-00000C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96340" y="1249680"/>
              <a:ext cx="2773680" cy="1783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508254</xdr:colOff>
      <xdr:row>31</xdr:row>
      <xdr:rowOff>68580</xdr:rowOff>
    </xdr:from>
    <xdr:to>
      <xdr:col>6</xdr:col>
      <xdr:colOff>172974</xdr:colOff>
      <xdr:row>34</xdr:row>
      <xdr:rowOff>60960</xdr:rowOff>
    </xdr:to>
    <xdr:grpSp>
      <xdr:nvGrpSpPr>
        <xdr:cNvPr id="38" name="Group 37">
          <a:extLst>
            <a:ext uri="{FF2B5EF4-FFF2-40B4-BE49-F238E27FC236}">
              <a16:creationId xmlns:a16="http://schemas.microsoft.com/office/drawing/2014/main" id="{00000000-0008-0000-0600-000026000000}"/>
            </a:ext>
          </a:extLst>
        </xdr:cNvPr>
        <xdr:cNvGrpSpPr/>
      </xdr:nvGrpSpPr>
      <xdr:grpSpPr>
        <a:xfrm>
          <a:off x="1117854" y="3360420"/>
          <a:ext cx="2712720" cy="541020"/>
          <a:chOff x="1089660" y="2872740"/>
          <a:chExt cx="2712720" cy="541020"/>
        </a:xfrm>
      </xdr:grpSpPr>
      <xdr:sp macro="" textlink="">
        <xdr:nvSpPr>
          <xdr:cNvPr id="13" name="Rectangle: Diagonal Corners Rounded 12">
            <a:extLst>
              <a:ext uri="{FF2B5EF4-FFF2-40B4-BE49-F238E27FC236}">
                <a16:creationId xmlns:a16="http://schemas.microsoft.com/office/drawing/2014/main" id="{00000000-0008-0000-0600-00000D000000}"/>
              </a:ext>
            </a:extLst>
          </xdr:cNvPr>
          <xdr:cNvSpPr/>
        </xdr:nvSpPr>
        <xdr:spPr>
          <a:xfrm>
            <a:off x="1089660" y="2872740"/>
            <a:ext cx="2712720" cy="541020"/>
          </a:xfrm>
          <a:prstGeom prst="round2DiagRect">
            <a:avLst/>
          </a:prstGeom>
          <a:solidFill>
            <a:srgbClr val="F6F6F6"/>
          </a:solidFill>
          <a:ln>
            <a:noFill/>
          </a:ln>
          <a:effectLst>
            <a:outerShdw blurRad="63500" sx="102000" sy="102000" algn="c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Oval 9">
            <a:extLst>
              <a:ext uri="{FF2B5EF4-FFF2-40B4-BE49-F238E27FC236}">
                <a16:creationId xmlns:a16="http://schemas.microsoft.com/office/drawing/2014/main" id="{00000000-0008-0000-0600-00000A000000}"/>
              </a:ext>
            </a:extLst>
          </xdr:cNvPr>
          <xdr:cNvSpPr/>
        </xdr:nvSpPr>
        <xdr:spPr>
          <a:xfrm>
            <a:off x="1165860" y="3051810"/>
            <a:ext cx="182880" cy="182880"/>
          </a:xfrm>
          <a:prstGeom prst="ellipse">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2" name="TextBox 21">
            <a:extLst>
              <a:ext uri="{FF2B5EF4-FFF2-40B4-BE49-F238E27FC236}">
                <a16:creationId xmlns:a16="http://schemas.microsoft.com/office/drawing/2014/main" id="{00000000-0008-0000-0600-000016000000}"/>
              </a:ext>
            </a:extLst>
          </xdr:cNvPr>
          <xdr:cNvSpPr txBox="1"/>
        </xdr:nvSpPr>
        <xdr:spPr>
          <a:xfrm>
            <a:off x="1478280" y="2994660"/>
            <a:ext cx="129540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65000"/>
                  </a:schemeClr>
                </a:solidFill>
              </a:rPr>
              <a:t>Total</a:t>
            </a:r>
            <a:r>
              <a:rPr lang="en-US" sz="1400" b="1" baseline="0">
                <a:solidFill>
                  <a:schemeClr val="bg1">
                    <a:lumMod val="65000"/>
                  </a:schemeClr>
                </a:solidFill>
              </a:rPr>
              <a:t> Revenue</a:t>
            </a:r>
            <a:endParaRPr lang="en-US" sz="1400" b="1">
              <a:solidFill>
                <a:schemeClr val="bg1">
                  <a:lumMod val="65000"/>
                </a:schemeClr>
              </a:solidFill>
            </a:endParaRPr>
          </a:p>
        </xdr:txBody>
      </xdr:sp>
      <xdr:sp macro="" textlink="PivotTable_01!B8">
        <xdr:nvSpPr>
          <xdr:cNvPr id="27" name="TextBox 26">
            <a:extLst>
              <a:ext uri="{FF2B5EF4-FFF2-40B4-BE49-F238E27FC236}">
                <a16:creationId xmlns:a16="http://schemas.microsoft.com/office/drawing/2014/main" id="{00000000-0008-0000-0600-00001B000000}"/>
              </a:ext>
            </a:extLst>
          </xdr:cNvPr>
          <xdr:cNvSpPr txBox="1"/>
        </xdr:nvSpPr>
        <xdr:spPr>
          <a:xfrm>
            <a:off x="2720340" y="2994660"/>
            <a:ext cx="8686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3D462F7-A737-485D-9D5B-D8E6313BB86B}" type="TxLink">
              <a:rPr lang="en-US" sz="1400" b="1" i="0" u="none" strike="noStrike">
                <a:solidFill>
                  <a:srgbClr val="000000"/>
                </a:solidFill>
                <a:latin typeface="Calibri"/>
                <a:cs typeface="Calibri"/>
              </a:rPr>
              <a:pPr algn="ctr"/>
              <a:t>$5.4M</a:t>
            </a:fld>
            <a:endParaRPr lang="en-US" sz="1800" b="1">
              <a:solidFill>
                <a:schemeClr val="bg1">
                  <a:lumMod val="65000"/>
                </a:schemeClr>
              </a:solidFill>
            </a:endParaRPr>
          </a:p>
        </xdr:txBody>
      </xdr:sp>
    </xdr:grpSp>
    <xdr:clientData/>
  </xdr:twoCellAnchor>
  <xdr:twoCellAnchor>
    <xdr:from>
      <xdr:col>1</xdr:col>
      <xdr:colOff>502920</xdr:colOff>
      <xdr:row>35</xdr:row>
      <xdr:rowOff>148590</xdr:rowOff>
    </xdr:from>
    <xdr:to>
      <xdr:col>6</xdr:col>
      <xdr:colOff>170688</xdr:colOff>
      <xdr:row>38</xdr:row>
      <xdr:rowOff>140970</xdr:rowOff>
    </xdr:to>
    <xdr:grpSp>
      <xdr:nvGrpSpPr>
        <xdr:cNvPr id="31" name="Group 30">
          <a:extLst>
            <a:ext uri="{FF2B5EF4-FFF2-40B4-BE49-F238E27FC236}">
              <a16:creationId xmlns:a16="http://schemas.microsoft.com/office/drawing/2014/main" id="{00000000-0008-0000-0600-00001F000000}"/>
            </a:ext>
          </a:extLst>
        </xdr:cNvPr>
        <xdr:cNvGrpSpPr/>
      </xdr:nvGrpSpPr>
      <xdr:grpSpPr>
        <a:xfrm>
          <a:off x="1112520" y="4171950"/>
          <a:ext cx="2715768" cy="541020"/>
          <a:chOff x="1112520" y="3497580"/>
          <a:chExt cx="2715768" cy="541020"/>
        </a:xfrm>
      </xdr:grpSpPr>
      <xdr:sp macro="" textlink="">
        <xdr:nvSpPr>
          <xdr:cNvPr id="17" name="Rectangle: Diagonal Corners Rounded 16">
            <a:extLst>
              <a:ext uri="{FF2B5EF4-FFF2-40B4-BE49-F238E27FC236}">
                <a16:creationId xmlns:a16="http://schemas.microsoft.com/office/drawing/2014/main" id="{00000000-0008-0000-0600-000011000000}"/>
              </a:ext>
            </a:extLst>
          </xdr:cNvPr>
          <xdr:cNvSpPr/>
        </xdr:nvSpPr>
        <xdr:spPr>
          <a:xfrm>
            <a:off x="1112520" y="3497580"/>
            <a:ext cx="2715768" cy="541020"/>
          </a:xfrm>
          <a:prstGeom prst="round2DiagRect">
            <a:avLst/>
          </a:prstGeom>
          <a:solidFill>
            <a:srgbClr val="F6F6F6"/>
          </a:solidFill>
          <a:ln>
            <a:noFill/>
          </a:ln>
          <a:effectLst>
            <a:outerShdw blurRad="63500" sx="102000" sy="102000" algn="c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Oval 19">
            <a:extLst>
              <a:ext uri="{FF2B5EF4-FFF2-40B4-BE49-F238E27FC236}">
                <a16:creationId xmlns:a16="http://schemas.microsoft.com/office/drawing/2014/main" id="{00000000-0008-0000-0600-000014000000}"/>
              </a:ext>
            </a:extLst>
          </xdr:cNvPr>
          <xdr:cNvSpPr/>
        </xdr:nvSpPr>
        <xdr:spPr>
          <a:xfrm>
            <a:off x="1165860" y="3669030"/>
            <a:ext cx="182880" cy="182880"/>
          </a:xfrm>
          <a:prstGeom prst="ellipse">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a:extLst>
              <a:ext uri="{FF2B5EF4-FFF2-40B4-BE49-F238E27FC236}">
                <a16:creationId xmlns:a16="http://schemas.microsoft.com/office/drawing/2014/main" id="{00000000-0008-0000-0600-000017000000}"/>
              </a:ext>
            </a:extLst>
          </xdr:cNvPr>
          <xdr:cNvSpPr txBox="1"/>
        </xdr:nvSpPr>
        <xdr:spPr>
          <a:xfrm>
            <a:off x="1478280" y="3611880"/>
            <a:ext cx="11887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65000"/>
                  </a:schemeClr>
                </a:solidFill>
              </a:rPr>
              <a:t>Total</a:t>
            </a:r>
            <a:r>
              <a:rPr lang="en-US" sz="1400" b="1" baseline="0">
                <a:solidFill>
                  <a:schemeClr val="bg1">
                    <a:lumMod val="65000"/>
                  </a:schemeClr>
                </a:solidFill>
              </a:rPr>
              <a:t> Target</a:t>
            </a:r>
            <a:endParaRPr lang="en-US" sz="1400" b="1">
              <a:solidFill>
                <a:schemeClr val="bg1">
                  <a:lumMod val="65000"/>
                </a:schemeClr>
              </a:solidFill>
            </a:endParaRPr>
          </a:p>
        </xdr:txBody>
      </xdr:sp>
      <xdr:sp macro="" textlink="PivotTable_01!K8">
        <xdr:nvSpPr>
          <xdr:cNvPr id="28" name="TextBox 27">
            <a:extLst>
              <a:ext uri="{FF2B5EF4-FFF2-40B4-BE49-F238E27FC236}">
                <a16:creationId xmlns:a16="http://schemas.microsoft.com/office/drawing/2014/main" id="{00000000-0008-0000-0600-00001C000000}"/>
              </a:ext>
            </a:extLst>
          </xdr:cNvPr>
          <xdr:cNvSpPr txBox="1"/>
        </xdr:nvSpPr>
        <xdr:spPr>
          <a:xfrm>
            <a:off x="2720340" y="3611880"/>
            <a:ext cx="86868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D32EF42-0856-4CD8-A5B8-908DA697B013}" type="TxLink">
              <a:rPr lang="en-US" sz="1400" b="1" i="0" u="none" strike="noStrike">
                <a:solidFill>
                  <a:srgbClr val="000000"/>
                </a:solidFill>
                <a:latin typeface="Calibri"/>
                <a:cs typeface="Calibri"/>
              </a:rPr>
              <a:pPr algn="ctr"/>
              <a:t>$5.3M</a:t>
            </a:fld>
            <a:endParaRPr lang="en-US" sz="1800" b="1">
              <a:solidFill>
                <a:schemeClr val="bg1">
                  <a:lumMod val="65000"/>
                </a:schemeClr>
              </a:solidFill>
            </a:endParaRPr>
          </a:p>
        </xdr:txBody>
      </xdr:sp>
    </xdr:grpSp>
    <xdr:clientData/>
  </xdr:twoCellAnchor>
  <xdr:twoCellAnchor>
    <xdr:from>
      <xdr:col>1</xdr:col>
      <xdr:colOff>510540</xdr:colOff>
      <xdr:row>40</xdr:row>
      <xdr:rowOff>45720</xdr:rowOff>
    </xdr:from>
    <xdr:to>
      <xdr:col>6</xdr:col>
      <xdr:colOff>178308</xdr:colOff>
      <xdr:row>43</xdr:row>
      <xdr:rowOff>38100</xdr:rowOff>
    </xdr:to>
    <xdr:grpSp>
      <xdr:nvGrpSpPr>
        <xdr:cNvPr id="30" name="Group 29">
          <a:extLst>
            <a:ext uri="{FF2B5EF4-FFF2-40B4-BE49-F238E27FC236}">
              <a16:creationId xmlns:a16="http://schemas.microsoft.com/office/drawing/2014/main" id="{00000000-0008-0000-0600-00001E000000}"/>
            </a:ext>
          </a:extLst>
        </xdr:cNvPr>
        <xdr:cNvGrpSpPr/>
      </xdr:nvGrpSpPr>
      <xdr:grpSpPr>
        <a:xfrm>
          <a:off x="1120140" y="4983480"/>
          <a:ext cx="2715768" cy="541020"/>
          <a:chOff x="1089660" y="4107180"/>
          <a:chExt cx="2715768" cy="541020"/>
        </a:xfrm>
      </xdr:grpSpPr>
      <xdr:sp macro="" textlink="">
        <xdr:nvSpPr>
          <xdr:cNvPr id="18" name="Rectangle: Diagonal Corners Rounded 17">
            <a:extLst>
              <a:ext uri="{FF2B5EF4-FFF2-40B4-BE49-F238E27FC236}">
                <a16:creationId xmlns:a16="http://schemas.microsoft.com/office/drawing/2014/main" id="{00000000-0008-0000-0600-000012000000}"/>
              </a:ext>
            </a:extLst>
          </xdr:cNvPr>
          <xdr:cNvSpPr/>
        </xdr:nvSpPr>
        <xdr:spPr>
          <a:xfrm>
            <a:off x="1089660" y="4107180"/>
            <a:ext cx="2715768" cy="541020"/>
          </a:xfrm>
          <a:prstGeom prst="round2DiagRect">
            <a:avLst/>
          </a:prstGeom>
          <a:solidFill>
            <a:srgbClr val="F6F6F6"/>
          </a:solidFill>
          <a:ln>
            <a:noFill/>
          </a:ln>
          <a:effectLst>
            <a:outerShdw blurRad="63500" sx="102000" sy="102000" algn="ctr" rotWithShape="0">
              <a:prstClr val="black">
                <a:alpha val="8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1" name="Oval 20">
            <a:extLst>
              <a:ext uri="{FF2B5EF4-FFF2-40B4-BE49-F238E27FC236}">
                <a16:creationId xmlns:a16="http://schemas.microsoft.com/office/drawing/2014/main" id="{00000000-0008-0000-0600-000015000000}"/>
              </a:ext>
            </a:extLst>
          </xdr:cNvPr>
          <xdr:cNvSpPr/>
        </xdr:nvSpPr>
        <xdr:spPr>
          <a:xfrm>
            <a:off x="1165860" y="4286250"/>
            <a:ext cx="182880" cy="182880"/>
          </a:xfrm>
          <a:prstGeom prst="ellipse">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00000000-0008-0000-0600-000018000000}"/>
              </a:ext>
            </a:extLst>
          </xdr:cNvPr>
          <xdr:cNvSpPr txBox="1"/>
        </xdr:nvSpPr>
        <xdr:spPr>
          <a:xfrm>
            <a:off x="1478280" y="4229100"/>
            <a:ext cx="108204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chemeClr val="bg1">
                    <a:lumMod val="65000"/>
                  </a:schemeClr>
                </a:solidFill>
              </a:rPr>
              <a:t>Variance %</a:t>
            </a:r>
          </a:p>
        </xdr:txBody>
      </xdr:sp>
      <mc:AlternateContent xmlns:mc="http://schemas.openxmlformats.org/markup-compatibility/2006" xmlns:a14="http://schemas.microsoft.com/office/drawing/2010/main">
        <mc:Choice Requires="a14">
          <xdr:pic>
            <xdr:nvPicPr>
              <xdr:cNvPr id="36" name="Picture 35">
                <a:extLst>
                  <a:ext uri="{FF2B5EF4-FFF2-40B4-BE49-F238E27FC236}">
                    <a16:creationId xmlns:a16="http://schemas.microsoft.com/office/drawing/2014/main" id="{00000000-0008-0000-0600-000024000000}"/>
                  </a:ext>
                </a:extLst>
              </xdr:cNvPr>
              <xdr:cNvPicPr>
                <a:picLocks noChangeAspect="1" noChangeArrowheads="1"/>
                <a:extLst>
                  <a:ext uri="{84589F7E-364E-4C9E-8A38-B11213B215E9}">
                    <a14:cameraTool cellRange="PivotTable_01!$G$14" spid="_x0000_s1115"/>
                  </a:ext>
                </a:extLst>
              </xdr:cNvPicPr>
            </xdr:nvPicPr>
            <xdr:blipFill>
              <a:blip xmlns:r="http://schemas.openxmlformats.org/officeDocument/2006/relationships" r:embed="rId3"/>
              <a:srcRect/>
              <a:stretch>
                <a:fillRect/>
              </a:stretch>
            </xdr:blipFill>
            <xdr:spPr bwMode="auto">
              <a:xfrm>
                <a:off x="2773680" y="4259580"/>
                <a:ext cx="815340" cy="23622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xdr:from>
      <xdr:col>0</xdr:col>
      <xdr:colOff>411480</xdr:colOff>
      <xdr:row>14</xdr:row>
      <xdr:rowOff>22860</xdr:rowOff>
    </xdr:from>
    <xdr:to>
      <xdr:col>7</xdr:col>
      <xdr:colOff>392561</xdr:colOff>
      <xdr:row>16</xdr:row>
      <xdr:rowOff>99060</xdr:rowOff>
    </xdr:to>
    <xdr:sp macro="" textlink="">
      <xdr:nvSpPr>
        <xdr:cNvPr id="29" name="TextBox 28">
          <a:extLst>
            <a:ext uri="{FF2B5EF4-FFF2-40B4-BE49-F238E27FC236}">
              <a16:creationId xmlns:a16="http://schemas.microsoft.com/office/drawing/2014/main" id="{F031F3BA-9C1B-4A5A-861B-241808CC63C1}"/>
            </a:ext>
          </a:extLst>
        </xdr:cNvPr>
        <xdr:cNvSpPr txBox="1"/>
      </xdr:nvSpPr>
      <xdr:spPr>
        <a:xfrm>
          <a:off x="411480" y="205740"/>
          <a:ext cx="4248281"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gradFill flip="none" rotWithShape="1">
                <a:gsLst>
                  <a:gs pos="100000">
                    <a:schemeClr val="accent1">
                      <a:lumMod val="80000"/>
                      <a:lumOff val="20000"/>
                    </a:schemeClr>
                  </a:gs>
                  <a:gs pos="100000">
                    <a:schemeClr val="accent1">
                      <a:lumMod val="95000"/>
                      <a:lumOff val="5000"/>
                    </a:schemeClr>
                  </a:gs>
                  <a:gs pos="0">
                    <a:schemeClr val="accent1">
                      <a:lumMod val="73000"/>
                    </a:schemeClr>
                  </a:gs>
                </a:gsLst>
                <a:path path="circle">
                  <a:fillToRect r="100000" b="100000"/>
                </a:path>
                <a:tileRect l="-100000" t="-100000"/>
              </a:gradFill>
            </a:rPr>
            <a:t>Kix Business Dashboard</a:t>
          </a:r>
        </a:p>
      </xdr:txBody>
    </xdr:sp>
    <xdr:clientData/>
  </xdr:twoCellAnchor>
  <xdr:twoCellAnchor>
    <xdr:from>
      <xdr:col>6</xdr:col>
      <xdr:colOff>114301</xdr:colOff>
      <xdr:row>14</xdr:row>
      <xdr:rowOff>91440</xdr:rowOff>
    </xdr:from>
    <xdr:to>
      <xdr:col>7</xdr:col>
      <xdr:colOff>563881</xdr:colOff>
      <xdr:row>16</xdr:row>
      <xdr:rowOff>22860</xdr:rowOff>
    </xdr:to>
    <xdr:sp macro="" textlink="">
      <xdr:nvSpPr>
        <xdr:cNvPr id="32" name="Rectangle: Diagonal Corners Rounded 31">
          <a:hlinkClick xmlns:r="http://schemas.openxmlformats.org/officeDocument/2006/relationships" r:id="rId4"/>
          <a:extLst>
            <a:ext uri="{FF2B5EF4-FFF2-40B4-BE49-F238E27FC236}">
              <a16:creationId xmlns:a16="http://schemas.microsoft.com/office/drawing/2014/main" id="{C17C205B-38CD-4776-8ED3-AC3080FA4625}"/>
            </a:ext>
          </a:extLst>
        </xdr:cNvPr>
        <xdr:cNvSpPr/>
      </xdr:nvSpPr>
      <xdr:spPr>
        <a:xfrm>
          <a:off x="3771901" y="27432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rgbClr val="002060"/>
              </a:solidFill>
            </a:rPr>
            <a:t>Time Frame </a:t>
          </a:r>
        </a:p>
      </xdr:txBody>
    </xdr:sp>
    <xdr:clientData/>
  </xdr:twoCellAnchor>
  <xdr:twoCellAnchor>
    <xdr:from>
      <xdr:col>8</xdr:col>
      <xdr:colOff>323851</xdr:colOff>
      <xdr:row>14</xdr:row>
      <xdr:rowOff>91440</xdr:rowOff>
    </xdr:from>
    <xdr:to>
      <xdr:col>10</xdr:col>
      <xdr:colOff>163831</xdr:colOff>
      <xdr:row>16</xdr:row>
      <xdr:rowOff>22860</xdr:rowOff>
    </xdr:to>
    <xdr:sp macro="" textlink="">
      <xdr:nvSpPr>
        <xdr:cNvPr id="33" name="Rectangle: Diagonal Corners Rounded 32">
          <a:hlinkClick xmlns:r="http://schemas.openxmlformats.org/officeDocument/2006/relationships" r:id="rId5"/>
          <a:extLst>
            <a:ext uri="{FF2B5EF4-FFF2-40B4-BE49-F238E27FC236}">
              <a16:creationId xmlns:a16="http://schemas.microsoft.com/office/drawing/2014/main" id="{92DB9FE7-B4B4-47D4-8299-82EEE87FDFD7}"/>
            </a:ext>
          </a:extLst>
        </xdr:cNvPr>
        <xdr:cNvSpPr/>
      </xdr:nvSpPr>
      <xdr:spPr>
        <a:xfrm>
          <a:off x="5200651" y="274320"/>
          <a:ext cx="1059180" cy="297180"/>
        </a:xfrm>
        <a:prstGeom prst="round2Diag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a:ln>
          <a:noFill/>
        </a:ln>
        <a:effectLst>
          <a:glow rad="63500">
            <a:srgbClr val="00B0F0">
              <a:alpha val="30000"/>
            </a:srgbClr>
          </a:glow>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rgbClr val="002060"/>
              </a:solidFill>
              <a:latin typeface="+mn-lt"/>
              <a:ea typeface="+mn-ea"/>
              <a:cs typeface="+mn-cs"/>
            </a:rPr>
            <a:t>Store</a:t>
          </a:r>
        </a:p>
      </xdr:txBody>
    </xdr:sp>
    <xdr:clientData/>
  </xdr:twoCellAnchor>
  <xdr:twoCellAnchor>
    <xdr:from>
      <xdr:col>10</xdr:col>
      <xdr:colOff>533401</xdr:colOff>
      <xdr:row>14</xdr:row>
      <xdr:rowOff>91440</xdr:rowOff>
    </xdr:from>
    <xdr:to>
      <xdr:col>12</xdr:col>
      <xdr:colOff>373381</xdr:colOff>
      <xdr:row>16</xdr:row>
      <xdr:rowOff>22860</xdr:rowOff>
    </xdr:to>
    <xdr:sp macro="" textlink="">
      <xdr:nvSpPr>
        <xdr:cNvPr id="34" name="Rectangle: Diagonal Corners Rounded 33">
          <a:hlinkClick xmlns:r="http://schemas.openxmlformats.org/officeDocument/2006/relationships" r:id="rId6"/>
          <a:extLst>
            <a:ext uri="{FF2B5EF4-FFF2-40B4-BE49-F238E27FC236}">
              <a16:creationId xmlns:a16="http://schemas.microsoft.com/office/drawing/2014/main" id="{C8A7B587-3F56-490B-B2F5-6D7486208812}"/>
            </a:ext>
          </a:extLst>
        </xdr:cNvPr>
        <xdr:cNvSpPr/>
      </xdr:nvSpPr>
      <xdr:spPr>
        <a:xfrm>
          <a:off x="6629401" y="274320"/>
          <a:ext cx="1059180" cy="297180"/>
        </a:xfrm>
        <a:prstGeom prst="round2DiagRect">
          <a:avLst/>
        </a:prstGeom>
        <a:solidFill>
          <a:schemeClr val="bg1">
            <a:lumMod val="85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1">
              <a:solidFill>
                <a:srgbClr val="002060"/>
              </a:solidFill>
              <a:latin typeface="+mn-lt"/>
              <a:ea typeface="+mn-ea"/>
              <a:cs typeface="+mn-cs"/>
            </a:rPr>
            <a:t>Profit View</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76851851" createdVersion="5" refreshedVersion="7" minRefreshableVersion="3" recordCount="0" supportSubquery="1" supportAdvancedDrill="1" xr:uid="{CFF13077-8766-490E-ADE8-35290582F2F0}">
  <cacheSource type="external" connectionId="8"/>
  <cacheFields count="11">
    <cacheField name="[Measures].[Total Revenue]" caption="Total Revenue" numFmtId="0" hierarchy="36" level="32767"/>
    <cacheField name="[Measures].[COGS]" caption="COGS" numFmtId="0" hierarchy="37" level="32767"/>
    <cacheField name="[Measures].[Profit Margin]" caption="Profit Margin" numFmtId="0" hierarchy="38" level="32767"/>
    <cacheField name="[Measures].[% Profit Margin]" caption="% Profit Margin" numFmtId="0" hierarchy="39" level="32767"/>
    <cacheField name="[Measures].[# Transiction]" caption="# Transiction" numFmtId="0" hierarchy="40" level="32767"/>
    <cacheField name="[Measures].[Total Refund]" caption="Total Refund" numFmtId="0" hierarchy="41" level="32767"/>
    <cacheField name="[Measures].[# Products]" caption="# Products" numFmtId="0" hierarchy="42" level="32767"/>
    <cacheField name="[Measures].[Qty Returned]" caption="Qty Returned" numFmtId="0" hierarchy="43" level="32767"/>
    <cacheField name="[Measures].[Total Qty]" caption="Total Qty" numFmtId="0" hierarchy="44" level="32767"/>
    <cacheField name="[Measures].[Total Target]" caption="Total Target" numFmtId="0" hierarchy="45"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0"/>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oneField="1">
      <fieldsUsage count="1">
        <fieldUsage x="3"/>
      </fieldsUsage>
    </cacheHierarchy>
    <cacheHierarchy uniqueName="[Measures].[# Transiction]" caption="# Transiction" measure="1" displayFolder="" measureGroup="Calculations" count="0" oneField="1">
      <fieldsUsage count="1">
        <fieldUsage x="4"/>
      </fieldsUsage>
    </cacheHierarchy>
    <cacheHierarchy uniqueName="[Measures].[Total Refund]" caption="Total Refund" measure="1" displayFolder="" measureGroup="Calculations" count="0" oneField="1">
      <fieldsUsage count="1">
        <fieldUsage x="5"/>
      </fieldsUsage>
    </cacheHierarchy>
    <cacheHierarchy uniqueName="[Measures].[# Products]" caption="# Products" measure="1" displayFolder="" measureGroup="Calculations" count="0" oneField="1">
      <fieldsUsage count="1">
        <fieldUsage x="6"/>
      </fieldsUsage>
    </cacheHierarchy>
    <cacheHierarchy uniqueName="[Measures].[Qty Returned]" caption="Qty Returned" measure="1" displayFolder="" measureGroup="Calculations" count="0" oneField="1">
      <fieldsUsage count="1">
        <fieldUsage x="7"/>
      </fieldsUsage>
    </cacheHierarchy>
    <cacheHierarchy uniqueName="[Measures].[Total Qty]" caption="Total Qty" measure="1" displayFolder="" measureGroup="Calculations" count="0" oneField="1">
      <fieldsUsage count="1">
        <fieldUsage x="8"/>
      </fieldsUsage>
    </cacheHierarchy>
    <cacheHierarchy uniqueName="[Measures].[Total Target]" caption="Total Target" measure="1" displayFolder="" measureGroup="Calculations" count="0" oneField="1">
      <fieldsUsage count="1">
        <fieldUsage x="9"/>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19791667" createdVersion="7" refreshedVersion="7" minRefreshableVersion="3" recordCount="0" supportSubquery="1" supportAdvancedDrill="1" xr:uid="{718A9B42-C278-433E-9F0E-2F628F8532C3}">
  <cacheSource type="external" connectionId="8"/>
  <cacheFields count="3">
    <cacheField name="[Measures].[Profit Margin]" caption="Profit Margin" numFmtId="0" hierarchy="38" level="32767"/>
    <cacheField name="[Customer_Table].[Location].[Location]" caption="Location" numFmtId="0" hierarchy="4" level="1">
      <sharedItems count="5">
        <s v="Florida"/>
        <s v="Indiana"/>
        <s v="Maryland"/>
        <s v="New York"/>
        <s v="Wisconsin"/>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2" memberValueDatatype="130" unbalanced="0">
      <fieldsUsage count="2">
        <fieldUsage x="-1"/>
        <fieldUsage x="1"/>
      </fieldsUsage>
    </cacheHierarchy>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1180552" createdVersion="7" refreshedVersion="7" minRefreshableVersion="3" recordCount="0" supportSubquery="1" supportAdvancedDrill="1" xr:uid="{99D7C82B-DC70-48AC-8174-894EC40AB811}">
  <cacheSource type="external" connectionId="8"/>
  <cacheFields count="7">
    <cacheField name="[Measures].[Total Revenue]" caption="Total Revenue" numFmtId="0" hierarchy="36" level="32767"/>
    <cacheField name="[Measures].[COGS]" caption="COGS" numFmtId="0" hierarchy="37" level="32767"/>
    <cacheField name="[Measures].[% Profit Margin]" caption="% Profit Margin" numFmtId="0" hierarchy="39" level="32767"/>
    <cacheField name="[Measures].[Profit Margin]" caption="Profit Margin" numFmtId="0" hierarchy="38" level="32767"/>
    <cacheField name="[Measures].[# Customers]" caption="# Customers" numFmtId="0" hierarchy="46" level="32767"/>
    <cacheField name="[Measures].[# Locations]" caption="# Locations" numFmtId="0" hierarchy="47"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6"/>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oneField="1">
      <fieldsUsage count="1">
        <fieldUsage x="1"/>
      </fieldsUsage>
    </cacheHierarchy>
    <cacheHierarchy uniqueName="[Measures].[Profit Margin]" caption="Profit Margin" measure="1" displayFolder="" measureGroup="Calculations" count="0" oneField="1">
      <fieldsUsage count="1">
        <fieldUsage x="3"/>
      </fieldsUsage>
    </cacheHierarchy>
    <cacheHierarchy uniqueName="[Measures].[% Profit Margin]" caption="% Profit Margin" measure="1" displayFolder="" measureGroup="Calculations" count="0" oneField="1">
      <fieldsUsage count="1">
        <fieldUsage x="2"/>
      </fieldsUsage>
    </cacheHierarchy>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oneField="1">
      <fieldsUsage count="1">
        <fieldUsage x="4"/>
      </fieldsUsage>
    </cacheHierarchy>
    <cacheHierarchy uniqueName="[Measures].[# Locations]" caption="# Locations" measure="1" displayFolder="" measureGroup="Calculations" count="0" oneField="1">
      <fieldsUsage count="1">
        <fieldUsage x="5"/>
      </fieldsUsage>
    </cacheHierarchy>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2800923" createdVersion="7" refreshedVersion="7" minRefreshableVersion="3" recordCount="0" supportSubquery="1" supportAdvancedDrill="1" xr:uid="{61FD3151-5A22-4E44-8CD8-C414851CBC67}">
  <cacheSource type="external" connectionId="8"/>
  <cacheFields count="5">
    <cacheField name="[Customer_Table].[Full Name].[Full Name]" caption="Full Name" numFmtId="0" hierarchy="2" level="1">
      <sharedItems count="5">
        <s v="John Brown"/>
        <s v="Judith Simmons"/>
        <s v="Kristine Barrett"/>
        <s v="Laura Gross"/>
        <s v="Paul Noble"/>
      </sharedItems>
    </cacheField>
    <cacheField name="[Measures].[# Products]" caption="# Products" numFmtId="0" hierarchy="42" level="32767"/>
    <cacheField name="[Measures].[Return Rate]" caption="Return Rate" numFmtId="0" hierarchy="49" level="32767"/>
    <cacheField name="[Measures].[Refund Rate]" caption="Refund Rate" numFmtId="0" hierarchy="50"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2" memberValueDatatype="130" unbalanced="0">
      <fieldsUsage count="2">
        <fieldUsage x="-1"/>
        <fieldUsage x="0"/>
      </fieldsUsage>
    </cacheHierarchy>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oneField="1">
      <fieldsUsage count="1">
        <fieldUsage x="1"/>
      </fieldsUsage>
    </cacheHierarchy>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oneField="1">
      <fieldsUsage count="1">
        <fieldUsage x="2"/>
      </fieldsUsage>
    </cacheHierarchy>
    <cacheHierarchy uniqueName="[Measures].[Refund Rate]" caption="Refund Rate" measure="1" displayFolder="" measureGroup="Calculations" count="0" oneField="1">
      <fieldsUsage count="1">
        <fieldUsage x="3"/>
      </fieldsUsage>
    </cacheHierarchy>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4305554" createdVersion="7" refreshedVersion="7" minRefreshableVersion="3" recordCount="0" supportSubquery="1" supportAdvancedDrill="1" xr:uid="{08B2D325-9A08-4955-AD2A-6029FEAA4841}">
  <cacheSource type="external" connectionId="8"/>
  <cacheFields count="3">
    <cacheField name="[Customer_Table].[Gender].[Gender]" caption="Gender" numFmtId="0" hierarchy="3" level="1">
      <sharedItems count="2">
        <s v="Female"/>
        <s v="Male"/>
      </sharedItems>
    </cacheField>
    <cacheField name="[Measures].[Profit Margin]" caption="Profit Margin" numFmtId="0" hierarchy="38"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2" memberValueDatatype="130" unbalanced="0">
      <fieldsUsage count="2">
        <fieldUsage x="-1"/>
        <fieldUsage x="0"/>
      </fieldsUsage>
    </cacheHierarchy>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1"/>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5925925" createdVersion="7" refreshedVersion="7" minRefreshableVersion="3" recordCount="0" supportSubquery="1" supportAdvancedDrill="1" xr:uid="{843DC177-A6EA-49C1-8CA9-26EC66BEF19B}">
  <cacheSource type="external" connectionId="8"/>
  <cacheFields count="3">
    <cacheField name="[Measures].[Profit Margin]" caption="Profit Margin" numFmtId="0" hierarchy="38" level="32767"/>
    <cacheField name="[Customer_Table].[Customer Age Group].[Customer Age Group]" caption="Customer Age Group" numFmtId="0" hierarchy="6" level="1">
      <sharedItems count="5">
        <s v="+51"/>
        <s v="0-20"/>
        <s v="21-30"/>
        <s v="31-40"/>
        <s v="41-50"/>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2" memberValueDatatype="130" unbalanced="0">
      <fieldsUsage count="2">
        <fieldUsage x="-1"/>
        <fieldUsage x="1"/>
      </fieldsUsage>
    </cacheHierarchy>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7546295" createdVersion="7" refreshedVersion="7" minRefreshableVersion="3" recordCount="0" supportSubquery="1" supportAdvancedDrill="1" xr:uid="{989D6F89-2382-4D44-9D31-0B17DA2ED7A6}">
  <cacheSource type="external" connectionId="8"/>
  <cacheFields count="4">
    <cacheField name="[Measures].[Profit Margin]" caption="Profit Margin" numFmtId="0" hierarchy="38" level="32767"/>
    <cacheField name="[Customer_Table].[Customer Age Group].[Customer Age Group]" caption="Customer Age Group" numFmtId="0" hierarchy="6" level="1">
      <sharedItems count="5">
        <s v="+51"/>
        <s v="0-20"/>
        <s v="21-30"/>
        <s v="31-40"/>
        <s v="41-50"/>
      </sharedItems>
    </cacheField>
    <cacheField name="[Date].[Weekday].[Weekday]" caption="Weekday" numFmtId="0" hierarchy="11" level="1">
      <sharedItems count="7">
        <s v="Sun"/>
        <s v="Mon"/>
        <s v="Tue"/>
        <s v="Wed"/>
        <s v="Thu"/>
        <s v="Fri"/>
        <s v="Sat"/>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2" memberValueDatatype="130" unbalanced="0">
      <fieldsUsage count="2">
        <fieldUsage x="-1"/>
        <fieldUsage x="1"/>
      </fieldsUsage>
    </cacheHierarchy>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2"/>
      </fieldsUsage>
    </cacheHierarchy>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2939815" createdVersion="7" refreshedVersion="7" minRefreshableVersion="3" recordCount="0" supportSubquery="1" supportAdvancedDrill="1" xr:uid="{D933CA02-1017-4DC0-BE6F-0DDC2BD1AC55}">
  <cacheSource type="external" connectionId="8"/>
  <cacheFields count="5">
    <cacheField name="[Customer_Table].[Full Name].[Full Name]" caption="Full Name" numFmtId="0" hierarchy="2" level="1">
      <sharedItems count="5">
        <s v="John Brown"/>
        <s v="Judith Simmons"/>
        <s v="Kristine Barrett"/>
        <s v="Laura Gross"/>
        <s v="Paul Noble"/>
      </sharedItems>
    </cacheField>
    <cacheField name="[products_table].[Product Name].[Product Name]" caption="Product Name" numFmtId="0" hierarchy="30" level="1">
      <sharedItems count="5">
        <s v="Attorney Mist"/>
        <s v="Begin Brew"/>
        <s v="Common Splash"/>
        <s v="Eight Brew"/>
        <s v="Onto Dew"/>
      </sharedItems>
    </cacheField>
    <cacheField name="[Measures].[Profit Margin]" caption="Profit Margin" numFmtId="0" hierarchy="38" level="32767"/>
    <cacheField name="[Measures].[Total Qty]" caption="Total Qty" numFmtId="0" hierarchy="44"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2" memberValueDatatype="130" unbalanced="0">
      <fieldsUsage count="2">
        <fieldUsage x="-1"/>
        <fieldUsage x="0"/>
      </fieldsUsage>
    </cacheHierarchy>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oneField="1">
      <fieldsUsage count="1">
        <fieldUsage x="3"/>
      </fieldsUsage>
    </cacheHierarchy>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3101852" createdVersion="7" refreshedVersion="7" minRefreshableVersion="3" recordCount="0" supportSubquery="1" supportAdvancedDrill="1" xr:uid="{4005A26A-B7E0-44B3-B0D8-5716E3D3FAFE}">
  <cacheSource type="external" connectionId="8"/>
  <cacheFields count="3">
    <cacheField name="[Measures].[Profit Margin]" caption="Profit Margin" numFmtId="0" hierarchy="38" level="32767"/>
    <cacheField name="[Customer_Table].[Full Name].[Full Name]" caption="Full Name" numFmtId="0" hierarchy="2" level="1">
      <sharedItems count="5">
        <s v="John Brown"/>
        <s v="Judith Simmons"/>
        <s v="Kristine Barrett"/>
        <s v="Laura Gross"/>
        <s v="Paul Noble"/>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2" memberValueDatatype="130" unbalanced="0">
      <fieldsUsage count="2">
        <fieldUsage x="-1"/>
        <fieldUsage x="1"/>
      </fieldsUsage>
    </cacheHierarchy>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32523152" createdVersion="7" refreshedVersion="7" minRefreshableVersion="3" recordCount="0" supportSubquery="1" supportAdvancedDrill="1" xr:uid="{2956E68F-B52A-4AA7-B3B8-F699889C6117}">
  <cacheSource type="external" connectionId="8"/>
  <cacheFields count="3">
    <cacheField name="[Measures].[Profit Margin]" caption="Profit Margin" numFmtId="0" hierarchy="38" level="32767"/>
    <cacheField name="[Customer_Table].[Location].[Location]" caption="Location" numFmtId="0" hierarchy="4" level="1">
      <sharedItems count="5">
        <s v="California"/>
        <s v="Michigan"/>
        <s v="Missouri"/>
        <s v="Virginia"/>
        <s v="Washington"/>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2" memberValueDatatype="130" unbalanced="0">
      <fieldsUsage count="2">
        <fieldUsage x="-1"/>
        <fieldUsage x="1"/>
      </fieldsUsage>
    </cacheHierarchy>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22444791668" createdVersion="7" refreshedVersion="7" minRefreshableVersion="3" recordCount="0" supportSubquery="1" supportAdvancedDrill="1" xr:uid="{3C377BB0-01F8-4398-A786-D031985E9503}">
  <cacheSource type="external" connectionId="8"/>
  <cacheFields count="3">
    <cacheField name="[Measures].[Total Revenue]" caption="Total Revenue" numFmtId="0" hierarchy="36" level="32767"/>
    <cacheField name="[Date].[WeekType].[WeekType]" caption="WeekType" numFmtId="0" hierarchy="13" level="1">
      <sharedItems count="2">
        <s v="weekday"/>
        <s v="weekend"/>
      </sharedItems>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2" memberValueDatatype="130" unbalanced="0">
      <fieldsUsage count="2">
        <fieldUsage x="-1"/>
        <fieldUsage x="1"/>
      </fieldsUsage>
    </cacheHierarchy>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y uniqueName="Dummy0" caption="Mear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78935183" createdVersion="5" refreshedVersion="7" minRefreshableVersion="3" recordCount="0" supportSubquery="1" supportAdvancedDrill="1" xr:uid="{46BFA78D-943D-490A-96AA-56C01829E0BB}">
  <cacheSource type="external" connectionId="8"/>
  <cacheFields count="4">
    <cacheField name="[Measures].[Total Revenue]" caption="Total Revenue" numFmtId="0" hierarchy="36" level="32767"/>
    <cacheField name="[Measures].[Total Target]" caption="Total Target" numFmtId="0" hierarchy="45" level="32767"/>
    <cacheField name="[Dim_SalesPerson].[Store Name].[Store Name]" caption="Store Name" numFmtId="0" hierarchy="17" level="1">
      <sharedItems count="10">
        <s v="Barron-Fleming"/>
        <s v="Berg-Trujillo"/>
        <s v="Lee-Myers"/>
        <s v="Lopez"/>
        <s v="Martinez"/>
        <s v="Miller"/>
        <s v="Myers-Lopez"/>
        <s v="Novak PLC"/>
        <s v="Thomas"/>
        <s v="Valdez"/>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3"/>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fieldsUsage count="2">
        <fieldUsage x="-1"/>
        <fieldUsage x="2"/>
      </fieldsUsage>
    </cacheHierarchy>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22447337963" createdVersion="7" refreshedVersion="7" minRefreshableVersion="3" recordCount="0" supportSubquery="1" supportAdvancedDrill="1" xr:uid="{2077B1BA-4BFE-41C7-B7B4-3FE187C22C7C}">
  <cacheSource type="external" connectionId="8"/>
  <cacheFields count="3">
    <cacheField name="[Measures].[Total Revenue]" caption="Total Revenue" numFmtId="0" hierarchy="36" level="32767"/>
    <cacheField name="[Date].[Weekday].[Weekday]" caption="Weekday" numFmtId="0" hierarchy="11" level="1">
      <sharedItems count="7">
        <s v="Sun"/>
        <s v="Mon"/>
        <s v="Tue"/>
        <s v="Wed"/>
        <s v="Thu"/>
        <s v="Fri"/>
        <s v="Sat"/>
      </sharedItems>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2" memberValueDatatype="130" unbalanced="0">
      <fieldsUsage count="2">
        <fieldUsage x="-1"/>
        <fieldUsage x="1"/>
      </fieldsUsage>
    </cacheHierarchy>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y uniqueName="Dummy0" caption="Mear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22449652779" createdVersion="7" refreshedVersion="7" minRefreshableVersion="3" recordCount="0" supportSubquery="1" supportAdvancedDrill="1" xr:uid="{E94AC234-AC33-45DB-91B3-B74DFE20B326}">
  <cacheSource type="external" connectionId="8"/>
  <cacheFields count="3">
    <cacheField name="[Measures].[Total Revenue]" caption="Total Revenue" numFmtId="0" hierarchy="36" level="32767"/>
    <cacheField name="[Date].[Quarter].[Quarter]" caption="Quarter" numFmtId="0" hierarchy="14" level="1">
      <sharedItems count="4">
        <s v="Q-1"/>
        <s v="Q-2"/>
        <s v="Q-3"/>
        <s v="Q-4"/>
      </sharedItems>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2" memberValueDatatype="130" unbalanced="0">
      <fieldsUsage count="2">
        <fieldUsage x="-1"/>
        <fieldUsage x="1"/>
      </fieldsUsage>
    </cacheHierarchy>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y uniqueName="Dummy0" caption="Mear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75578704" createdVersion="3" refreshedVersion="7" minRefreshableVersion="3" recordCount="0" supportSubquery="1" supportAdvancedDrill="1" xr:uid="{7963B3A5-0678-4718-9D97-C2B4A103AD28}">
  <cacheSource type="external" connectionId="8">
    <extLst>
      <ext xmlns:x14="http://schemas.microsoft.com/office/spreadsheetml/2009/9/main" uri="{F057638F-6D5F-4e77-A914-E7F072B9BCA8}">
        <x14:sourceConnection name="ThisWorkbookDataModel"/>
      </ext>
    </extLst>
  </cacheSource>
  <cacheFields count="0"/>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47359118"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8125" createdVersion="5" refreshedVersion="7" minRefreshableVersion="3" recordCount="0" supportSubquery="1" supportAdvancedDrill="1" xr:uid="{925A42A6-D162-4E4A-AA0B-35FC7663664A}">
  <cacheSource type="external" connectionId="8"/>
  <cacheFields count="2">
    <cacheField name="[Measures].[Total Revenue]" caption="Total Revenue" numFmtId="0" hierarchy="36" level="32767"/>
    <cacheField name="[Date].[Month].[Month]" caption="Month" numFmtId="0" hierarchy="9" level="1">
      <sharedItems count="12">
        <s v="Jan"/>
        <s v="Feb"/>
        <s v="Mar"/>
        <s v="Apr"/>
        <s v="May"/>
        <s v="Jun"/>
        <s v="Jul"/>
        <s v="Aug"/>
        <s v="Sep"/>
        <s v="Oct"/>
        <s v="Nov"/>
        <s v="Dec"/>
      </sharedItems>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84143518" createdVersion="7" refreshedVersion="7" minRefreshableVersion="3" recordCount="0" supportSubquery="1" supportAdvancedDrill="1" xr:uid="{F128C48E-22F9-4381-AB9D-F4A32253A2FD}">
  <cacheSource type="external" connectionId="8"/>
  <cacheFields count="3">
    <cacheField name="[Measures].[Total Revenue]" caption="Total Revenue" numFmtId="0" hierarchy="36" level="32767"/>
    <cacheField name="[Date].[Month].[Month]" caption="Month" numFmtId="0" hierarchy="9" level="1">
      <sharedItems count="12">
        <s v="Jan"/>
        <s v="Feb"/>
        <s v="Mar"/>
        <s v="Apr"/>
        <s v="May"/>
        <s v="Jun"/>
        <s v="Jul"/>
        <s v="Aug"/>
        <s v="Sep"/>
        <s v="Oct"/>
        <s v="Nov"/>
        <s v="Dec"/>
      </sharedItems>
    </cacheField>
    <cacheField name="[Measures].[Total Target]" caption="Total Target" numFmtId="0" hierarchy="45" level="32767"/>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2"/>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12186111111" createdVersion="7" refreshedVersion="7" minRefreshableVersion="3" recordCount="0" supportSubquery="1" supportAdvancedDrill="1" xr:uid="{9B8110A3-244B-42AE-B4EE-104543F7412D}">
  <cacheSource type="external" connectionId="8"/>
  <cacheFields count="2">
    <cacheField name="[Measures].[Total Revenue]" caption="Total Revenue" numFmtId="0" hierarchy="36" level="32767"/>
    <cacheField name="[Measures].[Total Target]" caption="Total Target" numFmtId="0" hierarchy="45" level="32767"/>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0" memberValueDatatype="130" unbalanced="0"/>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oneField="1">
      <fieldsUsage count="1">
        <fieldUsage x="0"/>
      </fieldsUsage>
    </cacheHierarchy>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oneField="1">
      <fieldsUsage count="1">
        <fieldUsage x="1"/>
      </fieldsUsage>
    </cacheHierarchy>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099544212964" createdVersion="7" refreshedVersion="7" minRefreshableVersion="3" recordCount="0" supportSubquery="1" supportAdvancedDrill="1" xr:uid="{D272462D-2188-48FF-9543-6641648669B4}">
  <cacheSource type="external" connectionId="8"/>
  <cacheFields count="5">
    <cacheField name="[Measures].[Profit Margin]" caption="Profit Margin" numFmtId="0" hierarchy="38" level="32767"/>
    <cacheField name="[Customer_Table].[Customer Age Group].[Customer Age Group]" caption="Customer Age Group" numFmtId="0" hierarchy="6" level="1">
      <sharedItems count="5">
        <s v="+51"/>
        <s v="0-20"/>
        <s v="21-30"/>
        <s v="31-40"/>
        <s v="41-50"/>
      </sharedItems>
    </cacheField>
    <cacheField name="[Date].[Month].[Month]" caption="Month" numFmtId="0" hierarchy="9" level="1">
      <sharedItems count="12">
        <s v="Jan"/>
        <s v="Feb"/>
        <s v="Mar"/>
        <s v="Apr"/>
        <s v="May"/>
        <s v="Jun"/>
        <s v="Jul"/>
        <s v="Aug"/>
        <s v="Sep"/>
        <s v="Oct"/>
        <s v="Nov"/>
        <s v="Dec"/>
      </sharedItems>
    </cacheField>
    <cacheField name="[products_table].[Category].[Category]" caption="Category" numFmtId="0" hierarchy="31" level="1">
      <sharedItems containsSemiMixedTypes="0" containsNonDate="0" containsString="0"/>
    </cacheField>
    <cacheField name="Dummy0" numFmtId="0" hierarchy="59" level="32767">
      <extLst>
        <ext xmlns:x14="http://schemas.microsoft.com/office/spreadsheetml/2009/9/main" uri="{63CAB8AC-B538-458d-9737-405883B0398D}">
          <x14:cacheField ignore="1"/>
        </ext>
      </extLst>
    </cacheField>
  </cacheFields>
  <cacheHierarchies count="60">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2" memberValueDatatype="130" unbalanced="0">
      <fieldsUsage count="2">
        <fieldUsage x="-1"/>
        <fieldUsage x="1"/>
      </fieldsUsage>
    </cacheHierarchy>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y uniqueName="Dummy0" caption="Mearsures" measure="1" count="0">
      <extLst>
        <ext xmlns:x14="http://schemas.microsoft.com/office/spreadsheetml/2009/9/main" uri="{8CF416AD-EC4C-4aba-99F5-12A058AE0983}">
          <x14:cacheHierarchy ignore="1"/>
        </ext>
      </extLst>
    </cacheHierarchy>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15046294" createdVersion="7" refreshedVersion="7" minRefreshableVersion="3" recordCount="0" supportSubquery="1" supportAdvancedDrill="1" xr:uid="{97583420-B299-47D0-92E3-D1839AF8D4FE}">
  <cacheSource type="external" connectionId="8"/>
  <cacheFields count="5">
    <cacheField name="[Customer_Table].[Full Name].[Full Name]" caption="Full Name" numFmtId="0" hierarchy="2" level="1">
      <sharedItems count="5">
        <s v="John Brown"/>
        <s v="Judith Simmons"/>
        <s v="Kristine Barrett"/>
        <s v="Laura Gross"/>
        <s v="Paul Noble"/>
      </sharedItems>
    </cacheField>
    <cacheField name="[products_table].[Product Name].[Product Name]" caption="Product Name" numFmtId="0" hierarchy="30" level="1">
      <sharedItems count="5">
        <s v="Attorney Mist"/>
        <s v="Begin Brew"/>
        <s v="Common Splash"/>
        <s v="Eight Brew"/>
        <s v="Onto Dew"/>
      </sharedItems>
    </cacheField>
    <cacheField name="[Measures].[Profit Margin]" caption="Profit Margin" numFmtId="0" hierarchy="38" level="32767"/>
    <cacheField name="[products_table].[Category].[Category]" caption="Category" numFmtId="0" hierarchy="31" level="1">
      <sharedItems count="8">
        <s v="Alcoholic Beverage"/>
        <s v="Coffee"/>
        <s v="Energy Drink"/>
        <s v="Juice"/>
        <s v="Soft Drink"/>
        <s v="Sports Drink"/>
        <s v="Tea"/>
        <s v="Water"/>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2" memberValueDatatype="130" unbalanced="0"/>
    <cacheHierarchy uniqueName="[Customer_Table].[Customer ID]" caption="Customer ID" attribute="1" defaultMemberUniqueName="[Customer_Table].[Customer ID].[All]" allUniqueName="[Customer_Table].[Customer ID].[All]" dimensionUniqueName="[Customer_Table]" displayFolder="" count="2" memberValueDatatype="20" unbalanced="0"/>
    <cacheHierarchy uniqueName="[Customer_Table].[Full Name]" caption="Full Name" attribute="1" defaultMemberUniqueName="[Customer_Table].[Full Name].[All]" allUniqueName="[Customer_Table].[Full Name].[All]" dimensionUniqueName="[Customer_Table]" displayFolder="" count="2" memberValueDatatype="130" unbalanced="0">
      <fieldsUsage count="2">
        <fieldUsage x="-1"/>
        <fieldUsage x="0"/>
      </fieldsUsage>
    </cacheHierarchy>
    <cacheHierarchy uniqueName="[Customer_Table].[Gender]" caption="Gender" attribute="1" defaultMemberUniqueName="[Customer_Table].[Gender].[All]" allUniqueName="[Customer_Table].[Gender].[All]" dimensionUniqueName="[Customer_Table]" displayFolder="" count="2" memberValueDatatype="130" unbalanced="0"/>
    <cacheHierarchy uniqueName="[Customer_Table].[Location]" caption="Location" attribute="1" defaultMemberUniqueName="[Customer_Table].[Location].[All]" allUniqueName="[Customer_Table].[Location].[All]" dimensionUniqueName="[Customer_Table]" displayFolder="" count="2" memberValueDatatype="130" unbalanced="0"/>
    <cacheHierarchy uniqueName="[Customer_Table].[Customer Age]" caption="Customer Age" attribute="1" defaultMemberUniqueName="[Customer_Table].[Customer Age].[All]" allUniqueName="[Customer_Table].[Customer Age].[All]" dimensionUniqueName="[Customer_Table]" displayFolder="" count="2"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2" memberValueDatatype="130" unbalanced="0"/>
    <cacheHierarchy uniqueName="[Date].[Order Date]" caption="Order Date" attribute="1" time="1" defaultMemberUniqueName="[Date].[Order Date].[All]" allUniqueName="[Date].[Order Date].[All]" dimensionUniqueName="[Date]" displayFolder="" count="2" memberValueDatatype="7" unbalanced="0"/>
    <cacheHierarchy uniqueName="[Date].[Year]" caption="Year" attribute="1" defaultMemberUniqueName="[Date].[Year].[All]" allUniqueName="[Date].[Year].[All]" dimensionUniqueName="[Date]" displayFolder="" count="2"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4"/>
      </fieldsUsage>
    </cacheHierarchy>
    <cacheHierarchy uniqueName="[Date].[MonthNum]" caption="MonthNum" attribute="1" defaultMemberUniqueName="[Date].[MonthNum].[All]" allUniqueName="[Date].[MonthNum].[All]" dimensionUniqueName="[Date]" displayFolder="" count="2" memberValueDatatype="20" unbalanced="0"/>
    <cacheHierarchy uniqueName="[Date].[Weekday]" caption="Weekday" attribute="1" defaultMemberUniqueName="[Date].[Weekday].[All]" allUniqueName="[Date].[Weekday].[All]" dimensionUniqueName="[Date]" displayFolder="" count="2" memberValueDatatype="130" unbalanced="0"/>
    <cacheHierarchy uniqueName="[Date].[WeekNum]" caption="WeekNum" attribute="1" defaultMemberUniqueName="[Date].[WeekNum].[All]" allUniqueName="[Date].[WeekNum].[All]" dimensionUniqueName="[Date]" displayFolder="" count="2" memberValueDatatype="20" unbalanced="0"/>
    <cacheHierarchy uniqueName="[Date].[WeekType]" caption="WeekType" attribute="1" defaultMemberUniqueName="[Date].[WeekType].[All]" allUniqueName="[Date].[WeekType].[All]" dimensionUniqueName="[Date]" displayFolder="" count="2" memberValueDatatype="130" unbalanced="0"/>
    <cacheHierarchy uniqueName="[Date].[Quarter]" caption="Quarter" attribute="1" defaultMemberUniqueName="[Date].[Quarter].[All]" allUniqueName="[Date].[Quarter].[All]" dimensionUniqueName="[Date]" displayFolder="" count="2"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2" memberValueDatatype="20" unbalanced="0"/>
    <cacheHierarchy uniqueName="[Dim_SalesPerson].[Full Name]" caption="Full Name" attribute="1" defaultMemberUniqueName="[Dim_SalesPerson].[Full Name].[All]" allUniqueName="[Dim_SalesPerson].[Full Name].[All]" dimensionUniqueName="[Dim_SalesPerson]" displayFolder="" count="2" memberValueDatatype="130" unbalanced="0"/>
    <cacheHierarchy uniqueName="[Dim_SalesPerson].[Store Name]" caption="Store Name" attribute="1" defaultMemberUniqueName="[Dim_SalesPerson].[Store Name].[All]" allUniqueName="[Dim_SalesPerson].[Store Name].[All]" dimensionUniqueName="[Dim_SalesPerson]" displayFolder="" count="2" memberValueDatatype="130" unbalanced="0"/>
    <cacheHierarchy uniqueName="[Dim_SalesPerson].[Custom]" caption="Custom" attribute="1" defaultMemberUniqueName="[Dim_SalesPerson].[Custom].[All]" allUniqueName="[Dim_SalesPerson].[Custom].[All]" dimensionUniqueName="[Dim_SalesPerson]" displayFolder="" count="2" memberValueDatatype="20" unbalanced="0"/>
    <cacheHierarchy uniqueName="[fact_table].[Product ID]" caption="Product ID" attribute="1" defaultMemberUniqueName="[fact_table].[Product ID].[All]" allUniqueName="[fact_table].[Product ID].[All]" dimensionUniqueName="[fact_table]" displayFolder="" count="2" memberValueDatatype="20" unbalanced="0"/>
    <cacheHierarchy uniqueName="[fact_table].[Customer ID]" caption="Customer ID" attribute="1" defaultMemberUniqueName="[fact_table].[Customer ID].[All]" allUniqueName="[fact_table].[Customer ID].[All]" dimensionUniqueName="[fact_table]" displayFolder="" count="2" memberValueDatatype="20" unbalanced="0"/>
    <cacheHierarchy uniqueName="[fact_table].[Sales Person ID]" caption="Sales Person ID" attribute="1" defaultMemberUniqueName="[fact_table].[Sales Person ID].[All]" allUniqueName="[fact_table].[Sales Person ID].[All]" dimensionUniqueName="[fact_table]" displayFolder="" count="2" memberValueDatatype="20" unbalanced="0"/>
    <cacheHierarchy uniqueName="[fact_table].[Quantity Sold]" caption="Quantity Sold" attribute="1" defaultMemberUniqueName="[fact_table].[Quantity Sold].[All]" allUniqueName="[fact_table].[Quantity Sold].[All]" dimensionUniqueName="[fact_table]" displayFolder="" count="2" memberValueDatatype="20" unbalanced="0"/>
    <cacheHierarchy uniqueName="[fact_table].[Payment Method]" caption="Payment Method" attribute="1" defaultMemberUniqueName="[fact_table].[Payment Method].[All]" allUniqueName="[fact_table].[Payment Method].[All]" dimensionUniqueName="[fact_table]" displayFolder="" count="2" memberValueDatatype="130" unbalanced="0"/>
    <cacheHierarchy uniqueName="[fact_table].[Quantity Returned]" caption="Quantity Returned" attribute="1" defaultMemberUniqueName="[fact_table].[Quantity Returned].[All]" allUniqueName="[fact_table].[Quantity Returned].[All]" dimensionUniqueName="[fact_table]" displayFolder="" count="2" memberValueDatatype="20" unbalanced="0"/>
    <cacheHierarchy uniqueName="[fact_table].[Order Date]" caption="Order Date" attribute="1" time="1" defaultMemberUniqueName="[fact_table].[Order Date].[All]" allUniqueName="[fact_table].[Order Date].[All]" dimensionUniqueName="[fact_table]" displayFolder="" count="2" memberValueDatatype="7" unbalanced="0"/>
    <cacheHierarchy uniqueName="[monthly_store_targets].[Store ID]" caption="Store ID" attribute="1" defaultMemberUniqueName="[monthly_store_targets].[Store ID].[All]" allUniqueName="[monthly_store_targets].[Store ID].[All]" dimensionUniqueName="[monthly_store_targets]" displayFolder="" count="2" memberValueDatatype="20" unbalanced="0"/>
    <cacheHierarchy uniqueName="[monthly_store_targets].[Date]" caption="Date" attribute="1" time="1" defaultMemberUniqueName="[monthly_store_targets].[Date].[All]" allUniqueName="[monthly_store_targets].[Date].[All]" dimensionUniqueName="[monthly_store_targets]" displayFolder="" count="2"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2" memberValueDatatype="20" unbalanced="0"/>
    <cacheHierarchy uniqueName="[products_table].[Product ID]" caption="Product ID" attribute="1" defaultMemberUniqueName="[products_table].[Product ID].[All]" allUniqueName="[products_table].[Product ID].[All]" dimensionUniqueName="[products_table]" displayFolder="" count="2" memberValueDatatype="20" unbalanced="0"/>
    <cacheHierarchy uniqueName="[products_table].[Product Name]" caption="Product Name" attribute="1" defaultMemberUniqueName="[products_table].[Product Name].[All]" allUniqueName="[products_table].[Product Name].[All]" dimensionUniqueName="[products_table]" displayFolder="" count="2" memberValueDatatype="130" unbalanced="0">
      <fieldsUsage count="2">
        <fieldUsage x="-1"/>
        <fieldUsage x="1"/>
      </fieldsUsage>
    </cacheHierarchy>
    <cacheHierarchy uniqueName="[products_table].[Category]" caption="Category" attribute="1" defaultMemberUniqueName="[products_table].[Category].[All]" allUniqueName="[products_table].[Category].[All]" dimensionUniqueName="[products_table]" displayFolder="" count="2" memberValueDatatype="130" unbalanced="0">
      <fieldsUsage count="2">
        <fieldUsage x="-1"/>
        <fieldUsage x="3"/>
      </fieldsUsage>
    </cacheHierarchy>
    <cacheHierarchy uniqueName="[products_table].[Sales Price]" caption="Sales Price" attribute="1" defaultMemberUniqueName="[products_table].[Sales Price].[All]" allUniqueName="[products_table].[Sales Price].[All]" dimensionUniqueName="[products_table]" displayFolder="" count="2" memberValueDatatype="5" unbalanced="0"/>
    <cacheHierarchy uniqueName="[products_table].[Cost Price]" caption="Cost Price" attribute="1" defaultMemberUniqueName="[products_table].[Cost Price].[All]" allUniqueName="[products_table].[Cost Price].[All]" dimensionUniqueName="[products_table]" displayFolder="" count="2"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2"/>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16666665" createdVersion="7" refreshedVersion="7" minRefreshableVersion="3" recordCount="0" supportSubquery="1" supportAdvancedDrill="1" xr:uid="{6107C62C-FB70-4E76-ACC3-DD001F1BB036}">
  <cacheSource type="external" connectionId="8"/>
  <cacheFields count="2">
    <cacheField name="[Measures].[Average Age]" caption="Average Age" numFmtId="0" hierarchy="48" level="32767"/>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0" memberValueDatatype="130" unbalanced="0"/>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1"/>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0"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oneField="1">
      <fieldsUsage count="1">
        <fieldUsage x="0"/>
      </fieldsUsage>
    </cacheHierarchy>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ido" refreshedDate="45490.115818171296" createdVersion="7" refreshedVersion="7" minRefreshableVersion="3" recordCount="0" supportSubquery="1" supportAdvancedDrill="1" xr:uid="{24155FE4-577F-4DC4-9217-C6C0553D3842}">
  <cacheSource type="external" connectionId="8"/>
  <cacheFields count="3">
    <cacheField name="[Measures].[Profit Margin]" caption="Profit Margin" numFmtId="0" hierarchy="38" level="32767"/>
    <cacheField name="[Customer_Table].[Full Name].[Full Name]" caption="Full Name" numFmtId="0" hierarchy="2" level="1">
      <sharedItems count="5">
        <s v="Bobby Abbott"/>
        <s v="Christine Hawkins"/>
        <s v="Jeffery Powell"/>
        <s v="Lisa West"/>
        <s v="Travis Ewing"/>
      </sharedItems>
    </cacheField>
    <cacheField name="[Date].[Month].[Month]" caption="Month" numFmtId="0" hierarchy="9" level="1">
      <sharedItems containsSemiMixedTypes="0" containsNonDate="0" containsString="0"/>
    </cacheField>
  </cacheFields>
  <cacheHierarchies count="59">
    <cacheHierarchy uniqueName="[Calculations].[Mearsures]" caption="Mearsures" attribute="1" defaultMemberUniqueName="[Calculations].[Mearsures].[All]" allUniqueName="[Calculations].[Mearsures].[All]" dimensionUniqueName="[Calculations]" displayFolder="" count="0" memberValueDatatype="130" unbalanced="0"/>
    <cacheHierarchy uniqueName="[Customer_Table].[Customer ID]" caption="Customer ID" attribute="1" defaultMemberUniqueName="[Customer_Table].[Customer ID].[All]" allUniqueName="[Customer_Table].[Customer ID].[All]" dimensionUniqueName="[Customer_Table]" displayFolder="" count="0" memberValueDatatype="20" unbalanced="0"/>
    <cacheHierarchy uniqueName="[Customer_Table].[Full Name]" caption="Full Name" attribute="1" defaultMemberUniqueName="[Customer_Table].[Full Name].[All]" allUniqueName="[Customer_Table].[Full Name].[All]" dimensionUniqueName="[Customer_Table]" displayFolder="" count="2" memberValueDatatype="130" unbalanced="0">
      <fieldsUsage count="2">
        <fieldUsage x="-1"/>
        <fieldUsage x="1"/>
      </fieldsUsage>
    </cacheHierarchy>
    <cacheHierarchy uniqueName="[Customer_Table].[Gender]" caption="Gender" attribute="1" defaultMemberUniqueName="[Customer_Table].[Gender].[All]" allUniqueName="[Customer_Table].[Gender].[All]" dimensionUniqueName="[Customer_Table]" displayFolder="" count="0" memberValueDatatype="130" unbalanced="0"/>
    <cacheHierarchy uniqueName="[Customer_Table].[Location]" caption="Location" attribute="1" defaultMemberUniqueName="[Customer_Table].[Location].[All]" allUniqueName="[Customer_Table].[Location].[All]" dimensionUniqueName="[Customer_Table]" displayFolder="" count="0" memberValueDatatype="130" unbalanced="0"/>
    <cacheHierarchy uniqueName="[Customer_Table].[Customer Age]" caption="Customer Age" attribute="1" defaultMemberUniqueName="[Customer_Table].[Customer Age].[All]" allUniqueName="[Customer_Table].[Customer Age].[All]" dimensionUniqueName="[Customer_Table]" displayFolder="" count="0" memberValueDatatype="20" unbalanced="0"/>
    <cacheHierarchy uniqueName="[Customer_Table].[Customer Age Group]" caption="Customer Age Group" attribute="1" defaultMemberUniqueName="[Customer_Table].[Customer Age Group].[All]" allUniqueName="[Customer_Table].[Customer Age Group].[All]" dimensionUniqueName="[Customer_Table]" displayFolder="" count="0" memberValueDatatype="130" unbalanced="0"/>
    <cacheHierarchy uniqueName="[Date].[Order Date]" caption="Order Date" attribute="1" time="1" defaultMemberUniqueName="[Date].[Order Date].[All]" allUniqueName="[Date].[Order Date].[All]" dimensionUniqueName="[Date]" displayFolder="" count="0" memberValueDatatype="7" unbalanced="0"/>
    <cacheHierarchy uniqueName="[Date].[Year]" caption="Year" attribute="1" defaultMemberUniqueName="[Date].[Year].[All]" allUniqueName="[Date].[Year].[All]" dimensionUniqueName="[Date]" displayFolder="" count="0" memberValueDatatype="20" unbalanced="0"/>
    <cacheHierarchy uniqueName="[Date].[Month]" caption="Month" attribute="1" defaultMemberUniqueName="[Date].[Month].[All]" allUniqueName="[Date].[Month].[All]" dimensionUniqueName="[Date]" displayFolder="" count="2" memberValueDatatype="130" unbalanced="0">
      <fieldsUsage count="2">
        <fieldUsage x="-1"/>
        <fieldUsage x="2"/>
      </fieldsUsage>
    </cacheHierarchy>
    <cacheHierarchy uniqueName="[Date].[MonthNum]" caption="MonthNum" attribute="1" defaultMemberUniqueName="[Date].[MonthNum].[All]" allUniqueName="[Date].[MonthNum].[All]" dimensionUniqueName="[Date]" displayFolder="" count="0" memberValueDatatype="20" unbalanced="0"/>
    <cacheHierarchy uniqueName="[Date].[Weekday]" caption="Weekday" attribute="1" defaultMemberUniqueName="[Date].[Weekday].[All]" allUniqueName="[Date].[Weekday].[All]" dimensionUniqueName="[Date]" displayFolder="" count="0" memberValueDatatype="130" unbalanced="0"/>
    <cacheHierarchy uniqueName="[Date].[WeekNum]" caption="WeekNum" attribute="1" defaultMemberUniqueName="[Date].[WeekNum].[All]" allUniqueName="[Date].[WeekNum].[All]" dimensionUniqueName="[Date]" displayFolder="" count="0" memberValueDatatype="20" unbalanced="0"/>
    <cacheHierarchy uniqueName="[Date].[WeekType]" caption="WeekType" attribute="1" defaultMemberUniqueName="[Date].[WeekType].[All]" allUniqueName="[Date].[WeekType].[All]" dimensionUniqueName="[Date]" displayFolder="" count="0" memberValueDatatype="130" unbalanced="0"/>
    <cacheHierarchy uniqueName="[Date].[Quarter]" caption="Quarter" attribute="1" defaultMemberUniqueName="[Date].[Quarter].[All]" allUniqueName="[Date].[Quarter].[All]" dimensionUniqueName="[Date]" displayFolder="" count="0" memberValueDatatype="130" unbalanced="0"/>
    <cacheHierarchy uniqueName="[Dim_SalesPerson].[Sales Person ID]" caption="Sales Person ID" attribute="1" defaultMemberUniqueName="[Dim_SalesPerson].[Sales Person ID].[All]" allUniqueName="[Dim_SalesPerson].[Sales Person ID].[All]" dimensionUniqueName="[Dim_SalesPerson]" displayFolder="" count="0" memberValueDatatype="20" unbalanced="0"/>
    <cacheHierarchy uniqueName="[Dim_SalesPerson].[Full Name]" caption="Full Name" attribute="1" defaultMemberUniqueName="[Dim_SalesPerson].[Full Name].[All]" allUniqueName="[Dim_SalesPerson].[Full Name].[All]" dimensionUniqueName="[Dim_SalesPerson]" displayFolder="" count="0" memberValueDatatype="130" unbalanced="0"/>
    <cacheHierarchy uniqueName="[Dim_SalesPerson].[Store Name]" caption="Store Name" attribute="1" defaultMemberUniqueName="[Dim_SalesPerson].[Store Name].[All]" allUniqueName="[Dim_SalesPerson].[Store Name].[All]" dimensionUniqueName="[Dim_SalesPerson]" displayFolder="" count="0" memberValueDatatype="130" unbalanced="0"/>
    <cacheHierarchy uniqueName="[Dim_SalesPerson].[Custom]" caption="Custom" attribute="1" defaultMemberUniqueName="[Dim_SalesPerson].[Custom].[All]" allUniqueName="[Dim_SalesPerson].[Custom].[All]" dimensionUniqueName="[Dim_SalesPerson]" displayFolder="" count="0" memberValueDatatype="20" unbalanced="0"/>
    <cacheHierarchy uniqueName="[fact_table].[Product ID]" caption="Product ID" attribute="1" defaultMemberUniqueName="[fact_table].[Product ID].[All]" allUniqueName="[fact_table].[Product ID].[All]" dimensionUniqueName="[fact_table]" displayFolder="" count="0" memberValueDatatype="20" unbalanced="0"/>
    <cacheHierarchy uniqueName="[fact_table].[Customer ID]" caption="Customer ID" attribute="1" defaultMemberUniqueName="[fact_table].[Customer ID].[All]" allUniqueName="[fact_table].[Customer ID].[All]" dimensionUniqueName="[fact_table]" displayFolder="" count="0" memberValueDatatype="20" unbalanced="0"/>
    <cacheHierarchy uniqueName="[fact_table].[Sales Person ID]" caption="Sales Person ID" attribute="1" defaultMemberUniqueName="[fact_table].[Sales Person ID].[All]" allUniqueName="[fact_table].[Sales Person ID].[All]" dimensionUniqueName="[fact_table]" displayFolder="" count="0" memberValueDatatype="20" unbalanced="0"/>
    <cacheHierarchy uniqueName="[fact_table].[Quantity Sold]" caption="Quantity Sold" attribute="1" defaultMemberUniqueName="[fact_table].[Quantity Sold].[All]" allUniqueName="[fact_table].[Quantity Sold].[All]" dimensionUniqueName="[fact_table]" displayFolder="" count="0" memberValueDatatype="20" unbalanced="0"/>
    <cacheHierarchy uniqueName="[fact_table].[Payment Method]" caption="Payment Method" attribute="1" defaultMemberUniqueName="[fact_table].[Payment Method].[All]" allUniqueName="[fact_table].[Payment Method].[All]" dimensionUniqueName="[fact_table]" displayFolder="" count="0" memberValueDatatype="130" unbalanced="0"/>
    <cacheHierarchy uniqueName="[fact_table].[Quantity Returned]" caption="Quantity Returned" attribute="1" defaultMemberUniqueName="[fact_table].[Quantity Returned].[All]" allUniqueName="[fact_table].[Quantity Returned].[All]" dimensionUniqueName="[fact_table]" displayFolder="" count="0" memberValueDatatype="20" unbalanced="0"/>
    <cacheHierarchy uniqueName="[fact_table].[Order Date]" caption="Order Date" attribute="1" time="1" defaultMemberUniqueName="[fact_table].[Order Date].[All]" allUniqueName="[fact_table].[Order Date].[All]" dimensionUniqueName="[fact_table]" displayFolder="" count="0" memberValueDatatype="7" unbalanced="0"/>
    <cacheHierarchy uniqueName="[monthly_store_targets].[Store ID]" caption="Store ID" attribute="1" defaultMemberUniqueName="[monthly_store_targets].[Store ID].[All]" allUniqueName="[monthly_store_targets].[Store ID].[All]" dimensionUniqueName="[monthly_store_targets]" displayFolder="" count="0" memberValueDatatype="20" unbalanced="0"/>
    <cacheHierarchy uniqueName="[monthly_store_targets].[Date]" caption="Date" attribute="1" time="1" defaultMemberUniqueName="[monthly_store_targets].[Date].[All]" allUniqueName="[monthly_store_targets].[Date].[All]" dimensionUniqueName="[monthly_store_targets]" displayFolder="" count="0" memberValueDatatype="7" unbalanced="0"/>
    <cacheHierarchy uniqueName="[monthly_store_targets].[Monthly Target]" caption="Monthly Target" attribute="1" defaultMemberUniqueName="[monthly_store_targets].[Monthly Target].[All]" allUniqueName="[monthly_store_targets].[Monthly Target].[All]" dimensionUniqueName="[monthly_store_targets]" displayFolder="" count="0" memberValueDatatype="20" unbalanced="0"/>
    <cacheHierarchy uniqueName="[products_table].[Product ID]" caption="Product ID" attribute="1" defaultMemberUniqueName="[products_table].[Product ID].[All]" allUniqueName="[products_table].[Product ID].[All]" dimensionUniqueName="[products_table]" displayFolder="" count="0" memberValueDatatype="20" unbalanced="0"/>
    <cacheHierarchy uniqueName="[products_table].[Product Name]" caption="Product Name" attribute="1" defaultMemberUniqueName="[products_table].[Product Name].[All]" allUniqueName="[products_table].[Product Name].[All]" dimensionUniqueName="[products_table]" displayFolder="" count="0" memberValueDatatype="130" unbalanced="0"/>
    <cacheHierarchy uniqueName="[products_table].[Category]" caption="Category" attribute="1" defaultMemberUniqueName="[products_table].[Category].[All]" allUniqueName="[products_table].[Category].[All]" dimensionUniqueName="[products_table]" displayFolder="" count="2" memberValueDatatype="130" unbalanced="0"/>
    <cacheHierarchy uniqueName="[products_table].[Sales Price]" caption="Sales Price" attribute="1" defaultMemberUniqueName="[products_table].[Sales Price].[All]" allUniqueName="[products_table].[Sales Price].[All]" dimensionUniqueName="[products_table]" displayFolder="" count="0" memberValueDatatype="5" unbalanced="0"/>
    <cacheHierarchy uniqueName="[products_table].[Cost Price]" caption="Cost Price" attribute="1" defaultMemberUniqueName="[products_table].[Cost Price].[All]" allUniqueName="[products_table].[Cost Price].[All]" dimensionUniqueName="[products_table]" displayFolder="" count="0" memberValueDatatype="5" unbalanced="0"/>
    <cacheHierarchy uniqueName="[Measures].[Sum of Year]" caption="Sum of Year" measure="1" displayFolder="" measureGroup="Date" count="0">
      <extLst>
        <ext xmlns:x15="http://schemas.microsoft.com/office/spreadsheetml/2010/11/main" uri="{B97F6D7D-B522-45F9-BDA1-12C45D357490}">
          <x15:cacheHierarchy aggregatedColumn="8"/>
        </ext>
      </extLst>
    </cacheHierarchy>
    <cacheHierarchy uniqueName="[Measures].[Count of Customer Age Group]" caption="Count of Customer Age Group" measure="1" displayFolder="" measureGroup="Customer_Table" count="0">
      <extLst>
        <ext xmlns:x15="http://schemas.microsoft.com/office/spreadsheetml/2010/11/main" uri="{B97F6D7D-B522-45F9-BDA1-12C45D357490}">
          <x15:cacheHierarchy aggregatedColumn="6"/>
        </ext>
      </extLst>
    </cacheHierarchy>
    <cacheHierarchy uniqueName="[Measures].[Total Revenue]" caption="Total Revenue" measure="1" displayFolder="" measureGroup="Calculations" count="0"/>
    <cacheHierarchy uniqueName="[Measures].[COGS]" caption="COGS" measure="1" displayFolder="" measureGroup="Calculations" count="0"/>
    <cacheHierarchy uniqueName="[Measures].[Profit Margin]" caption="Profit Margin" measure="1" displayFolder="" measureGroup="Calculations" count="0" oneField="1">
      <fieldsUsage count="1">
        <fieldUsage x="0"/>
      </fieldsUsage>
    </cacheHierarchy>
    <cacheHierarchy uniqueName="[Measures].[% Profit Margin]" caption="% Profit Margin" measure="1" displayFolder="" measureGroup="Calculations" count="0"/>
    <cacheHierarchy uniqueName="[Measures].[# Transiction]" caption="# Transiction" measure="1" displayFolder="" measureGroup="Calculations" count="0"/>
    <cacheHierarchy uniqueName="[Measures].[Total Refund]" caption="Total Refund" measure="1" displayFolder="" measureGroup="Calculations" count="0"/>
    <cacheHierarchy uniqueName="[Measures].[# Products]" caption="# Products" measure="1" displayFolder="" measureGroup="Calculations" count="0"/>
    <cacheHierarchy uniqueName="[Measures].[Qty Returned]" caption="Qty Returned" measure="1" displayFolder="" measureGroup="Calculations" count="0"/>
    <cacheHierarchy uniqueName="[Measures].[Total Qty]" caption="Total Qty" measure="1" displayFolder="" measureGroup="Calculations" count="0"/>
    <cacheHierarchy uniqueName="[Measures].[Total Target]" caption="Total Target" measure="1" displayFolder="" measureGroup="Calculations" count="0"/>
    <cacheHierarchy uniqueName="[Measures].[# Customers]" caption="# Customers" measure="1" displayFolder="" measureGroup="Calculations" count="0"/>
    <cacheHierarchy uniqueName="[Measures].[# Locations]" caption="# Locations" measure="1" displayFolder="" measureGroup="Calculations" count="0"/>
    <cacheHierarchy uniqueName="[Measures].[Average Age]" caption="Average Age" measure="1" displayFolder="" measureGroup="Calculations" count="0"/>
    <cacheHierarchy uniqueName="[Measures].[Return Rate]" caption="Return Rate" measure="1" displayFolder="" measureGroup="Calculations" count="0"/>
    <cacheHierarchy uniqueName="[Measures].[Refund Rate]" caption="Refund Rate" measure="1" displayFolder="" measureGroup="Calculations" count="0"/>
    <cacheHierarchy uniqueName="[Measures].[__XL_Count fact_table]" caption="__XL_Count fact_table" measure="1" displayFolder="" measureGroup="fact_table" count="0" hidden="1"/>
    <cacheHierarchy uniqueName="[Measures].[__XL_Count monthly_store_targets]" caption="__XL_Count monthly_store_targets" measure="1" displayFolder="" measureGroup="monthly_store_targets" count="0" hidden="1"/>
    <cacheHierarchy uniqueName="[Measures].[__XL_Count products_table]" caption="__XL_Count products_table" measure="1" displayFolder="" measureGroup="products_table" count="0" hidden="1"/>
    <cacheHierarchy uniqueName="[Measures].[__XL_Count Dim_SalesPerson]" caption="__XL_Count Dim_SalesPerson" measure="1" displayFolder="" measureGroup="Dim_SalesPerson" count="0" hidden="1"/>
    <cacheHierarchy uniqueName="[Measures].[__XL_Count Date]" caption="__XL_Count Date" measure="1" displayFolder="" measureGroup="Date" count="0" hidden="1"/>
    <cacheHierarchy uniqueName="[Measures].[__XL_Count Calculations]" caption="__XL_Count Calculations" measure="1" displayFolder="" measureGroup="Calculations" count="0" hidden="1"/>
    <cacheHierarchy uniqueName="[Measures].[__XL_Count Customer_Table]" caption="__XL_Count Customer_Table" measure="1" displayFolder="" measureGroup="Customer_Table" count="0" hidden="1"/>
    <cacheHierarchy uniqueName="[Measures].[__No measures defined]" caption="__No measures defined" measure="1" displayFolder="" count="0" hidden="1"/>
  </cacheHierarchies>
  <kpis count="0"/>
  <dimensions count="8">
    <dimension name="Calculations" uniqueName="[Calculations]" caption="Calculations"/>
    <dimension name="Customer_Table" uniqueName="[Customer_Table]" caption="Customer_Table"/>
    <dimension name="Date" uniqueName="[Date]" caption="Date"/>
    <dimension name="Dim_SalesPerson" uniqueName="[Dim_SalesPerson]" caption="Dim_SalesPerson"/>
    <dimension name="fact_table" uniqueName="[fact_table]" caption="fact_table"/>
    <dimension measure="1" name="Measures" uniqueName="[Measures]" caption="Measures"/>
    <dimension name="monthly_store_targets" uniqueName="[monthly_store_targets]" caption="monthly_store_targets"/>
    <dimension name="products_table" uniqueName="[products_table]" caption="products_table"/>
  </dimensions>
  <measureGroups count="7">
    <measureGroup name="Calculations" caption="Calculations"/>
    <measureGroup name="Customer_Table" caption="Customer_Table"/>
    <measureGroup name="Date" caption="Date"/>
    <measureGroup name="Dim_SalesPerson" caption="Dim_SalesPerson"/>
    <measureGroup name="fact_table" caption="fact_table"/>
    <measureGroup name="monthly_store_targets" caption="monthly_store_targets"/>
    <measureGroup name="products_table" caption="products_table"/>
  </measureGroups>
  <maps count="13">
    <map measureGroup="0" dimension="0"/>
    <map measureGroup="1" dimension="1"/>
    <map measureGroup="2" dimension="2"/>
    <map measureGroup="3" dimension="3"/>
    <map measureGroup="4" dimension="1"/>
    <map measureGroup="4" dimension="2"/>
    <map measureGroup="4" dimension="3"/>
    <map measureGroup="4" dimension="4"/>
    <map measureGroup="4" dimension="7"/>
    <map measureGroup="5" dimension="2"/>
    <map measureGroup="5" dimension="3"/>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EE1724-8DA4-4238-96AB-B14638641CA8}" name="profit_Category" cacheId="2045" applyNumberFormats="0" applyBorderFormats="0" applyFontFormats="0" applyPatternFormats="0" applyAlignmentFormats="0" applyWidthHeightFormats="1" dataCaption="Values" tag="3c41b5f5-99e6-44f3-b5b2-456b67f42c16" updatedVersion="7" minRefreshableVersion="3" useAutoFormatting="1" rowGrandTotals="0" colGrandTotals="0" itemPrintTitles="1" createdVersion="7" indent="0" compact="0" compactData="0" multipleFieldFilters="0" chartFormat="4">
  <location ref="AV11:AW19" firstHeaderRow="1" firstDataRow="1" firstDataCol="1"/>
  <pivotFields count="5">
    <pivotField compact="0" allDrilled="1" outline="0" subtotalTop="0" showAll="0" measureFilter="1" defaultSubtotal="0" defaultAttributeDrillState="1">
      <items count="5">
        <item x="0"/>
        <item x="1"/>
        <item x="2"/>
        <item x="3"/>
        <item x="4"/>
      </items>
    </pivotField>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8">
    <i>
      <x v="3"/>
    </i>
    <i>
      <x/>
    </i>
    <i>
      <x v="1"/>
    </i>
    <i>
      <x v="2"/>
    </i>
    <i>
      <x v="7"/>
    </i>
    <i>
      <x v="6"/>
    </i>
    <i>
      <x v="5"/>
    </i>
    <i>
      <x v="4"/>
    </i>
  </rowItems>
  <colItems count="1">
    <i/>
  </colItems>
  <dataFields count="1">
    <dataField fld="2" subtotal="count" baseField="0" baseItem="0"/>
  </dataFields>
  <formats count="1">
    <format dxfId="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38">
      <autoFilter ref="A1">
        <filterColumn colId="0">
          <top10 val="5" filterVal="5"/>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44618EA-FD3F-425A-AF41-0CCD46BB7CCC}" name="average_age" cacheId="2048" applyNumberFormats="0" applyBorderFormats="0" applyFontFormats="0" applyPatternFormats="0" applyAlignmentFormats="0" applyWidthHeightFormats="1" dataCaption="Values" tag="c25f9342-e190-4578-9611-573129a34f5c" updatedVersion="7" minRefreshableVersion="3" useAutoFormatting="1" subtotalHiddenItems="1" rowGrandTotals="0" colGrandTotals="0" itemPrintTitles="1" createdVersion="7" indent="0" compact="0" compactData="0" multipleFieldFilters="0" chartFormat="4">
  <location ref="AC11:AC12"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fld="0" subtotal="count" baseField="0" baseItem="0"/>
  </dataFields>
  <formats count="1">
    <format dxfId="58">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C13072C-3536-44F7-842B-08476898F48D}" name="num_products" cacheId="2060" applyNumberFormats="0" applyBorderFormats="0" applyFontFormats="0" applyPatternFormats="0" applyAlignmentFormats="0" applyWidthHeightFormats="1" dataCaption="Values" tag="d687acd3-078e-4e54-8dc2-f4d1c252263c" updatedVersion="7" minRefreshableVersion="3" useAutoFormatting="1" rowGrandTotals="0" colGrandTotals="0" itemPrintTitles="1" createdVersion="7" indent="0" compact="0" compactData="0" multipleFieldFilters="0">
  <location ref="AL11:AN12" firstHeaderRow="0" firstDataRow="1" firstDataCol="0"/>
  <pivotFields count="5">
    <pivotField compact="0" allDrilled="1" outline="0" subtotalTop="0" showAll="0" measureFilter="1" defaultSubtotal="0" defaultAttributeDrillState="1">
      <items count="5">
        <item x="0"/>
        <item x="1"/>
        <item x="2"/>
        <item x="3"/>
        <item x="4"/>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8">
      <autoFilter ref="A1">
        <filterColumn colId="0">
          <top10 val="5" filterVal="5"/>
        </filterColumn>
      </autoFilter>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3D5C76-5338-4571-9B0B-67708390E1F0}" name="bt_customer" cacheId="2051" applyNumberFormats="0" applyBorderFormats="0" applyFontFormats="0" applyPatternFormats="0" applyAlignmentFormats="0" applyWidthHeightFormats="1" dataCaption="Values" tag="6b992b2e-ed7e-42fe-89f2-de48e3e58e52" updatedVersion="7" minRefreshableVersion="3" useAutoFormatting="1" subtotalHiddenItems="1" rowGrandTotals="0" colGrandTotals="0" itemPrintTitles="1" createdVersion="7" indent="0" compact="0" compactData="0" multipleFieldFilters="0">
  <location ref="I11:J16"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4"/>
    </i>
    <i>
      <x v="3"/>
    </i>
    <i>
      <x/>
    </i>
    <i>
      <x v="1"/>
    </i>
    <i>
      <x v="2"/>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top="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12E3A15-B98C-48BC-AD0B-946D23CA4C44}" name="kpi" cacheId="2057" applyNumberFormats="0" applyBorderFormats="0" applyFontFormats="0" applyPatternFormats="0" applyAlignmentFormats="0" applyWidthHeightFormats="1" dataCaption="Values" tag="354d0fae-72ee-4ac4-ba04-519bbaf68716" updatedVersion="7" minRefreshableVersion="3" useAutoFormatting="1" rowGrandTotals="0" colGrandTotals="0" itemPrintTitles="1" createdVersion="7" indent="0" compact="0" compactData="0" multipleFieldFilters="0">
  <location ref="S11:X12" firstHeaderRow="0" firstDataRow="1" firstDataCol="0"/>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1" subtotal="count" baseField="0" baseItem="0"/>
    <dataField fld="0" subtotal="count" baseField="0" baseItem="0"/>
    <dataField fld="3" subtotal="count" baseField="0" baseItem="0"/>
    <dataField fld="2" subtotal="count" baseField="0" baseItem="0" numFmtId="172"/>
    <dataField fld="4" subtotal="count" baseField="0" baseItem="0"/>
    <dataField fld="5" subtotal="count" baseField="0" baseItem="0"/>
  </dataFields>
  <formats count="2">
    <format dxfId="60">
      <pivotArea outline="0" collapsedLevelsAreSubtotals="1" fieldPosition="0"/>
    </format>
    <format dxfId="59">
      <pivotArea outline="0" fieldPosition="0">
        <references count="1">
          <reference field="4294967294" count="1" selected="0">
            <x v="3"/>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30002DB4-1351-40FF-A840-9BE2F01925F4}" name="PivotTable1" cacheId="23" applyNumberFormats="0" applyBorderFormats="0" applyFontFormats="0" applyPatternFormats="0" applyAlignmentFormats="0" applyWidthHeightFormats="1" dataCaption="Values" tag="b28da70d-403f-46e4-84b4-c50444518a5e" updatedVersion="7" minRefreshableVersion="3" useAutoFormatting="1" rowGrandTotals="0" colGrandTotals="0" itemPrintTitles="1" createdVersion="7" indent="0" compact="0" compactData="0" multipleFieldFilters="0" chartFormat="4">
  <location ref="B6:D18"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dataField="1" compact="0" outline="0" subtotalTop="0" showAll="0" defaultSubtotal="0"/>
  </pivotFields>
  <rowFields count="1">
    <field x="1"/>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dataField fld="2" subtotal="count" baseField="0" baseItem="0"/>
  </dataFields>
  <formats count="6">
    <format dxfId="19">
      <pivotArea outline="0" collapsedLevelsAreSubtotals="1" fieldPosition="0"/>
    </format>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outline="0" fieldPosition="0">
        <references count="1">
          <reference field="1" count="0"/>
        </references>
      </pivotArea>
    </format>
    <format dxfId="14">
      <pivotArea dataOnly="0" labelOnly="1" outline="0" fieldPosition="0">
        <references count="1">
          <reference field="4294967294" count="1">
            <x v="0"/>
          </reference>
        </references>
      </pivotArea>
    </format>
  </formats>
  <chartFormats count="14">
    <chartFormat chart="3" format="29" series="1">
      <pivotArea type="data" outline="0" fieldPosition="0">
        <references count="1">
          <reference field="4294967294" count="1" selected="0">
            <x v="0"/>
          </reference>
        </references>
      </pivotArea>
    </chartFormat>
    <chartFormat chart="3" format="30">
      <pivotArea type="data" outline="0" fieldPosition="0">
        <references count="2">
          <reference field="4294967294" count="1" selected="0">
            <x v="0"/>
          </reference>
          <reference field="1" count="1" selected="0">
            <x v="0"/>
          </reference>
        </references>
      </pivotArea>
    </chartFormat>
    <chartFormat chart="3" format="31">
      <pivotArea type="data" outline="0" fieldPosition="0">
        <references count="2">
          <reference field="4294967294" count="1" selected="0">
            <x v="0"/>
          </reference>
          <reference field="1" count="1" selected="0">
            <x v="1"/>
          </reference>
        </references>
      </pivotArea>
    </chartFormat>
    <chartFormat chart="3" format="32">
      <pivotArea type="data" outline="0" fieldPosition="0">
        <references count="2">
          <reference field="4294967294" count="1" selected="0">
            <x v="0"/>
          </reference>
          <reference field="1" count="1" selected="0">
            <x v="2"/>
          </reference>
        </references>
      </pivotArea>
    </chartFormat>
    <chartFormat chart="3" format="33">
      <pivotArea type="data" outline="0" fieldPosition="0">
        <references count="2">
          <reference field="4294967294" count="1" selected="0">
            <x v="0"/>
          </reference>
          <reference field="1" count="1" selected="0">
            <x v="3"/>
          </reference>
        </references>
      </pivotArea>
    </chartFormat>
    <chartFormat chart="3" format="34">
      <pivotArea type="data" outline="0" fieldPosition="0">
        <references count="2">
          <reference field="4294967294" count="1" selected="0">
            <x v="0"/>
          </reference>
          <reference field="1" count="1" selected="0">
            <x v="5"/>
          </reference>
        </references>
      </pivotArea>
    </chartFormat>
    <chartFormat chart="3" format="35">
      <pivotArea type="data" outline="0" fieldPosition="0">
        <references count="2">
          <reference field="4294967294" count="1" selected="0">
            <x v="0"/>
          </reference>
          <reference field="1" count="1" selected="0">
            <x v="6"/>
          </reference>
        </references>
      </pivotArea>
    </chartFormat>
    <chartFormat chart="3" format="36">
      <pivotArea type="data" outline="0" fieldPosition="0">
        <references count="2">
          <reference field="4294967294" count="1" selected="0">
            <x v="0"/>
          </reference>
          <reference field="1" count="1" selected="0">
            <x v="8"/>
          </reference>
        </references>
      </pivotArea>
    </chartFormat>
    <chartFormat chart="3" format="37">
      <pivotArea type="data" outline="0" fieldPosition="0">
        <references count="2">
          <reference field="4294967294" count="1" selected="0">
            <x v="0"/>
          </reference>
          <reference field="1" count="1" selected="0">
            <x v="9"/>
          </reference>
        </references>
      </pivotArea>
    </chartFormat>
    <chartFormat chart="3" format="38">
      <pivotArea type="data" outline="0" fieldPosition="0">
        <references count="2">
          <reference field="4294967294" count="1" selected="0">
            <x v="0"/>
          </reference>
          <reference field="1" count="1" selected="0">
            <x v="10"/>
          </reference>
        </references>
      </pivotArea>
    </chartFormat>
    <chartFormat chart="3" format="39">
      <pivotArea type="data" outline="0" fieldPosition="0">
        <references count="2">
          <reference field="4294967294" count="1" selected="0">
            <x v="0"/>
          </reference>
          <reference field="1" count="1" selected="0">
            <x v="11"/>
          </reference>
        </references>
      </pivotArea>
    </chartFormat>
    <chartFormat chart="3" format="40" series="1">
      <pivotArea type="data" outline="0" fieldPosition="0">
        <references count="1">
          <reference field="4294967294" count="1" selected="0">
            <x v="1"/>
          </reference>
        </references>
      </pivotArea>
    </chartFormat>
    <chartFormat chart="3" format="41">
      <pivotArea type="data" outline="0" fieldPosition="0">
        <references count="2">
          <reference field="4294967294" count="1" selected="0">
            <x v="0"/>
          </reference>
          <reference field="1" count="1" selected="0">
            <x v="4"/>
          </reference>
        </references>
      </pivotArea>
    </chartFormat>
    <chartFormat chart="3" format="42">
      <pivotArea type="data" outline="0" fieldPosition="0">
        <references count="2">
          <reference field="4294967294" count="1" selected="0">
            <x v="0"/>
          </reference>
          <reference field="1" count="1" selected="0">
            <x v="7"/>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1810C79-713C-4810-B4DE-580A922F618A}" name="PivotTable3" cacheId="2081" applyNumberFormats="0" applyBorderFormats="0" applyFontFormats="0" applyPatternFormats="0" applyAlignmentFormats="0" applyWidthHeightFormats="1" dataCaption="Values" tag="b28da70d-403f-46e4-84b4-c50444518a5e" updatedVersion="7" minRefreshableVersion="3" useAutoFormatting="1" rowGrandTotals="0" colGrandTotals="0" itemPrintTitles="1" createdVersion="7" indent="0" compact="0" compactData="0" multipleFieldFilters="0" chartFormat="4">
  <location ref="B32:D34"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2">
        <item x="0"/>
        <item x="1"/>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2">
    <i>
      <x/>
    </i>
    <i>
      <x v="1"/>
    </i>
  </rowItems>
  <colFields count="1">
    <field x="-2"/>
  </colFields>
  <colItems count="2">
    <i>
      <x/>
    </i>
    <i i="1">
      <x v="1"/>
    </i>
  </colItems>
  <dataFields count="2">
    <dataField fld="0" subtotal="count" baseField="0" baseItem="0"/>
    <dataField name="Total Revenue2" fld="2" subtotal="count" showDataAs="percentOfTotal" baseField="0" baseItem="0" numFmtId="10">
      <extLst>
        <ext xmlns:x14="http://schemas.microsoft.com/office/spreadsheetml/2009/9/main" uri="{E15A36E0-9728-4e99-A89B-3F7291B0FE68}">
          <x14:dataField sourceField="0" uniqueName="[__Xl2].[Measures].[Total Revenue]"/>
        </ext>
      </extLst>
    </dataField>
  </dataFields>
  <formats count="8">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fieldPosition="0">
        <references count="1">
          <reference field="4294967294" count="1">
            <x v="0"/>
          </reference>
        </references>
      </pivotArea>
    </format>
    <format dxfId="23">
      <pivotArea type="all" dataOnly="0" outline="0" fieldPosition="0"/>
    </format>
    <format dxfId="22">
      <pivotArea outline="0" collapsedLevelsAreSubtotals="1" fieldPosition="0"/>
    </format>
    <format dxfId="21">
      <pivotArea dataOnly="0" labelOnly="1" outline="0" fieldPosition="0">
        <references count="1">
          <reference field="4294967294" count="1">
            <x v="0"/>
          </reference>
        </references>
      </pivotArea>
    </format>
    <format dxfId="20">
      <pivotArea outline="0" fieldPosition="0">
        <references count="1">
          <reference field="4294967294" count="1">
            <x v="1"/>
          </reference>
        </references>
      </pivotArea>
    </format>
  </formats>
  <chartFormats count="1">
    <chartFormat chart="3" format="29"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C3D7181-122C-459F-A60F-A9FE9456E69D}" name="PivotTable2" cacheId="24" applyNumberFormats="0" applyBorderFormats="0" applyFontFormats="0" applyPatternFormats="0" applyAlignmentFormats="0" applyWidthHeightFormats="1" dataCaption="Values" tag="b28da70d-403f-46e4-84b4-c50444518a5e" updatedVersion="7" minRefreshableVersion="3" useAutoFormatting="1" rowGrandTotals="0" colGrandTotals="0" itemPrintTitles="1" createdVersion="7" indent="0" compact="0" compactData="0" multipleFieldFilters="0" chartFormat="4">
  <location ref="O6:P7" firstHeaderRow="0" firstDataRow="1" firstDataCol="0"/>
  <pivotFields count="2">
    <pivotField dataField="1" compact="0" outline="0" subtotalTop="0" showAll="0" defaultSubtotal="0"/>
    <pivotField dataField="1" compact="0" outline="0" subtotalTop="0" showAll="0" defaultSubtotal="0"/>
  </pivotFields>
  <rowItems count="1">
    <i/>
  </rowItems>
  <colFields count="1">
    <field x="-2"/>
  </colFields>
  <colItems count="2">
    <i>
      <x/>
    </i>
    <i i="1">
      <x v="1"/>
    </i>
  </colItems>
  <dataFields count="2">
    <dataField fld="0" subtotal="count" baseField="0" baseItem="0"/>
    <dataField fld="1" subtotal="count" baseField="0" baseItem="0"/>
  </dataFields>
  <formats count="7">
    <format dxfId="34">
      <pivotArea outline="0" collapsedLevelsAreSubtotals="1" fieldPosition="0"/>
    </format>
    <format dxfId="33">
      <pivotArea type="all" dataOnly="0" outline="0" fieldPosition="0"/>
    </format>
    <format dxfId="32">
      <pivotArea outline="0" collapsedLevelsAreSubtotals="1" fieldPosition="0"/>
    </format>
    <format dxfId="31">
      <pivotArea dataOnly="0" labelOnly="1" outline="0" fieldPosition="0">
        <references count="1">
          <reference field="4294967294" count="1">
            <x v="0"/>
          </reference>
        </references>
      </pivotArea>
    </format>
    <format dxfId="30">
      <pivotArea type="all" dataOnly="0" outline="0" fieldPosition="0"/>
    </format>
    <format dxfId="29">
      <pivotArea outline="0" collapsedLevelsAreSubtotals="1" fieldPosition="0"/>
    </format>
    <format dxfId="28">
      <pivotArea dataOnly="0" labelOnly="1" outline="0" fieldPosition="0">
        <references count="1">
          <reference field="4294967294" count="2">
            <x v="0"/>
            <x v="1"/>
          </reference>
        </references>
      </pivotArea>
    </format>
  </formats>
  <chartFormats count="2">
    <chartFormat chart="3" format="29" series="1">
      <pivotArea type="data" outline="0" fieldPosition="0">
        <references count="1">
          <reference field="4294967294" count="1" selected="0">
            <x v="0"/>
          </reference>
        </references>
      </pivotArea>
    </chartFormat>
    <chartFormat chart="3" format="40"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Dat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7F01688-5E84-4205-873A-7044E8F67DDE}" name="PivotTable5" cacheId="2084" applyNumberFormats="0" applyBorderFormats="0" applyFontFormats="0" applyPatternFormats="0" applyAlignmentFormats="0" applyWidthHeightFormats="1" dataCaption="Values" tag="b28da70d-403f-46e4-84b4-c50444518a5e" updatedVersion="7" minRefreshableVersion="3" useAutoFormatting="1" subtotalHiddenItems="1" rowGrandTotals="0" colGrandTotals="0" itemPrintTitles="1" createdVersion="7" indent="0" compact="0" compactData="0" multipleFieldFilters="0" chartFormat="4">
  <location ref="N31:P38"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7">
        <item x="0"/>
        <item x="1"/>
        <item x="2"/>
        <item x="3"/>
        <item x="4"/>
        <item x="5"/>
        <item x="6"/>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7">
    <i>
      <x/>
    </i>
    <i>
      <x v="1"/>
    </i>
    <i>
      <x v="2"/>
    </i>
    <i>
      <x v="3"/>
    </i>
    <i>
      <x v="4"/>
    </i>
    <i>
      <x v="5"/>
    </i>
    <i>
      <x v="6"/>
    </i>
  </rowItems>
  <colFields count="1">
    <field x="-2"/>
  </colFields>
  <colItems count="2">
    <i>
      <x/>
    </i>
    <i i="1">
      <x v="1"/>
    </i>
  </colItems>
  <dataFields count="2">
    <dataField fld="0" subtotal="count" baseField="0" baseItem="0"/>
    <dataField name="Total Revenue2" fld="2" subtotal="count" showDataAs="percentDiff" baseField="1" baseItem="1048828" numFmtId="10">
      <extLst>
        <ext xmlns:x14="http://schemas.microsoft.com/office/spreadsheetml/2009/9/main" uri="{E15A36E0-9728-4e99-A89B-3F7291B0FE68}">
          <x14:dataField sourceField="0" uniqueName="[__Xl2].[Measures].[Total Revenue]"/>
        </ext>
      </extLst>
    </dataField>
  </dataFields>
  <formats count="8">
    <format dxfId="42">
      <pivotArea outline="0" collapsedLevelsAreSubtotals="1" fieldPosition="0"/>
    </format>
    <format dxfId="41">
      <pivotArea type="all" dataOnly="0" outline="0" fieldPosition="0"/>
    </format>
    <format dxfId="40">
      <pivotArea outline="0" collapsedLevelsAreSubtotals="1" fieldPosition="0"/>
    </format>
    <format dxfId="39">
      <pivotArea dataOnly="0" labelOnly="1" outline="0" fieldPosition="0">
        <references count="1">
          <reference field="4294967294" count="1">
            <x v="0"/>
          </reference>
        </references>
      </pivotArea>
    </format>
    <format dxfId="38">
      <pivotArea type="all" dataOnly="0" outline="0" fieldPosition="0"/>
    </format>
    <format dxfId="37">
      <pivotArea outline="0" collapsedLevelsAreSubtotals="1" fieldPosition="0"/>
    </format>
    <format dxfId="36">
      <pivotArea dataOnly="0" labelOnly="1" outline="0" fieldPosition="0">
        <references count="1">
          <reference field="4294967294" count="1">
            <x v="0"/>
          </reference>
        </references>
      </pivotArea>
    </format>
    <format dxfId="35">
      <pivotArea outline="0" fieldPosition="0">
        <references count="1">
          <reference field="4294967294" count="1">
            <x v="1"/>
          </reference>
        </references>
      </pivotArea>
    </format>
  </formats>
  <chartFormats count="1">
    <chartFormat chart="3" format="29"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564F635-380E-404D-B9BC-DC4EE66C2DC4}" name="PivotTable4" cacheId="2087" applyNumberFormats="0" applyBorderFormats="0" applyFontFormats="0" applyPatternFormats="0" applyAlignmentFormats="0" applyWidthHeightFormats="1" dataCaption="Values" tag="b28da70d-403f-46e4-84b4-c50444518a5e" updatedVersion="7" minRefreshableVersion="3" useAutoFormatting="1" rowGrandTotals="0" colGrandTotals="0" itemPrintTitles="1" createdVersion="7" indent="0" compact="0" compactData="0" multipleFieldFilters="0" chartFormat="4">
  <location ref="G32:I36" firstHeaderRow="0" firstDataRow="1" firstDataCol="1"/>
  <pivotFields count="3">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x v="3"/>
    </i>
  </rowItems>
  <colFields count="1">
    <field x="-2"/>
  </colFields>
  <colItems count="2">
    <i>
      <x/>
    </i>
    <i i="1">
      <x v="1"/>
    </i>
  </colItems>
  <dataFields count="2">
    <dataField fld="0" subtotal="count" baseField="0" baseItem="0"/>
    <dataField name="Total Revenue2" fld="2" subtotal="count" showDataAs="percentDiff" baseField="1" baseItem="1048828" numFmtId="10">
      <extLst>
        <ext xmlns:x14="http://schemas.microsoft.com/office/spreadsheetml/2009/9/main" uri="{E15A36E0-9728-4e99-A89B-3F7291B0FE68}">
          <x14:dataField sourceField="0" uniqueName="[__Xl2].[Measures].[Total Revenue]"/>
        </ext>
      </extLst>
    </dataField>
  </dataFields>
  <formats count="8">
    <format dxfId="50">
      <pivotArea outline="0" collapsedLevelsAreSubtotals="1" fieldPosition="0"/>
    </format>
    <format dxfId="49">
      <pivotArea type="all" dataOnly="0" outline="0" fieldPosition="0"/>
    </format>
    <format dxfId="48">
      <pivotArea outline="0" collapsedLevelsAreSubtotals="1" fieldPosition="0"/>
    </format>
    <format dxfId="47">
      <pivotArea dataOnly="0" labelOnly="1" outline="0" fieldPosition="0">
        <references count="1">
          <reference field="4294967294" count="1">
            <x v="0"/>
          </reference>
        </references>
      </pivotArea>
    </format>
    <format dxfId="46">
      <pivotArea type="all" dataOnly="0" outline="0" fieldPosition="0"/>
    </format>
    <format dxfId="45">
      <pivotArea outline="0" collapsedLevelsAreSubtotals="1" fieldPosition="0"/>
    </format>
    <format dxfId="44">
      <pivotArea dataOnly="0" labelOnly="1" outline="0" fieldPosition="0">
        <references count="1">
          <reference field="4294967294" count="1">
            <x v="0"/>
          </reference>
        </references>
      </pivotArea>
    </format>
    <format dxfId="43">
      <pivotArea outline="0" fieldPosition="0">
        <references count="1">
          <reference field="4294967294" count="1">
            <x v="1"/>
          </reference>
        </references>
      </pivotArea>
    </format>
  </formats>
  <chartFormats count="1">
    <chartFormat chart="3" format="29"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Dat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F469379-2BC4-446F-B86F-52C4C913DDDB}" name="Month_slicer" cacheId="22" applyNumberFormats="0" applyBorderFormats="0" applyFontFormats="0" applyPatternFormats="0" applyAlignmentFormats="0" applyWidthHeightFormats="1" dataCaption="Values" tag="f7d179b7-5527-4756-bb73-a886f92969e9" updatedVersion="7" minRefreshableVersion="3" useAutoFormatting="1" subtotalHiddenItems="1" itemPrintTitles="1" createdVersion="5" indent="0" compact="0" compactData="0" multipleFieldFilters="0" chartFormat="1">
  <location ref="W7:X20"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Calculations]"/>
        <x15:activeTabTopLevelEntity name="[customers_table]"/>
        <x15:activeTabTopLevelEntity name="[Dim_SalesPerson]"/>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EE5372-721F-4EE8-8668-D0C8F9D10731}" name="tp_location" cacheId="2078" applyNumberFormats="0" applyBorderFormats="0" applyFontFormats="0" applyPatternFormats="0" applyAlignmentFormats="0" applyWidthHeightFormats="1" dataCaption="Values" tag="88cd7f5c-42fe-4f4e-b0af-c66022706a33" updatedVersion="7" minRefreshableVersion="3" useAutoFormatting="1" rowGrandTotals="0" colGrandTotals="0" itemPrintTitles="1" createdVersion="7" indent="0" compact="0" compactData="0" multipleFieldFilters="0">
  <location ref="L11:M16"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4"/>
    </i>
    <i>
      <x/>
    </i>
    <i>
      <x v="1"/>
    </i>
    <i>
      <x v="3"/>
    </i>
    <i>
      <x v="2"/>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D79B35A4-2F6D-46FD-A25B-7F6355A9B32E}" name="Store_Revenue_Target" cacheId="21" applyNumberFormats="0" applyBorderFormats="0" applyFontFormats="0" applyPatternFormats="0" applyAlignmentFormats="0" applyWidthHeightFormats="1" dataCaption="Values" tag="06460de7-fb91-498f-b067-440da4ae6d4f" updatedVersion="7" minRefreshableVersion="3" useAutoFormatting="1" subtotalHiddenItems="1" itemPrintTitles="1" createdVersion="5" indent="0" compact="0" compactData="0" multipleFieldFilters="0" chartFormat="1">
  <location ref="O7:Q18" firstHeaderRow="0" firstDataRow="1" firstDataCol="1"/>
  <pivotFields count="4">
    <pivotField dataField="1" compact="0" outline="0" subtotalTop="0" showAll="0" defaultSubtotal="0"/>
    <pivotField dataField="1" compact="0" outline="0" subtotalTop="0" showAll="0" defaultSubtotal="0"/>
    <pivotField axis="axisRow" compact="0" allDrilled="1" outline="0" subtotalTop="0" showAll="0" dataSourceSort="1" defaultSubtotal="0" defaultAttributeDrillState="1">
      <items count="10">
        <item x="0"/>
        <item x="1"/>
        <item x="2"/>
        <item x="3"/>
        <item x="4"/>
        <item x="5"/>
        <item x="6"/>
        <item x="7"/>
        <item x="8"/>
        <item x="9"/>
      </items>
    </pivotField>
    <pivotField compact="0" allDrilled="1" outline="0" subtotalTop="0" showAll="0" dataSourceSort="1" defaultSubtotal="0" defaultAttributeDrillState="1"/>
  </pivotFields>
  <rowFields count="1">
    <field x="2"/>
  </rowFields>
  <rowItems count="11">
    <i>
      <x/>
    </i>
    <i>
      <x v="1"/>
    </i>
    <i>
      <x v="2"/>
    </i>
    <i>
      <x v="3"/>
    </i>
    <i>
      <x v="4"/>
    </i>
    <i>
      <x v="5"/>
    </i>
    <i>
      <x v="6"/>
    </i>
    <i>
      <x v="7"/>
    </i>
    <i>
      <x v="8"/>
    </i>
    <i>
      <x v="9"/>
    </i>
    <i t="grand">
      <x/>
    </i>
  </rowItems>
  <colFields count="1">
    <field x="-2"/>
  </colFields>
  <colItems count="2">
    <i>
      <x/>
    </i>
    <i i="1">
      <x v="1"/>
    </i>
  </colItems>
  <dataFields count="2">
    <dataField fld="0" subtotal="count" baseField="0" baseItem="0"/>
    <dataField fld="1"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activeTabTopLevelEntity name="[Dim_SalesPers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4416BB74-845C-4304-B3C5-640BC0DAB0A6}" name="kpi" cacheId="20" applyNumberFormats="0" applyBorderFormats="0" applyFontFormats="0" applyPatternFormats="0" applyAlignmentFormats="0" applyWidthHeightFormats="1" dataCaption="Values" tag="282ca794-ace9-4ec5-9a43-15c932f2cf4e" updatedVersion="7" minRefreshableVersion="3" useAutoFormatting="1" subtotalHiddenItems="1" itemPrintTitles="1" createdVersion="5" indent="0" outline="1" outlineData="1" multipleFieldFilters="0">
  <location ref="B7:K8" firstHeaderRow="0" firstDataRow="1" firstDataCol="0"/>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10">
    <i>
      <x/>
    </i>
    <i i="1">
      <x v="1"/>
    </i>
    <i i="2">
      <x v="2"/>
    </i>
    <i i="3">
      <x v="3"/>
    </i>
    <i i="4">
      <x v="4"/>
    </i>
    <i i="5">
      <x v="5"/>
    </i>
    <i i="6">
      <x v="6"/>
    </i>
    <i i="7">
      <x v="7"/>
    </i>
    <i i="8">
      <x v="8"/>
    </i>
    <i i="9">
      <x v="9"/>
    </i>
  </colItems>
  <dataFields count="10">
    <dataField fld="0" subtotal="count" baseField="0" baseItem="0" numFmtId="167"/>
    <dataField fld="1" subtotal="count" baseField="0" baseItem="0" numFmtId="167"/>
    <dataField fld="2" subtotal="count" baseField="0" baseItem="0" numFmtId="167"/>
    <dataField fld="3" subtotal="count" baseField="0" baseItem="0"/>
    <dataField fld="4" subtotal="count" baseField="0" baseItem="0" numFmtId="166"/>
    <dataField fld="5" subtotal="count" baseField="0" baseItem="0" numFmtId="167"/>
    <dataField fld="6" subtotal="count" baseField="0" baseItem="0"/>
    <dataField fld="7" subtotal="count" baseField="0" baseItem="0"/>
    <dataField fld="8" subtotal="count" baseField="0" baseItem="0"/>
    <dataField fld="9" subtotal="count" baseField="0" baseItem="0" numFmtId="167"/>
  </dataFields>
  <formats count="7">
    <format dxfId="10">
      <pivotArea outline="0" collapsedLevelsAreSubtotals="1" fieldPosition="0">
        <references count="1">
          <reference field="4294967294" count="1" selected="0">
            <x v="4"/>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2"/>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5"/>
          </reference>
        </references>
      </pivotArea>
    </format>
    <format dxfId="4">
      <pivotArea outline="0" collapsedLevelsAreSubtotals="1" fieldPosition="0">
        <references count="1">
          <reference field="4294967294" count="1" selected="0">
            <x v="9"/>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s_table]"/>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55579-48DE-4D27-880B-B2797D06227D}" name="profit%_gender" cacheId="2063" applyNumberFormats="0" applyBorderFormats="0" applyFontFormats="0" applyPatternFormats="0" applyAlignmentFormats="0" applyWidthHeightFormats="1" dataCaption="Values" tag="ed53594d-e308-4759-b1e8-e950f824760c" updatedVersion="7" minRefreshableVersion="3" useAutoFormatting="1" subtotalHiddenItems="1" rowGrandTotals="0" colGrandTotals="0" itemPrintTitles="1" createdVersion="7" indent="0" compact="0" compactData="0" multipleFieldFilters="0" chartFormat="6">
  <location ref="AE11:AF13" firstHeaderRow="1" firstDataRow="1" firstDataCol="1"/>
  <pivotFields count="3">
    <pivotField axis="axisRow"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2">
    <i>
      <x/>
    </i>
    <i>
      <x v="1"/>
    </i>
  </rowItems>
  <colItems count="1">
    <i/>
  </colItems>
  <dataFields count="1">
    <dataField fld="1" subtotal="count" showDataAs="percentOfTotal" baseField="0" baseItem="0" numFmtId="10"/>
  </dataFields>
  <formats count="2">
    <format dxfId="52">
      <pivotArea outline="0" collapsedLevelsAreSubtotals="1" fieldPosition="0"/>
    </format>
    <format dxfId="51">
      <pivotArea outline="0" fieldPosition="0">
        <references count="1">
          <reference field="4294967294" count="1">
            <x v="0"/>
          </reference>
        </references>
      </pivotArea>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D0A05F-EEBC-4D53-8EE6-2EB0A89B918B}" name="bt_location" cacheId="2054" applyNumberFormats="0" applyBorderFormats="0" applyFontFormats="0" applyPatternFormats="0" applyAlignmentFormats="0" applyWidthHeightFormats="1" dataCaption="Values" tag="e8e43fef-7ba3-46f8-bb40-6a6ead900bd2" updatedVersion="7" minRefreshableVersion="3" useAutoFormatting="1" rowGrandTotals="0" colGrandTotals="0" itemPrintTitles="1" createdVersion="7" indent="0" compact="0" compactData="0" multipleFieldFilters="0">
  <location ref="O11:P16" firstHeaderRow="1" firstDataRow="1" firstDataCol="1"/>
  <pivotFields count="3">
    <pivotField dataField="1" compact="0" outline="0" subtotalTop="0" showAll="0" defaultSubtotal="0"/>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v="3"/>
    </i>
    <i>
      <x v="2"/>
    </i>
    <i>
      <x v="4"/>
    </i>
    <i>
      <x v="1"/>
    </i>
    <i>
      <x/>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top="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2BF99C-84AD-4927-B3D3-C6EC89B6017A}" name="profit_customerGroup" cacheId="2066" applyNumberFormats="0" applyBorderFormats="0" applyFontFormats="0" applyPatternFormats="0" applyAlignmentFormats="0" applyWidthHeightFormats="1" dataCaption="Values" tag="6e399e96-ebeb-404d-9d96-3e98e27f152f" updatedVersion="7" minRefreshableVersion="3" useAutoFormatting="1" subtotalHiddenItems="1" rowGrandTotals="0" colGrandTotals="0" itemPrintTitles="1" createdVersion="7" indent="0" compact="0" compactData="0" multipleFieldFilters="0" chartFormat="4">
  <location ref="Z11:AA16" firstHeaderRow="1" firstDataRow="1" firstDataCol="1"/>
  <pivotFields count="3">
    <pivotField dataField="1" compact="0" outline="0" subtotalTop="0" showAll="0" defaultSubtotal="0"/>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i>
    <i>
      <x v="4"/>
    </i>
    <i>
      <x v="3"/>
    </i>
    <i>
      <x v="2"/>
    </i>
    <i>
      <x v="1"/>
    </i>
  </rowItems>
  <colItems count="1">
    <i/>
  </colItems>
  <dataFields count="1">
    <dataField fld="0" subtotal="count" baseField="0" baseItem="0" numFmtId="173"/>
  </dataFields>
  <formats count="1">
    <format dxfId="5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D1D22A-8933-44A6-83CC-3B8EBC37DB35}" name="profit_weekday" cacheId="2069" applyNumberFormats="0" applyBorderFormats="0" applyFontFormats="0" applyPatternFormats="0" applyAlignmentFormats="0" applyWidthHeightFormats="1" dataCaption="Values" tag="c1296855-3163-4fa7-86b1-2d39ef1a3df9" updatedVersion="7" minRefreshableVersion="3" useAutoFormatting="1" subtotalHiddenItems="1" rowGrandTotals="0" colGrandTotals="0" itemPrintTitles="1" createdVersion="7" indent="0" compact="0" compactData="0" multipleFieldFilters="0" chartFormat="8">
  <location ref="AH27:AI34" firstHeaderRow="1" firstDataRow="1" firstDataCol="1"/>
  <pivotFields count="4">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7">
        <item x="0"/>
        <item x="1"/>
        <item x="2"/>
        <item x="3"/>
        <item x="4"/>
        <item x="5"/>
        <item x="6"/>
      </items>
    </pivotField>
    <pivotField compact="0" allDrilled="1" outline="0" subtotalTop="0" showAll="0" dataSourceSort="1" defaultSubtotal="0" defaultAttributeDrillState="1"/>
  </pivotFields>
  <rowFields count="1">
    <field x="2"/>
  </rowFields>
  <rowItems count="7">
    <i>
      <x/>
    </i>
    <i>
      <x v="1"/>
    </i>
    <i>
      <x v="2"/>
    </i>
    <i>
      <x v="3"/>
    </i>
    <i>
      <x v="4"/>
    </i>
    <i>
      <x v="5"/>
    </i>
    <i>
      <x v="6"/>
    </i>
  </rowItems>
  <colItems count="1">
    <i/>
  </colItems>
  <dataFields count="1">
    <dataField fld="0" subtotal="count" baseField="0" baseItem="0" numFmtId="173"/>
  </dataFields>
  <formats count="1">
    <format dxfId="54">
      <pivotArea outline="0" collapsedLevelsAreSubtotals="1" fieldPosition="0"/>
    </format>
  </formats>
  <chartFormats count="5">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B53F23-D131-40ED-B989-C5570F062C46}" name="tp_customer" cacheId="2075" applyNumberFormats="0" applyBorderFormats="0" applyFontFormats="0" applyPatternFormats="0" applyAlignmentFormats="0" applyWidthHeightFormats="1" dataCaption="Values" tag="9a722d62-ac5c-461a-9a62-642097c84103" updatedVersion="7" minRefreshableVersion="3" useAutoFormatting="1" rowGrandTotals="0" colGrandTotals="0" itemPrintTitles="1" createdVersion="7" indent="0" compact="0" compactData="0" multipleFieldFilters="0">
  <location ref="F11:G16" firstHeaderRow="1" firstDataRow="1" firstDataCol="1"/>
  <pivotFields count="3">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1"/>
  </rowFields>
  <rowItems count="5">
    <i>
      <x/>
    </i>
    <i>
      <x v="4"/>
    </i>
    <i>
      <x v="3"/>
    </i>
    <i>
      <x v="1"/>
    </i>
    <i>
      <x v="2"/>
    </i>
  </rowItems>
  <colItems count="1">
    <i/>
  </colItems>
  <dataFields count="1">
    <dataField fld="0" subtotal="count"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F951FA6-E755-469C-9593-CA89E4C00480}" name="top_products" cacheId="2072" applyNumberFormats="0" applyBorderFormats="0" applyFontFormats="0" applyPatternFormats="0" applyAlignmentFormats="0" applyWidthHeightFormats="1" dataCaption="Values" tag="3c41b5f5-99e6-44f3-b5b2-456b67f42c16" updatedVersion="7" minRefreshableVersion="3" useAutoFormatting="1" rowGrandTotals="0" colGrandTotals="0" itemPrintTitles="1" createdVersion="7" indent="0" compact="0" compactData="0" multipleFieldFilters="0">
  <location ref="AP11:AR16" firstHeaderRow="0" firstDataRow="1" firstDataCol="1"/>
  <pivotFields count="5">
    <pivotField compact="0" allDrilled="1" outline="0" subtotalTop="0" showAll="0" measureFilter="1" defaultSubtotal="0" defaultAttributeDrillState="1">
      <items count="5">
        <item x="0"/>
        <item x="1"/>
        <item x="2"/>
        <item x="3"/>
        <item x="4"/>
      </items>
    </pivotField>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5">
    <i>
      <x v="1"/>
    </i>
    <i>
      <x v="2"/>
    </i>
    <i>
      <x v="4"/>
    </i>
    <i>
      <x v="3"/>
    </i>
    <i>
      <x/>
    </i>
  </rowItems>
  <colFields count="1">
    <field x="-2"/>
  </colFields>
  <colItems count="2">
    <i>
      <x/>
    </i>
    <i i="1">
      <x v="1"/>
    </i>
  </colItems>
  <dataFields count="2">
    <dataField fld="2" subtotal="count" baseField="0" baseItem="0"/>
    <dataField fld="3" subtotal="count" baseField="0" baseItem="0"/>
  </dataFields>
  <formats count="1">
    <format dxfId="3">
      <pivotArea outline="0" collapsedLevelsAreSubtotals="1" fieldPosition="0"/>
    </format>
  </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0" type="count" id="1" iMeasureHier="38">
      <autoFilter ref="A1">
        <filterColumn colId="0">
          <top10 val="5" filterVal="5"/>
        </filterColumn>
      </autoFilter>
    </filter>
    <filter fld="1" type="count" id="2" iMeasureHier="38">
      <autoFilter ref="A1">
        <filterColumn colId="0">
          <top10 val="5" filterVal="5"/>
        </filterColumn>
      </autoFilter>
    </filter>
  </filters>
  <rowHierarchiesUsage count="1">
    <rowHierarchyUsage hierarchyUsage="3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activeTabTopLevelEntity name="[products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ED03980-D040-4E9A-A8BD-82BC6E6BB86B}" name="profit_month" cacheId="1526" applyNumberFormats="0" applyBorderFormats="0" applyFontFormats="0" applyPatternFormats="0" applyAlignmentFormats="0" applyWidthHeightFormats="1" dataCaption="Values" tag="e51d2992-5460-4480-85c5-14cf33b27e24" updatedVersion="7" minRefreshableVersion="3" useAutoFormatting="1" subtotalHiddenItems="1" rowGrandTotals="0" colGrandTotals="0" itemPrintTitles="1" createdVersion="7" indent="0" compact="0" compactData="0" multipleFieldFilters="0" chartFormat="4">
  <location ref="Z27:AB39" firstHeaderRow="0" firstDataRow="1" firstDataCol="1"/>
  <pivotFields count="5">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fld="0" subtotal="count" baseField="0" baseItem="0" numFmtId="173"/>
    <dataField name="Profit Margin2" fld="4" subtotal="count" showDataAs="percentDiff" baseField="2" baseItem="1048828" numFmtId="172">
      <extLst>
        <ext xmlns:x14="http://schemas.microsoft.com/office/spreadsheetml/2009/9/main" uri="{E15A36E0-9728-4e99-A89B-3F7291B0FE68}">
          <x14:dataField sourceField="0" uniqueName="[__Xl2].[Measures].[Profit Margin]"/>
        </ext>
      </extLst>
    </dataField>
  </dataFields>
  <formats count="3">
    <format dxfId="57">
      <pivotArea outline="0" collapsedLevelsAreSubtotals="1" fieldPosition="0"/>
    </format>
    <format dxfId="56">
      <pivotArea outline="0" fieldPosition="0">
        <references count="1">
          <reference field="4294967294" count="1">
            <x v="1"/>
          </reference>
        </references>
      </pivotArea>
    </format>
    <format dxfId="55">
      <pivotArea outline="0" fieldPosition="0">
        <references count="1">
          <reference field="4294967294" count="1" selected="0">
            <x v="1"/>
          </reference>
        </references>
      </pivotArea>
    </format>
  </format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culations]"/>
        <x15:activeTabTopLevelEntity name="[Customer_Table]"/>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CF550B7-F103-4B41-9DB6-659A22FC81B1}" sourceName="[Date].[Month]">
  <pivotTables>
    <pivotTable tabId="1" name="Month_slicer"/>
    <pivotTable tabId="1" name="kpi"/>
    <pivotTable tabId="1" name="Store_Revenue_Target"/>
  </pivotTables>
  <data>
    <olap pivotCacheId="2147359118">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2D6AB293-68D6-4F8A-8535-E484A759625A}" sourceName="[products_table].[Category]">
  <pivotTables>
    <pivotTable tabId="8" name="bt_customer"/>
    <pivotTable tabId="8" name="kpi"/>
    <pivotTable tabId="8" name="num_products"/>
    <pivotTable tabId="8" name="profit%_gender"/>
    <pivotTable tabId="8" name="profit_customerGroup"/>
    <pivotTable tabId="8" name="profit_month"/>
    <pivotTable tabId="8" name="profit_weekday"/>
    <pivotTable tabId="8" name="top_products"/>
    <pivotTable tabId="8" name="tp_customer"/>
    <pivotTable tabId="8" name="tp_location"/>
  </pivotTables>
  <data>
    <olap pivotCacheId="2147359118">
      <levels count="2">
        <level uniqueName="[products_table].[Category].[(All)]" sourceCaption="(All)" count="0"/>
        <level uniqueName="[products_table].[Category].[Category]" sourceCaption="Category" count="8">
          <ranges>
            <range startItem="0">
              <i n="[products_table].[Category].&amp;[Alcoholic Beverage]" c="Alcoholic Beverage"/>
              <i n="[products_table].[Category].&amp;[Coffee]" c="Coffee"/>
              <i n="[products_table].[Category].&amp;[Energy Drink]" c="Energy Drink"/>
              <i n="[products_table].[Category].&amp;[Juice]" c="Juice"/>
              <i n="[products_table].[Category].&amp;[Soft Drink]" c="Soft Drink"/>
              <i n="[products_table].[Category].&amp;[Sports Drink]" c="Sports Drink"/>
              <i n="[products_table].[Category].&amp;[Tea]" c="Tea"/>
              <i n="[products_table].[Category].&amp;[Water]" c="Water"/>
            </range>
          </ranges>
        </level>
      </levels>
      <selections count="1">
        <selection n="[products_table].[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ACBA4A69-1B1C-4A30-AA3B-086F082506F1}" sourceName="[Date].[Month]">
  <pivotTables>
    <pivotTable tabId="8" name="profit_Category"/>
    <pivotTable tabId="8" name="average_age"/>
    <pivotTable tabId="8" name="bt_customer"/>
    <pivotTable tabId="8" name="bt_location"/>
    <pivotTable tabId="8" name="kpi"/>
    <pivotTable tabId="8" name="num_products"/>
    <pivotTable tabId="8" name="profit%_gender"/>
    <pivotTable tabId="8" name="profit_customerGroup"/>
    <pivotTable tabId="8" name="profit_weekday"/>
    <pivotTable tabId="8" name="top_products"/>
    <pivotTable tabId="8" name="tp_customer"/>
    <pivotTable tabId="8" name="tp_location"/>
  </pivotTables>
  <data>
    <olap pivotCacheId="2147359118">
      <levels count="2">
        <level uniqueName="[Date].[Month].[(All)]" sourceCaption="(All)" count="0"/>
        <level uniqueName="[Date].[Month].[Month]" sourceCaption="Month" count="12">
          <ranges>
            <range startItem="0">
              <i n="[Date].[Month].&amp;[Jan]" c="Jan"/>
              <i n="[Date].[Month].&amp;[Feb]" c="Feb"/>
              <i n="[Date].[Month].&amp;[Mar]" c="Mar"/>
              <i n="[Date].[Month].&amp;[Apr]" c="Apr"/>
              <i n="[Date].[Month].&amp;[May]" c="May"/>
              <i n="[Date].[Month].&amp;[Jun]" c="Jun"/>
              <i n="[Date].[Month].&amp;[Jul]" c="Jul"/>
              <i n="[Date].[Month].&amp;[Aug]" c="Aug"/>
              <i n="[Date].[Month].&amp;[Sep]" c="Sep"/>
              <i n="[Date].[Month].&amp;[Oct]" c="Oct"/>
              <i n="[Date].[Month].&amp;[Nov]" c="Nov"/>
              <i n="[Date].[Month].&amp;[Dec]" c="Dec"/>
            </range>
          </ranges>
        </level>
      </levels>
      <selections count="1">
        <selection n="[Date].[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B986EFD9-70BC-473A-8EF0-FEC9D4AF2444}" cache="Slicer_Category" caption="Category" level="1" style="my_slicer 2" rowHeight="234950"/>
  <slicer name="Month 1" xr10:uid="{96A76497-CE47-46D7-AE98-0E9A1ACFCC02}" cache="Slicer_Month1" caption="Month" columnCount="2" level="1" style="my_slicer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631BA76-8136-4BE6-96EA-ED338D115126}" cache="Slicer_Month" caption="Filter By Month" columnCount="3" level="1" style="my_slicer" rowHeight="32004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webextension1.xml.rels><?xml version="1.0" encoding="UTF-8" standalone="yes"?>
<Relationships xmlns="http://schemas.openxmlformats.org/package/2006/relationships"><Relationship Id="rId1" Type="http://schemas.openxmlformats.org/officeDocument/2006/relationships/image" Target="../media/image23.png"/></Relationships>
</file>

<file path=xl/webextensions/webextension1.xml><?xml version="1.0" encoding="utf-8"?>
<we:webextension xmlns:we="http://schemas.microsoft.com/office/webextensions/webextension/2010/11" id="{00000000-0008-0000-0700-00000B000000}">
  <we:reference id="wa200004689" version="1.0.0.0" store="en-US" storeType="OMEX"/>
  <we:alternateReferences>
    <we:reference id="wa200004689" version="1.0.0.0" store="wa200004689" storeType="OMEX"/>
  </we:alternateReferences>
  <we:properties>
    <we:property name="SourceData" value="{&quot;range&quot;:&quot;PivotTable_01!S7:U17&quot;,&quot;worksheetId&quot;:&quot;{9259E32B-16DC-4C81-908C-6735EF7D260C}&quot;}"/>
    <we:property name="ZBILicenseSettings" value="{&quot;userInfo&quot;:{&quot;name&quot;:&quot;Milad Abdo&quot;,&quot;email&quot;:&quot;miladyahoo842@gmail.com&quot;,&quot;userId&quot;:&quot;00000000-0000-0000-6d03-e878d5e8942a&quot;,&quot;organizationId&quot;:&quot;9188040d-6c67-4c5b-b112-36a304b66dad&quot;,&quot;isViewer&quot;:false,&quot;lastDisplayedOverlay&quot;:&quot;Sun, 14 Jul 2024 03:47:07 GMT&quot;}}"/>
    <we:property name="ZBITablesSettings" value="{&quot;proFeaturesEnabled&quot;:true,&quot;proFeaturesUnlocked&quot;:true,&quot;proFeaturesDisabledByUser&quot;:false,&quot;invert&quot;:false,&quot;suppressZeros&quot;:true,&quot;suppressNulls&quot;:true,&quot;suppressAbsoluteVariances&quot;:false,&quot;suppressEmptyColumns&quot;:false,&quot;showAsTable&quot;:false,&quot;showAdSlide&quot;:false,&quot;chartType&quot;:&quot;Actual / Absolute / Relative&quot;,&quot;groupsInColumns&quot;:false,&quot;showGridlines&quot;:true,&quot;showMajorGridlines&quot;:false,&quot;gridlineDensity&quot;:5,&quot;showGridlinesTable&quot;:true,&quot;gridlineDensityTable&quot;:1,&quot;fontSize&quot;:10,&quot;showTotals&quot;:0,&quot;showColumnTotals&quot;:false,&quot;columnTotalLabels&quot;:{},&quot;showRowGrandTotal&quot;:false,&quot;showColumnGrandTotal&quot;:false,&quot;freezeGrandTotal&quot;:true,&quot;grandTotalGap&quot;:false,&quot;rowGrandTotalLabel&quot;:&quot;Total&quot;,&quot;columnGrandTotalLabel&quot;:&quot;Total&quot;,&quot;absoluteChart&quot;:0,&quot;valueChart&quot;:1,&quot;valueChartIntegrated&quot;:false,&quot;onlyOneColumn&quot;:false,&quot;limitOutliers&quot;:false,&quot;minOutlierValue&quot;:null,&quot;maxOutlierValue&quot;:null,&quot;gapBetweenColumnsPercent&quot;:30,&quot;showPrefixes&quot;:true,&quot;columnSettings&quot;:{},&quot;categoryFormatSettings&quot;:{},&quot;columnTotalEmphasize&quot;:{},&quot;columnTotalEmphasizeTable&quot;:{},&quot;suppressLargeRelativeVariance&quot;:false,&quot;suppressLargeRelativeVarianceValue&quot;:100,&quot;valueHeader&quot;:null,&quot;referenceHeader&quot;:null,&quot;absoluteDifferenceHeader&quot;:null,&quot;relativeDifferenceHeader&quot;:null,&quot;secondReferenceHeader&quot;:null,&quot;secondAbsoluteDifferenceHeader&quot;:null,&quot;secondRelativeDifferenceHeader&quot;:null,&quot;thirdReferenceHeader&quot;:null,&quot;thirdAbsoluteDifferenceHeader&quot;:null,&quot;thirdRelativeDifferenceHeader&quot;:null,&quot;fourthReferenceHeader&quot;:null,&quot;fourthAbsoluteDifferenceHeader&quot;:null,&quot;fourthRelativeDifferenceHeader&quot;:null,&quot;fifthReferenceHeader&quot;:null,&quot;fifthAbsoluteDifferenceHeader&quot;:null,&quot;fifthRelativeDifferenceHeader&quot;:null,&quot;sixthReferenceHeader&quot;:null,&quot;sixthAbsoluteDifferenceHeader&quot;:null,&quot;sixthRelativeDifferenceHeader&quot;:null,&quot;seventhReferenceHeader&quot;:null,&quot;seventhAbsoluteDifferenceHeader&quot;:null,&quot;seventhRelativeDifferenceHeader&quot;:null,&quot;additionalMeasure1Header&quot;:null,&quot;additionalMeasure2Header&quot;:null,&quot;additionalMeasure3Header&quot;:null,&quot;additionalMeasure4Header&quot;:null,&quot;additionalMeasure5Header&quot;:null,&quot;additionalMeasure6Header&quot;:null,&quot;additionalMeasure7Header&quot;:null,&quot;additionalMeasure8Header&quot;:null,&quot;additionalMeasure9Header&quot;:null,&quot;additionalMeasure10Header&quot;:null,&quot;additionalMeasure11Header&quot;:null,&quot;additionalMeasure12Header&quot;:null,&quot;additionalMeasure13Header&quot;:null,&quot;additionalMeasure14Header&quot;:null,&quot;additionalMeasure15Header&quot;:null,&quot;additionalMeasure16Header&quot;:null,&quot;additionalMeasure17Header&quot;:null,&quot;additionalMeasure18Header&quot;:null,&quot;additionalMeasure19Header&quot;:null,&quot;additionalMeasure20Header&quot;:null,&quot;previousYear&quot;:&quot;Target&quot;,&quot;actual&quot;:&quot;Total Revenue&quot;,&quot;forecast&quot;:null,&quot;plan&quot;:null,&quot;plan2&quot;:null,&quot;plan3&quot;:null,&quot;forecast2&quot;:null,&quot;forecast3&quot;:null,&quot;actual-previousYear&quot;:&quot;Variance&quot;,&quot;actual-previousYear-percent&quot;:&quot;Variance %&quot;,&quot;previousYear-actual&quot;:null,&quot;previousYear-actual-percent&quot;:null,&quot;actual-forecast&quot;:null,&quot;actual-forecast-percent&quot;:null,&quot;forecast-actual&quot;:null,&quot;forecast-actual-percent&quot;:null,&quot;actual-plan&quot;:null,&quot;actual-plan-percent&quot;:null,&quot;plan-actual&quot;:null,&quot;plan-actual-percent&quot;:null,&quot;previousYear-forecast&quot;:null,&quot;previousYear-forecast-percent&quot;:null,&quot;forecast-previousYear&quot;:null,&quot;forecast-previousYear-percent&quot;:null,&quot;previousYear-plan&quot;:null,&quot;previousYear-plan-percent&quot;:null,&quot;plan-previousYear&quot;:null,&quot;plan-previousYear-percent&quot;:null,&quot;forecast-plan&quot;:null,&quot;forecast-plan-percent&quot;:null,&quot;plan-forecast&quot;:null,&quot;plan-forecast-percent&quot;:null,&quot;actual-plan2&quot;:null,&quot;actual-plan2-percent&quot;:null,&quot;actual-plan3&quot;:null,&quot;actual-plan3-percent&quot;:null,&quot;actual-forecast2&quot;:null,&quot;actual-forecast2-percent&quot;:null,&quot;actual-forecast3&quot;:null,&quot;actual-forecast3-percent&quot;:null,&quot;plan2-actual&quot;:null,&quot;plan2-actual-percent&quot;:null,&quot;plan3-actual&quot;:null,&quot;plan3-actual-percent&quot;:null,&quot;forecast2-actual&quot;:null,&quot;forecast2-actual-percent&quot;:null,&quot;forecast3-actual&quot;:null,&quot;forecast3-actual-percent&quot;:null,&quot;plan2-previousYear&quot;:null,&quot;plan2-previousYear-percent&quot;:null,&quot;plan3-previousYear&quot;:null,&quot;plan3-previousYear-percent&quot;:null,&quot;forecast2-previousYear&quot;:null,&quot;forecast2-previousYear-percent&quot;:null,&quot;forecast3-previousYear&quot;:null,&quot;forecast3-previousYear-percent&quot;:null,&quot;previousYear-plan2&quot;:null,&quot;previousYear-plan2-percent&quot;:null,&quot;previousYear-plan3&quot;:null,&quot;previousYear-plan3-percent&quot;:null,&quot;previousYear-forecast2&quot;:null,&quot;previousYear-forecast2-percent&quot;:null,&quot;previousYear-forecast3&quot;:null,&quot;previousYear-forecast3-percent&quot;:null,&quot;forecast-plan2&quot;:null,&quot;forecast-plan2-percent&quot;:null,&quot;forecast-plan3&quot;:null,&quot;forecast-plan3-percent&quot;:null,&quot;forecast2-plan&quot;:null,&quot;forecast2-plan-percent&quot;:null,&quot;forecast2-plan2&quot;:null,&quot;forecast2-plan2-percent&quot;:null,&quot;forecast2-plan3&quot;:null,&quot;forecast2-plan3-percent&quot;:null,&quot;forecast3-plan&quot;:null,&quot;forecast3-plan-percent&quot;:null,&quot;forecast3-plan2&quot;:null,&quot;forecast3-plan2-percent&quot;:null,&quot;forecast3-plan3&quot;:null,&quot;forecast3-plan3-percent&quot;:null,&quot;plan-forecast2&quot;:null,&quot;plan-forecast2-percent&quot;:null,&quot;plan-forecast3&quot;:null,&quot;plan-forecast3-percent&quot;:null,&quot;plan2-forecast&quot;:null,&quot;plan2-forecast-percent&quot;:null,&quot;plan2-forecast2&quot;:null,&quot;plan2-forecast2-percent&quot;:null,&quot;plan2-forecast3&quot;:null,&quot;plan2-forecast3-percent&quot;:null,&quot;plan3-forecast&quot;:null,&quot;plan3-forecast-percent&quot;:null,&quot;plan3-forecast2&quot;:null,&quot;plan3-forecast2-percent&quot;:null,&quot;plan3-forecast3&quot;:null,&quot;plan3-forecast3-percent&quot;:null,&quot;forecast-forecast2&quot;:null,&quot;forecast-forecast2-percent&quot;:null,&quot;forecast-forecast3&quot;:null,&quot;forecast-forecast3-percent&quot;:null,&quot;forecast2-forecast&quot;:null,&quot;forecast2-forecast-percent&quot;:null,&quot;forecast2-forecast3&quot;:null,&quot;forecast2-forecast3-percent&quot;:null,&quot;forecast3-forecast&quot;:null,&quot;forecast3-forecast-percent&quot;:null,&quot;forecast3-forecast2&quot;:null,&quot;forecast3-forecast2-percent&quot;:null,&quot;plan-plan2&quot;:null,&quot;plan-plan2-percent&quot;:null,&quot;plan-plan3&quot;:null,&quot;plan-plan3-percent&quot;:null,&quot;plan2-plan&quot;:null,&quot;plan2-plan-percent&quot;:null,&quot;plan2-plan3&quot;:null,&quot;plan2-plan3-percent&quot;:null,&quot;plan3-plan&quot;:null,&quot;plan3-plan-percent&quot;:null,&quot;plan3-plan2&quot;:null,&quot;plan3-plan2-percent&quot;:null,&quot;freezeHeaders&quot;:true,&quot;firstTimeShowingColumnAdder&quot;:true,&quot;showTitle&quot;:true,&quot;titleWrap&quot;:true,&quot;titleAlignment&quot;:&quot;left&quot;,&quot;titleFontSize&quot;:14,&quot;titleFontColor&quot;:&quot;#097ACA&quot;,&quot;titleText&quot;:&quot;Total Revenue Vs Total Target by Store Name&quot;,&quot;titleFontFamily&quot;:&quot;Calibri, helvetica, arial, sans-serif&quot;,&quot;freezeTitle&quot;:true,&quot;groupTitleAlignment&quot;:&quot;left&quot;,&quot;groupTitleFontSize&quot;:12,&quot;groupTitleFontColor&quot;:&quot;#000&quot;,&quot;groupTitleFontFamily&quot;:&quot;Calibri, helvetica, arial, sans-serif&quot;,&quot;groupTitleDisplayOptions&quot;:0,&quot;groupTitleWidth&quot;:50,&quot;showCategories&quot;:true,&quot;categoriesDisplayOptions&quot;:0,&quot;categoriesWidth&quot;:100,&quot;categoriesRowHeight&quot;:0,&quot;categoriesHeight&quot;:20,&quot;categoriesIndent&quot;:16,&quot;topNType&quot;:0,&quot;topNDataProperty&quot;:0,&quot;plottedDataProperties&quot;:[&quot;1&quot;,&quot;0&quot;,&quot;2&quot;,&quot;3&quot;],&quot;topNCategoriesToKeep&quot;:5,&quot;topNSettings&quot;:[],&quot;topNOtherLabel&quot;:&quot;Others&quot;,&quot;topNOtherShown&quot;:false,&quot;freezeCategories&quot;:true,&quot;showTopNForm&quot;:false,&quot;colorScheme&quot;:{&quot;positiveColor&quot;:&quot;#7aca00&quot;,&quot;negativeColor&quot;:&quot;#ff0000&quot;,&quot;neutralColor&quot;:&quot;#404040&quot;,&quot;markerColor&quot;:&quot;#000&quot;,&quot;lineColor&quot;:&quot;#404040&quot;,&quot;axisColor&quot;:&quot;#000&quot;,&quot;gridlineColor&quot;:&quot;#ccc&quot;,&quot;majorGridlineColor&quot;:&quot;#999&quot;,&quot;dotChartColor&quot;:&quot;#4080FF&quot;,&quot;useCustomScenarioColors&quot;:false,&quot;highlightColor&quot;:&quot;#0070C0&quot;},&quot;chartStyle&quot;:0,&quot;lightenOverlapped&quot;:true,&quot;varianceDisplayType&quot;:0,&quot;showDataLabels&quot;:true,&quot;labelFontColor&quot;:&quot;#000&quot;,&quot;displayUnits&quot;:&quot;Auto&quot;,&quot;showUnits&quot;:0,&quot;decimalPlaces&quot;:1,&quot;decimalPlacesPercentage&quot;:1,&quot;suppressSmallValues&quot;:true,&quot;labelFontSize&quot;:10,&quot;labelFontFamily&quot;:&quot;Calibri, helvetica, arial, sans-serif&quot;,&quot;integratedDifferenceLabel&quot;:1,&quot;labelPercentagePointUnit&quot;:&quot;pp&quot;,&quot;labelBackgroundTransparency&quot;:20,&quot;negativeValuesFormat&quot;:0,&quot;rightAlignNumbers&quot;:false,&quot;rightAlignParenthesisOffsetNormal&quot;:0,&quot;rightAlignParenthesisOffsetBold&quot;:0,&quot;showPercentageInLabel&quot;:false,&quot;sortColumnName&quot;:&quot;actual&quot;,&quot;chartSort&quot;:1,&quot;categorySort&quot;:1,&quot;sortReferenceChart&quot;:null,&quot;company&quot;:&quot;Free version&quot;,&quot;expiryDate&quot;:null,&quot;disabledInViewMode&quot;:false,&quot;licenseKey&quot;:&quot;&quot;,&quot;lastLicenseCheck&quot;:&quot;&quot;,&quot;resultCategories&quot;:[],&quot;skippedCategories&quot;:[],&quot;flatResultCategories&quot;:[],&quot;invertedCategories&quot;:[],&quot;userOverrideCategories&quot;:[],&quot;highlightedCategories&quot;:[],&quot;highlightedCategoriesCustomColors&quot;:[],&quot;hasAutoResults&quot;:false,&quot;hasAutoInverts&quot;:false,&quot;userChangedExpandCollapse&quot;:false,&quot;invertedGroups&quot;:[],&quot;groupNames&quot;:{},&quot;groupNamesString&quot;:&quot;&quot;,&quot;allowInteractions&quot;:true,&quot;allowChartChange&quot;:true,&quot;allowSliderChange&quot;:true,&quot;allowVarianceCalculationChange&quot;:true,&quot;allowSortChange&quot;:true,&quot;allowExpandCollapseChange&quot;:true,&quot;allowExpandCollapseRowsChange&quot;:true,&quot;allowExpandCollapseColumnsChange&quot;:true,&quot;allowColumnOrderChange&quot;:true,&quot;focusModeFontZoomPercentage&quot;:150,&quot;enableMeasureDrillThrough&quot;:false,&quot;allowInteractiveCommentBox&quot;:true,&quot;analyticsDataProperty&quot;:0,&quot;showAverageLine&quot;:false,&quot;averageLineStyle&quot;:&quot;8,4&quot;,&quot;averageLineTransparency&quot;:0,&quot;averageLabelShow&quot;:true,&quot;averageLabelHorizontalPosition&quot;:1,&quot;averageLabelVerticalPosition&quot;:1,&quot;averageLabelUnits&quot;:&quot;Auto&quot;,&quot;averageLabelDecimalPlaces&quot;:1,&quot;averageLabelTextOption&quot;:0,&quot;averageLabelText&quot;:&quot;Avg.&quot;,&quot;showConstantLine&quot;:false,&quot;constantLineStyle&quot;:&quot;&quot;,&quot;constantLineValue&quot;:0,&quot;constantLineTransparency&quot;:0,&quot;constantLabelShow&quot;:true,&quot;constantLabelHorizontalPosition&quot;:1,&quot;constantLabelVerticalPosition&quot;:1,&quot;constantLabelUnits&quot;:&quot;Auto&quot;,&quot;constantLabelDecimalPlaces&quot;:1,&quot;constantLabelTextOption&quot;:0,&quot;constantLabelText&quot;:&quot;Const.&quot;,&quot;showMedianLine&quot;:false,&quot;medianLineStyle&quot;:&quot;8,4&quot;,&quot;medianLineTransparency&quot;:0,&quot;medianLabelShow&quot;:true,&quot;medianLabelHorizontalPosition&quot;:1,&quot;medianLabelVerticalPosition&quot;:1,&quot;medianLabelUnits&quot;:&quot;Auto&quot;,&quot;medianLabelDecimalPlaces&quot;:1,&quot;medianLabelTextOption&quot;:0,&quot;medianLabelText&quot;:&quot;Med.&quot;,&quot;showPercentileLine&quot;:false,&quot;percentileLineStyle&quot;:&quot;2,4&quot;,&quot;percentileLinePercent&quot;:90,&quot;percentileLineTransparency&quot;:0,&quot;percentileLabelShow&quot;:true,&quot;percentileLabelHorizontalPosition&quot;:1,&quot;percentileLabelVerticalPosition&quot;:1,&quot;percentileLabelUnits&quot;:&quot;Auto&quot;,&quot;percentileLabelDecimalPlaces&quot;:1,&quot;percentileLabelTextOption&quot;:0,&quot;percentileLabelText&quot;:&quot;Perc.&quot;,&quot;formulaCalculation&quot;:{&quot;formulas&quot;:[],&quot;expressionMappings&quot;:{},&quot;expressionElements&quot;:{},&quot;identityDataPoints&quot;:{}},&quot;showCommentBox&quot;:false,&quot;commentBoxCustomTitleStyle&quot;:false,&quot;commentBoxTitle&quot;:3,&quot;commentBoxTitleFontColor&quot;:&quot;#000&quot;,&quot;commentBoxTitleFontFamily&quot;:&quot;Calibri, helvetica, arial, sans-serif&quot;,&quot;commentBoxTitleFontSize&quot;:18,&quot;commentBoxCustomTextStyle&quot;:false,&quot;commentBoxTextFontColor&quot;:&quot;#000&quot;,&quot;commentBoxTextFontFamily&quot;:&quot;Calibri, helvetica, arial, sans-serif&quot;,&quot;commentBoxTextFontSize&quot;:16,&quot;columnSettingsString&quot;:&quot;{\&quot;actual\&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2,\&quot;hidden\&quot;:false,\&quot;hiddenFromGroups\&quot;:[]}},\&quot;previousYear\&quot;:{\&quot;invert\&quot;:false,\&quot;scaleGroup\&quot;:1,\&quot;format\&quot;:0,\&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quot;:{\&quot;invert\&quot;:false,\&quot;scaleGroup\&quot;:1,\&quot;format\&quot;:1,\&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actual-previousYear-percent\&quot;:{\&quot;invert\&quot;:false,\&quot;scaleGroup\&quot;:1,\&quot;format\&quot;:2,\&quot;suppressOthers\&quot;:false,\&quot;tableView\&quot;:{\&quot;bold\&quot;:false,\&quot;textColor\&quot;:\&quot;\&quot;,\&quot;backgroundFill\&quot;:\&quot;\&quot;,\&quot;markerStyle\&quot;:5,\&quot;border\&quot;:\&quot;\&quot;,\&quot;showAsTable\&quot;:0,\&quot;hidden\&quot;:false,\&quot;hiddenFromGroups\&quot;:[]},\&quot;chartView\&quot;:{\&quot;bold\&quot;:false,\&quot;textColor\&quot;:\&quot;\&quot;,\&quot;backgroundFill\&quot;:\&quot;\&quot;,\&quot;markerStyle\&quot;:5,\&quot;border\&quot;:\&quot;\&quot;,\&quot;showAsTable\&quot;:0,\&quot;hidden\&quot;:false,\&quot;hiddenFromGroups\&quot;:[]}}}&quot;,&quot;categoryFormatSettingsString&quot;:&quot;&quot;,&quot;invertedTotalCategories&quot;:[],&quot;collapsedCategories&quot;:[],&quot;calculationsString&quot;:&quot;&quot;,&quot;minChartWidth&quot;:140,&quot;measure1Role&quot;:&quot;Values&quot;,&quot;measure2Role&quot;:&quot;PreviousYear&quot;,&quot;measure3Role&quot;:&quot;Plan&quot;,&quot;measure4Role&quot;:&quot;Forecast&quot;,&quot;measure5Role&quot;:&quot;Comments&quot;,&quot;measureRoles&quot;:[&quot;Values&quot;,&quot;PreviousYear&quot;],&quot;enableFiltering&quot;:true,&quot;viewMode&quot;:1,&quot;commentBoxPlacement&quot;:0,&quot;commentBoxSize&quot;:&quot;0.66&quot;,&quot;commentBoxPadding&quot;:10,&quot;commentBoxListHorizontal&quot;:false,&quot;commentBoxItemsMargin&quot;:10,&quot;commentBoxBorderWidth&quot;:0,&quot;commentBoxBorderColor&quot;:&quot;#808080&quot;,&quot;commentBoxBorderRadius&quot;:0,&quot;commentBoxShadow&quot;:false,&quot;commentBoxBackgroundColor&quot;:&quot;#ffffff00&quot;,&quot;commentBoxVarianceIcon&quot;:2,&quot;commentBoxShowVariance&quot;:1,&quot;showCrossTables&quot;:false,&quot;commentMarkersDataProperties&quot;:{},&quot;usedMeasuresCount&quot;:2,&quot;valueScenario&quot;:0,&quot;secondValueScenario&quot;:0,&quot;thirdValueScenario&quot;:0,&quot;fourthValueScenario&quot;:0,&quot;fifthValueScenario&quot;:0,&quot;sixthValueScenario&quot;:0,&quot;seventhValueScenario&quot;:0,&quot;valuePosition&quot;:0,&quot;secondValuePosition&quot;:0,&quot;thirdValuePosition&quot;:0,&quot;fourthValuePosition&quot;:0,&quot;fifthValuePosition&quot;:0,&quot;sixthValuePosition&quot;:0,&quot;seventhValuePosition&quot;:0,&quot;referenceScenario&quot;:1,&quot;secondReferenceScenario&quot;:1,&quot;thirdReferenceScenario&quot;:1,&quot;fourthReferenceScenario&quot;:1,&quot;fifthReferenceScenario&quot;:1,&quot;sixthReferenceScenario&quot;:1,&quot;seventhReferenceScenario&quot;:1,&quot;referencePosition&quot;:null,&quot;secondReferencePosition&quot;:null,&quot;thirdReferencePosition&quot;:null,&quot;fourthReferencePosition&quot;:null,&quot;fifthReferencePosition&quot;:null,&quot;sixthReferencePosition&quot;:null,&quot;seventhReferencePosition&quot;:null,&quot;calculations&quot;:[],&quot;scenarioOptions&quot;:{&quot;value&quot;:{&quot;index&quot;:0,&quot;scenario&quot;:0,&quot;fieldName&quot;:&quot;Total Revenue&quot;,&quot;position&quot;:null},&quot;reference&quot;:{&quot;index&quot;:1,&quot;scenario&quot;:1,&quot;fieldName&quot;:&quot;Total Target&quot;,&quot;position&quot;:null},&quot;secondReference&quot;:{&quot;index&quot;:null,&quot;scenario&quot;:null,&quot;fieldName&quot;:&quot;&quot;,&quot;position&quot;:null},&quot;thirdReference&quot;:{&quot;index&quot;:null,&quot;scenario&quot;:null,&quot;fieldName&quot;:&quot;&quot;,&quot;position&quot;:null},&quot;fourthReference&quot;:{&quot;index&quot;:null,&quot;scenario&quot;:null,&quot;fieldName&quot;:&quot;&quot;,&quot;position&quot;:null},&quot;fifthReference&quot;:{&quot;index&quot;:null,&quot;scenario&quot;:null,&quot;fieldName&quot;:&quot;&quot;,&quot;position&quot;:null},&quot;sixthReference&quot;:{&quot;index&quot;:null,&quot;scenario&quot;:null,&quot;fieldName&quot;:&quot;&quot;,&quot;position&quot;:null},&quot;seventhReference&quot;:{&quot;index&quot;:null,&quot;scenario&quot;:null,&quot;fieldName&quot;:&quot;&quot;,&quot;position&quot;:null},&quot;additionalMeasures&quot;:[],&quot;tooltips&quot;:[],&quot;comments&quot;:[]},&quot;dragStarted&quot;:false}"/>
  </we:properties>
  <we:bindings>
    <we:binding id="tablesRangeChanged" type="matrix" appref="{6B21A52C-9295-4A8E-9D89-195E98476490}"/>
  </we:bindings>
  <we:snapshot xmlns:r="http://schemas.openxmlformats.org/officeDocument/2006/relationships" r:embed="rId1"/>
</we:webextension>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microsoft.com/office/2007/relationships/slicer" Target="../slicers/slicer1.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rinterSettings" Target="../printerSettings/printerSettings4.bin"/><Relationship Id="rId5" Type="http://schemas.openxmlformats.org/officeDocument/2006/relationships/pivotTable" Target="../pivotTables/pivotTable18.xml"/><Relationship Id="rId4"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21.xml"/><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D9ABE-E209-45E9-A47D-9EBD9375244D}">
  <sheetPr codeName="Sheet1"/>
  <dimension ref="A1:A14"/>
  <sheetViews>
    <sheetView showGridLines="0" tabSelected="1" workbookViewId="0">
      <selection activeCell="T18" sqref="T18"/>
    </sheetView>
  </sheetViews>
  <sheetFormatPr defaultRowHeight="14.4" x14ac:dyDescent="0.3"/>
  <cols>
    <col min="1" max="16384" width="8.88671875" style="4"/>
  </cols>
  <sheetData>
    <row r="1" ht="9" customHeight="1" x14ac:dyDescent="0.3"/>
    <row r="2" hidden="1" x14ac:dyDescent="0.3"/>
    <row r="3" hidden="1" x14ac:dyDescent="0.3"/>
    <row r="4" hidden="1" x14ac:dyDescent="0.3"/>
    <row r="5" hidden="1" x14ac:dyDescent="0.3"/>
    <row r="6" hidden="1" x14ac:dyDescent="0.3"/>
    <row r="7" hidden="1" x14ac:dyDescent="0.3"/>
    <row r="8" ht="5.4" customHeight="1" x14ac:dyDescent="0.3"/>
    <row r="9" hidden="1" x14ac:dyDescent="0.3"/>
    <row r="10" hidden="1" x14ac:dyDescent="0.3"/>
    <row r="11" ht="9" hidden="1" customHeight="1" x14ac:dyDescent="0.3"/>
    <row r="12" hidden="1" x14ac:dyDescent="0.3"/>
    <row r="13" ht="4.2" hidden="1" customHeight="1" x14ac:dyDescent="0.3"/>
    <row r="14" hidden="1" x14ac:dyDescent="0.3"/>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Option Button 1">
              <controlPr defaultSize="0" autoFill="0" autoLine="0" autoPict="0">
                <anchor moveWithCells="1">
                  <from>
                    <xdr:col>9</xdr:col>
                    <xdr:colOff>426720</xdr:colOff>
                    <xdr:row>21</xdr:row>
                    <xdr:rowOff>15240</xdr:rowOff>
                  </from>
                  <to>
                    <xdr:col>10</xdr:col>
                    <xdr:colOff>60960</xdr:colOff>
                    <xdr:row>22</xdr:row>
                    <xdr:rowOff>91440</xdr:rowOff>
                  </to>
                </anchor>
              </controlPr>
            </control>
          </mc:Choice>
        </mc:AlternateContent>
        <mc:AlternateContent xmlns:mc="http://schemas.openxmlformats.org/markup-compatibility/2006">
          <mc:Choice Requires="x14">
            <control shapeId="8195" r:id="rId5" name="Option Button 3">
              <controlPr defaultSize="0" autoFill="0" autoLine="0" autoPict="0">
                <anchor moveWithCells="1">
                  <from>
                    <xdr:col>11</xdr:col>
                    <xdr:colOff>7620</xdr:colOff>
                    <xdr:row>21</xdr:row>
                    <xdr:rowOff>7620</xdr:rowOff>
                  </from>
                  <to>
                    <xdr:col>11</xdr:col>
                    <xdr:colOff>251460</xdr:colOff>
                    <xdr:row>22</xdr:row>
                    <xdr:rowOff>83820</xdr:rowOff>
                  </to>
                </anchor>
              </controlPr>
            </control>
          </mc:Choice>
        </mc:AlternateContent>
        <mc:AlternateContent xmlns:mc="http://schemas.openxmlformats.org/markup-compatibility/2006">
          <mc:Choice Requires="x14">
            <control shapeId="8196" r:id="rId6" name="Drop Down 4">
              <controlPr defaultSize="0" autoLine="0" autoPict="0">
                <anchor moveWithCells="1">
                  <from>
                    <xdr:col>13</xdr:col>
                    <xdr:colOff>259080</xdr:colOff>
                    <xdr:row>21</xdr:row>
                    <xdr:rowOff>76200</xdr:rowOff>
                  </from>
                  <to>
                    <xdr:col>14</xdr:col>
                    <xdr:colOff>495300</xdr:colOff>
                    <xdr:row>22</xdr:row>
                    <xdr:rowOff>114300</xdr:rowOff>
                  </to>
                </anchor>
              </controlPr>
            </control>
          </mc:Choice>
        </mc:AlternateContent>
        <mc:AlternateContent xmlns:mc="http://schemas.openxmlformats.org/markup-compatibility/2006">
          <mc:Choice Requires="x14">
            <control shapeId="8210" r:id="rId7" name="Option Button 18">
              <controlPr defaultSize="0" autoFill="0" autoLine="0" autoPict="0">
                <anchor moveWithCells="1">
                  <from>
                    <xdr:col>16</xdr:col>
                    <xdr:colOff>426720</xdr:colOff>
                    <xdr:row>24</xdr:row>
                    <xdr:rowOff>15240</xdr:rowOff>
                  </from>
                  <to>
                    <xdr:col>17</xdr:col>
                    <xdr:colOff>60960</xdr:colOff>
                    <xdr:row>25</xdr:row>
                    <xdr:rowOff>129540</xdr:rowOff>
                  </to>
                </anchor>
              </controlPr>
            </control>
          </mc:Choice>
        </mc:AlternateContent>
        <mc:AlternateContent xmlns:mc="http://schemas.openxmlformats.org/markup-compatibility/2006">
          <mc:Choice Requires="x14">
            <control shapeId="8211" r:id="rId8" name="Option Button 19">
              <controlPr defaultSize="0" autoFill="0" autoLine="0" autoPict="0">
                <anchor moveWithCells="1">
                  <from>
                    <xdr:col>19</xdr:col>
                    <xdr:colOff>472440</xdr:colOff>
                    <xdr:row>24</xdr:row>
                    <xdr:rowOff>15240</xdr:rowOff>
                  </from>
                  <to>
                    <xdr:col>20</xdr:col>
                    <xdr:colOff>106680</xdr:colOff>
                    <xdr:row>25</xdr:row>
                    <xdr:rowOff>129540</xdr:rowOff>
                  </to>
                </anchor>
              </controlPr>
            </control>
          </mc:Choice>
        </mc:AlternateContent>
        <mc:AlternateContent xmlns:mc="http://schemas.openxmlformats.org/markup-compatibility/2006">
          <mc:Choice Requires="x14">
            <control shapeId="8213" r:id="rId9" name="Group Box 21">
              <controlPr defaultSize="0" autoFill="0" autoPict="0">
                <anchor moveWithCells="1">
                  <from>
                    <xdr:col>15</xdr:col>
                    <xdr:colOff>396240</xdr:colOff>
                    <xdr:row>24</xdr:row>
                    <xdr:rowOff>53340</xdr:rowOff>
                  </from>
                  <to>
                    <xdr:col>20</xdr:col>
                    <xdr:colOff>495300</xdr:colOff>
                    <xdr:row>26</xdr:row>
                    <xdr:rowOff>137160</xdr:rowOff>
                  </to>
                </anchor>
              </controlPr>
            </control>
          </mc:Choice>
        </mc:AlternateContent>
      </controls>
    </mc:Choice>
  </mc:AlternateContent>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D462-6C49-45EC-A1DB-14FB83D9E957}">
  <sheetPr codeName="Sheet2"/>
  <dimension ref="A1"/>
  <sheetViews>
    <sheetView workbookViewId="0">
      <selection activeCell="O13" sqref="O1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3FBC4-3F02-4766-9A4C-53FB7A55B62C}">
  <sheetPr codeName="Sheet3"/>
  <dimension ref="F6:AW39"/>
  <sheetViews>
    <sheetView topLeftCell="R22" workbookViewId="0">
      <selection activeCell="Z31" sqref="Z31"/>
    </sheetView>
  </sheetViews>
  <sheetFormatPr defaultRowHeight="14.4" x14ac:dyDescent="0.3"/>
  <cols>
    <col min="6" max="6" width="13.6640625" bestFit="1" customWidth="1"/>
    <col min="7" max="7" width="12.109375" bestFit="1" customWidth="1"/>
    <col min="8" max="8" width="10.44140625" bestFit="1" customWidth="1"/>
    <col min="9" max="9" width="15.44140625" bestFit="1" customWidth="1"/>
    <col min="10" max="10" width="12.109375" bestFit="1" customWidth="1"/>
    <col min="11" max="11" width="11.6640625" bestFit="1" customWidth="1"/>
    <col min="12" max="12" width="10.6640625" bestFit="1" customWidth="1"/>
    <col min="13" max="13" width="12.109375" bestFit="1" customWidth="1"/>
    <col min="14" max="14" width="11.6640625" bestFit="1" customWidth="1"/>
    <col min="15" max="15" width="10.44140625" bestFit="1" customWidth="1"/>
    <col min="16" max="16" width="12.109375" bestFit="1" customWidth="1"/>
    <col min="19" max="19" width="6.21875" bestFit="1" customWidth="1"/>
    <col min="20" max="20" width="13.109375" bestFit="1" customWidth="1"/>
    <col min="21" max="21" width="12.109375" bestFit="1" customWidth="1"/>
    <col min="22" max="22" width="14.109375" bestFit="1" customWidth="1"/>
    <col min="23" max="23" width="11.33203125" bestFit="1" customWidth="1"/>
    <col min="24" max="24" width="10.44140625" bestFit="1" customWidth="1"/>
    <col min="26" max="26" width="20.88671875" bestFit="1" customWidth="1"/>
    <col min="27" max="27" width="12.109375" bestFit="1" customWidth="1"/>
    <col min="28" max="28" width="13.21875" bestFit="1" customWidth="1"/>
    <col min="29" max="29" width="11.5546875" bestFit="1" customWidth="1"/>
    <col min="31" max="31" width="9.33203125" bestFit="1" customWidth="1"/>
    <col min="32" max="32" width="12.109375" bestFit="1" customWidth="1"/>
    <col min="34" max="34" width="11.109375" bestFit="1" customWidth="1"/>
    <col min="35" max="35" width="12.109375" bestFit="1" customWidth="1"/>
    <col min="38" max="38" width="9.88671875" bestFit="1" customWidth="1"/>
    <col min="39" max="39" width="10.88671875" bestFit="1" customWidth="1"/>
    <col min="40" max="40" width="11.33203125" bestFit="1" customWidth="1"/>
    <col min="42" max="42" width="15.44140625" bestFit="1" customWidth="1"/>
    <col min="43" max="43" width="12.109375" bestFit="1" customWidth="1"/>
    <col min="44" max="44" width="8.6640625" bestFit="1" customWidth="1"/>
    <col min="48" max="48" width="16.5546875" bestFit="1" customWidth="1"/>
    <col min="49" max="49" width="12.109375" bestFit="1" customWidth="1"/>
  </cols>
  <sheetData>
    <row r="6" spans="6:49" x14ac:dyDescent="0.3">
      <c r="H6" s="12" t="s">
        <v>61</v>
      </c>
      <c r="I6" s="29">
        <v>3</v>
      </c>
      <c r="J6" s="12"/>
      <c r="K6" s="12"/>
      <c r="L6" s="12" t="s">
        <v>63</v>
      </c>
    </row>
    <row r="7" spans="6:49" x14ac:dyDescent="0.3">
      <c r="H7" s="12" t="s">
        <v>62</v>
      </c>
      <c r="I7" s="29">
        <v>2</v>
      </c>
      <c r="J7" s="12"/>
      <c r="K7" s="12"/>
      <c r="L7" s="12" t="s">
        <v>64</v>
      </c>
    </row>
    <row r="8" spans="6:49" x14ac:dyDescent="0.3">
      <c r="AP8" s="33" t="s">
        <v>116</v>
      </c>
      <c r="AQ8" s="33">
        <v>1</v>
      </c>
    </row>
    <row r="10" spans="6:49" x14ac:dyDescent="0.3">
      <c r="F10" t="s">
        <v>65</v>
      </c>
      <c r="I10" t="s">
        <v>66</v>
      </c>
      <c r="L10" t="s">
        <v>67</v>
      </c>
      <c r="O10" t="s">
        <v>68</v>
      </c>
    </row>
    <row r="11" spans="6:49" x14ac:dyDescent="0.3">
      <c r="F11" s="5" t="s">
        <v>76</v>
      </c>
      <c r="G11" t="s">
        <v>2</v>
      </c>
      <c r="I11" s="5" t="s">
        <v>76</v>
      </c>
      <c r="J11" t="s">
        <v>2</v>
      </c>
      <c r="L11" s="5" t="s">
        <v>64</v>
      </c>
      <c r="M11" t="s">
        <v>2</v>
      </c>
      <c r="O11" s="5" t="s">
        <v>64</v>
      </c>
      <c r="P11" t="s">
        <v>2</v>
      </c>
      <c r="S11" t="s">
        <v>1</v>
      </c>
      <c r="T11" t="s">
        <v>0</v>
      </c>
      <c r="U11" t="s">
        <v>2</v>
      </c>
      <c r="V11" t="s">
        <v>3</v>
      </c>
      <c r="W11" t="s">
        <v>69</v>
      </c>
      <c r="X11" t="s">
        <v>101</v>
      </c>
      <c r="Z11" s="5" t="s">
        <v>70</v>
      </c>
      <c r="AA11" t="s">
        <v>2</v>
      </c>
      <c r="AC11" t="s">
        <v>102</v>
      </c>
      <c r="AE11" s="5" t="s">
        <v>103</v>
      </c>
      <c r="AF11" t="s">
        <v>2</v>
      </c>
      <c r="AL11" t="s">
        <v>6</v>
      </c>
      <c r="AM11" t="s">
        <v>108</v>
      </c>
      <c r="AN11" t="s">
        <v>109</v>
      </c>
      <c r="AP11" s="5" t="s">
        <v>110</v>
      </c>
      <c r="AQ11" t="s">
        <v>2</v>
      </c>
      <c r="AR11" t="s">
        <v>8</v>
      </c>
      <c r="AV11" s="5" t="s">
        <v>118</v>
      </c>
      <c r="AW11" t="s">
        <v>2</v>
      </c>
    </row>
    <row r="12" spans="6:49" x14ac:dyDescent="0.3">
      <c r="F12" t="s">
        <v>80</v>
      </c>
      <c r="G12" s="1">
        <v>8477.4799999999977</v>
      </c>
      <c r="I12" t="s">
        <v>86</v>
      </c>
      <c r="J12" s="1">
        <v>130.20000000000073</v>
      </c>
      <c r="L12" t="s">
        <v>95</v>
      </c>
      <c r="M12" s="1">
        <v>134907.56</v>
      </c>
      <c r="O12" t="s">
        <v>93</v>
      </c>
      <c r="P12" s="1">
        <v>86589.619999999952</v>
      </c>
      <c r="S12" s="7">
        <v>3149297.4099999927</v>
      </c>
      <c r="T12" s="7">
        <v>5446809.4700000202</v>
      </c>
      <c r="U12" s="7">
        <v>2297512.0600000275</v>
      </c>
      <c r="V12" s="30">
        <v>0.42180878047126164</v>
      </c>
      <c r="W12" s="7">
        <v>600</v>
      </c>
      <c r="X12" s="7">
        <v>20</v>
      </c>
      <c r="Z12" t="s">
        <v>71</v>
      </c>
      <c r="AA12" s="32">
        <v>914621.10999999498</v>
      </c>
      <c r="AC12" s="32">
        <v>45.435000000000002</v>
      </c>
      <c r="AE12" t="s">
        <v>104</v>
      </c>
      <c r="AF12" s="31">
        <v>0.48527656041986861</v>
      </c>
      <c r="AG12" s="34"/>
      <c r="AL12" s="3">
        <v>100</v>
      </c>
      <c r="AM12" s="35">
        <v>8.0280723519668459E-2</v>
      </c>
      <c r="AN12" s="36">
        <v>8.0468669303389667E-2</v>
      </c>
      <c r="AP12" t="s">
        <v>112</v>
      </c>
      <c r="AQ12" s="37">
        <v>95024.850000000035</v>
      </c>
      <c r="AR12" s="37">
        <v>6861</v>
      </c>
      <c r="AV12" t="s">
        <v>122</v>
      </c>
      <c r="AW12" s="37">
        <v>52455.239999999583</v>
      </c>
    </row>
    <row r="13" spans="6:49" x14ac:dyDescent="0.3">
      <c r="F13" t="s">
        <v>85</v>
      </c>
      <c r="G13" s="1">
        <v>7569.0199999999959</v>
      </c>
      <c r="I13" t="s">
        <v>84</v>
      </c>
      <c r="J13" s="1">
        <v>912.82000000000062</v>
      </c>
      <c r="L13" t="s">
        <v>87</v>
      </c>
      <c r="M13" s="1">
        <v>132555.79000000024</v>
      </c>
      <c r="O13" t="s">
        <v>90</v>
      </c>
      <c r="P13" s="1">
        <v>91811.079999999856</v>
      </c>
      <c r="Z13" t="s">
        <v>75</v>
      </c>
      <c r="AA13" s="32">
        <v>476543.75000000221</v>
      </c>
      <c r="AE13" t="s">
        <v>105</v>
      </c>
      <c r="AF13" s="31">
        <v>0.51472343958010647</v>
      </c>
      <c r="AG13" s="34"/>
      <c r="AP13" t="s">
        <v>113</v>
      </c>
      <c r="AQ13" s="37">
        <v>84506.489999999932</v>
      </c>
      <c r="AR13" s="37">
        <v>6137</v>
      </c>
      <c r="AV13" t="s">
        <v>119</v>
      </c>
      <c r="AW13" s="37">
        <v>86449.160000000265</v>
      </c>
    </row>
    <row r="14" spans="6:49" x14ac:dyDescent="0.3">
      <c r="F14" t="s">
        <v>83</v>
      </c>
      <c r="G14" s="1">
        <v>7236.9200000000019</v>
      </c>
      <c r="I14" t="s">
        <v>77</v>
      </c>
      <c r="J14" s="1">
        <v>992.27999999999975</v>
      </c>
      <c r="L14" t="s">
        <v>91</v>
      </c>
      <c r="M14" s="1">
        <v>132061.01999999973</v>
      </c>
      <c r="O14" t="s">
        <v>96</v>
      </c>
      <c r="P14" s="1">
        <v>96221.15</v>
      </c>
      <c r="Z14" t="s">
        <v>74</v>
      </c>
      <c r="AA14" s="32">
        <v>423905.77999999851</v>
      </c>
      <c r="AP14" t="s">
        <v>115</v>
      </c>
      <c r="AQ14" s="37">
        <v>83284.599999999977</v>
      </c>
      <c r="AR14" s="37">
        <v>6262</v>
      </c>
      <c r="AV14" t="s">
        <v>120</v>
      </c>
      <c r="AW14" s="37">
        <v>142236.05999999959</v>
      </c>
    </row>
    <row r="15" spans="6:49" x14ac:dyDescent="0.3">
      <c r="F15" t="s">
        <v>81</v>
      </c>
      <c r="G15" s="1">
        <v>7191.9699999999975</v>
      </c>
      <c r="I15" t="s">
        <v>78</v>
      </c>
      <c r="J15" s="1">
        <v>1362.7800000000007</v>
      </c>
      <c r="L15" t="s">
        <v>94</v>
      </c>
      <c r="M15" s="1">
        <v>131335.97000000015</v>
      </c>
      <c r="O15" t="s">
        <v>89</v>
      </c>
      <c r="P15" s="1">
        <v>101212.63000000015</v>
      </c>
      <c r="Z15" t="s">
        <v>73</v>
      </c>
      <c r="AA15" s="32">
        <v>404975.14999999909</v>
      </c>
      <c r="AE15" t="str">
        <f>AE12</f>
        <v>Female</v>
      </c>
      <c r="AF15" s="31">
        <f>AF12</f>
        <v>0.48527656041986861</v>
      </c>
      <c r="AG15" s="34">
        <v>1</v>
      </c>
      <c r="AP15" t="s">
        <v>114</v>
      </c>
      <c r="AQ15" s="37">
        <v>82987.239999999991</v>
      </c>
      <c r="AR15" s="37">
        <v>6671</v>
      </c>
      <c r="AV15" t="s">
        <v>121</v>
      </c>
      <c r="AW15" s="37">
        <v>174072.76000000042</v>
      </c>
    </row>
    <row r="16" spans="6:49" x14ac:dyDescent="0.3">
      <c r="F16" t="s">
        <v>82</v>
      </c>
      <c r="G16" s="1">
        <v>6966.5800000000008</v>
      </c>
      <c r="I16" t="s">
        <v>79</v>
      </c>
      <c r="J16" s="1">
        <v>1387.2399999999998</v>
      </c>
      <c r="L16" t="s">
        <v>92</v>
      </c>
      <c r="M16" s="1">
        <v>128176.22000000032</v>
      </c>
      <c r="O16" t="s">
        <v>88</v>
      </c>
      <c r="P16" s="1">
        <v>104453.84999999986</v>
      </c>
      <c r="Z16" t="s">
        <v>72</v>
      </c>
      <c r="AA16" s="32">
        <v>77466.27</v>
      </c>
      <c r="AE16" t="str">
        <f>AE13</f>
        <v>Male</v>
      </c>
      <c r="AF16" s="31">
        <f>AF13</f>
        <v>0.51472343958010647</v>
      </c>
      <c r="AG16" s="34">
        <v>1</v>
      </c>
      <c r="AP16" t="s">
        <v>111</v>
      </c>
      <c r="AQ16" s="37">
        <v>78081.849999999962</v>
      </c>
      <c r="AR16" s="37">
        <v>6545</v>
      </c>
      <c r="AV16" t="s">
        <v>126</v>
      </c>
      <c r="AW16" s="37">
        <v>339210.49000000255</v>
      </c>
    </row>
    <row r="17" spans="6:49" x14ac:dyDescent="0.3">
      <c r="AV17" t="s">
        <v>125</v>
      </c>
      <c r="AW17" s="37">
        <v>367414.25000000029</v>
      </c>
    </row>
    <row r="18" spans="6:49" x14ac:dyDescent="0.3">
      <c r="AV18" t="s">
        <v>124</v>
      </c>
      <c r="AW18" s="37">
        <v>417457.83000000106</v>
      </c>
    </row>
    <row r="19" spans="6:49" x14ac:dyDescent="0.3">
      <c r="AP19" t="str">
        <f>AP11</f>
        <v>Product Name</v>
      </c>
      <c r="AQ19" t="str">
        <f>IF($AQ$8=1,AQ11,AR11)</f>
        <v>Profit Margin</v>
      </c>
      <c r="AS19" s="33" t="s">
        <v>117</v>
      </c>
      <c r="AV19" t="s">
        <v>123</v>
      </c>
      <c r="AW19" s="37">
        <v>718216.26999999897</v>
      </c>
    </row>
    <row r="20" spans="6:49" x14ac:dyDescent="0.3">
      <c r="AP20" t="str">
        <f t="shared" ref="AP20:AP25" si="0">AP12</f>
        <v>Begin Brew</v>
      </c>
      <c r="AQ20" s="37">
        <f t="shared" ref="AQ20:AQ24" si="1">IF($AQ$8=1,AQ12,AR12)</f>
        <v>95024.850000000035</v>
      </c>
      <c r="AS20" t="str">
        <f>_xlfn.TEXTJOIN(" ",,IF($AQ$8=1,"Top  5 Profitable Products","Quantitiy Contributing to Profit"))</f>
        <v>Top  5 Profitable Products</v>
      </c>
    </row>
    <row r="21" spans="6:49" x14ac:dyDescent="0.3">
      <c r="F21" t="s">
        <v>97</v>
      </c>
      <c r="J21" t="s">
        <v>98</v>
      </c>
      <c r="M21" t="s">
        <v>99</v>
      </c>
      <c r="P21" t="s">
        <v>100</v>
      </c>
      <c r="AP21" t="str">
        <f t="shared" si="0"/>
        <v>Common Splash</v>
      </c>
      <c r="AQ21" s="37">
        <f t="shared" si="1"/>
        <v>84506.489999999932</v>
      </c>
    </row>
    <row r="22" spans="6:49" x14ac:dyDescent="0.3">
      <c r="O22" s="1"/>
      <c r="AP22" t="str">
        <f t="shared" si="0"/>
        <v>Onto Dew</v>
      </c>
      <c r="AQ22" s="37">
        <f t="shared" si="1"/>
        <v>83284.599999999977</v>
      </c>
    </row>
    <row r="23" spans="6:49" x14ac:dyDescent="0.3">
      <c r="F23" t="str">
        <f>IF($I$6=1,F11,I11)</f>
        <v>Full Name</v>
      </c>
      <c r="G23" t="str">
        <f>IF($I$6=1,G11,J11)</f>
        <v>Profit Margin</v>
      </c>
      <c r="J23" t="str">
        <f>IF($I$6=1,L11,O11)</f>
        <v>Location</v>
      </c>
      <c r="K23" t="str">
        <f>IF($I$6=1,M11,P11)</f>
        <v>Profit Margin</v>
      </c>
      <c r="M23" t="str">
        <f>IF($I$7=1,F23,J23)</f>
        <v>Location</v>
      </c>
      <c r="N23" t="str">
        <f>IF($I$7=1,G23,K23)</f>
        <v>Profit Margin</v>
      </c>
      <c r="P23" t="str">
        <f>_xlfn.TEXTJOIN(" ",,IF($I$6=1,"Top Profitable","Less Profitable"),IF($I$7=1,"Customer","Locations"))</f>
        <v>Less Profitable Locations</v>
      </c>
      <c r="AP23" t="str">
        <f t="shared" si="0"/>
        <v>Eight Brew</v>
      </c>
      <c r="AQ23" s="37">
        <f t="shared" si="1"/>
        <v>82987.239999999991</v>
      </c>
    </row>
    <row r="24" spans="6:49" x14ac:dyDescent="0.3">
      <c r="F24" t="str">
        <f t="shared" ref="F24:G28" si="2">IF($I$6=1,F12,I12)</f>
        <v>Travis Ewing</v>
      </c>
      <c r="G24" s="1">
        <f t="shared" si="2"/>
        <v>130.20000000000073</v>
      </c>
      <c r="J24" t="str">
        <f t="shared" ref="J24:K28" si="3">IF($I$6=1,L12,O12)</f>
        <v>New York</v>
      </c>
      <c r="K24" s="1">
        <f t="shared" si="3"/>
        <v>86589.619999999952</v>
      </c>
      <c r="M24" t="str">
        <f t="shared" ref="M24:N28" si="4">IF($I$7=1,F24,J24)</f>
        <v>New York</v>
      </c>
      <c r="N24" s="1">
        <f t="shared" si="4"/>
        <v>86589.619999999952</v>
      </c>
      <c r="P24" t="str">
        <f>_xlfn.TEXTJOIN(" ",,IF($I$7=1,"Overtime Customer","Total Sales Locations"))</f>
        <v>Total Sales Locations</v>
      </c>
      <c r="AP24" t="str">
        <f t="shared" si="0"/>
        <v>Attorney Mist</v>
      </c>
      <c r="AQ24" s="37">
        <f t="shared" si="1"/>
        <v>78081.849999999962</v>
      </c>
    </row>
    <row r="25" spans="6:49" x14ac:dyDescent="0.3">
      <c r="F25" t="str">
        <f t="shared" si="2"/>
        <v>Lisa West</v>
      </c>
      <c r="G25" s="1">
        <f t="shared" si="2"/>
        <v>912.82000000000062</v>
      </c>
      <c r="J25" t="str">
        <f t="shared" si="3"/>
        <v>Maryland</v>
      </c>
      <c r="K25" s="1">
        <f t="shared" si="3"/>
        <v>91811.079999999856</v>
      </c>
      <c r="M25" t="str">
        <f t="shared" si="4"/>
        <v>Maryland</v>
      </c>
      <c r="N25" s="1">
        <f t="shared" si="4"/>
        <v>91811.079999999856</v>
      </c>
      <c r="P25" t="str">
        <f>_xlfn.TEXTJOIN(" ",,IF($I$7=1,GETPIVOTDATA("[Measures].[# Customers]",$S$11),GETPIVOTDATA("[Measures].[# Locations]",$S$11)))</f>
        <v>20</v>
      </c>
    </row>
    <row r="26" spans="6:49" x14ac:dyDescent="0.3">
      <c r="F26" t="str">
        <f t="shared" si="2"/>
        <v>Bobby Abbott</v>
      </c>
      <c r="G26" s="1">
        <f t="shared" si="2"/>
        <v>992.27999999999975</v>
      </c>
      <c r="J26" t="str">
        <f t="shared" si="3"/>
        <v>Wisconsin</v>
      </c>
      <c r="K26" s="1">
        <f t="shared" si="3"/>
        <v>96221.15</v>
      </c>
      <c r="M26" t="str">
        <f t="shared" si="4"/>
        <v>Wisconsin</v>
      </c>
      <c r="N26" s="1">
        <f t="shared" si="4"/>
        <v>96221.15</v>
      </c>
    </row>
    <row r="27" spans="6:49" x14ac:dyDescent="0.3">
      <c r="F27" t="str">
        <f t="shared" si="2"/>
        <v>Christine Hawkins</v>
      </c>
      <c r="G27" s="1">
        <f t="shared" si="2"/>
        <v>1362.7800000000007</v>
      </c>
      <c r="J27" t="str">
        <f t="shared" si="3"/>
        <v>Indiana</v>
      </c>
      <c r="K27" s="1">
        <f t="shared" si="3"/>
        <v>101212.63000000015</v>
      </c>
      <c r="M27" t="str">
        <f t="shared" si="4"/>
        <v>Indiana</v>
      </c>
      <c r="N27" s="1">
        <f t="shared" si="4"/>
        <v>101212.63000000015</v>
      </c>
      <c r="Z27" s="5" t="s">
        <v>22</v>
      </c>
      <c r="AA27" t="s">
        <v>2</v>
      </c>
      <c r="AB27" t="s">
        <v>106</v>
      </c>
      <c r="AD27" t="str">
        <f>Z27</f>
        <v>Month</v>
      </c>
      <c r="AE27" t="str">
        <f>AA27</f>
        <v>Profit Margin</v>
      </c>
      <c r="AF27" t="s">
        <v>107</v>
      </c>
      <c r="AH27" s="5" t="s">
        <v>53</v>
      </c>
      <c r="AI27" t="s">
        <v>2</v>
      </c>
    </row>
    <row r="28" spans="6:49" x14ac:dyDescent="0.3">
      <c r="F28" t="str">
        <f t="shared" si="2"/>
        <v>Jeffery Powell</v>
      </c>
      <c r="G28" s="1">
        <f t="shared" si="2"/>
        <v>1387.2399999999998</v>
      </c>
      <c r="J28" t="str">
        <f t="shared" si="3"/>
        <v>Florida</v>
      </c>
      <c r="K28" s="1">
        <f t="shared" si="3"/>
        <v>104453.84999999986</v>
      </c>
      <c r="M28" t="str">
        <f t="shared" si="4"/>
        <v>Florida</v>
      </c>
      <c r="N28" s="1">
        <f t="shared" si="4"/>
        <v>104453.84999999986</v>
      </c>
      <c r="Z28" t="s">
        <v>27</v>
      </c>
      <c r="AA28" s="32">
        <v>177715.37999999989</v>
      </c>
      <c r="AB28" s="30"/>
      <c r="AD28" t="str">
        <f t="shared" ref="AD28:AD39" si="5">Z28</f>
        <v>Jan</v>
      </c>
      <c r="AE28" s="32">
        <f t="shared" ref="AE28:AE39" si="6">AA28</f>
        <v>177715.37999999989</v>
      </c>
      <c r="AF28" s="32">
        <f>AE28</f>
        <v>177715.37999999989</v>
      </c>
      <c r="AH28" t="s">
        <v>54</v>
      </c>
      <c r="AI28" s="32">
        <v>313403.34999999951</v>
      </c>
    </row>
    <row r="29" spans="6:49" x14ac:dyDescent="0.3">
      <c r="Z29" t="s">
        <v>26</v>
      </c>
      <c r="AA29" s="32">
        <v>177756.56999999966</v>
      </c>
      <c r="AB29" s="30">
        <v>2.3177510016167156E-4</v>
      </c>
      <c r="AD29" t="str">
        <f t="shared" si="5"/>
        <v>Feb</v>
      </c>
      <c r="AE29" s="32">
        <f t="shared" si="6"/>
        <v>177756.56999999966</v>
      </c>
      <c r="AF29" s="32">
        <f t="shared" ref="AF29:AF39" si="7">AE29</f>
        <v>177756.56999999966</v>
      </c>
      <c r="AH29" t="s">
        <v>55</v>
      </c>
      <c r="AI29" s="32">
        <v>342889.85000000324</v>
      </c>
    </row>
    <row r="30" spans="6:49" x14ac:dyDescent="0.3">
      <c r="Z30" t="s">
        <v>30</v>
      </c>
      <c r="AA30" s="32">
        <v>204515.86999999953</v>
      </c>
      <c r="AB30" s="30">
        <v>0.15053902086431981</v>
      </c>
      <c r="AD30" t="str">
        <f t="shared" si="5"/>
        <v>Mar</v>
      </c>
      <c r="AE30" s="32">
        <f t="shared" si="6"/>
        <v>204515.86999999953</v>
      </c>
      <c r="AF30" s="32">
        <f t="shared" si="7"/>
        <v>204515.86999999953</v>
      </c>
      <c r="AH30" t="s">
        <v>56</v>
      </c>
      <c r="AI30" s="32">
        <v>324340.81999999884</v>
      </c>
    </row>
    <row r="31" spans="6:49" x14ac:dyDescent="0.3">
      <c r="Z31" t="s">
        <v>23</v>
      </c>
      <c r="AA31" s="32">
        <v>192977.03999999998</v>
      </c>
      <c r="AB31" s="30">
        <v>-5.6420218147372019E-2</v>
      </c>
      <c r="AD31" t="str">
        <f t="shared" si="5"/>
        <v>Apr</v>
      </c>
      <c r="AE31" s="32">
        <f t="shared" si="6"/>
        <v>192977.03999999998</v>
      </c>
      <c r="AF31" s="32">
        <f t="shared" si="7"/>
        <v>192977.03999999998</v>
      </c>
      <c r="AH31" t="s">
        <v>57</v>
      </c>
      <c r="AI31" s="32">
        <v>324189.0599999979</v>
      </c>
    </row>
    <row r="32" spans="6:49" x14ac:dyDescent="0.3">
      <c r="Z32" t="s">
        <v>31</v>
      </c>
      <c r="AA32" s="32">
        <v>205642.8500000005</v>
      </c>
      <c r="AB32" s="30">
        <v>6.5633766586950054E-2</v>
      </c>
      <c r="AD32" t="str">
        <f t="shared" si="5"/>
        <v>May</v>
      </c>
      <c r="AE32" s="32">
        <f t="shared" si="6"/>
        <v>205642.8500000005</v>
      </c>
      <c r="AF32" s="32">
        <f t="shared" si="7"/>
        <v>205642.8500000005</v>
      </c>
      <c r="AH32" t="s">
        <v>58</v>
      </c>
      <c r="AI32" s="32">
        <v>340665.27999999869</v>
      </c>
    </row>
    <row r="33" spans="26:35" x14ac:dyDescent="0.3">
      <c r="Z33" t="s">
        <v>29</v>
      </c>
      <c r="AA33" s="32">
        <v>195489.95000000036</v>
      </c>
      <c r="AB33" s="30">
        <v>-4.9371519603040488E-2</v>
      </c>
      <c r="AD33" t="str">
        <f t="shared" si="5"/>
        <v>Jun</v>
      </c>
      <c r="AE33" s="32">
        <f t="shared" si="6"/>
        <v>195489.95000000036</v>
      </c>
      <c r="AF33" s="32">
        <f t="shared" si="7"/>
        <v>195489.95000000036</v>
      </c>
      <c r="AH33" t="s">
        <v>59</v>
      </c>
      <c r="AI33" s="32">
        <v>319564.96000000124</v>
      </c>
    </row>
    <row r="34" spans="26:35" x14ac:dyDescent="0.3">
      <c r="Z34" t="s">
        <v>28</v>
      </c>
      <c r="AA34" s="32">
        <v>182737.19000000064</v>
      </c>
      <c r="AB34" s="30">
        <v>-6.5234862457122192E-2</v>
      </c>
      <c r="AD34" t="str">
        <f t="shared" si="5"/>
        <v>Jul</v>
      </c>
      <c r="AE34" s="32">
        <f t="shared" si="6"/>
        <v>182737.19000000064</v>
      </c>
      <c r="AF34" s="32">
        <f t="shared" si="7"/>
        <v>182737.19000000064</v>
      </c>
      <c r="AH34" t="s">
        <v>60</v>
      </c>
      <c r="AI34" s="32">
        <v>332458.74000000069</v>
      </c>
    </row>
    <row r="35" spans="26:35" x14ac:dyDescent="0.3">
      <c r="Z35" t="s">
        <v>24</v>
      </c>
      <c r="AA35" s="32">
        <v>208599.36000000022</v>
      </c>
      <c r="AB35" s="30">
        <v>0.14152658251995384</v>
      </c>
      <c r="AD35" t="str">
        <f t="shared" si="5"/>
        <v>Aug</v>
      </c>
      <c r="AE35" s="32">
        <f t="shared" si="6"/>
        <v>208599.36000000022</v>
      </c>
      <c r="AF35" s="32">
        <f t="shared" si="7"/>
        <v>208599.36000000022</v>
      </c>
    </row>
    <row r="36" spans="26:35" x14ac:dyDescent="0.3">
      <c r="Z36" t="s">
        <v>34</v>
      </c>
      <c r="AA36" s="32">
        <v>190084.82000000018</v>
      </c>
      <c r="AB36" s="30">
        <v>-8.8756456395647707E-2</v>
      </c>
      <c r="AD36" t="str">
        <f t="shared" si="5"/>
        <v>Sep</v>
      </c>
      <c r="AE36" s="32">
        <f t="shared" si="6"/>
        <v>190084.82000000018</v>
      </c>
      <c r="AF36" s="32">
        <f t="shared" si="7"/>
        <v>190084.82000000018</v>
      </c>
    </row>
    <row r="37" spans="26:35" x14ac:dyDescent="0.3">
      <c r="Z37" t="s">
        <v>33</v>
      </c>
      <c r="AA37" s="32">
        <v>190384.21999999986</v>
      </c>
      <c r="AB37" s="30">
        <v>1.5750863219886457E-3</v>
      </c>
      <c r="AD37" t="str">
        <f t="shared" si="5"/>
        <v>Oct</v>
      </c>
      <c r="AE37" s="32">
        <f t="shared" si="6"/>
        <v>190384.21999999986</v>
      </c>
      <c r="AF37" s="32">
        <f t="shared" si="7"/>
        <v>190384.21999999986</v>
      </c>
    </row>
    <row r="38" spans="26:35" x14ac:dyDescent="0.3">
      <c r="Z38" t="s">
        <v>32</v>
      </c>
      <c r="AA38" s="32">
        <v>192253.24999999942</v>
      </c>
      <c r="AB38" s="30">
        <v>9.8171476606599209E-3</v>
      </c>
      <c r="AD38" t="str">
        <f t="shared" si="5"/>
        <v>Nov</v>
      </c>
      <c r="AE38" s="32">
        <f t="shared" si="6"/>
        <v>192253.24999999942</v>
      </c>
      <c r="AF38" s="32">
        <f t="shared" si="7"/>
        <v>192253.24999999942</v>
      </c>
    </row>
    <row r="39" spans="26:35" x14ac:dyDescent="0.3">
      <c r="Z39" t="s">
        <v>25</v>
      </c>
      <c r="AA39" s="32">
        <v>179355.55999999988</v>
      </c>
      <c r="AB39" s="30">
        <v>-6.7086980324127549E-2</v>
      </c>
      <c r="AD39" t="str">
        <f t="shared" si="5"/>
        <v>Dec</v>
      </c>
      <c r="AE39" s="32">
        <f t="shared" si="6"/>
        <v>179355.55999999988</v>
      </c>
      <c r="AF39" s="32">
        <f t="shared" si="7"/>
        <v>179355.55999999988</v>
      </c>
    </row>
  </sheetData>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7079D-1448-4CB7-840A-4A3377A2A6CF}">
  <sheetPr codeName="Sheet4"/>
  <dimension ref="A1:A14"/>
  <sheetViews>
    <sheetView showGridLines="0" workbookViewId="0"/>
  </sheetViews>
  <sheetFormatPr defaultRowHeight="14.4" x14ac:dyDescent="0.3"/>
  <cols>
    <col min="1" max="16384" width="8.88671875" style="4"/>
  </cols>
  <sheetData>
    <row r="1" ht="9" customHeight="1" x14ac:dyDescent="0.3"/>
    <row r="2" hidden="1" x14ac:dyDescent="0.3"/>
    <row r="3" hidden="1" x14ac:dyDescent="0.3"/>
    <row r="4" hidden="1" x14ac:dyDescent="0.3"/>
    <row r="5" hidden="1" x14ac:dyDescent="0.3"/>
    <row r="6" hidden="1" x14ac:dyDescent="0.3"/>
    <row r="7" hidden="1" x14ac:dyDescent="0.3"/>
    <row r="8" ht="5.4" customHeight="1" x14ac:dyDescent="0.3"/>
    <row r="9" hidden="1" x14ac:dyDescent="0.3"/>
    <row r="10" hidden="1" x14ac:dyDescent="0.3"/>
    <row r="11" ht="9" hidden="1" customHeight="1" x14ac:dyDescent="0.3"/>
    <row r="12" hidden="1" x14ac:dyDescent="0.3"/>
    <row r="13" ht="4.2" hidden="1" customHeight="1" x14ac:dyDescent="0.3"/>
    <row r="14" hidden="1" x14ac:dyDescent="0.3"/>
  </sheetData>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663BB-BE5C-46A4-B9AA-44E39B0E9931}">
  <sheetPr codeName="Sheet5"/>
  <dimension ref="B5:Q126"/>
  <sheetViews>
    <sheetView showGridLines="0" workbookViewId="0">
      <selection activeCell="Q36" sqref="Q36"/>
    </sheetView>
  </sheetViews>
  <sheetFormatPr defaultRowHeight="14.4" x14ac:dyDescent="0.3"/>
  <cols>
    <col min="2" max="2" width="12.109375" bestFit="1" customWidth="1"/>
    <col min="3" max="3" width="13.109375" bestFit="1" customWidth="1"/>
    <col min="4" max="4" width="14.109375" bestFit="1" customWidth="1"/>
    <col min="5" max="5" width="11" bestFit="1" customWidth="1"/>
    <col min="7" max="7" width="9.6640625" bestFit="1" customWidth="1"/>
    <col min="8" max="8" width="13.109375" bestFit="1" customWidth="1"/>
    <col min="9" max="9" width="14.109375" bestFit="1" customWidth="1"/>
    <col min="14" max="14" width="11.109375" bestFit="1" customWidth="1"/>
    <col min="15" max="15" width="13.109375" bestFit="1" customWidth="1"/>
    <col min="16" max="17" width="14.109375" bestFit="1" customWidth="1"/>
  </cols>
  <sheetData>
    <row r="5" spans="2:17" ht="15" thickBot="1" x14ac:dyDescent="0.35"/>
    <row r="6" spans="2:17" ht="15" thickBot="1" x14ac:dyDescent="0.35">
      <c r="B6" s="9" t="s">
        <v>22</v>
      </c>
      <c r="C6" s="10" t="s">
        <v>0</v>
      </c>
      <c r="D6" s="10" t="s">
        <v>9</v>
      </c>
      <c r="F6" s="10" t="str">
        <f>B6</f>
        <v>Month</v>
      </c>
      <c r="G6" s="10" t="str">
        <f>C6</f>
        <v>Total Revenue</v>
      </c>
      <c r="H6" s="10" t="str">
        <f>D6</f>
        <v>Total Target</v>
      </c>
      <c r="I6" s="10" t="s">
        <v>38</v>
      </c>
      <c r="K6" s="12" t="str">
        <f>F6</f>
        <v>Month</v>
      </c>
      <c r="L6" s="12" t="s">
        <v>35</v>
      </c>
      <c r="O6" s="12" t="s">
        <v>0</v>
      </c>
      <c r="P6" s="18" t="s">
        <v>9</v>
      </c>
      <c r="Q6" s="16" t="s">
        <v>35</v>
      </c>
    </row>
    <row r="7" spans="2:17" ht="15" thickBot="1" x14ac:dyDescent="0.35">
      <c r="B7" s="10" t="s">
        <v>27</v>
      </c>
      <c r="C7" s="11">
        <v>444162.52000000014</v>
      </c>
      <c r="D7" s="11">
        <v>439042</v>
      </c>
      <c r="F7" s="10" t="str">
        <f t="shared" ref="F7:F18" si="0">B7</f>
        <v>Jan</v>
      </c>
      <c r="G7" s="11">
        <f t="shared" ref="G7:G18" si="1">C7</f>
        <v>444162.52000000014</v>
      </c>
      <c r="H7" s="11">
        <f t="shared" ref="H7:H18" si="2">D7</f>
        <v>439042</v>
      </c>
      <c r="I7" s="10" t="str">
        <f t="shared" ref="I7:I18" si="3">IF(G7=large_1,G7,IF(G7=large_2,G7,""))</f>
        <v/>
      </c>
      <c r="K7" s="12" t="str">
        <f t="shared" ref="K7:K18" si="4">F7</f>
        <v>Jan</v>
      </c>
      <c r="L7" s="13">
        <f>(G7-H7)/H7</f>
        <v>1.1662938853230749E-2</v>
      </c>
      <c r="O7" s="14">
        <v>5446809.4700000202</v>
      </c>
      <c r="P7" s="19">
        <v>5254990</v>
      </c>
      <c r="Q7" s="15">
        <f>(GETPIVOTDATA("[Measures].[Total Revenue]",$O$6)-GETPIVOTDATA("[Measures].[Total Target]",$O$6))/GETPIVOTDATA("[Measures].[Total Target]",$O$6)</f>
        <v>3.6502347292767488E-2</v>
      </c>
    </row>
    <row r="8" spans="2:17" ht="15" thickBot="1" x14ac:dyDescent="0.35">
      <c r="B8" s="10" t="s">
        <v>26</v>
      </c>
      <c r="C8" s="11">
        <v>423741.52000000037</v>
      </c>
      <c r="D8" s="11">
        <v>431279</v>
      </c>
      <c r="F8" s="10" t="str">
        <f t="shared" si="0"/>
        <v>Feb</v>
      </c>
      <c r="G8" s="11">
        <f t="shared" si="1"/>
        <v>423741.52000000037</v>
      </c>
      <c r="H8" s="11">
        <f t="shared" si="2"/>
        <v>431279</v>
      </c>
      <c r="I8" s="10" t="str">
        <f t="shared" si="3"/>
        <v/>
      </c>
      <c r="K8" s="12" t="str">
        <f t="shared" si="4"/>
        <v>Feb</v>
      </c>
      <c r="L8" s="13">
        <f t="shared" ref="L8:L18" si="5">(G8-H8)/H8</f>
        <v>-1.7477039225187483E-2</v>
      </c>
    </row>
    <row r="9" spans="2:17" ht="15" thickBot="1" x14ac:dyDescent="0.35">
      <c r="B9" s="10" t="s">
        <v>30</v>
      </c>
      <c r="C9" s="11">
        <v>468344.26999999949</v>
      </c>
      <c r="D9" s="11">
        <v>445591</v>
      </c>
      <c r="F9" s="10" t="str">
        <f t="shared" si="0"/>
        <v>Mar</v>
      </c>
      <c r="G9" s="11">
        <f t="shared" si="1"/>
        <v>468344.26999999949</v>
      </c>
      <c r="H9" s="11">
        <f t="shared" si="2"/>
        <v>445591</v>
      </c>
      <c r="I9" s="10" t="str">
        <f t="shared" si="3"/>
        <v/>
      </c>
      <c r="K9" s="12" t="str">
        <f t="shared" si="4"/>
        <v>Mar</v>
      </c>
      <c r="L9" s="13">
        <f t="shared" si="5"/>
        <v>5.1063127397096203E-2</v>
      </c>
    </row>
    <row r="10" spans="2:17" ht="15" thickBot="1" x14ac:dyDescent="0.35">
      <c r="B10" s="10" t="s">
        <v>23</v>
      </c>
      <c r="C10" s="11">
        <v>448652.76000000007</v>
      </c>
      <c r="D10" s="11">
        <v>453071</v>
      </c>
      <c r="F10" s="10" t="str">
        <f t="shared" si="0"/>
        <v>Apr</v>
      </c>
      <c r="G10" s="11">
        <f t="shared" si="1"/>
        <v>448652.76000000007</v>
      </c>
      <c r="H10" s="11">
        <f t="shared" si="2"/>
        <v>453071</v>
      </c>
      <c r="I10" s="10" t="str">
        <f t="shared" si="3"/>
        <v/>
      </c>
      <c r="K10" s="12" t="str">
        <f t="shared" si="4"/>
        <v>Apr</v>
      </c>
      <c r="L10" s="13">
        <f t="shared" si="5"/>
        <v>-9.7517607615581932E-3</v>
      </c>
    </row>
    <row r="11" spans="2:17" ht="15" thickBot="1" x14ac:dyDescent="0.35">
      <c r="B11" s="10" t="s">
        <v>31</v>
      </c>
      <c r="C11" s="11">
        <v>480720.64000000001</v>
      </c>
      <c r="D11" s="11">
        <v>444167</v>
      </c>
      <c r="F11" s="10" t="str">
        <f t="shared" si="0"/>
        <v>May</v>
      </c>
      <c r="G11" s="11">
        <f t="shared" si="1"/>
        <v>480720.64000000001</v>
      </c>
      <c r="H11" s="11">
        <f t="shared" si="2"/>
        <v>444167</v>
      </c>
      <c r="I11" s="11">
        <f t="shared" si="3"/>
        <v>480720.64000000001</v>
      </c>
      <c r="K11" s="12" t="str">
        <f t="shared" si="4"/>
        <v>May</v>
      </c>
      <c r="L11" s="13">
        <f t="shared" si="5"/>
        <v>8.2297063942165932E-2</v>
      </c>
    </row>
    <row r="12" spans="2:17" ht="15" thickBot="1" x14ac:dyDescent="0.35">
      <c r="B12" s="10" t="s">
        <v>29</v>
      </c>
      <c r="C12" s="11">
        <v>455501.13999999996</v>
      </c>
      <c r="D12" s="11">
        <v>421979</v>
      </c>
      <c r="F12" s="10" t="str">
        <f t="shared" si="0"/>
        <v>Jun</v>
      </c>
      <c r="G12" s="11">
        <f t="shared" si="1"/>
        <v>455501.13999999996</v>
      </c>
      <c r="H12" s="11">
        <f t="shared" si="2"/>
        <v>421979</v>
      </c>
      <c r="I12" s="11" t="str">
        <f t="shared" si="3"/>
        <v/>
      </c>
      <c r="K12" s="12" t="str">
        <f t="shared" si="4"/>
        <v>Jun</v>
      </c>
      <c r="L12" s="13">
        <f t="shared" si="5"/>
        <v>7.9440303901378878E-2</v>
      </c>
      <c r="O12" s="15"/>
    </row>
    <row r="13" spans="2:17" ht="18.600000000000001" thickBot="1" x14ac:dyDescent="0.35">
      <c r="B13" s="10" t="s">
        <v>28</v>
      </c>
      <c r="C13" s="11">
        <v>433725.86000000045</v>
      </c>
      <c r="D13" s="11">
        <v>456718</v>
      </c>
      <c r="F13" s="10" t="str">
        <f t="shared" si="0"/>
        <v>Jul</v>
      </c>
      <c r="G13" s="11">
        <f t="shared" si="1"/>
        <v>433725.86000000045</v>
      </c>
      <c r="H13" s="11">
        <f t="shared" si="2"/>
        <v>456718</v>
      </c>
      <c r="I13" s="11" t="str">
        <f t="shared" si="3"/>
        <v/>
      </c>
      <c r="K13" s="12" t="str">
        <f t="shared" si="4"/>
        <v>Jul</v>
      </c>
      <c r="L13" s="13">
        <f t="shared" si="5"/>
        <v>-5.0342092932618265E-2</v>
      </c>
      <c r="O13" s="17">
        <f>(GETPIVOTDATA("[Measures].[Total Revenue]",$O$6)-GETPIVOTDATA("[Measures].[Total Target]",$O$6))/GETPIVOTDATA("[Measures].[Total Target]",$O$6)</f>
        <v>3.6502347292767488E-2</v>
      </c>
    </row>
    <row r="14" spans="2:17" ht="15" thickBot="1" x14ac:dyDescent="0.35">
      <c r="B14" s="10" t="s">
        <v>24</v>
      </c>
      <c r="C14" s="11">
        <v>485766.24999999977</v>
      </c>
      <c r="D14" s="11">
        <v>431727</v>
      </c>
      <c r="F14" s="10" t="str">
        <f t="shared" si="0"/>
        <v>Aug</v>
      </c>
      <c r="G14" s="11">
        <f t="shared" si="1"/>
        <v>485766.24999999977</v>
      </c>
      <c r="H14" s="11">
        <f t="shared" si="2"/>
        <v>431727</v>
      </c>
      <c r="I14" s="11">
        <f t="shared" si="3"/>
        <v>485766.24999999977</v>
      </c>
      <c r="K14" s="12" t="str">
        <f t="shared" si="4"/>
        <v>Aug</v>
      </c>
      <c r="L14" s="13">
        <f t="shared" si="5"/>
        <v>0.12516995694038077</v>
      </c>
    </row>
    <row r="15" spans="2:17" ht="15" thickBot="1" x14ac:dyDescent="0.35">
      <c r="B15" s="10" t="s">
        <v>34</v>
      </c>
      <c r="C15" s="11">
        <v>443447.4300000004</v>
      </c>
      <c r="D15" s="11">
        <v>446912</v>
      </c>
      <c r="F15" s="10" t="str">
        <f t="shared" si="0"/>
        <v>Sep</v>
      </c>
      <c r="G15" s="11">
        <f t="shared" si="1"/>
        <v>443447.4300000004</v>
      </c>
      <c r="H15" s="11">
        <f t="shared" si="2"/>
        <v>446912</v>
      </c>
      <c r="I15" s="10" t="str">
        <f t="shared" si="3"/>
        <v/>
      </c>
      <c r="K15" s="12" t="str">
        <f t="shared" si="4"/>
        <v>Sep</v>
      </c>
      <c r="L15" s="13">
        <f t="shared" si="5"/>
        <v>-7.7522420521256973E-3</v>
      </c>
    </row>
    <row r="16" spans="2:17" ht="15" thickBot="1" x14ac:dyDescent="0.35">
      <c r="B16" s="10" t="s">
        <v>33</v>
      </c>
      <c r="C16" s="11">
        <v>458984.37999999971</v>
      </c>
      <c r="D16" s="11">
        <v>414360</v>
      </c>
      <c r="F16" s="10" t="str">
        <f t="shared" si="0"/>
        <v>Oct</v>
      </c>
      <c r="G16" s="11">
        <f t="shared" si="1"/>
        <v>458984.37999999971</v>
      </c>
      <c r="H16" s="11">
        <f t="shared" si="2"/>
        <v>414360</v>
      </c>
      <c r="I16" s="10" t="str">
        <f t="shared" si="3"/>
        <v/>
      </c>
      <c r="K16" s="12" t="str">
        <f t="shared" si="4"/>
        <v>Oct</v>
      </c>
      <c r="L16" s="13">
        <f t="shared" si="5"/>
        <v>0.10769470991408368</v>
      </c>
    </row>
    <row r="17" spans="2:16" ht="15" thickBot="1" x14ac:dyDescent="0.35">
      <c r="B17" s="10" t="s">
        <v>32</v>
      </c>
      <c r="C17" s="11">
        <v>462537.40999999939</v>
      </c>
      <c r="D17" s="11">
        <v>413371</v>
      </c>
      <c r="F17" s="10" t="str">
        <f t="shared" si="0"/>
        <v>Nov</v>
      </c>
      <c r="G17" s="11">
        <f t="shared" si="1"/>
        <v>462537.40999999939</v>
      </c>
      <c r="H17" s="11">
        <f t="shared" si="2"/>
        <v>413371</v>
      </c>
      <c r="I17" s="10" t="str">
        <f t="shared" si="3"/>
        <v/>
      </c>
      <c r="K17" s="12" t="str">
        <f t="shared" si="4"/>
        <v>Nov</v>
      </c>
      <c r="L17" s="13">
        <f t="shared" si="5"/>
        <v>0.11894015303443975</v>
      </c>
    </row>
    <row r="18" spans="2:16" ht="15" thickBot="1" x14ac:dyDescent="0.35">
      <c r="B18" s="10" t="s">
        <v>25</v>
      </c>
      <c r="C18" s="11">
        <v>441225.2900000001</v>
      </c>
      <c r="D18" s="11">
        <v>456773</v>
      </c>
      <c r="F18" s="10" t="str">
        <f t="shared" si="0"/>
        <v>Dec</v>
      </c>
      <c r="G18" s="11">
        <f t="shared" si="1"/>
        <v>441225.2900000001</v>
      </c>
      <c r="H18" s="11">
        <f t="shared" si="2"/>
        <v>456773</v>
      </c>
      <c r="I18" s="10" t="str">
        <f t="shared" si="3"/>
        <v/>
      </c>
      <c r="K18" s="12" t="str">
        <f t="shared" si="4"/>
        <v>Dec</v>
      </c>
      <c r="L18" s="13">
        <f t="shared" si="5"/>
        <v>-3.4038154619471607E-2</v>
      </c>
    </row>
    <row r="20" spans="2:16" ht="15" thickBot="1" x14ac:dyDescent="0.35"/>
    <row r="21" spans="2:16" ht="15" thickBot="1" x14ac:dyDescent="0.35">
      <c r="F21">
        <v>1</v>
      </c>
      <c r="G21" s="11">
        <f>LARGE($G$7:$G$18,1)</f>
        <v>485766.24999999977</v>
      </c>
      <c r="H21" t="s">
        <v>36</v>
      </c>
    </row>
    <row r="22" spans="2:16" ht="15" thickBot="1" x14ac:dyDescent="0.35">
      <c r="F22">
        <v>2</v>
      </c>
      <c r="G22" s="11">
        <f>LARGE($G$7:$G$18,2)</f>
        <v>480720.64000000001</v>
      </c>
      <c r="H22" t="s">
        <v>37</v>
      </c>
    </row>
    <row r="23" spans="2:16" ht="15" thickBot="1" x14ac:dyDescent="0.35"/>
    <row r="24" spans="2:16" ht="15" thickBot="1" x14ac:dyDescent="0.35"/>
    <row r="25" spans="2:16" ht="15" thickBot="1" x14ac:dyDescent="0.35"/>
    <row r="26" spans="2:16" ht="15" thickBot="1" x14ac:dyDescent="0.35"/>
    <row r="27" spans="2:16" ht="15" thickBot="1" x14ac:dyDescent="0.35"/>
    <row r="28" spans="2:16" ht="15" thickBot="1" x14ac:dyDescent="0.35"/>
    <row r="29" spans="2:16" ht="15" thickBot="1" x14ac:dyDescent="0.35"/>
    <row r="31" spans="2:16" x14ac:dyDescent="0.3">
      <c r="N31" s="20" t="s">
        <v>53</v>
      </c>
      <c r="O31" s="12" t="s">
        <v>0</v>
      </c>
      <c r="P31" s="18" t="s">
        <v>39</v>
      </c>
    </row>
    <row r="32" spans="2:16" x14ac:dyDescent="0.3">
      <c r="B32" s="20" t="s">
        <v>40</v>
      </c>
      <c r="C32" s="12" t="s">
        <v>0</v>
      </c>
      <c r="D32" s="18" t="s">
        <v>39</v>
      </c>
      <c r="G32" s="20" t="s">
        <v>43</v>
      </c>
      <c r="H32" s="12" t="s">
        <v>0</v>
      </c>
      <c r="I32" s="18" t="s">
        <v>39</v>
      </c>
      <c r="N32" s="12" t="s">
        <v>54</v>
      </c>
      <c r="O32" s="14">
        <v>765868.27999999898</v>
      </c>
      <c r="P32" s="21"/>
    </row>
    <row r="33" spans="2:17" x14ac:dyDescent="0.3">
      <c r="B33" s="12" t="s">
        <v>41</v>
      </c>
      <c r="C33" s="14">
        <v>3894278.1300000134</v>
      </c>
      <c r="D33" s="21">
        <v>0.7149649995008911</v>
      </c>
      <c r="G33" s="12" t="s">
        <v>44</v>
      </c>
      <c r="H33" s="14">
        <v>1336248.3099999984</v>
      </c>
      <c r="I33" s="21"/>
      <c r="N33" s="12" t="s">
        <v>55</v>
      </c>
      <c r="O33" s="14">
        <v>789470.8800000028</v>
      </c>
      <c r="P33" s="21">
        <v>3.0818093158269787E-2</v>
      </c>
    </row>
    <row r="34" spans="2:17" x14ac:dyDescent="0.3">
      <c r="B34" s="12" t="s">
        <v>42</v>
      </c>
      <c r="C34" s="14">
        <v>1552531.3400000015</v>
      </c>
      <c r="D34" s="21">
        <v>0.2850350004991079</v>
      </c>
      <c r="G34" s="12" t="s">
        <v>45</v>
      </c>
      <c r="H34" s="14">
        <v>1384874.5400000024</v>
      </c>
      <c r="I34" s="21">
        <v>3.6390115247370451E-2</v>
      </c>
      <c r="N34" s="12" t="s">
        <v>56</v>
      </c>
      <c r="O34" s="14">
        <v>772166.82999999914</v>
      </c>
      <c r="P34" s="21">
        <v>-2.1918541187996184E-2</v>
      </c>
    </row>
    <row r="35" spans="2:17" x14ac:dyDescent="0.3">
      <c r="G35" s="12" t="s">
        <v>46</v>
      </c>
      <c r="H35" s="14">
        <v>1362939.5400000014</v>
      </c>
      <c r="I35" s="21">
        <v>-1.5838979897775357E-2</v>
      </c>
      <c r="N35" s="12" t="s">
        <v>57</v>
      </c>
      <c r="O35" s="14">
        <v>774303.62999999756</v>
      </c>
      <c r="P35" s="21">
        <v>2.7672776361015393E-3</v>
      </c>
    </row>
    <row r="36" spans="2:17" x14ac:dyDescent="0.3">
      <c r="G36" s="12" t="s">
        <v>47</v>
      </c>
      <c r="H36" s="14">
        <v>1362747.0800000008</v>
      </c>
      <c r="I36" s="21">
        <v>-1.4120949194904202E-4</v>
      </c>
      <c r="N36" s="12" t="s">
        <v>58</v>
      </c>
      <c r="O36" s="14">
        <v>795985.00999999966</v>
      </c>
      <c r="P36" s="21">
        <v>2.8001134387039057E-2</v>
      </c>
    </row>
    <row r="37" spans="2:17" ht="15" thickBot="1" x14ac:dyDescent="0.35">
      <c r="N37" s="12" t="s">
        <v>59</v>
      </c>
      <c r="O37" s="14">
        <v>762351.78000000084</v>
      </c>
      <c r="P37" s="21">
        <v>-4.225359721284052E-2</v>
      </c>
    </row>
    <row r="38" spans="2:17" ht="15" thickBot="1" x14ac:dyDescent="0.35">
      <c r="G38" s="26" t="s">
        <v>48</v>
      </c>
      <c r="H38" s="26" t="s">
        <v>49</v>
      </c>
      <c r="I38" s="26" t="s">
        <v>50</v>
      </c>
      <c r="J38" s="26" t="s">
        <v>51</v>
      </c>
      <c r="N38" s="12" t="s">
        <v>60</v>
      </c>
      <c r="O38" s="14">
        <v>786663.06000000041</v>
      </c>
      <c r="P38" s="21">
        <v>3.1889844869253843E-2</v>
      </c>
    </row>
    <row r="39" spans="2:17" ht="15" thickBot="1" x14ac:dyDescent="0.35">
      <c r="G39" s="26" t="str">
        <f>G33</f>
        <v>Q-1</v>
      </c>
      <c r="H39" s="27">
        <f>H33</f>
        <v>1336248.3099999984</v>
      </c>
      <c r="I39" s="27" t="str">
        <f>IF(H39&gt;J39,H39,"")</f>
        <v/>
      </c>
      <c r="J39" s="27">
        <f>AVERAGE($H$39:$H$42)</f>
        <v>1361702.3675000006</v>
      </c>
    </row>
    <row r="40" spans="2:17" ht="15" thickBot="1" x14ac:dyDescent="0.35">
      <c r="G40" s="26" t="str">
        <f t="shared" ref="G40:H42" si="6">G34</f>
        <v>Q-2</v>
      </c>
      <c r="H40" s="27">
        <f t="shared" si="6"/>
        <v>1384874.5400000024</v>
      </c>
      <c r="I40" s="27">
        <f>IF(H40&gt;J40,H40,"")</f>
        <v>1384874.5400000024</v>
      </c>
      <c r="J40" s="27">
        <f>AVERAGE($H$39:$H$42)</f>
        <v>1361702.3675000006</v>
      </c>
    </row>
    <row r="41" spans="2:17" ht="15" thickBot="1" x14ac:dyDescent="0.35">
      <c r="G41" s="26" t="str">
        <f t="shared" si="6"/>
        <v>Q-3</v>
      </c>
      <c r="H41" s="27">
        <f t="shared" si="6"/>
        <v>1362939.5400000014</v>
      </c>
      <c r="I41" s="27">
        <f>IF(H41&gt;J41,H41,"")</f>
        <v>1362939.5400000014</v>
      </c>
      <c r="J41" s="27">
        <f>AVERAGE($H$39:$H$42)</f>
        <v>1361702.3675000006</v>
      </c>
      <c r="N41" s="26" t="str">
        <f t="shared" ref="N41:O48" si="7">N31</f>
        <v>Weekday</v>
      </c>
      <c r="O41" s="26" t="str">
        <f t="shared" si="7"/>
        <v>Total Revenue</v>
      </c>
      <c r="P41" s="26" t="s">
        <v>50</v>
      </c>
      <c r="Q41" s="26" t="s">
        <v>51</v>
      </c>
    </row>
    <row r="42" spans="2:17" ht="15" thickBot="1" x14ac:dyDescent="0.35">
      <c r="G42" s="26" t="str">
        <f t="shared" si="6"/>
        <v>Q-4</v>
      </c>
      <c r="H42" s="27">
        <f t="shared" si="6"/>
        <v>1362747.0800000008</v>
      </c>
      <c r="I42" s="27">
        <f>IF(H42&gt;J42,H42,"")</f>
        <v>1362747.0800000008</v>
      </c>
      <c r="J42" s="27">
        <f>AVERAGE($H$39:$H$42)</f>
        <v>1361702.3675000006</v>
      </c>
      <c r="N42" s="26" t="str">
        <f t="shared" si="7"/>
        <v>Sun</v>
      </c>
      <c r="O42" s="28">
        <f t="shared" si="7"/>
        <v>765868.27999999898</v>
      </c>
      <c r="P42" s="28" t="str">
        <f>IF(O42&gt;Q42,O42,"")</f>
        <v/>
      </c>
      <c r="Q42" s="28">
        <f>AVERAGE($O$42:$O$48)</f>
        <v>778115.63857142848</v>
      </c>
    </row>
    <row r="43" spans="2:17" ht="15" thickBot="1" x14ac:dyDescent="0.35">
      <c r="N43" s="26" t="str">
        <f t="shared" si="7"/>
        <v>Mon</v>
      </c>
      <c r="O43" s="28">
        <f t="shared" si="7"/>
        <v>789470.8800000028</v>
      </c>
      <c r="P43" s="28">
        <f t="shared" ref="P43:P48" si="8">IF(O43&gt;Q43,O43,"")</f>
        <v>789470.8800000028</v>
      </c>
      <c r="Q43" s="28">
        <f t="shared" ref="Q43:Q48" si="9">AVERAGE($O$42:$O$48)</f>
        <v>778115.63857142848</v>
      </c>
    </row>
    <row r="44" spans="2:17" ht="15" thickBot="1" x14ac:dyDescent="0.35">
      <c r="N44" s="26" t="str">
        <f t="shared" si="7"/>
        <v>Tue</v>
      </c>
      <c r="O44" s="28">
        <f t="shared" si="7"/>
        <v>772166.82999999914</v>
      </c>
      <c r="P44" s="28" t="str">
        <f t="shared" si="8"/>
        <v/>
      </c>
      <c r="Q44" s="28">
        <f t="shared" si="9"/>
        <v>778115.63857142848</v>
      </c>
    </row>
    <row r="45" spans="2:17" ht="15" thickBot="1" x14ac:dyDescent="0.35">
      <c r="G45" t="s">
        <v>52</v>
      </c>
      <c r="N45" s="26" t="str">
        <f t="shared" si="7"/>
        <v>Wed</v>
      </c>
      <c r="O45" s="28">
        <f t="shared" si="7"/>
        <v>774303.62999999756</v>
      </c>
      <c r="P45" s="28" t="str">
        <f t="shared" si="8"/>
        <v/>
      </c>
      <c r="Q45" s="28">
        <f t="shared" si="9"/>
        <v>778115.63857142848</v>
      </c>
    </row>
    <row r="46" spans="2:17" ht="15" thickBot="1" x14ac:dyDescent="0.35">
      <c r="G46" t="str">
        <f>_xlfn.TEXTJOIN(" ",,"The Line Indicates",TEXT(J39,"$#,#"),"Average Revenue")</f>
        <v>The Line Indicates $1,361,702 Average Revenue</v>
      </c>
      <c r="N46" s="26" t="str">
        <f t="shared" si="7"/>
        <v>Thu</v>
      </c>
      <c r="O46" s="28">
        <f t="shared" si="7"/>
        <v>795985.00999999966</v>
      </c>
      <c r="P46" s="28">
        <f t="shared" si="8"/>
        <v>795985.00999999966</v>
      </c>
      <c r="Q46" s="28">
        <f t="shared" si="9"/>
        <v>778115.63857142848</v>
      </c>
    </row>
    <row r="47" spans="2:17" ht="15" thickBot="1" x14ac:dyDescent="0.35">
      <c r="N47" s="26" t="str">
        <f t="shared" si="7"/>
        <v>Fri</v>
      </c>
      <c r="O47" s="28">
        <f t="shared" si="7"/>
        <v>762351.78000000084</v>
      </c>
      <c r="P47" s="28" t="str">
        <f t="shared" si="8"/>
        <v/>
      </c>
      <c r="Q47" s="28">
        <f t="shared" si="9"/>
        <v>778115.63857142848</v>
      </c>
    </row>
    <row r="48" spans="2:17" ht="15" thickBot="1" x14ac:dyDescent="0.35">
      <c r="N48" s="26" t="str">
        <f t="shared" si="7"/>
        <v>Sat</v>
      </c>
      <c r="O48" s="28">
        <f t="shared" si="7"/>
        <v>786663.06000000041</v>
      </c>
      <c r="P48" s="28">
        <f t="shared" si="8"/>
        <v>786663.06000000041</v>
      </c>
      <c r="Q48" s="28">
        <f t="shared" si="9"/>
        <v>778115.63857142848</v>
      </c>
    </row>
    <row r="50" spans="14:14" x14ac:dyDescent="0.3">
      <c r="N50" t="s">
        <v>52</v>
      </c>
    </row>
    <row r="51" spans="14:14" x14ac:dyDescent="0.3">
      <c r="N51" t="str">
        <f>_xlfn.TEXTJOIN(" ",,"The Line Indicates",TEXT(Q44,"$#,#"),"Average Revenue")</f>
        <v>The Line Indicates $778,116 Average Revenue</v>
      </c>
    </row>
    <row r="61" spans="14:14" ht="15" thickBot="1" x14ac:dyDescent="0.35"/>
    <row r="62" spans="14:14" ht="15" thickBot="1" x14ac:dyDescent="0.35"/>
    <row r="63" spans="14:14" ht="15" thickBot="1" x14ac:dyDescent="0.35"/>
    <row r="64" spans="14:14" ht="15" thickBot="1" x14ac:dyDescent="0.35"/>
    <row r="65" ht="15" thickBot="1" x14ac:dyDescent="0.35"/>
    <row r="66" ht="15" thickBot="1" x14ac:dyDescent="0.35"/>
    <row r="67" ht="15" thickBot="1" x14ac:dyDescent="0.35"/>
    <row r="68" ht="15" thickBot="1" x14ac:dyDescent="0.35"/>
    <row r="69" ht="15" thickBot="1" x14ac:dyDescent="0.35"/>
    <row r="70" ht="15" thickBot="1" x14ac:dyDescent="0.35"/>
    <row r="71" ht="15" thickBot="1" x14ac:dyDescent="0.35"/>
    <row r="72" ht="15" thickBot="1" x14ac:dyDescent="0.35"/>
    <row r="73" ht="15" thickBot="1" x14ac:dyDescent="0.35"/>
    <row r="74" ht="15" thickBot="1" x14ac:dyDescent="0.35"/>
    <row r="75" ht="15" thickBot="1" x14ac:dyDescent="0.35"/>
    <row r="76" ht="15" thickBot="1" x14ac:dyDescent="0.35"/>
    <row r="77" ht="15" thickBot="1" x14ac:dyDescent="0.35"/>
    <row r="78" ht="15" thickBot="1" x14ac:dyDescent="0.35"/>
    <row r="79" ht="15" thickBot="1" x14ac:dyDescent="0.35"/>
    <row r="80" ht="15" thickBot="1" x14ac:dyDescent="0.35"/>
    <row r="81" ht="15" thickBot="1" x14ac:dyDescent="0.35"/>
    <row r="82" ht="15" thickBot="1" x14ac:dyDescent="0.35"/>
    <row r="83" ht="15" thickBot="1" x14ac:dyDescent="0.35"/>
    <row r="84" ht="15" thickBot="1" x14ac:dyDescent="0.35"/>
    <row r="85" ht="15" thickBot="1" x14ac:dyDescent="0.35"/>
    <row r="86" ht="15" thickBot="1" x14ac:dyDescent="0.35"/>
    <row r="87" ht="15" thickBot="1" x14ac:dyDescent="0.35"/>
    <row r="88" ht="15" thickBot="1" x14ac:dyDescent="0.35"/>
    <row r="89" ht="15" thickBot="1" x14ac:dyDescent="0.35"/>
    <row r="90" ht="15" thickBot="1" x14ac:dyDescent="0.35"/>
    <row r="91" ht="15" thickBot="1" x14ac:dyDescent="0.35"/>
    <row r="92" ht="15" thickBot="1" x14ac:dyDescent="0.35"/>
    <row r="93" ht="15" thickBot="1" x14ac:dyDescent="0.35"/>
    <row r="94" ht="15" thickBot="1" x14ac:dyDescent="0.35"/>
    <row r="95" ht="15" thickBot="1" x14ac:dyDescent="0.35"/>
    <row r="96" ht="15" thickBot="1" x14ac:dyDescent="0.35"/>
    <row r="97" ht="15" thickBot="1" x14ac:dyDescent="0.35"/>
    <row r="98" ht="15" thickBot="1" x14ac:dyDescent="0.35"/>
    <row r="99" ht="15" thickBot="1" x14ac:dyDescent="0.35"/>
    <row r="100" ht="15" thickBot="1" x14ac:dyDescent="0.35"/>
    <row r="101" ht="15" thickBot="1" x14ac:dyDescent="0.35"/>
    <row r="102" ht="15" thickBot="1" x14ac:dyDescent="0.35"/>
    <row r="103" ht="15" thickBot="1" x14ac:dyDescent="0.35"/>
    <row r="104" ht="15" thickBot="1" x14ac:dyDescent="0.35"/>
    <row r="105" ht="15" thickBot="1" x14ac:dyDescent="0.35"/>
    <row r="106" ht="15" thickBot="1" x14ac:dyDescent="0.35"/>
    <row r="107" ht="15" thickBot="1" x14ac:dyDescent="0.35"/>
    <row r="108" ht="15" thickBot="1" x14ac:dyDescent="0.35"/>
    <row r="109" ht="15" thickBot="1" x14ac:dyDescent="0.35"/>
    <row r="110" ht="15" thickBot="1" x14ac:dyDescent="0.35"/>
    <row r="111" ht="15" thickBot="1" x14ac:dyDescent="0.35"/>
    <row r="112" ht="15" thickBot="1" x14ac:dyDescent="0.35"/>
    <row r="113" ht="15" thickBot="1" x14ac:dyDescent="0.35"/>
    <row r="114" ht="15" thickBot="1" x14ac:dyDescent="0.35"/>
    <row r="115" ht="15" thickBot="1" x14ac:dyDescent="0.35"/>
    <row r="116" ht="15" thickBot="1" x14ac:dyDescent="0.35"/>
    <row r="117" ht="15" thickBot="1" x14ac:dyDescent="0.35"/>
    <row r="118" ht="15" thickBot="1" x14ac:dyDescent="0.35"/>
    <row r="119" ht="15" thickBot="1" x14ac:dyDescent="0.35"/>
    <row r="120" ht="15" thickBot="1" x14ac:dyDescent="0.35"/>
    <row r="121" ht="15" thickBot="1" x14ac:dyDescent="0.35"/>
    <row r="122" ht="15" thickBot="1" x14ac:dyDescent="0.35"/>
    <row r="123" ht="15" thickBot="1" x14ac:dyDescent="0.35"/>
    <row r="124" ht="15" thickBot="1" x14ac:dyDescent="0.35"/>
    <row r="125" ht="15" thickBot="1" x14ac:dyDescent="0.35"/>
    <row r="126" ht="15" thickBot="1" x14ac:dyDescent="0.35"/>
  </sheetData>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5E6F6E-3CAE-4450-860A-500F22C2F1FB}">
  <sheetPr codeName="Sheet6"/>
  <dimension ref="C6:P41"/>
  <sheetViews>
    <sheetView showGridLines="0" workbookViewId="0">
      <selection activeCell="D6" sqref="D6"/>
    </sheetView>
  </sheetViews>
  <sheetFormatPr defaultRowHeight="14.4" x14ac:dyDescent="0.3"/>
  <cols>
    <col min="7" max="16" width="1.77734375" customWidth="1"/>
  </cols>
  <sheetData>
    <row r="6" spans="3:16" x14ac:dyDescent="0.3">
      <c r="C6" s="12" t="str">
        <f>PivotTable_02!B33</f>
        <v>weekday</v>
      </c>
      <c r="D6" s="14">
        <f>PivotTable_02!C33</f>
        <v>3894278.1300000134</v>
      </c>
      <c r="E6" s="25">
        <f>PivotTable_02!D33</f>
        <v>0.7149649995008911</v>
      </c>
      <c r="F6" s="24"/>
    </row>
    <row r="7" spans="3:16" x14ac:dyDescent="0.3">
      <c r="C7" s="12" t="str">
        <f>PivotTable_02!B34</f>
        <v>weekend</v>
      </c>
      <c r="D7" s="14">
        <f>PivotTable_02!C34</f>
        <v>1552531.3400000015</v>
      </c>
      <c r="E7" s="25">
        <f>PivotTable_02!D34</f>
        <v>0.2850350004991079</v>
      </c>
      <c r="F7" s="24"/>
    </row>
    <row r="13" spans="3:16" ht="15" thickBot="1" x14ac:dyDescent="0.35"/>
    <row r="14" spans="3:16" ht="10.050000000000001" customHeight="1" thickBot="1" x14ac:dyDescent="0.35">
      <c r="G14" s="22">
        <f t="shared" ref="G14:G21" si="0">G15+10</f>
        <v>91</v>
      </c>
      <c r="H14" s="22">
        <f t="shared" ref="H14:H21" si="1">H15+10</f>
        <v>92</v>
      </c>
      <c r="I14" s="22">
        <f t="shared" ref="I14:I21" si="2">I15+10</f>
        <v>93</v>
      </c>
      <c r="J14" s="22">
        <f t="shared" ref="J14:J21" si="3">J15+10</f>
        <v>94</v>
      </c>
      <c r="K14" s="22">
        <f t="shared" ref="K14:K21" si="4">K15+10</f>
        <v>95</v>
      </c>
      <c r="L14" s="22">
        <f t="shared" ref="L14:L21" si="5">L15+10</f>
        <v>96</v>
      </c>
      <c r="M14" s="22">
        <f t="shared" ref="M14:M21" si="6">M15+10</f>
        <v>97</v>
      </c>
      <c r="N14" s="22">
        <f t="shared" ref="N14:N21" si="7">N15+10</f>
        <v>98</v>
      </c>
      <c r="O14" s="22">
        <f t="shared" ref="O14:O21" si="8">O15+10</f>
        <v>99</v>
      </c>
      <c r="P14" s="22">
        <f t="shared" ref="P14:P21" si="9">P15+10</f>
        <v>100</v>
      </c>
    </row>
    <row r="15" spans="3:16" ht="10.050000000000001" customHeight="1" thickBot="1" x14ac:dyDescent="0.35">
      <c r="G15" s="22">
        <f t="shared" si="0"/>
        <v>81</v>
      </c>
      <c r="H15" s="22">
        <f t="shared" si="1"/>
        <v>82</v>
      </c>
      <c r="I15" s="22">
        <f t="shared" si="2"/>
        <v>83</v>
      </c>
      <c r="J15" s="22">
        <f t="shared" si="3"/>
        <v>84</v>
      </c>
      <c r="K15" s="22">
        <f t="shared" si="4"/>
        <v>85</v>
      </c>
      <c r="L15" s="22">
        <f t="shared" si="5"/>
        <v>86</v>
      </c>
      <c r="M15" s="22">
        <f t="shared" si="6"/>
        <v>87</v>
      </c>
      <c r="N15" s="22">
        <f t="shared" si="7"/>
        <v>88</v>
      </c>
      <c r="O15" s="22">
        <f t="shared" si="8"/>
        <v>89</v>
      </c>
      <c r="P15" s="22">
        <f t="shared" si="9"/>
        <v>90</v>
      </c>
    </row>
    <row r="16" spans="3:16" ht="10.050000000000001" customHeight="1" thickBot="1" x14ac:dyDescent="0.35">
      <c r="G16" s="22">
        <f t="shared" si="0"/>
        <v>71</v>
      </c>
      <c r="H16" s="22">
        <f t="shared" si="1"/>
        <v>72</v>
      </c>
      <c r="I16" s="22">
        <f t="shared" si="2"/>
        <v>73</v>
      </c>
      <c r="J16" s="22">
        <f t="shared" si="3"/>
        <v>74</v>
      </c>
      <c r="K16" s="22">
        <f t="shared" si="4"/>
        <v>75</v>
      </c>
      <c r="L16" s="22">
        <f t="shared" si="5"/>
        <v>76</v>
      </c>
      <c r="M16" s="22">
        <f t="shared" si="6"/>
        <v>77</v>
      </c>
      <c r="N16" s="22">
        <f t="shared" si="7"/>
        <v>78</v>
      </c>
      <c r="O16" s="22">
        <f t="shared" si="8"/>
        <v>79</v>
      </c>
      <c r="P16" s="22">
        <f t="shared" si="9"/>
        <v>80</v>
      </c>
    </row>
    <row r="17" spans="7:16" ht="10.050000000000001" customHeight="1" thickBot="1" x14ac:dyDescent="0.35">
      <c r="G17" s="22">
        <f t="shared" si="0"/>
        <v>61</v>
      </c>
      <c r="H17" s="22">
        <f t="shared" si="1"/>
        <v>62</v>
      </c>
      <c r="I17" s="22">
        <f t="shared" si="2"/>
        <v>63</v>
      </c>
      <c r="J17" s="22">
        <f t="shared" si="3"/>
        <v>64</v>
      </c>
      <c r="K17" s="22">
        <f t="shared" si="4"/>
        <v>65</v>
      </c>
      <c r="L17" s="22">
        <f t="shared" si="5"/>
        <v>66</v>
      </c>
      <c r="M17" s="22">
        <f t="shared" si="6"/>
        <v>67</v>
      </c>
      <c r="N17" s="22">
        <f t="shared" si="7"/>
        <v>68</v>
      </c>
      <c r="O17" s="22">
        <f t="shared" si="8"/>
        <v>69</v>
      </c>
      <c r="P17" s="22">
        <f t="shared" si="9"/>
        <v>70</v>
      </c>
    </row>
    <row r="18" spans="7:16" ht="10.050000000000001" customHeight="1" thickBot="1" x14ac:dyDescent="0.35">
      <c r="G18" s="22">
        <f t="shared" si="0"/>
        <v>51</v>
      </c>
      <c r="H18" s="22">
        <f t="shared" si="1"/>
        <v>52</v>
      </c>
      <c r="I18" s="22">
        <f t="shared" si="2"/>
        <v>53</v>
      </c>
      <c r="J18" s="22">
        <f t="shared" si="3"/>
        <v>54</v>
      </c>
      <c r="K18" s="22">
        <f t="shared" si="4"/>
        <v>55</v>
      </c>
      <c r="L18" s="22">
        <f t="shared" si="5"/>
        <v>56</v>
      </c>
      <c r="M18" s="22">
        <f t="shared" si="6"/>
        <v>57</v>
      </c>
      <c r="N18" s="22">
        <f t="shared" si="7"/>
        <v>58</v>
      </c>
      <c r="O18" s="22">
        <f t="shared" si="8"/>
        <v>59</v>
      </c>
      <c r="P18" s="22">
        <f t="shared" si="9"/>
        <v>60</v>
      </c>
    </row>
    <row r="19" spans="7:16" ht="10.050000000000001" customHeight="1" thickBot="1" x14ac:dyDescent="0.35">
      <c r="G19" s="22">
        <f t="shared" si="0"/>
        <v>41</v>
      </c>
      <c r="H19" s="22">
        <f t="shared" si="1"/>
        <v>42</v>
      </c>
      <c r="I19" s="22">
        <f t="shared" si="2"/>
        <v>43</v>
      </c>
      <c r="J19" s="22">
        <f t="shared" si="3"/>
        <v>44</v>
      </c>
      <c r="K19" s="22">
        <f t="shared" si="4"/>
        <v>45</v>
      </c>
      <c r="L19" s="22">
        <f t="shared" si="5"/>
        <v>46</v>
      </c>
      <c r="M19" s="22">
        <f t="shared" si="6"/>
        <v>47</v>
      </c>
      <c r="N19" s="22">
        <f t="shared" si="7"/>
        <v>48</v>
      </c>
      <c r="O19" s="22">
        <f t="shared" si="8"/>
        <v>49</v>
      </c>
      <c r="P19" s="22">
        <f t="shared" si="9"/>
        <v>50</v>
      </c>
    </row>
    <row r="20" spans="7:16" ht="10.050000000000001" customHeight="1" thickBot="1" x14ac:dyDescent="0.35">
      <c r="G20" s="22">
        <f t="shared" si="0"/>
        <v>31</v>
      </c>
      <c r="H20" s="22">
        <f t="shared" si="1"/>
        <v>32</v>
      </c>
      <c r="I20" s="22">
        <f t="shared" si="2"/>
        <v>33</v>
      </c>
      <c r="J20" s="22">
        <f t="shared" si="3"/>
        <v>34</v>
      </c>
      <c r="K20" s="22">
        <f t="shared" si="4"/>
        <v>35</v>
      </c>
      <c r="L20" s="22">
        <f t="shared" si="5"/>
        <v>36</v>
      </c>
      <c r="M20" s="22">
        <f t="shared" si="6"/>
        <v>37</v>
      </c>
      <c r="N20" s="22">
        <f t="shared" si="7"/>
        <v>38</v>
      </c>
      <c r="O20" s="22">
        <f t="shared" si="8"/>
        <v>39</v>
      </c>
      <c r="P20" s="22">
        <f t="shared" si="9"/>
        <v>40</v>
      </c>
    </row>
    <row r="21" spans="7:16" ht="10.050000000000001" customHeight="1" thickBot="1" x14ac:dyDescent="0.35">
      <c r="G21" s="22">
        <f t="shared" si="0"/>
        <v>21</v>
      </c>
      <c r="H21" s="22">
        <f t="shared" si="1"/>
        <v>22</v>
      </c>
      <c r="I21" s="22">
        <f t="shared" si="2"/>
        <v>23</v>
      </c>
      <c r="J21" s="22">
        <f t="shared" si="3"/>
        <v>24</v>
      </c>
      <c r="K21" s="22">
        <f t="shared" si="4"/>
        <v>25</v>
      </c>
      <c r="L21" s="22">
        <f t="shared" si="5"/>
        <v>26</v>
      </c>
      <c r="M21" s="22">
        <f t="shared" si="6"/>
        <v>27</v>
      </c>
      <c r="N21" s="22">
        <f t="shared" si="7"/>
        <v>28</v>
      </c>
      <c r="O21" s="22">
        <f t="shared" si="8"/>
        <v>29</v>
      </c>
      <c r="P21" s="22">
        <f t="shared" si="9"/>
        <v>30</v>
      </c>
    </row>
    <row r="22" spans="7:16" ht="10.050000000000001" customHeight="1" thickBot="1" x14ac:dyDescent="0.35">
      <c r="G22" s="22">
        <f>G23+10</f>
        <v>11</v>
      </c>
      <c r="H22" s="22">
        <f t="shared" ref="H22:P22" si="10">H23+10</f>
        <v>12</v>
      </c>
      <c r="I22" s="22">
        <f t="shared" si="10"/>
        <v>13</v>
      </c>
      <c r="J22" s="22">
        <f t="shared" si="10"/>
        <v>14</v>
      </c>
      <c r="K22" s="22">
        <f t="shared" si="10"/>
        <v>15</v>
      </c>
      <c r="L22" s="22">
        <f t="shared" si="10"/>
        <v>16</v>
      </c>
      <c r="M22" s="22">
        <f t="shared" si="10"/>
        <v>17</v>
      </c>
      <c r="N22" s="22">
        <f t="shared" si="10"/>
        <v>18</v>
      </c>
      <c r="O22" s="22">
        <f t="shared" si="10"/>
        <v>19</v>
      </c>
      <c r="P22" s="22">
        <f t="shared" si="10"/>
        <v>20</v>
      </c>
    </row>
    <row r="23" spans="7:16" ht="10.050000000000001" customHeight="1" thickBot="1" x14ac:dyDescent="0.35">
      <c r="G23" s="22">
        <v>1</v>
      </c>
      <c r="H23" s="22">
        <f>G23+1</f>
        <v>2</v>
      </c>
      <c r="I23" s="22">
        <f t="shared" ref="I23:P23" si="11">H23+1</f>
        <v>3</v>
      </c>
      <c r="J23" s="22">
        <f t="shared" si="11"/>
        <v>4</v>
      </c>
      <c r="K23" s="22">
        <f t="shared" si="11"/>
        <v>5</v>
      </c>
      <c r="L23" s="22">
        <f t="shared" si="11"/>
        <v>6</v>
      </c>
      <c r="M23" s="22">
        <f t="shared" si="11"/>
        <v>7</v>
      </c>
      <c r="N23" s="22">
        <f t="shared" si="11"/>
        <v>8</v>
      </c>
      <c r="O23" s="22">
        <f t="shared" si="11"/>
        <v>9</v>
      </c>
      <c r="P23" s="22">
        <f t="shared" si="11"/>
        <v>10</v>
      </c>
    </row>
    <row r="31" spans="7:16" ht="15" thickBot="1" x14ac:dyDescent="0.35"/>
    <row r="32" spans="7:16" ht="10.050000000000001" customHeight="1" thickBot="1" x14ac:dyDescent="0.35">
      <c r="G32" s="23">
        <f t="shared" ref="G32:G39" si="12">G33+10</f>
        <v>91</v>
      </c>
      <c r="H32" s="23">
        <f t="shared" ref="H32:H40" si="13">H33+10</f>
        <v>92</v>
      </c>
      <c r="I32" s="23">
        <f t="shared" ref="I32:I40" si="14">I33+10</f>
        <v>93</v>
      </c>
      <c r="J32" s="23">
        <f t="shared" ref="J32:J40" si="15">J33+10</f>
        <v>94</v>
      </c>
      <c r="K32" s="23">
        <f t="shared" ref="K32:K40" si="16">K33+10</f>
        <v>95</v>
      </c>
      <c r="L32" s="23">
        <f t="shared" ref="L32:L40" si="17">L33+10</f>
        <v>96</v>
      </c>
      <c r="M32" s="23">
        <f t="shared" ref="M32:M40" si="18">M33+10</f>
        <v>97</v>
      </c>
      <c r="N32" s="23">
        <f t="shared" ref="N32:N40" si="19">N33+10</f>
        <v>98</v>
      </c>
      <c r="O32" s="23">
        <f t="shared" ref="O32:O40" si="20">O33+10</f>
        <v>99</v>
      </c>
      <c r="P32" s="23">
        <f t="shared" ref="P32:P40" si="21">P33+10</f>
        <v>100</v>
      </c>
    </row>
    <row r="33" spans="7:16" ht="10.050000000000001" customHeight="1" thickBot="1" x14ac:dyDescent="0.35">
      <c r="G33" s="23">
        <f t="shared" si="12"/>
        <v>81</v>
      </c>
      <c r="H33" s="23">
        <f t="shared" si="13"/>
        <v>82</v>
      </c>
      <c r="I33" s="23">
        <f t="shared" si="14"/>
        <v>83</v>
      </c>
      <c r="J33" s="23">
        <f t="shared" si="15"/>
        <v>84</v>
      </c>
      <c r="K33" s="23">
        <f t="shared" si="16"/>
        <v>85</v>
      </c>
      <c r="L33" s="23">
        <f t="shared" si="17"/>
        <v>86</v>
      </c>
      <c r="M33" s="23">
        <f t="shared" si="18"/>
        <v>87</v>
      </c>
      <c r="N33" s="23">
        <f t="shared" si="19"/>
        <v>88</v>
      </c>
      <c r="O33" s="23">
        <f t="shared" si="20"/>
        <v>89</v>
      </c>
      <c r="P33" s="23">
        <f t="shared" si="21"/>
        <v>90</v>
      </c>
    </row>
    <row r="34" spans="7:16" ht="10.050000000000001" customHeight="1" thickBot="1" x14ac:dyDescent="0.35">
      <c r="G34" s="23">
        <f t="shared" si="12"/>
        <v>71</v>
      </c>
      <c r="H34" s="23">
        <f t="shared" si="13"/>
        <v>72</v>
      </c>
      <c r="I34" s="23">
        <f t="shared" si="14"/>
        <v>73</v>
      </c>
      <c r="J34" s="23">
        <f t="shared" si="15"/>
        <v>74</v>
      </c>
      <c r="K34" s="23">
        <f t="shared" si="16"/>
        <v>75</v>
      </c>
      <c r="L34" s="23">
        <f t="shared" si="17"/>
        <v>76</v>
      </c>
      <c r="M34" s="23">
        <f t="shared" si="18"/>
        <v>77</v>
      </c>
      <c r="N34" s="23">
        <f t="shared" si="19"/>
        <v>78</v>
      </c>
      <c r="O34" s="23">
        <f t="shared" si="20"/>
        <v>79</v>
      </c>
      <c r="P34" s="23">
        <f t="shared" si="21"/>
        <v>80</v>
      </c>
    </row>
    <row r="35" spans="7:16" ht="10.050000000000001" customHeight="1" thickBot="1" x14ac:dyDescent="0.35">
      <c r="G35" s="23">
        <f t="shared" si="12"/>
        <v>61</v>
      </c>
      <c r="H35" s="23">
        <f t="shared" si="13"/>
        <v>62</v>
      </c>
      <c r="I35" s="23">
        <f t="shared" si="14"/>
        <v>63</v>
      </c>
      <c r="J35" s="23">
        <f t="shared" si="15"/>
        <v>64</v>
      </c>
      <c r="K35" s="23">
        <f t="shared" si="16"/>
        <v>65</v>
      </c>
      <c r="L35" s="23">
        <f t="shared" si="17"/>
        <v>66</v>
      </c>
      <c r="M35" s="23">
        <f t="shared" si="18"/>
        <v>67</v>
      </c>
      <c r="N35" s="23">
        <f t="shared" si="19"/>
        <v>68</v>
      </c>
      <c r="O35" s="23">
        <f t="shared" si="20"/>
        <v>69</v>
      </c>
      <c r="P35" s="23">
        <f t="shared" si="21"/>
        <v>70</v>
      </c>
    </row>
    <row r="36" spans="7:16" ht="10.050000000000001" customHeight="1" thickBot="1" x14ac:dyDescent="0.35">
      <c r="G36" s="23">
        <f t="shared" si="12"/>
        <v>51</v>
      </c>
      <c r="H36" s="23">
        <f t="shared" si="13"/>
        <v>52</v>
      </c>
      <c r="I36" s="23">
        <f t="shared" si="14"/>
        <v>53</v>
      </c>
      <c r="J36" s="23">
        <f t="shared" si="15"/>
        <v>54</v>
      </c>
      <c r="K36" s="23">
        <f t="shared" si="16"/>
        <v>55</v>
      </c>
      <c r="L36" s="23">
        <f t="shared" si="17"/>
        <v>56</v>
      </c>
      <c r="M36" s="23">
        <f t="shared" si="18"/>
        <v>57</v>
      </c>
      <c r="N36" s="23">
        <f t="shared" si="19"/>
        <v>58</v>
      </c>
      <c r="O36" s="23">
        <f t="shared" si="20"/>
        <v>59</v>
      </c>
      <c r="P36" s="23">
        <f t="shared" si="21"/>
        <v>60</v>
      </c>
    </row>
    <row r="37" spans="7:16" ht="10.050000000000001" customHeight="1" thickBot="1" x14ac:dyDescent="0.35">
      <c r="G37" s="23">
        <f t="shared" si="12"/>
        <v>41</v>
      </c>
      <c r="H37" s="23">
        <f t="shared" si="13"/>
        <v>42</v>
      </c>
      <c r="I37" s="23">
        <f t="shared" si="14"/>
        <v>43</v>
      </c>
      <c r="J37" s="23">
        <f t="shared" si="15"/>
        <v>44</v>
      </c>
      <c r="K37" s="23">
        <f t="shared" si="16"/>
        <v>45</v>
      </c>
      <c r="L37" s="23">
        <f t="shared" si="17"/>
        <v>46</v>
      </c>
      <c r="M37" s="23">
        <f t="shared" si="18"/>
        <v>47</v>
      </c>
      <c r="N37" s="23">
        <f t="shared" si="19"/>
        <v>48</v>
      </c>
      <c r="O37" s="23">
        <f t="shared" si="20"/>
        <v>49</v>
      </c>
      <c r="P37" s="23">
        <f t="shared" si="21"/>
        <v>50</v>
      </c>
    </row>
    <row r="38" spans="7:16" ht="10.050000000000001" customHeight="1" thickBot="1" x14ac:dyDescent="0.35">
      <c r="G38" s="23">
        <f t="shared" si="12"/>
        <v>31</v>
      </c>
      <c r="H38" s="23">
        <f t="shared" si="13"/>
        <v>32</v>
      </c>
      <c r="I38" s="23">
        <f t="shared" si="14"/>
        <v>33</v>
      </c>
      <c r="J38" s="23">
        <f t="shared" si="15"/>
        <v>34</v>
      </c>
      <c r="K38" s="23">
        <f t="shared" si="16"/>
        <v>35</v>
      </c>
      <c r="L38" s="23">
        <f t="shared" si="17"/>
        <v>36</v>
      </c>
      <c r="M38" s="23">
        <f t="shared" si="18"/>
        <v>37</v>
      </c>
      <c r="N38" s="23">
        <f t="shared" si="19"/>
        <v>38</v>
      </c>
      <c r="O38" s="23">
        <f t="shared" si="20"/>
        <v>39</v>
      </c>
      <c r="P38" s="23">
        <f t="shared" si="21"/>
        <v>40</v>
      </c>
    </row>
    <row r="39" spans="7:16" ht="10.050000000000001" customHeight="1" thickBot="1" x14ac:dyDescent="0.35">
      <c r="G39" s="23">
        <f t="shared" si="12"/>
        <v>21</v>
      </c>
      <c r="H39" s="23">
        <f t="shared" si="13"/>
        <v>22</v>
      </c>
      <c r="I39" s="23">
        <f t="shared" si="14"/>
        <v>23</v>
      </c>
      <c r="J39" s="23">
        <f t="shared" si="15"/>
        <v>24</v>
      </c>
      <c r="K39" s="23">
        <f t="shared" si="16"/>
        <v>25</v>
      </c>
      <c r="L39" s="23">
        <f t="shared" si="17"/>
        <v>26</v>
      </c>
      <c r="M39" s="23">
        <f t="shared" si="18"/>
        <v>27</v>
      </c>
      <c r="N39" s="23">
        <f t="shared" si="19"/>
        <v>28</v>
      </c>
      <c r="O39" s="23">
        <f t="shared" si="20"/>
        <v>29</v>
      </c>
      <c r="P39" s="23">
        <f t="shared" si="21"/>
        <v>30</v>
      </c>
    </row>
    <row r="40" spans="7:16" ht="10.050000000000001" customHeight="1" thickBot="1" x14ac:dyDescent="0.35">
      <c r="G40" s="23">
        <f>G41+10</f>
        <v>11</v>
      </c>
      <c r="H40" s="23">
        <f t="shared" si="13"/>
        <v>12</v>
      </c>
      <c r="I40" s="23">
        <f t="shared" si="14"/>
        <v>13</v>
      </c>
      <c r="J40" s="23">
        <f t="shared" si="15"/>
        <v>14</v>
      </c>
      <c r="K40" s="23">
        <f t="shared" si="16"/>
        <v>15</v>
      </c>
      <c r="L40" s="23">
        <f t="shared" si="17"/>
        <v>16</v>
      </c>
      <c r="M40" s="23">
        <f t="shared" si="18"/>
        <v>17</v>
      </c>
      <c r="N40" s="23">
        <f t="shared" si="19"/>
        <v>18</v>
      </c>
      <c r="O40" s="23">
        <f t="shared" si="20"/>
        <v>19</v>
      </c>
      <c r="P40" s="23">
        <f t="shared" si="21"/>
        <v>20</v>
      </c>
    </row>
    <row r="41" spans="7:16" ht="10.050000000000001" customHeight="1" thickBot="1" x14ac:dyDescent="0.35">
      <c r="G41" s="23">
        <v>1</v>
      </c>
      <c r="H41" s="23">
        <f>G41+1</f>
        <v>2</v>
      </c>
      <c r="I41" s="23">
        <f t="shared" ref="I41:P41" si="22">H41+1</f>
        <v>3</v>
      </c>
      <c r="J41" s="23">
        <f t="shared" si="22"/>
        <v>4</v>
      </c>
      <c r="K41" s="23">
        <f t="shared" si="22"/>
        <v>5</v>
      </c>
      <c r="L41" s="23">
        <f t="shared" si="22"/>
        <v>6</v>
      </c>
      <c r="M41" s="23">
        <f t="shared" si="22"/>
        <v>7</v>
      </c>
      <c r="N41" s="23">
        <f t="shared" si="22"/>
        <v>8</v>
      </c>
      <c r="O41" s="23">
        <f t="shared" si="22"/>
        <v>9</v>
      </c>
      <c r="P41" s="23">
        <f t="shared" si="22"/>
        <v>10</v>
      </c>
    </row>
  </sheetData>
  <conditionalFormatting sqref="G14:P23">
    <cfRule type="cellIs" dxfId="13" priority="4" operator="lessThanOrEqual">
      <formula>$E$7*100</formula>
    </cfRule>
  </conditionalFormatting>
  <conditionalFormatting sqref="G32:P41">
    <cfRule type="cellIs" dxfId="12" priority="1" operator="lessThanOrEqual">
      <formula>$E$6*100</formula>
    </cfRule>
    <cfRule type="cellIs" dxfId="11" priority="3" operator="lessThanOrEqual">
      <formula>$E$7*100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24F4-8FD2-4455-B23A-EFBCDCD923C6}">
  <sheetPr codeName="Sheet7"/>
  <dimension ref="A1:A14"/>
  <sheetViews>
    <sheetView showGridLines="0" workbookViewId="0"/>
  </sheetViews>
  <sheetFormatPr defaultRowHeight="14.4" x14ac:dyDescent="0.3"/>
  <cols>
    <col min="1" max="16384" width="8.88671875" style="4"/>
  </cols>
  <sheetData>
    <row r="1" ht="9" customHeight="1" x14ac:dyDescent="0.3"/>
    <row r="2" hidden="1" x14ac:dyDescent="0.3"/>
    <row r="3" hidden="1" x14ac:dyDescent="0.3"/>
    <row r="4" hidden="1" x14ac:dyDescent="0.3"/>
    <row r="5" hidden="1" x14ac:dyDescent="0.3"/>
    <row r="6" hidden="1" x14ac:dyDescent="0.3"/>
    <row r="7" hidden="1" x14ac:dyDescent="0.3"/>
    <row r="8" ht="5.4" customHeight="1" x14ac:dyDescent="0.3"/>
    <row r="9" hidden="1" x14ac:dyDescent="0.3"/>
    <row r="10" hidden="1" x14ac:dyDescent="0.3"/>
    <row r="11" ht="9" hidden="1" customHeight="1" x14ac:dyDescent="0.3"/>
    <row r="12" hidden="1" x14ac:dyDescent="0.3"/>
    <row r="13" ht="4.2" hidden="1" customHeight="1" x14ac:dyDescent="0.3"/>
    <row r="14" hidden="1" x14ac:dyDescent="0.3"/>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9E32B-16DC-4C81-908C-6735EF7D260C}">
  <sheetPr codeName="Sheet8"/>
  <dimension ref="B7:X20"/>
  <sheetViews>
    <sheetView showGridLines="0" zoomScaleNormal="100" workbookViewId="0">
      <selection activeCell="T19" sqref="T19"/>
    </sheetView>
  </sheetViews>
  <sheetFormatPr defaultRowHeight="14.4" x14ac:dyDescent="0.3"/>
  <cols>
    <col min="2" max="2" width="13.109375" bestFit="1" customWidth="1"/>
    <col min="3" max="3" width="6.21875" bestFit="1" customWidth="1"/>
    <col min="4" max="4" width="12.109375" bestFit="1" customWidth="1"/>
    <col min="5" max="5" width="14.109375" bestFit="1" customWidth="1"/>
    <col min="6" max="6" width="11.6640625" bestFit="1" customWidth="1"/>
    <col min="7" max="7" width="11.77734375" bestFit="1" customWidth="1"/>
    <col min="8" max="8" width="9.88671875" bestFit="1" customWidth="1"/>
    <col min="9" max="9" width="12.21875" bestFit="1" customWidth="1"/>
    <col min="10" max="10" width="8.6640625" bestFit="1" customWidth="1"/>
    <col min="11" max="11" width="11" bestFit="1" customWidth="1"/>
    <col min="15" max="15" width="13.5546875" bestFit="1" customWidth="1"/>
    <col min="16" max="16" width="13.109375" bestFit="1" customWidth="1"/>
    <col min="17" max="22" width="11" bestFit="1" customWidth="1"/>
    <col min="23" max="23" width="10.77734375" bestFit="1" customWidth="1"/>
    <col min="24" max="24" width="13.109375" bestFit="1" customWidth="1"/>
  </cols>
  <sheetData>
    <row r="7" spans="2:24" x14ac:dyDescent="0.3">
      <c r="B7" t="s">
        <v>0</v>
      </c>
      <c r="C7" t="s">
        <v>1</v>
      </c>
      <c r="D7" t="s">
        <v>2</v>
      </c>
      <c r="E7" t="s">
        <v>3</v>
      </c>
      <c r="F7" t="s">
        <v>4</v>
      </c>
      <c r="G7" t="s">
        <v>5</v>
      </c>
      <c r="H7" t="s">
        <v>6</v>
      </c>
      <c r="I7" t="s">
        <v>7</v>
      </c>
      <c r="J7" t="s">
        <v>8</v>
      </c>
      <c r="K7" t="s">
        <v>9</v>
      </c>
      <c r="O7" s="5" t="s">
        <v>21</v>
      </c>
      <c r="P7" t="s">
        <v>0</v>
      </c>
      <c r="Q7" t="s">
        <v>9</v>
      </c>
      <c r="S7" t="str">
        <f>O7</f>
        <v>Store Name</v>
      </c>
      <c r="T7" t="str">
        <f>P7</f>
        <v>Total Revenue</v>
      </c>
      <c r="U7" t="str">
        <f>Q7</f>
        <v>Total Target</v>
      </c>
      <c r="W7" s="5" t="s">
        <v>22</v>
      </c>
      <c r="X7" t="s">
        <v>0</v>
      </c>
    </row>
    <row r="8" spans="2:24" x14ac:dyDescent="0.3">
      <c r="B8" s="7">
        <v>5446809.4700000202</v>
      </c>
      <c r="C8" s="7">
        <v>3149297.4099999927</v>
      </c>
      <c r="D8" s="7">
        <v>2297512.0600000275</v>
      </c>
      <c r="E8" s="2">
        <v>0.42180878047126164</v>
      </c>
      <c r="F8" s="6">
        <v>20000</v>
      </c>
      <c r="G8" s="7">
        <v>438297.51000000123</v>
      </c>
      <c r="H8" s="3">
        <v>100</v>
      </c>
      <c r="I8" s="3">
        <v>48662</v>
      </c>
      <c r="J8" s="3">
        <v>606148</v>
      </c>
      <c r="K8" s="7">
        <v>5254990</v>
      </c>
      <c r="O8" t="s">
        <v>10</v>
      </c>
      <c r="P8" s="1">
        <v>546574.63</v>
      </c>
      <c r="Q8" s="1">
        <v>422011</v>
      </c>
      <c r="S8" t="str">
        <f t="shared" ref="S8:S17" si="0">O8</f>
        <v>Barron-Fleming</v>
      </c>
      <c r="T8" s="3">
        <f t="shared" ref="T8:T17" si="1">P8</f>
        <v>546574.63</v>
      </c>
      <c r="U8" s="3">
        <f t="shared" ref="U8:U17" si="2">Q8</f>
        <v>422011</v>
      </c>
      <c r="W8" t="s">
        <v>27</v>
      </c>
      <c r="X8" s="1">
        <v>444162.52000000014</v>
      </c>
    </row>
    <row r="9" spans="2:24" x14ac:dyDescent="0.3">
      <c r="O9" t="s">
        <v>11</v>
      </c>
      <c r="P9" s="1">
        <v>526187</v>
      </c>
      <c r="Q9" s="1">
        <v>600510</v>
      </c>
      <c r="S9" t="str">
        <f t="shared" si="0"/>
        <v>Berg-Trujillo</v>
      </c>
      <c r="T9" s="3">
        <f t="shared" si="1"/>
        <v>526187</v>
      </c>
      <c r="U9" s="3">
        <f t="shared" si="2"/>
        <v>600510</v>
      </c>
      <c r="W9" t="s">
        <v>26</v>
      </c>
      <c r="X9" s="1">
        <v>423741.52000000037</v>
      </c>
    </row>
    <row r="10" spans="2:24" x14ac:dyDescent="0.3">
      <c r="O10" t="s">
        <v>12</v>
      </c>
      <c r="P10" s="1">
        <v>548423.81999999995</v>
      </c>
      <c r="Q10" s="1">
        <v>418186</v>
      </c>
      <c r="S10" t="str">
        <f t="shared" si="0"/>
        <v>Lee-Myers</v>
      </c>
      <c r="T10" s="3">
        <f t="shared" si="1"/>
        <v>548423.81999999995</v>
      </c>
      <c r="U10" s="3">
        <f t="shared" si="2"/>
        <v>418186</v>
      </c>
      <c r="W10" t="s">
        <v>30</v>
      </c>
      <c r="X10" s="1">
        <v>468344.26999999949</v>
      </c>
    </row>
    <row r="11" spans="2:24" x14ac:dyDescent="0.3">
      <c r="O11" t="s">
        <v>13</v>
      </c>
      <c r="P11" s="1">
        <v>545095.25999999989</v>
      </c>
      <c r="Q11" s="1">
        <v>419431</v>
      </c>
      <c r="S11" t="str">
        <f t="shared" si="0"/>
        <v>Lopez</v>
      </c>
      <c r="T11" s="3">
        <f t="shared" si="1"/>
        <v>545095.25999999989</v>
      </c>
      <c r="U11" s="3">
        <f t="shared" si="2"/>
        <v>419431</v>
      </c>
      <c r="W11" t="s">
        <v>23</v>
      </c>
      <c r="X11" s="1">
        <v>448652.76000000007</v>
      </c>
    </row>
    <row r="12" spans="2:24" x14ac:dyDescent="0.3">
      <c r="O12" t="s">
        <v>14</v>
      </c>
      <c r="P12" s="1">
        <v>536475.9</v>
      </c>
      <c r="Q12" s="1">
        <v>601307</v>
      </c>
      <c r="S12" t="str">
        <f t="shared" si="0"/>
        <v>Martinez</v>
      </c>
      <c r="T12" s="3">
        <f t="shared" si="1"/>
        <v>536475.9</v>
      </c>
      <c r="U12" s="3">
        <f t="shared" si="2"/>
        <v>601307</v>
      </c>
      <c r="W12" t="s">
        <v>31</v>
      </c>
      <c r="X12" s="1">
        <v>480720.64000000001</v>
      </c>
    </row>
    <row r="13" spans="2:24" x14ac:dyDescent="0.3">
      <c r="E13" t="str">
        <f>B7</f>
        <v>Total Revenue</v>
      </c>
      <c r="F13" t="str">
        <f>K7</f>
        <v>Total Target</v>
      </c>
      <c r="G13" t="s">
        <v>35</v>
      </c>
      <c r="O13" t="s">
        <v>15</v>
      </c>
      <c r="P13" s="1">
        <v>547475.30000000005</v>
      </c>
      <c r="Q13" s="1">
        <v>646080</v>
      </c>
      <c r="S13" t="str">
        <f t="shared" si="0"/>
        <v>Miller</v>
      </c>
      <c r="T13" s="3">
        <f t="shared" si="1"/>
        <v>547475.30000000005</v>
      </c>
      <c r="U13" s="3">
        <f t="shared" si="2"/>
        <v>646080</v>
      </c>
      <c r="W13" t="s">
        <v>29</v>
      </c>
      <c r="X13" s="1">
        <v>455501.13999999996</v>
      </c>
    </row>
    <row r="14" spans="2:24" ht="18" x14ac:dyDescent="0.3">
      <c r="E14" s="7">
        <f>B8</f>
        <v>5446809.4700000202</v>
      </c>
      <c r="F14" s="7">
        <f>K8</f>
        <v>5254990</v>
      </c>
      <c r="G14" s="8">
        <f>(E14-F14)/F14</f>
        <v>3.6502347292767488E-2</v>
      </c>
      <c r="O14" t="s">
        <v>16</v>
      </c>
      <c r="P14" s="1">
        <v>565168.15000000014</v>
      </c>
      <c r="Q14" s="1">
        <v>445958</v>
      </c>
      <c r="S14" t="str">
        <f t="shared" si="0"/>
        <v>Myers-Lopez</v>
      </c>
      <c r="T14" s="3">
        <f t="shared" si="1"/>
        <v>565168.15000000014</v>
      </c>
      <c r="U14" s="3">
        <f t="shared" si="2"/>
        <v>445958</v>
      </c>
      <c r="W14" t="s">
        <v>28</v>
      </c>
      <c r="X14" s="1">
        <v>433725.86000000045</v>
      </c>
    </row>
    <row r="15" spans="2:24" x14ac:dyDescent="0.3">
      <c r="O15" t="s">
        <v>17</v>
      </c>
      <c r="P15" s="1">
        <v>536180.92999999993</v>
      </c>
      <c r="Q15" s="1">
        <v>711271</v>
      </c>
      <c r="S15" t="str">
        <f t="shared" si="0"/>
        <v>Novak PLC</v>
      </c>
      <c r="T15" s="3">
        <f t="shared" si="1"/>
        <v>536180.92999999993</v>
      </c>
      <c r="U15" s="3">
        <f t="shared" si="2"/>
        <v>711271</v>
      </c>
      <c r="W15" t="s">
        <v>24</v>
      </c>
      <c r="X15" s="1">
        <v>485766.24999999977</v>
      </c>
    </row>
    <row r="16" spans="2:24" x14ac:dyDescent="0.3">
      <c r="O16" t="s">
        <v>18</v>
      </c>
      <c r="P16" s="1">
        <v>537047.05999999982</v>
      </c>
      <c r="Q16" s="1">
        <v>485684</v>
      </c>
      <c r="S16" t="str">
        <f t="shared" si="0"/>
        <v>Thomas</v>
      </c>
      <c r="T16" s="3">
        <f t="shared" si="1"/>
        <v>537047.05999999982</v>
      </c>
      <c r="U16" s="3">
        <f t="shared" si="2"/>
        <v>485684</v>
      </c>
      <c r="W16" t="s">
        <v>34</v>
      </c>
      <c r="X16" s="1">
        <v>443447.4300000004</v>
      </c>
    </row>
    <row r="17" spans="15:24" x14ac:dyDescent="0.3">
      <c r="O17" t="s">
        <v>19</v>
      </c>
      <c r="P17" s="1">
        <v>558181.42000000004</v>
      </c>
      <c r="Q17" s="1">
        <v>504552</v>
      </c>
      <c r="S17" t="str">
        <f t="shared" si="0"/>
        <v>Valdez</v>
      </c>
      <c r="T17" s="3">
        <f t="shared" si="1"/>
        <v>558181.42000000004</v>
      </c>
      <c r="U17" s="3">
        <f t="shared" si="2"/>
        <v>504552</v>
      </c>
      <c r="W17" t="s">
        <v>33</v>
      </c>
      <c r="X17" s="1">
        <v>458984.37999999971</v>
      </c>
    </row>
    <row r="18" spans="15:24" x14ac:dyDescent="0.3">
      <c r="O18" t="s">
        <v>20</v>
      </c>
      <c r="P18" s="1">
        <v>5446809.4700000202</v>
      </c>
      <c r="Q18" s="1">
        <v>5254990</v>
      </c>
      <c r="W18" t="s">
        <v>32</v>
      </c>
      <c r="X18" s="1">
        <v>462537.40999999939</v>
      </c>
    </row>
    <row r="19" spans="15:24" x14ac:dyDescent="0.3">
      <c r="W19" t="s">
        <v>25</v>
      </c>
      <c r="X19" s="1">
        <v>441225.2900000001</v>
      </c>
    </row>
    <row r="20" spans="15:24" x14ac:dyDescent="0.3">
      <c r="W20" t="s">
        <v>20</v>
      </c>
      <c r="X20" s="1">
        <v>5446809.4700000202</v>
      </c>
    </row>
  </sheetData>
  <pageMargins left="0.7" right="0.7" top="0.75" bottom="0.75" header="0.3" footer="0.3"/>
  <pageSetup orientation="portrait" r:id="rId4"/>
  <extLst>
    <ext xmlns:x15="http://schemas.microsoft.com/office/spreadsheetml/2010/11/main" uri="{F7C9EE02-42E1-4005-9D12-6889AFFD525C}">
      <x15:webExtensions xmlns:xm="http://schemas.microsoft.com/office/excel/2006/main">
        <x15:webExtension appRef="{6B21A52C-9295-4A8E-9D89-195E98476490}">
          <xm:f>PivotTable_01!$S$7:$U$17</xm:f>
        </x15:webExtension>
      </x15:webExtens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8 e 4 3 f e f - 7 b a 3 - 4 6 f 8 - b b 4 0 - 6 a 6 e a d 9 0 0 b d 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 F a l s e < / V i s i b l e > < / i t e m > < / C a l c u l a t e d F i e l d s > < S A H o s t H a s h > 0 < / S A H o s t H a s h > < G e m i n i F i e l d L i s t V i s i b l e > T r u e < / G e m i n i F i e l d L i s t V i s i b l e > < / S e t t i n g s > ] ] > < / C u s t o m C o n t e n t > < / G e m i n i > 
</file>

<file path=customXml/item10.xml>��< ? x m l   v e r s i o n = " 1 . 0 "   e n c o d i n g = " U T F - 1 6 " ? > < G e m i n i   x m l n s = " h t t p : / / g e m i n i / p i v o t c u s t o m i z a t i o n / S h o w H i d d e n " > < C u s t o m C o n t e n t > < ! [ C D A T A [ T r u e ] ] > < / C u s t o m C o n t e n t > < / G e m i n i > 
</file>

<file path=customXml/item11.xml>��< ? x m l   v e r s i o n = " 1 . 0 "   e n c o d i n g = " U T F - 1 6 " ? > < G e m i n i   x m l n s = " h t t p : / / g e m i n i / p i v o t c u s t o m i z a t i o n / T a b l e X M L _ c u s t o m e r s _ t a b l e _ 1 f 0 1 c 1 d b - 4 1 5 b - 4 b b b - 9 f e 1 - 6 6 4 3 7 9 5 2 8 d f b " > < 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 F u l l   N a m e < / s t r i n g > < / k e y > < v a l u e > < i n t > 1 1 9 < / i n t > < / v a l u e > < / i t e m > < i t e m > < k e y > < s t r i n g > G e n d e r < / s t r i n g > < / k e y > < v a l u e > < i n t > 1 0 0 < / i n t > < / v a l u e > < / i t e m > < i t e m > < k e y > < s t r i n g > L o c a t i o n < / s t r i n g > < / k e y > < v a l u e > < i n t > 1 0 9 < / i n t > < / v a l u e > < / i t e m > < i t e m > < k e y > < s t r i n g > C u s t o m e r   A g e < / s t r i n g > < / k e y > < v a l u e > < i n t > 1 5 1 < / 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  N a m e < / K e y > < / D i a g r a m O b j e c t K e y > < D i a g r a m O b j e c t K e y > < K e y > C o l u m n s \ C a t e g o r y < / K e y > < / D i a g r a m O b j e c t K e y > < D i a g r a m O b j e c t K e y > < K e y > C o l u m n s \ S a l e s   P r i c e < / K e y > < / D i a g r a m O b j e c t K e y > < D i a g r a m O b j e c t K e y > < K e y > C o l u m n s \ C o s t   P r i c e 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 C o l u m n s \ S a l e s   P r i c e < / K e y > < / a : K e y > < a : V a l u e   i : t y p e = " M e a s u r e G r i d N o d e V i e w S t a t e " > < C o l u m n > 3 < / C o l u m n > < L a y e d O u t > t r u e < / L a y e d O u t > < / a : V a l u e > < / a : K e y V a l u e O f D i a g r a m O b j e c t K e y a n y T y p e z b w N T n L X > < a : K e y V a l u e O f D i a g r a m O b j e c t K e y a n y T y p e z b w N T n L X > < a : K e y > < K e y > C o l u m n s \ C o s t   P r i c e < / K e y > < / a : K e y > < a : V a l u e   i : t y p e = " M e a s u r e G r i d N o d e V i e w S t a t e " > < C o l u m n > 4 < / 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K e y > < / D i a g r a m O b j e c t K e y > < D i a g r a m O b j e c t K e y > < K e y > M e a s u r e s \ S u m   o f   Y e a r \ T a g I n f o \ F o r m u l a < / K e y > < / D i a g r a m O b j e c t K e y > < D i a g r a m O b j e c t K e y > < K e y > M e a s u r e s \ S u m   o f   Y e a r \ T a g I n f o \ V a l u e < / K e y > < / D i a g r a m O b j e c t K e y > < D i a g r a m O b j e c t K e y > < K e y > C o l u m n s \ O r d e r   D a t e < / K e y > < / D i a g r a m O b j e c t K e y > < D i a g r a m O b j e c t K e y > < K e y > C o l u m n s \ Y e a r < / K e y > < / D i a g r a m O b j e c t K e y > < D i a g r a m O b j e c t K e y > < K e y > C o l u m n s \ M o n t h < / K e y > < / D i a g r a m O b j e c t K e y > < D i a g r a m O b j e c t K e y > < K e y > C o l u m n s \ M o n t h N u m < / K e y > < / D i a g r a m O b j e c t K e y > < D i a g r a m O b j e c t K e y > < K e y > C o l u m n s \ W e e k d a y < / K e y > < / D i a g r a m O b j e c t K e y > < D i a g r a m O b j e c t K e y > < K e y > C o l u m n s \ W e e k N u m < / K e y > < / D i a g r a m O b j e c t K e y > < D i a g r a m O b j e c t K e y > < K e y > C o l u m n s \ W e e k T y p e < / K e y > < / D i a g r a m O b j e c t K e y > < D i a g r a m O b j e c t K e y > < K e y > C o l u m n s \ Q u a r t e r < / K e y > < / D i a g r a m O b j e c t K e y > < D i a g r a m O b j e c t K e y > < K e y > L i n k s \ & l t ; C o l u m n s \ S u m   o f   Y e a r & g t ; - & l t ; M e a s u r e s \ Y e a r & g t ; < / K e y > < / D i a g r a m O b j e c t K e y > < D i a g r a m O b j e c t K e y > < K e y > L i n k s \ & l t ; C o l u m n s \ S u m   o f   Y e a r & g t ; - & l t ; M e a s u r e s \ Y e a r & g t ; \ C O L U M N < / K e y > < / D i a g r a m O b j e c t K e y > < D i a g r a m O b j e c t K e y > < K e y > L i n k s \ & l t ; C o l u m n s \ S u m   o f   Y e a r & g t ; - & l t ; M e a s u r e s \ Y e a r & g t ; \ M E A S U R E 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K e y > < / a : K e y > < a : V a l u e   i : t y p e = " M e a s u r e G r i d N o d e V i e w S t a t e " > < C o l u m n > 1 < / C o l u m n > < L a y e d O u t > t r u e < / L a y e d O u t > < W a s U I I n v i s i b l e > t r u e < / W a s U I I n v i s i b l e > < / a : V a l u e > < / a : K e y V a l u e O f D i a g r a m O b j e c t K e y a n y T y p e z b w N T n L X > < a : K e y V a l u e O f D i a g r a m O b j e c t K e y a n y T y p e z b w N T n L X > < a : K e y > < K e y > M e a s u r e s \ S u m   o f   Y e a r \ T a g I n f o \ F o r m u l a < / K e y > < / a : K e y > < a : V a l u e   i : t y p e = " M e a s u r e G r i d V i e w S t a t e I D i a g r a m T a g A d d i t i o n a l I n f o " / > < / a : K e y V a l u e O f D i a g r a m O b j e c t K e y a n y T y p e z b w N T n L X > < a : K e y V a l u e O f D i a g r a m O b j e c t K e y a n y T y p e z b w N T n L X > < a : K e y > < K e y > M e a s u r e s \ S u m   o f   Y e a r \ T a g I n f o \ V a l u e < / K e y > < / a : K e y > < a : V a l u e   i : t y p e = " M e a s u r e G r i d V i e w S t a t e I D i a g r a m T a g A d d i t i o n a l I n f o " / > < / a : K e y V a l u e O f D i a g r a m O b j e c t K e y a n y T y p e z b w N T n L X > < a : K e y V a l u e O f D i a g r a m O b j e c t K e y a n y T y p e z b w N T n L X > < a : K e y > < K e y > C o l u m n s \ O r d e r   D a t e 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 C o l u m n s \ M o n t h N u m < / K e y > < / a : K e y > < a : V a l u e   i : t y p e = " M e a s u r e G r i d N o d e V i e w S t a t e " > < C o l u m n > 3 < / C o l u m n > < L a y e d O u t > t r u e < / L a y e d O u t > < / a : V a l u e > < / a : K e y V a l u e O f D i a g r a m O b j e c t K e y a n y T y p e z b w N T n L X > < a : K e y V a l u e O f D i a g r a m O b j e c t K e y a n y T y p e z b w N T n L X > < a : K e y > < K e y > C o l u m n s \ W e e k d a y < / K e y > < / a : K e y > < a : V a l u e   i : t y p e = " M e a s u r e G r i d N o d e V i e w S t a t e " > < C o l u m n > 4 < / C o l u m n > < L a y e d O u t > t r u e < / L a y e d O u t > < / a : V a l u e > < / a : K e y V a l u e O f D i a g r a m O b j e c t K e y a n y T y p e z b w N T n L X > < a : K e y V a l u e O f D i a g r a m O b j e c t K e y a n y T y p e z b w N T n L X > < a : K e y > < K e y > C o l u m n s \ W e e k N u m < / K e y > < / a : K e y > < a : V a l u e   i : t y p e = " M e a s u r e G r i d N o d e V i e w S t a t e " > < C o l u m n > 5 < / C o l u m n > < L a y e d O u t > t r u e < / L a y e d O u t > < / a : V a l u e > < / a : K e y V a l u e O f D i a g r a m O b j e c t K e y a n y T y p e z b w N T n L X > < a : K e y V a l u e O f D i a g r a m O b j e c t K e y a n y T y p e z b w N T n L X > < a : K e y > < K e y > C o l u m n s \ W e e k T y p e < / 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 L i n k s \ & l t ; C o l u m n s \ S u m   o f   Y e a r & g t ; - & l t ; M e a s u r e s \ Y e a r & g t ; < / K e y > < / a : K e y > < a : V a l u e   i : t y p e = " M e a s u r e G r i d V i e w S t a t e I D i a g r a m L i n k " / > < / a : K e y V a l u e O f D i a g r a m O b j e c t K e y a n y T y p e z b w N T n L X > < a : K e y V a l u e O f D i a g r a m O b j e c t K e y a n y T y p e z b w N T n L X > < a : K e y > < K e y > L i n k s \ & l t ; C o l u m n s \ S u m   o f   Y e a r & g t ; - & l t ; M e a s u r e s \ Y e a r & g t ; \ C O L U M N < / K e y > < / a : K e y > < a : V a l u e   i : t y p e = " M e a s u r e G r i d V i e w S t a t e I D i a g r a m L i n k E n d p o i n t " / > < / a : K e y V a l u e O f D i a g r a m O b j e c t K e y a n y T y p e z b w N T n L X > < a : K e y V a l u e O f D i a g r a m O b j e c t K e y a n y T y p e z b w N T n L X > < a : K e y > < K e y > L i n k s \ & l t ; C o l u m n s \ S u m   o f   Y e a r & g t ; - & l t ; M e a s u r e s \ Y e a r & g t ; \ M E A S U R E < / K e y > < / a : K e y > < a : V a l u e   i : t y p e = " M e a s u r e G r i d V i e w S t a t e I D i a g r a m L i n k E n d p o i n t " / > < / a : K e y V a l u e O f D i a g r a m O b j e c t K e y a n y T y p e z b w N T n L X > < / V i e w S t a t e s > < / D i a g r a m M a n a g e r . S e r i a l i z a b l e D i a g r a m > < D i a g r a m M a n a g e r . S e r i a l i z a b l e D i a g r a m > < A d a p t e r   i : t y p e = " M e a s u r e D i a g r a m S a n d b o x A d a p t e r " > < T a b l e N a m e > D i m _ C u s t o m e r 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D i a g r a m O b j e c t K e y > < K e y > C o l u m n s \ C u s t o m e r   A g e   G r o u p 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a : K e y V a l u e O f D i a g r a m O b j e c t K e y a n y T y p e z b w N T n L X > < a : K e y > < K e y > C o l u m n s \ C u s t o m e r   A g e   G r o u p < / K e y > < / a : K e y > < a : V a l u e   i : t y p e = " M e a s u r e G r i d N o d e V i e w S t a t e " > < C o l u m n > 5 < / C o l u m n > < L a y e d O u t > t r u e < / L a y e d O u t > < / a : V a l u e > < / a : K e y V a l u e O f D i a g r a m O b j e c t K e y a n y T y p e z b w N T n L X > < / V i e w S t a t e s > < / D i a g r a m M a n a g e r . S e r i a l i z a b l e D i a g r a m > < D i a g r a m M a n a g e r . S e r i a l i z a b l e D i a g r a m > < A d a p t e r   i : t y p e = " M e a s u r e D i a g r a m S a n d b o x A d a p t e r " > < T a b l e N a m e > c u s t o m e r s _ t a b l e 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 C o l u m n s \ F u l l   N a m e < / K e y > < / D i a g r a m O b j e c t K e y > < D i a g r a m O b j e c t K e y > < K e y > C o l u m n s \ G e n d e r < / K e y > < / D i a g r a m O b j e c t K e y > < D i a g r a m O b j e c t K e y > < K e y > C o l u m n s \ L o c a t i o n < / K e y > < / D i a g r a m O b j e c t K e y > < D i a g r a m O b j e c t K e y > < K e y > C o l u m n s \ C u s t o m e r   A g e 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 C o l u m n s \ L o c a t i o n < / K e y > < / a : K e y > < a : V a l u e   i : t y p e = " M e a s u r e G r i d N o d e V i e w S t a t e " > < C o l u m n > 3 < / C o l u m n > < L a y e d O u t > t r u e < / L a y e d O u t > < / a : V a l u e > < / a : K e y V a l u e O f D i a g r a m O b j e c t K e y a n y T y p e z b w N T n L X > < a : K e y V a l u e O f D i a g r a m O b j e c t K e y a n y T y p e z b w N T n L X > < a : K e y > < K e y > C o l u m n s \ C u s t o m e r   A g e < / K e y > < / a : K e y > < a : V a l u e   i : t y p e = " M e a s u r e G r i d N o d e V i e w S t a t e " > < C o l u m n > 4 < / C o l u m n > < L a y e d O u t > t r u e < / L a y e d O u t > < / a : V a l u e > < / a : K e y V a l u e O f D i a g r a m O b j e c t K e y a n y T y p e z b w N T n L X > < / V i e w S t a t e s > < / D i a g r a m M a n a g e r . S e r i a l i z a b l e D i a g r a m > < D i a g r a m M a n a g e r . S e r i a l i z a b l e D i a g r a m > < A d a p t e r   i : t y p e = " M e a s u r e D i a g r a m S a n d b o x A d a p t e r " > < T a b l e N a m e > m o n t h l y _ s t o r e _ t a r g e t s 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 m o n t h l y _ s t o r e _ t a r g e t s 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  I D < / K e y > < / D i a g r a m O b j e c t K e y > < D i a g r a m O b j e c t K e y > < K e y > C o l u m n s \ D a t e < / K e y > < / D i a g r a m O b j e c t K e y > < D i a g r a m O b j e c t K e y > < K e y > C o l u m n s \ M o n t h l y   T a r g e t 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  I D < / K e y > < / a : K e y > < a : V a l u e   i : t y p e = " M e a s u r e G r i d N o d e V i e w S t a t e " > < 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 C o l u m n s \ M o n t h l y   T a r g e t < / K e y > < / a : K e y > < a : V a l u e   i : t y p e = " M e a s u r e G r i d N o d e V i e w S t a t e " > < C o l u m n > 1 < / C o l u m n > < L a y e d O u t > t r u e < / L a y e d O u t > < / a : V a l u e > < / a : K e y V a l u e O f D i a g r a m O b j e c t K e y a n y T y p e z b w N T n L X > < / V i e w S t a t e s > < / D i a g r a m M a n a g e r . S e r i a l i z a b l e D i a g r a m > < D i a g r a m M a n a g e r . S e r i a l i z a b l e D i a g r a m > < A d a p t e r   i : t y p e = " M e a s u r e D i a g r a m S a n d b o x A d a p t e r " > < T a b l e N a m e > D i m _ S a l e s P e r s o n 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 D i m _ S a l e s P e r s o n 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 C o l u m n s \ S a l e s   P e r s o n   I D < / K e y > < / D i a g r a m O b j e c t K e y > < D i a g r a m O b j e c t K e y > < K e y > C o l u m n s \ F u l l   N a m e < / K e y > < / D i a g r a m O b j e c t K e y > < D i a g r a m O b j e c t K e y > < K e y > C o l u m n s \ S t o r e   N a m e < / K e y > < / D i a g r a m O b j e c t K e y > < D i a g r a m O b j e c t K e y > < K e y > C o l u m n s \ C u s t o m < / 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 C o l u m n s \ S a l e s   P e r s o n   I D < / K e y > < / a : K e y > < a : V a l u e   i : t y p e = " M e a s u r e G r i d N o d e V i e w S t a t e " > < L a y e d O u t > t r u e < / L a y e d O u t > < / a : V a l u e > < / a : K e y V a l u e O f D i a g r a m O b j e c t K e y a n y T y p e z b w N T n L X > < a : K e y V a l u e O f D i a g r a m O b j e c t K e y a n y T y p e z b w N T n L X > < a : K e y > < K e y > C o l u m n s \ F u l l   N a m e < / K e y > < / a : K e y > < a : V a l u e   i : t y p e = " M e a s u r e G r i d N o d e V i e w S t a t e " > < C o l u m n > 1 < / C o l u m n > < L a y e d O u t > t r u e < / L a y e d O u t > < / a : V a l u e > < / a : K e y V a l u e O f D i a g r a m O b j e c t K e y a n y T y p e z b w N T n L X > < a : K e y V a l u e O f D i a g r a m O b j e c t K e y a n y T y p e z b w N T n L X > < a : K e y > < K e y > C o l u m n s \ S t o r e   N a m e < / K e y > < / a : K e y > < a : V a l u e   i : t y p e = " M e a s u r e G r i d N o d e V i e w S t a t e " > < C o l u m n > 2 < / C o l u m n > < L a y e d O u t > t r u e < / L a y e d O u t > < / a : V a l u e > < / a : K e y V a l u e O f D i a g r a m O b j e c t K e y a n y T y p e z b w N T n L X > < a : K e y V a l u e O f D i a g r a m O b j e c t K e y a n y T y p e z b w N T n L X > < a : K e y > < K e y > C o l u m n s \ C u s t o m < / K e y > < / a : K e y > < a : V a l u e   i : t y p e = " M e a s u r e G r i d N o d e V i e w S t a t e " > < C o l u m n > 3 < / C o l u m n > < L a y e d O u t > t r u e < / L a y e d O u t > < / a : V a l u e > < / a : K e y V a l u e O f D i a g r a m O b j e c t K e y a n y T y p e z b w N T n L X > < / V i e w S t a t e s > < / D i a g r a m M a n a g e r . S e r i a l i z a b l e D i a g r a m > < D i a g r a m M a n a g e r . S e r i a l i z a b l e D i a g r a m > < A d a p t e r   i : t y p e = " M e a s u r e D i a g r a m S a n d b o x A d a p t e r " > < T a b l e N a m e > f a c t _ t a b l e 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 C o l u m n s \ C u s t o m e r   I D < / K e y > < / D i a g r a m O b j e c t K e y > < D i a g r a m O b j e c t K e y > < K e y > C o l u m n s \ S a l e s   P e r s o n   I D < / K e y > < / D i a g r a m O b j e c t K e y > < D i a g r a m O b j e c t K e y > < K e y > C o l u m n s \ Q u a n t i t y   S o l d < / K e y > < / D i a g r a m O b j e c t K e y > < D i a g r a m O b j e c t K e y > < K e y > C o l u m n s \ P a y m e n t   M e t h o d < / K e y > < / D i a g r a m O b j e c t K e y > < D i a g r a m O b j e c t K e y > < K e y > C o l u m n s \ Q u a n t i t y   R e t u r n e d < / K e y > < / D i a g r a m O b j e c t K e y > < D i a g r a m O b j e c t K e y > < K e y > C o l u m n s \ O r d e r   D a t e 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  P e r s o n   I D < / K e y > < / a : K e y > < a : V a l u e   i : t y p e = " M e a s u r e G r i d N o d e V i e w S t a t e " > < C o l u m n > 2 < / C o l u m n > < L a y e d O u t > t r u e < / L a y e d O u t > < / a : V a l u e > < / a : K e y V a l u e O f D i a g r a m O b j e c t K e y a n y T y p e z b w N T n L X > < a : K e y V a l u e O f D i a g r a m O b j e c t K e y a n y T y p e z b w N T n L X > < a : K e y > < K e y > C o l u m n s \ Q u a n t i t y   S o l d < / K e y > < / a : K e y > < a : V a l u e   i : t y p e = " M e a s u r e G r i d N o d e V i e w S t a t e " > < C o l u m n > 3 < / C o l u m n > < L a y e d O u t > t r u e < / L a y e d O u t > < / a : V a l u e > < / a : K e y V a l u e O f D i a g r a m O b j e c t K e y a n y T y p e z b w N T n L X > < a : K e y V a l u e O f D i a g r a m O b j e c t K e y a n y T y p e z b w N T n L X > < a : K e y > < K e y > C o l u m n s \ P a y m e n t   M e t h o d < / K e y > < / a : K e y > < a : V a l u e   i : t y p e = " M e a s u r e G r i d N o d e V i e w S t a t e " > < C o l u m n > 4 < / C o l u m n > < L a y e d O u t > t r u e < / L a y e d O u t > < / a : V a l u e > < / a : K e y V a l u e O f D i a g r a m O b j e c t K e y a n y T y p e z b w N T n L X > < a : K e y V a l u e O f D i a g r a m O b j e c t K e y a n y T y p e z b w N T n L X > < a : K e y > < K e y > C o l u m n s \ Q u a n t i t y   R e t u r n e d < / K e y > < / a : K e y > < a : V a l u e   i : t y p e = " M e a s u r e G r i d N o d e V i e w S t a t e " > < C o l u m n > 5 < / C o l u m n > < L a y e d O u t > t r u e < / L a y e d O u t > < / a : V a l u e > < / a : K e y V a l u e O f D i a g r a m O b j e c t K e y a n y T y p e z b w N T n L X > < a : K e y V a l u e O f D i a g r a m O b j e c t K e y a n y T y p e z b w N T n L X > < a : K e y > < K e y > C o l u m n s \ O r d e r   D a t e < / K e y > < / a : K e y > < a : V a l u e   i : t y p e = " M e a s u r e G r i d N o d e V i e w S t a t e " > < C o l u m n > 6 < / C o l u m n > < L a y e d O u t > t r u e < / L a y e d O u t > < / a : V a l u e > < / a : K e y V a l u e O f D i a g r a m O b j e c t K e y a n y T y p e z b w N T n L X > < / V i e w S t a t e s > < / D i a g r a m M a n a g e r . S e r i a l i z a b l e D i a g r a m > < D i a g r a m M a n a g e r . S e r i a l i z a b l e D i a g r a m > < A d a p t e r   i : t y p e = " M e a s u r e D i a g r a m S a n d b o x A d a p t e r " > < T a b l e N a m e > C a l c u l a t i o n s 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 C a l c u l a t i o n s 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 R e v e n u e < / K e y > < / D i a g r a m O b j e c t K e y > < D i a g r a m O b j e c t K e y > < K e y > M e a s u r e s \ T o t a l   R e v e n u e \ T a g I n f o \ F o r m u l a < / K e y > < / D i a g r a m O b j e c t K e y > < D i a g r a m O b j e c t K e y > < K e y > M e a s u r e s \ T o t a l   R e v e n u e \ T a g I n f o \ V a l u e < / K e y > < / D i a g r a m O b j e c t K e y > < D i a g r a m O b j e c t K e y > < K e y > M e a s u r e s \ C O G S < / K e y > < / D i a g r a m O b j e c t K e y > < D i a g r a m O b j e c t K e y > < K e y > M e a s u r e s \ C O G S \ T a g I n f o \ F o r m u l a < / K e y > < / D i a g r a m O b j e c t K e y > < D i a g r a m O b j e c t K e y > < K e y > M e a s u r e s \ C O G S \ T a g I n f o \ V a l u e < / K e y > < / D i a g r a m O b j e c t K e y > < D i a g r a m O b j e c t K e y > < K e y > M e a s u r e s \ P r o f i t   M a r g i n < / K e y > < / D i a g r a m O b j e c t K e y > < D i a g r a m O b j e c t K e y > < K e y > M e a s u r e s \ P r o f i t   M a r g i n \ T a g I n f o \ F o r m u l a < / K e y > < / D i a g r a m O b j e c t K e y > < D i a g r a m O b j e c t K e y > < K e y > M e a s u r e s \ P r o f i t   M a r g i n \ T a g I n f o \ V a l u e < / K e y > < / D i a g r a m O b j e c t K e y > < D i a g r a m O b j e c t K e y > < K e y > M e a s u r e s \ %   P r o f i t   M a r g i n < / K e y > < / D i a g r a m O b j e c t K e y > < D i a g r a m O b j e c t K e y > < K e y > M e a s u r e s \ %   P r o f i t   M a r g i n \ T a g I n f o \ F o r m u l a < / K e y > < / D i a g r a m O b j e c t K e y > < D i a g r a m O b j e c t K e y > < K e y > M e a s u r e s \ %   P r o f i t   M a r g i n \ T a g I n f o \ V a l u e < / K e y > < / D i a g r a m O b j e c t K e y > < D i a g r a m O b j e c t K e y > < K e y > M e a s u r e s \ #   T r a n s i c t i o n < / K e y > < / D i a g r a m O b j e c t K e y > < D i a g r a m O b j e c t K e y > < K e y > M e a s u r e s \ #   T r a n s i c t i o n \ T a g I n f o \ F o r m u l a < / K e y > < / D i a g r a m O b j e c t K e y > < D i a g r a m O b j e c t K e y > < K e y > M e a s u r e s \ #   T r a n s i c t i o n \ T a g I n f o \ V a l u e < / K e y > < / D i a g r a m O b j e c t K e y > < D i a g r a m O b j e c t K e y > < K e y > M e a s u r e s \ T o t a l   R e f u n d < / K e y > < / D i a g r a m O b j e c t K e y > < D i a g r a m O b j e c t K e y > < K e y > M e a s u r e s \ T o t a l   R e f u n d \ T a g I n f o \ F o r m u l a < / K e y > < / D i a g r a m O b j e c t K e y > < D i a g r a m O b j e c t K e y > < K e y > M e a s u r e s \ T o t a l   R e f u n d \ T a g I n f o \ V a l u e < / K e y > < / D i a g r a m O b j e c t K e y > < D i a g r a m O b j e c t K e y > < K e y > M e a s u r e s \ #   P r o d u c t s < / K e y > < / D i a g r a m O b j e c t K e y > < D i a g r a m O b j e c t K e y > < K e y > M e a s u r e s \ #   P r o d u c t s \ T a g I n f o \ F o r m u l a < / K e y > < / D i a g r a m O b j e c t K e y > < D i a g r a m O b j e c t K e y > < K e y > M e a s u r e s \ #   P r o d u c t s \ T a g I n f o \ V a l u e < / K e y > < / D i a g r a m O b j e c t K e y > < D i a g r a m O b j e c t K e y > < K e y > M e a s u r e s \ Q t y   R e t u r n e d < / K e y > < / D i a g r a m O b j e c t K e y > < D i a g r a m O b j e c t K e y > < K e y > M e a s u r e s \ Q t y   R e t u r n e d \ T a g I n f o \ F o r m u l a < / K e y > < / D i a g r a m O b j e c t K e y > < D i a g r a m O b j e c t K e y > < K e y > M e a s u r e s \ Q t y   R e t u r n e d \ T a g I n f o \ V a l u e < / K e y > < / D i a g r a m O b j e c t K e y > < D i a g r a m O b j e c t K e y > < K e y > M e a s u r e s \ T o t a l   Q t y < / K e y > < / D i a g r a m O b j e c t K e y > < D i a g r a m O b j e c t K e y > < K e y > M e a s u r e s \ T o t a l   Q t y \ T a g I n f o \ F o r m u l a < / K e y > < / D i a g r a m O b j e c t K e y > < D i a g r a m O b j e c t K e y > < K e y > M e a s u r e s \ T o t a l   Q t y \ T a g I n f o \ V a l u e < / K e y > < / D i a g r a m O b j e c t K e y > < D i a g r a m O b j e c t K e y > < K e y > M e a s u r e s \ T o t a l   T a r g e t < / K e y > < / D i a g r a m O b j e c t K e y > < D i a g r a m O b j e c t K e y > < K e y > M e a s u r e s \ T o t a l   T a r g e t \ T a g I n f o \ F o r m u l a < / K e y > < / D i a g r a m O b j e c t K e y > < D i a g r a m O b j e c t K e y > < K e y > M e a s u r e s \ T o t a l   T a r g e t \ T a g I n f o \ V a l u e < / K e y > < / D i a g r a m O b j e c t K e y > < D i a g r a m O b j e c t K e y > < K e y > M e a s u r e s \ #   C u s t o m e r s < / K e y > < / D i a g r a m O b j e c t K e y > < D i a g r a m O b j e c t K e y > < K e y > M e a s u r e s \ #   C u s t o m e r s \ T a g I n f o \ F o r m u l a < / K e y > < / D i a g r a m O b j e c t K e y > < D i a g r a m O b j e c t K e y > < K e y > M e a s u r e s \ #   C u s t o m e r s \ T a g I n f o \ V a l u e < / K e y > < / D i a g r a m O b j e c t K e y > < D i a g r a m O b j e c t K e y > < K e y > M e a s u r e s \ #   L o c a t i o n s < / K e y > < / D i a g r a m O b j e c t K e y > < D i a g r a m O b j e c t K e y > < K e y > M e a s u r e s \ #   L o c a t i o n s \ T a g I n f o \ F o r m u l a < / K e y > < / D i a g r a m O b j e c t K e y > < D i a g r a m O b j e c t K e y > < K e y > M e a s u r e s \ #   L o c a t i o n s \ T a g I n f o \ S e m a n t i c   E r r o r < / K e y > < / D i a g r a m O b j e c t K e y > < D i a g r a m O b j e c t K e y > < K e y > C o l u m n s \ M e a r s u r e s 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 M e a s u r e s \ C O G S < / K e y > < / a : K e y > < a : V a l u e   i : t y p e = " M e a s u r e G r i d N o d e V i e w S t a t e " > < L a y e d O u t > t r u e < / L a y e d O u t > < R o w > 1 < / R o w > < / a : V a l u e > < / a : K e y V a l u e O f D i a g r a m O b j e c t K e y a n y T y p e z b w N T n L X > < a : K e y V a l u e O f D i a g r a m O b j e c t K e y a n y T y p e z b w N T n L X > < a : K e y > < K e y > M e a s u r e s \ C O G S \ T a g I n f o \ F o r m u l a < / K e y > < / a : K e y > < a : V a l u e   i : t y p e = " M e a s u r e G r i d V i e w S t a t e I D i a g r a m T a g A d d i t i o n a l I n f o " / > < / a : K e y V a l u e O f D i a g r a m O b j e c t K e y a n y T y p e z b w N T n L X > < a : K e y V a l u e O f D i a g r a m O b j e c t K e y a n y T y p e z b w N T n L X > < a : K e y > < K e y > M e a s u r e s \ C O G S \ T a g I n f o \ V a l u e < / K e y > < / a : K e y > < a : V a l u e   i : t y p e = " M e a s u r e G r i d V i e w S t a t e I D i a g r a m T a g A d d i t i o n a l I n f o " / > < / a : K e y V a l u e O f D i a g r a m O b j e c t K e y a n y T y p e z b w N T n L X > < a : K e y V a l u e O f D i a g r a m O b j e c t K e y a n y T y p e z b w N T n L X > < a : K e y > < K e y > M e a s u r e s \ P r o f i t   M a r g i n < / K e y > < / a : K e y > < a : V a l u e   i : t y p e = " M e a s u r e G r i d N o d e V i e w S t a t e " > < 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  P r o f i t   M a r g i n < / K e y > < / a : K e y > < a : V a l u e   i : t y p e = " M e a s u r e G r i d N o d e V i e w S t a t e " > < L a y e d O u t > t r u e < / L a y e d O u t > < R o w > 3 < / R o w > < / a : V a l u e > < / a : K e y V a l u e O f D i a g r a m O b j e c t K e y a n y T y p e z b w N T n L X > < a : K e y V a l u e O f D i a g r a m O b j e c t K e y a n y T y p e z b w N T n L X > < a : K e y > < K e y > M e a s u r e s \ %   P r o f i t   M a r g i n \ T a g I n f o \ F o r m u l a < / K e y > < / a : K e y > < a : V a l u e   i : t y p e = " M e a s u r e G r i d V i e w S t a t e I D i a g r a m T a g A d d i t i o n a l I n f o " / > < / a : K e y V a l u e O f D i a g r a m O b j e c t K e y a n y T y p e z b w N T n L X > < a : K e y V a l u e O f D i a g r a m O b j e c t K e y a n y T y p e z b w N T n L X > < a : K e y > < K e y > M e a s u r e s \ %   P r o f i t   M a r g i n \ T a g I n f o \ V a l u e < / K e y > < / a : K e y > < a : V a l u e   i : t y p e = " M e a s u r e G r i d V i e w S t a t e I D i a g r a m T a g A d d i t i o n a l I n f o " / > < / a : K e y V a l u e O f D i a g r a m O b j e c t K e y a n y T y p e z b w N T n L X > < a : K e y V a l u e O f D i a g r a m O b j e c t K e y a n y T y p e z b w N T n L X > < a : K e y > < K e y > M e a s u r e s \ #   T r a n s i c t i o n < / K e y > < / a : K e y > < a : V a l u e   i : t y p e = " M e a s u r e G r i d N o d e V i e w S t a t e " > < L a y e d O u t > t r u e < / L a y e d O u t > < R o w > 4 < / R o w > < / a : V a l u e > < / a : K e y V a l u e O f D i a g r a m O b j e c t K e y a n y T y p e z b w N T n L X > < a : K e y V a l u e O f D i a g r a m O b j e c t K e y a n y T y p e z b w N T n L X > < a : K e y > < K e y > M e a s u r e s \ #   T r a n s i c t i o n \ T a g I n f o \ F o r m u l a < / K e y > < / a : K e y > < a : V a l u e   i : t y p e = " M e a s u r e G r i d V i e w S t a t e I D i a g r a m T a g A d d i t i o n a l I n f o " / > < / a : K e y V a l u e O f D i a g r a m O b j e c t K e y a n y T y p e z b w N T n L X > < a : K e y V a l u e O f D i a g r a m O b j e c t K e y a n y T y p e z b w N T n L X > < a : K e y > < K e y > M e a s u r e s \ #   T r a n s i c t i o n \ T a g I n f o \ V a l u e < / K e y > < / a : K e y > < a : V a l u e   i : t y p e = " M e a s u r e G r i d V i e w S t a t e I D i a g r a m T a g A d d i t i o n a l I n f o " / > < / a : K e y V a l u e O f D i a g r a m O b j e c t K e y a n y T y p e z b w N T n L X > < a : K e y V a l u e O f D i a g r a m O b j e c t K e y a n y T y p e z b w N T n L X > < a : K e y > < K e y > M e a s u r e s \ T o t a l   R e f u n d < / K e y > < / a : K e y > < a : V a l u e   i : t y p e = " M e a s u r e G r i d N o d e V i e w S t a t e " > < L a y e d O u t > t r u e < / L a y e d O u t > < R o w > 5 < / R o w > < / a : V a l u e > < / a : K e y V a l u e O f D i a g r a m O b j e c t K e y a n y T y p e z b w N T n L X > < a : K e y V a l u e O f D i a g r a m O b j e c t K e y a n y T y p e z b w N T n L X > < a : K e y > < K e y > M e a s u r e s \ T o t a l   R e f u n d \ T a g I n f o \ F o r m u l a < / K e y > < / a : K e y > < a : V a l u e   i : t y p e = " M e a s u r e G r i d V i e w S t a t e I D i a g r a m T a g A d d i t i o n a l I n f o " / > < / a : K e y V a l u e O f D i a g r a m O b j e c t K e y a n y T y p e z b w N T n L X > < a : K e y V a l u e O f D i a g r a m O b j e c t K e y a n y T y p e z b w N T n L X > < a : K e y > < K e y > M e a s u r e s \ T o t a l   R e f u n d \ T a g I n f o \ V a l u e < / K e y > < / a : K e y > < a : V a l u e   i : t y p e = " M e a s u r e G r i d V i e w S t a t e I D i a g r a m T a g A d d i t i o n a l I n f o " / > < / a : K e y V a l u e O f D i a g r a m O b j e c t K e y a n y T y p e z b w N T n L X > < a : K e y V a l u e O f D i a g r a m O b j e c t K e y a n y T y p e z b w N T n L X > < a : K e y > < K e y > M e a s u r e s \ #   P r o d u c t s < / K e y > < / a : K e y > < a : V a l u e   i : t y p e = " M e a s u r e G r i d N o d e V i e w S t a t e " > < L a y e d O u t > t r u e < / L a y e d O u t > < R o w > 6 < / R o w > < / a : V a l u e > < / a : K e y V a l u e O f D i a g r a m O b j e c t K e y a n y T y p e z b w N T n L X > < a : K e y V a l u e O f D i a g r a m O b j e c t K e y a n y T y p e z b w N T n L X > < a : K e y > < K e y > M e a s u r e s \ #   P r o d u c t s \ T a g I n f o \ F o r m u l a < / K e y > < / a : K e y > < a : V a l u e   i : t y p e = " M e a s u r e G r i d V i e w S t a t e I D i a g r a m T a g A d d i t i o n a l I n f o " / > < / a : K e y V a l u e O f D i a g r a m O b j e c t K e y a n y T y p e z b w N T n L X > < a : K e y V a l u e O f D i a g r a m O b j e c t K e y a n y T y p e z b w N T n L X > < a : K e y > < K e y > M e a s u r e s \ #   P r o d u c t s \ T a g I n f o \ V a l u e < / K e y > < / a : K e y > < a : V a l u e   i : t y p e = " M e a s u r e G r i d V i e w S t a t e I D i a g r a m T a g A d d i t i o n a l I n f o " / > < / a : K e y V a l u e O f D i a g r a m O b j e c t K e y a n y T y p e z b w N T n L X > < a : K e y V a l u e O f D i a g r a m O b j e c t K e y a n y T y p e z b w N T n L X > < a : K e y > < K e y > M e a s u r e s \ Q t y   R e t u r n e d < / K e y > < / a : K e y > < a : V a l u e   i : t y p e = " M e a s u r e G r i d N o d e V i e w S t a t e " > < L a y e d O u t > t r u e < / L a y e d O u t > < R o w > 7 < / R o w > < / a : V a l u e > < / a : K e y V a l u e O f D i a g r a m O b j e c t K e y a n y T y p e z b w N T n L X > < a : K e y V a l u e O f D i a g r a m O b j e c t K e y a n y T y p e z b w N T n L X > < a : K e y > < K e y > M e a s u r e s \ Q t y   R e t u r n e d \ T a g I n f o \ F o r m u l a < / K e y > < / a : K e y > < a : V a l u e   i : t y p e = " M e a s u r e G r i d V i e w S t a t e I D i a g r a m T a g A d d i t i o n a l I n f o " / > < / a : K e y V a l u e O f D i a g r a m O b j e c t K e y a n y T y p e z b w N T n L X > < a : K e y V a l u e O f D i a g r a m O b j e c t K e y a n y T y p e z b w N T n L X > < a : K e y > < K e y > M e a s u r e s \ Q t y   R e t u r n e d \ T a g I n f o \ V a l u e < / K e y > < / a : K e y > < a : V a l u e   i : t y p e = " M e a s u r e G r i d V i e w S t a t e I D i a g r a m T a g A d d i t i o n a l I n f o " / > < / a : K e y V a l u e O f D i a g r a m O b j e c t K e y a n y T y p e z b w N T n L X > < a : K e y V a l u e O f D i a g r a m O b j e c t K e y a n y T y p e z b w N T n L X > < a : K e y > < K e y > M e a s u r e s \ T o t a l   Q t y < / K e y > < / a : K e y > < a : V a l u e   i : t y p e = " M e a s u r e G r i d N o d e V i e w S t a t e " > < L a y e d O u t > t r u e < / L a y e d O u t > < R o w > 8 < / R o w > < / a : V a l u e > < / a : K e y V a l u e O f D i a g r a m O b j e c t K e y a n y T y p e z b w N T n L X > < a : K e y V a l u e O f D i a g r a m O b j e c t K e y a n y T y p e z b w N T n L X > < a : K e y > < K e y > M e a s u r e s \ T o t a l   Q t y \ T a g I n f o \ F o r m u l a < / K e y > < / a : K e y > < a : V a l u e   i : t y p e = " M e a s u r e G r i d V i e w S t a t e I D i a g r a m T a g A d d i t i o n a l I n f o " / > < / a : K e y V a l u e O f D i a g r a m O b j e c t K e y a n y T y p e z b w N T n L X > < a : K e y V a l u e O f D i a g r a m O b j e c t K e y a n y T y p e z b w N T n L X > < a : K e y > < K e y > M e a s u r e s \ T o t a l   Q t y \ T a g I n f o \ V a l u e < / K e y > < / a : K e y > < a : V a l u e   i : t y p e = " M e a s u r e G r i d V i e w S t a t e I D i a g r a m T a g A d d i t i o n a l I n f o " / > < / a : K e y V a l u e O f D i a g r a m O b j e c t K e y a n y T y p e z b w N T n L X > < a : K e y V a l u e O f D i a g r a m O b j e c t K e y a n y T y p e z b w N T n L X > < a : K e y > < K e y > M e a s u r e s \ T o t a l   T a r g e t < / K e y > < / a : K e y > < a : V a l u e   i : t y p e = " M e a s u r e G r i d N o d e V i e w S t a t e " > < L a y e d O u t > t r u e < / L a y e d O u t > < R o w > 9 < / R o w > < / a : V a l u e > < / a : K e y V a l u e O f D i a g r a m O b j e c t K e y a n y T y p e z b w N T n L X > < a : K e y V a l u e O f D i a g r a m O b j e c t K e y a n y T y p e z b w N T n L X > < a : K e y > < K e y > M e a s u r e s \ T o t a l   T a r g e t \ T a g I n f o \ F o r m u l a < / K e y > < / a : K e y > < a : V a l u e   i : t y p e = " M e a s u r e G r i d V i e w S t a t e I D i a g r a m T a g A d d i t i o n a l I n f o " / > < / a : K e y V a l u e O f D i a g r a m O b j e c t K e y a n y T y p e z b w N T n L X > < a : K e y V a l u e O f D i a g r a m O b j e c t K e y a n y T y p e z b w N T n L X > < a : K e y > < K e y > M e a s u r e s \ T o t a l   T a r g e t \ T a g I n f o \ V a l u e < / K e y > < / a : K e y > < a : V a l u e   i : t y p e = " M e a s u r e G r i d V i e w S t a t e I D i a g r a m T a g A d d i t i o n a l I n f o " / > < / a : K e y V a l u e O f D i a g r a m O b j e c t K e y a n y T y p e z b w N T n L X > < a : K e y V a l u e O f D i a g r a m O b j e c t K e y a n y T y p e z b w N T n L X > < a : K e y > < K e y > M e a s u r e s \ #   C u s t o m e r s < / K e y > < / a : K e y > < a : V a l u e   i : t y p e = " M e a s u r e G r i d N o d e V i e w S t a t e " > < L a y e d O u t > t r u e < / L a y e d O u t > < R o w > 1 0 < / R o w > < / a : V a l u e > < / a : K e y V a l u e O f D i a g r a m O b j e c t K e y a n y T y p e z b w N T n L X > < a : K e y V a l u e O f D i a g r a m O b j e c t K e y a n y T y p e z b w N T n L X > < a : K e y > < K e y > M e a s u r e s \ #   C u s t o m e r s \ T a g I n f o \ F o r m u l a < / K e y > < / a : K e y > < a : V a l u e   i : t y p e = " M e a s u r e G r i d V i e w S t a t e I D i a g r a m T a g A d d i t i o n a l I n f o " / > < / a : K e y V a l u e O f D i a g r a m O b j e c t K e y a n y T y p e z b w N T n L X > < a : K e y V a l u e O f D i a g r a m O b j e c t K e y a n y T y p e z b w N T n L X > < a : K e y > < K e y > M e a s u r e s \ #   C u s t o m e r s \ T a g I n f o \ V a l u e < / K e y > < / a : K e y > < a : V a l u e   i : t y p e = " M e a s u r e G r i d V i e w S t a t e I D i a g r a m T a g A d d i t i o n a l I n f o " / > < / a : K e y V a l u e O f D i a g r a m O b j e c t K e y a n y T y p e z b w N T n L X > < a : K e y V a l u e O f D i a g r a m O b j e c t K e y a n y T y p e z b w N T n L X > < a : K e y > < K e y > M e a s u r e s \ #   L o c a t i o n s < / K e y > < / a : K e y > < a : V a l u e   i : t y p e = " M e a s u r e G r i d N o d e V i e w S t a t e " > < L a y e d O u t > t r u e < / L a y e d O u t > < R o w > 1 1 < / R o w > < / a : V a l u e > < / a : K e y V a l u e O f D i a g r a m O b j e c t K e y a n y T y p e z b w N T n L X > < a : K e y V a l u e O f D i a g r a m O b j e c t K e y a n y T y p e z b w N T n L X > < a : K e y > < K e y > M e a s u r e s \ #   L o c a t i o n s \ T a g I n f o \ F o r m u l a < / K e y > < / a : K e y > < a : V a l u e   i : t y p e = " M e a s u r e G r i d V i e w S t a t e I D i a g r a m T a g A d d i t i o n a l I n f o " / > < / a : K e y V a l u e O f D i a g r a m O b j e c t K e y a n y T y p e z b w N T n L X > < a : K e y V a l u e O f D i a g r a m O b j e c t K e y a n y T y p e z b w N T n L X > < a : K e y > < K e y > M e a s u r e s \ #   L o c a t i o n s \ T a g I n f o \ S e m a n t i c   E r r o r < / K e y > < / a : K e y > < a : V a l u e   i : t y p e = " M e a s u r e G r i d V i e w S t a t e I D i a g r a m T a g A d d i t i o n a l I n f o " / > < / a : K e y V a l u e O f D i a g r a m O b j e c t K e y a n y T y p e z b w N T n L X > < a : K e y V a l u e O f D i a g r a m O b j e c t K e y a n y T y p e z b w N T n L X > < a : K e y > < K e y > C o l u m n s \ M e a r s u r e s < / 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 T a g s \ T a b l e s \ & l t ; T a b l e s \ f a c t _ t a b l e & g t ; < / K e y > < / D i a g r a m O b j e c t K e y > < D i a g r a m O b j e c t K e y > < K e y > D y n a m i c   T a g s \ T a b l e s \ & l t ; T a b l e s \ m o n t h l y _ s t o r e _ t a r g e t s & g t ; < / K e y > < / D i a g r a m O b j e c t K e y > < D i a g r a m O b j e c t K e y > < K e y > D y n a m i c   T a g s \ T a b l e s \ & l t ; T a b l e s \ p r o d u c t s _ t a b l e & g t ; < / K e y > < / D i a g r a m O b j e c t K e y > < D i a g r a m O b j e c t K e y > < K e y > D y n a m i c   T a g s \ T a b l e s \ & l t ; T a b l e s \ D i m _ S a l e s P e r s o n & g t ; < / K e y > < / D i a g r a m O b j e c t K e y > < D i a g r a m O b j e c t K e y > < K e y > D y n a m i c   T a g s \ T a b l e s \ & l t ; T a b l e s \ D a t e & g t ; < / K e y > < / D i a g r a m O b j e c t K e y > < D i a g r a m O b j e c t K e y > < K e y > D y n a m i c   T a g s \ T a b l e s \ & l t ; T a b l e s \ C a l c u l a t i o n s & g t ; < / K e y > < / D i a g r a m O b j e c t K e y > < D i a g r a m O b j e c t K e y > < K e y > D y n a m i c   T a g s \ T a b l e s \ & l t ; T a b l e s \ C u s t o m e r _ T a b l e & g t ; < / K e y > < / D i a g r a m O b j e c t K e y > < D i a g r a m O b j e c t K e y > < K e y > T a b l e s \ f a c t _ t a b l e < / K e y > < / D i a g r a m O b j e c t K e y > < D i a g r a m O b j e c t K e y > < K e y > T a b l e s \ f a c t _ t a b l e \ C o l u m n s \ P r o d u c t   I D < / K e y > < / D i a g r a m O b j e c t K e y > < D i a g r a m O b j e c t K e y > < K e y > T a b l e s \ f a c t _ t a b l e \ C o l u m n s \ C u s t o m e r   I D < / K e y > < / D i a g r a m O b j e c t K e y > < D i a g r a m O b j e c t K e y > < K e y > T a b l e s \ f a c t _ t a b l e \ C o l u m n s \ S a l e s   P e r s o n   I D < / K e y > < / D i a g r a m O b j e c t K e y > < D i a g r a m O b j e c t K e y > < K e y > T a b l e s \ f a c t _ t a b l e \ C o l u m n s \ Q u a n t i t y   S o l d < / K e y > < / D i a g r a m O b j e c t K e y > < D i a g r a m O b j e c t K e y > < K e y > T a b l e s \ f a c t _ t a b l e \ C o l u m n s \ P a y m e n t   M e t h o d < / K e y > < / D i a g r a m O b j e c t K e y > < D i a g r a m O b j e c t K e y > < K e y > T a b l e s \ f a c t _ t a b l e \ C o l u m n s \ Q u a n t i t y   R e t u r n e d < / K e y > < / D i a g r a m O b j e c t K e y > < D i a g r a m O b j e c t K e y > < K e y > T a b l e s \ f a c t _ t a b l e \ C o l u m n s \ O r d e r   D a t e < / K e y > < / D i a g r a m O b j e c t K e y > < D i a g r a m O b j e c t K e y > < K e y > T a b l e s \ m o n t h l y _ s t o r e _ t a r g e t s < / K e y > < / D i a g r a m O b j e c t K e y > < D i a g r a m O b j e c t K e y > < K e y > T a b l e s \ m o n t h l y _ s t o r e _ t a r g e t s \ C o l u m n s \ S t o r e   I D < / K e y > < / D i a g r a m O b j e c t K e y > < D i a g r a m O b j e c t K e y > < K e y > T a b l e s \ m o n t h l y _ s t o r e _ t a r g e t s \ C o l u m n s \ D a t e < / K e y > < / D i a g r a m O b j e c t K e y > < D i a g r a m O b j e c t K e y > < K e y > T a b l e s \ m o n t h l y _ s t o r e _ t a r g e t s \ C o l u m n s \ M o n t h l y   T a r g e t < / K e y > < / D i a g r a m O b j e c t K e y > < D i a g r a m O b j e c t K e y > < K e y > T a b l e s \ p r o d u c t s _ t a b l e < / K e y > < / D i a g r a m O b j e c t K e y > < D i a g r a m O b j e c t K e y > < K e y > T a b l e s \ p r o d u c t s _ t a b l e \ C o l u m n s \ P r o d u c t   I D < / K e y > < / D i a g r a m O b j e c t K e y > < D i a g r a m O b j e c t K e y > < K e y > T a b l e s \ p r o d u c t s _ t a b l e \ C o l u m n s \ P r o d u c t   N a m e < / K e y > < / D i a g r a m O b j e c t K e y > < D i a g r a m O b j e c t K e y > < K e y > T a b l e s \ p r o d u c t s _ t a b l e \ C o l u m n s \ C a t e g o r y < / K e y > < / D i a g r a m O b j e c t K e y > < D i a g r a m O b j e c t K e y > < K e y > T a b l e s \ p r o d u c t s _ t a b l e \ C o l u m n s \ S a l e s   P r i c e < / K e y > < / D i a g r a m O b j e c t K e y > < D i a g r a m O b j e c t K e y > < K e y > T a b l e s \ p r o d u c t s _ t a b l e \ C o l u m n s \ C o s t   P r i c e < / K e y > < / D i a g r a m O b j e c t K e y > < D i a g r a m O b j e c t K e y > < K e y > T a b l e s \ D i m _ S a l e s P e r s o n < / K e y > < / D i a g r a m O b j e c t K e y > < D i a g r a m O b j e c t K e y > < K e y > T a b l e s \ D i m _ S a l e s P e r s o n \ C o l u m n s \ S a l e s   P e r s o n   I D < / K e y > < / D i a g r a m O b j e c t K e y > < D i a g r a m O b j e c t K e y > < K e y > T a b l e s \ D i m _ S a l e s P e r s o n \ C o l u m n s \ F u l l   N a m e < / K e y > < / D i a g r a m O b j e c t K e y > < D i a g r a m O b j e c t K e y > < K e y > T a b l e s \ D i m _ S a l e s P e r s o n \ C o l u m n s \ S t o r e   N a m e < / K e y > < / D i a g r a m O b j e c t K e y > < D i a g r a m O b j e c t K e y > < K e y > T a b l e s \ D i m _ S a l e s P e r s o n \ C o l u m n s \ C u s t o m < / K e y > < / D i a g r a m O b j e c t K e y > < D i a g r a m O b j e c t K e y > < K e y > T a b l e s \ D a t e < / K e y > < / D i a g r a m O b j e c t K e y > < D i a g r a m O b j e c t K e y > < K e y > T a b l e s \ D a t e \ C o l u m n s \ O r d e r   D a t e < / K e y > < / D i a g r a m O b j e c t K e y > < D i a g r a m O b j e c t K e y > < K e y > T a b l e s \ D a t e \ C o l u m n s \ Y e a r < / K e y > < / D i a g r a m O b j e c t K e y > < D i a g r a m O b j e c t K e y > < K e y > T a b l e s \ D a t e \ C o l u m n s \ M o n t h < / K e y > < / D i a g r a m O b j e c t K e y > < D i a g r a m O b j e c t K e y > < K e y > T a b l e s \ D a t e \ C o l u m n s \ M o n t h N u m < / K e y > < / D i a g r a m O b j e c t K e y > < D i a g r a m O b j e c t K e y > < K e y > T a b l e s \ D a t e \ C o l u m n s \ W e e k d a y < / K e y > < / D i a g r a m O b j e c t K e y > < D i a g r a m O b j e c t K e y > < K e y > T a b l e s \ D a t e \ C o l u m n s \ W e e k N u m < / K e y > < / D i a g r a m O b j e c t K e y > < D i a g r a m O b j e c t K e y > < K e y > T a b l e s \ D a t e \ C o l u m n s \ W e e k T y p e < / K e y > < / D i a g r a m O b j e c t K e y > < D i a g r a m O b j e c t K e y > < K e y > T a b l e s \ D a t e \ C o l u m n s \ Q u a r t e r < / K e y > < / D i a g r a m O b j e c t K e y > < D i a g r a m O b j e c t K e y > < K e y > T a b l e s \ D a t e \ M e a s u r e s \ S u m   o f   Y e a r < / K e y > < / D i a g r a m O b j e c t K e y > < D i a g r a m O b j e c t K e y > < K e y > T a b l e s \ D a t e \ S u m   o f   Y e a r \ A d d i t i o n a l   I n f o \ I m p l i c i t   M e a s u r e < / K e y > < / D i a g r a m O b j e c t K e y > < D i a g r a m O b j e c t K e y > < K e y > T a b l e s \ C a l c u l a t i o n s < / K e y > < / D i a g r a m O b j e c t K e y > < D i a g r a m O b j e c t K e y > < K e y > T a b l e s \ C a l c u l a t i o n s \ C o l u m n s \ M e a r s u r e s < / K e y > < / D i a g r a m O b j e c t K e y > < D i a g r a m O b j e c t K e y > < K e y > T a b l e s \ C a l c u l a t i o n s \ M e a s u r e s \ T o t a l   R e v e n u e < / K e y > < / D i a g r a m O b j e c t K e y > < D i a g r a m O b j e c t K e y > < K e y > T a b l e s \ C a l c u l a t i o n s \ M e a s u r e s \ C O G S < / K e y > < / D i a g r a m O b j e c t K e y > < D i a g r a m O b j e c t K e y > < K e y > T a b l e s \ C a l c u l a t i o n s \ M e a s u r e s \ P r o f i t   M a r g i n < / K e y > < / D i a g r a m O b j e c t K e y > < D i a g r a m O b j e c t K e y > < K e y > T a b l e s \ C a l c u l a t i o n s \ M e a s u r e s \ %   P r o f i t   M a r g i n < / K e y > < / D i a g r a m O b j e c t K e y > < D i a g r a m O b j e c t K e y > < K e y > T a b l e s \ C a l c u l a t i o n s \ M e a s u r e s \ #   T r a n s i c t i o n < / K e y > < / D i a g r a m O b j e c t K e y > < D i a g r a m O b j e c t K e y > < K e y > T a b l e s \ C a l c u l a t i o n s \ M e a s u r e s \ T o t a l   R e f u n d < / K e y > < / D i a g r a m O b j e c t K e y > < D i a g r a m O b j e c t K e y > < K e y > T a b l e s \ C a l c u l a t i o n s \ M e a s u r e s \ #   P r o d u c t s < / K e y > < / D i a g r a m O b j e c t K e y > < D i a g r a m O b j e c t K e y > < K e y > T a b l e s \ C a l c u l a t i o n s \ M e a s u r e s \ Q t y   R e t u r n e d < / K e y > < / D i a g r a m O b j e c t K e y > < D i a g r a m O b j e c t K e y > < K e y > T a b l e s \ C a l c u l a t i o n s \ M e a s u r e s \ T o t a l   Q t y < / K e y > < / D i a g r a m O b j e c t K e y > < D i a g r a m O b j e c t K e y > < K e y > T a b l e s \ C a l c u l a t i o n s \ M e a s u r e s \ T o t a l   T a r g e t < / K e y > < / D i a g r a m O b j e c t K e y > < D i a g r a m O b j e c t K e y > < K e y > T a b l e s \ C a l c u l a t i o n s \ M e a s u r e s \ #   C u s t o m e r s < / K e y > < / D i a g r a m O b j e c t K e y > < D i a g r a m O b j e c t K e y > < K e y > T a b l e s \ C a l c u l a t i o n s \ M e a s u r e s \ #   L o c a t i o n s < / K e y > < / D i a g r a m O b j e c t K e y > < D i a g r a m O b j e c t K e y > < K e y > T a b l e s \ C a l c u l a t i o n s \ T a b l e s \ C a l c u l a t i o n s \ M e a s u r e s \ #   L o c a t i o n s \ A d d i t i o n a l   I n f o \ E r r o r < / K e y > < / D i a g r a m O b j e c t K e y > < D i a g r a m O b j e c t K e y > < K e y > T a b l e s \ C u s t o m e r _ T a b l e < / K e y > < / D i a g r a m O b j e c t K e y > < D i a g r a m O b j e c t K e y > < K e y > T a b l e s \ C u s t o m e r _ T a b l e \ C o l u m n s \ C u s t o m e r   I D < / K e y > < / D i a g r a m O b j e c t K e y > < D i a g r a m O b j e c t K e y > < K e y > T a b l e s \ C u s t o m e r _ T a b l e \ C o l u m n s \ F u l l   N a m e < / K e y > < / D i a g r a m O b j e c t K e y > < D i a g r a m O b j e c t K e y > < K e y > T a b l e s \ C u s t o m e r _ T a b l e \ C o l u m n s \ G e n d e r < / K e y > < / D i a g r a m O b j e c t K e y > < D i a g r a m O b j e c t K e y > < K e y > T a b l e s \ C u s t o m e r _ T a b l e \ C o l u m n s \ L o c a t i o n < / K e y > < / D i a g r a m O b j e c t K e y > < D i a g r a m O b j e c t K e y > < K e y > T a b l e s \ C u s t o m e r _ T a b l e \ C o l u m n s \ C u s t o m e r   A g e < / K e y > < / D i a g r a m O b j e c t K e y > < D i a g r a m O b j e c t K e y > < K e y > T a b l e s \ C u s t o m e r _ T a b l e \ C o l u m n s \ C u s t o m e r   A g e   G r o u p < / K e y > < / D i a g r a m O b j e c t K e y > < D i a g r a m O b j e c t K e y > < K e y > R e l a t i o n s h i p s \ & l t ; T a b l e s \ f a c t _ t a b l e \ C o l u m n s \ S a l e s   P e r s o n   I D & g t ; - & l t ; T a b l e s \ D i m _ S a l e s P e r s o n \ C o l u m n s \ S a l e s   P e r s o n   I D & g t ; < / K e y > < / D i a g r a m O b j e c t K e y > < D i a g r a m O b j e c t K e y > < K e y > R e l a t i o n s h i p s \ & l t ; T a b l e s \ f a c t _ t a b l e \ C o l u m n s \ S a l e s   P e r s o n   I D & g t ; - & l t ; T a b l e s \ D i m _ S a l e s P e r s o n \ C o l u m n s \ S a l e s   P e r s o n   I D & g t ; \ F K < / K e y > < / D i a g r a m O b j e c t K e y > < D i a g r a m O b j e c t K e y > < K e y > R e l a t i o n s h i p s \ & l t ; T a b l e s \ f a c t _ t a b l e \ C o l u m n s \ S a l e s   P e r s o n   I D & g t ; - & l t ; T a b l e s \ D i m _ S a l e s P e r s o n \ C o l u m n s \ S a l e s   P e r s o n   I D & g t ; \ P K < / K e y > < / D i a g r a m O b j e c t K e y > < D i a g r a m O b j e c t K e y > < K e y > R e l a t i o n s h i p s \ & l t ; T a b l e s \ f a c t _ t a b l e \ C o l u m n s \ S a l e s   P e r s o n   I D & g t ; - & l t ; T a b l e s \ D i m _ S a l e s P e r s o n \ C o l u m n s \ S a l e s   P e r s o n   I D & g t ; \ C r o s s F i l t e r < / K e y > < / D i a g r a m O b j e c t K e y > < D i a g r a m O b j e c t K e y > < K e y > R e l a t i o n s h i p s \ & l t ; T a b l e s \ f a c t _ t a b l e \ C o l u m n s \ P r o d u c t   I D & g t ; - & l t ; T a b l e s \ p r o d u c t s _ t a b l e \ C o l u m n s \ P r o d u c t   I D & g t ; < / K e y > < / D i a g r a m O b j e c t K e y > < D i a g r a m O b j e c t K e y > < K e y > R e l a t i o n s h i p s \ & l t ; T a b l e s \ f a c t _ t a b l e \ C o l u m n s \ P r o d u c t   I D & g t ; - & l t ; T a b l e s \ p r o d u c t s _ t a b l e \ C o l u m n s \ P r o d u c t   I D & g t ; \ F K < / K e y > < / D i a g r a m O b j e c t K e y > < D i a g r a m O b j e c t K e y > < K e y > R e l a t i o n s h i p s \ & l t ; T a b l e s \ f a c t _ t a b l e \ C o l u m n s \ P r o d u c t   I D & g t ; - & l t ; T a b l e s \ p r o d u c t s _ t a b l e \ C o l u m n s \ P r o d u c t   I D & g t ; \ P K < / K e y > < / D i a g r a m O b j e c t K e y > < D i a g r a m O b j e c t K e y > < K e y > R e l a t i o n s h i p s \ & l t ; T a b l e s \ f a c t _ t a b l e \ C o l u m n s \ P r o d u c t   I D & g t ; - & l t ; T a b l e s \ p r o d u c t s _ t a b l e \ C o l u m n s \ P r o d u c t   I D & g t ; \ C r o s s F i l t e r < / K e y > < / D i a g r a m O b j e c t K e y > < D i a g r a m O b j e c t K e y > < K e y > R e l a t i o n s h i p s \ & l t ; T a b l e s \ f a c t _ t a b l e \ C o l u m n s \ O r d e r   D a t e & g t ; - & l t ; T a b l e s \ D a t e \ C o l u m n s \ O r d e r   D a t e & g t ; < / K e y > < / D i a g r a m O b j e c t K e y > < D i a g r a m O b j e c t K e y > < K e y > R e l a t i o n s h i p s \ & l t ; T a b l e s \ f a c t _ t a b l e \ C o l u m n s \ O r d e r   D a t e & g t ; - & l t ; T a b l e s \ D a t e \ C o l u m n s \ O r d e r   D a t e & g t ; \ F K < / K e y > < / D i a g r a m O b j e c t K e y > < D i a g r a m O b j e c t K e y > < K e y > R e l a t i o n s h i p s \ & l t ; T a b l e s \ f a c t _ t a b l e \ C o l u m n s \ O r d e r   D a t e & g t ; - & l t ; T a b l e s \ D a t e \ C o l u m n s \ O r d e r   D a t e & g t ; \ P K < / K e y > < / D i a g r a m O b j e c t K e y > < D i a g r a m O b j e c t K e y > < K e y > R e l a t i o n s h i p s \ & l t ; T a b l e s \ f a c t _ t a b l e \ C o l u m n s \ O r d e r   D a t e & g t ; - & l t ; T a b l e s \ D a t e \ C o l u m n s \ O r d e r   D a t e & g t ; \ C r o s s F i l t e r < / K e y > < / D i a g r a m O b j e c t K e y > < D i a g r a m O b j e c t K e y > < K e y > R e l a t i o n s h i p s \ & l t ; T a b l e s \ f a c t _ t a b l e \ C o l u m n s \ C u s t o m e r   I D & g t ; - & l t ; T a b l e s \ C u s t o m e r _ T a b l e \ C o l u m n s \ C u s t o m e r   I D & g t ; < / K e y > < / D i a g r a m O b j e c t K e y > < D i a g r a m O b j e c t K e y > < K e y > R e l a t i o n s h i p s \ & l t ; T a b l e s \ f a c t _ t a b l e \ C o l u m n s \ C u s t o m e r   I D & g t ; - & l t ; T a b l e s \ C u s t o m e r _ T a b l e \ C o l u m n s \ C u s t o m e r   I D & g t ; \ F K < / K e y > < / D i a g r a m O b j e c t K e y > < D i a g r a m O b j e c t K e y > < K e y > R e l a t i o n s h i p s \ & l t ; T a b l e s \ f a c t _ t a b l e \ C o l u m n s \ C u s t o m e r   I D & g t ; - & l t ; T a b l e s \ C u s t o m e r _ T a b l e \ C o l u m n s \ C u s t o m e r   I D & g t ; \ P K < / K e y > < / D i a g r a m O b j e c t K e y > < D i a g r a m O b j e c t K e y > < K e y > R e l a t i o n s h i p s \ & l t ; T a b l e s \ f a c t _ t a b l e \ C o l u m n s \ C u s t o m e r   I D & g t ; - & l t ; T a b l e s \ C u s t o m e r _ T a b l e \ C o l u m n s \ C u s t o m e r   I D & g t ; \ C r o s s F i l t e r < / K e y > < / D i a g r a m O b j e c t K e y > < D i a g r a m O b j e c t K e y > < K e y > R e l a t i o n s h i p s \ & l t ; T a b l e s \ m o n t h l y _ s t o r e _ t a r g e t s \ C o l u m n s \ D a t e & g t ; - & l t ; T a b l e s \ D a t e \ C o l u m n s \ O r d e r   D a t e & g t ; < / K e y > < / D i a g r a m O b j e c t K e y > < D i a g r a m O b j e c t K e y > < K e y > R e l a t i o n s h i p s \ & l t ; T a b l e s \ m o n t h l y _ s t o r e _ t a r g e t s \ C o l u m n s \ D a t e & g t ; - & l t ; T a b l e s \ D a t e \ C o l u m n s \ O r d e r   D a t e & g t ; \ F K < / K e y > < / D i a g r a m O b j e c t K e y > < D i a g r a m O b j e c t K e y > < K e y > R e l a t i o n s h i p s \ & l t ; T a b l e s \ m o n t h l y _ s t o r e _ t a r g e t s \ C o l u m n s \ D a t e & g t ; - & l t ; T a b l e s \ D a t e \ C o l u m n s \ O r d e r   D a t e & g t ; \ P K < / K e y > < / D i a g r a m O b j e c t K e y > < D i a g r a m O b j e c t K e y > < K e y > R e l a t i o n s h i p s \ & l t ; T a b l e s \ m o n t h l y _ s t o r e _ t a r g e t s \ C o l u m n s \ D a t e & g t ; - & l t ; T a b l e s \ D a t e \ C o l u m n s \ O r d e r   D a t e & g t ; \ C r o s s F i l t e r < / K e y > < / D i a g r a m O b j e c t K e y > < D i a g r a m O b j e c t K e y > < K e y > R e l a t i o n s h i p s \ & l t ; T a b l e s \ m o n t h l y _ s t o r e _ t a r g e t s \ C o l u m n s \ S t o r e   I D & g t ; - & l t ; T a b l e s \ D i m _ S a l e s P e r s o n \ C o l u m n s \ S a l e s   P e r s o n   I D & g t ; < / K e y > < / D i a g r a m O b j e c t K e y > < D i a g r a m O b j e c t K e y > < K e y > R e l a t i o n s h i p s \ & l t ; T a b l e s \ m o n t h l y _ s t o r e _ t a r g e t s \ C o l u m n s \ S t o r e   I D & g t ; - & l t ; T a b l e s \ D i m _ S a l e s P e r s o n \ C o l u m n s \ S a l e s   P e r s o n   I D & g t ; \ F K < / K e y > < / D i a g r a m O b j e c t K e y > < D i a g r a m O b j e c t K e y > < K e y > R e l a t i o n s h i p s \ & l t ; T a b l e s \ m o n t h l y _ s t o r e _ t a r g e t s \ C o l u m n s \ S t o r e   I D & g t ; - & l t ; T a b l e s \ D i m _ S a l e s P e r s o n \ C o l u m n s \ S a l e s   P e r s o n   I D & g t ; \ P K < / K e y > < / D i a g r a m O b j e c t K e y > < D i a g r a m O b j e c t K e y > < K e y > R e l a t i o n s h i p s \ & l t ; T a b l e s \ m o n t h l y _ s t o r e _ t a r g e t s \ C o l u m n s \ S t o r e   I D & g t ; - & l t ; T a b l e s \ D i m _ S a l e s P e r s o n \ C o l u m n s \ S a l e s   P e r s o n   I D & g t ; \ C r o s s F i l t e r < / K e y > < / D i a g r a m O b j e c t K e y > < / A l l K e y s > < S e l e c t e d K e y s > < D i a g r a m O b j e c t K e y > < K e y > T a b l e s \ p r o d u c t s _ t a b l e 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 T a g s \ T a b l e s \ & l t ; T a b l e s \ f a c t _ t a b l e & g t ; < / K e y > < / a : K e y > < a : V a l u e   i : t y p e = " D i a g r a m D i s p l a y T a g V i e w S t a t e " > < I s N o t F i l t e r e d O u t > t r u e < / I s N o t F i l t e r e d O u t > < / a : V a l u e > < / a : K e y V a l u e O f D i a g r a m O b j e c t K e y a n y T y p e z b w N T n L X > < a : K e y V a l u e O f D i a g r a m O b j e c t K e y a n y T y p e z b w N T n L X > < a : K e y > < K e y > D y n a m i c   T a g s \ T a b l e s \ & l t ; T a b l e s \ m o n t h l y _ s t o r e _ t a r g e t s & g t ; < / K e y > < / a : K e y > < a : V a l u e   i : t y p e = " D i a g r a m D i s p l a y T a g V i e w S t a t e " > < I s N o t F i l t e r e d O u t > t r u e < / I s N o t F i l t e r e d O u t > < / a : V a l u e > < / a : K e y V a l u e O f D i a g r a m O b j e c t K e y a n y T y p e z b w N T n L X > < a : K e y V a l u e O f D i a g r a m O b j e c t K e y a n y T y p e z b w N T n L X > < a : K e y > < K e y > D y n a m i c   T a g s \ T a b l e s \ & l t ; T a b l e s \ p r o d u c t s _ t a b l e & g t ; < / K e y > < / a : K e y > < a : V a l u e   i : t y p e = " D i a g r a m D i s p l a y T a g V i e w S t a t e " > < I s N o t F i l t e r e d O u t > t r u e < / I s N o t F i l t e r e d O u t > < / a : V a l u e > < / a : K e y V a l u e O f D i a g r a m O b j e c t K e y a n y T y p e z b w N T n L X > < a : K e y V a l u e O f D i a g r a m O b j e c t K e y a n y T y p e z b w N T n L X > < a : K e y > < K e y > D y n a m i c   T a g s \ T a b l e s \ & l t ; T a b l e s \ D i m _ S a l e s P e r s o n & g t ; 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 T a g s \ T a b l e s \ & l t ; T a b l e s \ C a l c u l a t i o n s & g t ; < / K e y > < / a : K e y > < a : V a l u e   i : t y p e = " D i a g r a m D i s p l a y T a g V i e w S t a t e " > < I s N o t F i l t e r e d O u t > t r u e < / I s N o t F i l t e r e d O u t > < / a : V a l u e > < / a : K e y V a l u e O f D i a g r a m O b j e c t K e y a n y T y p e z b w N T n L X > < a : K e y V a l u e O f D i a g r a m O b j e c t K e y a n y T y p e z b w N T n L X > < a : K e y > < K e y > D y n a m i c   T a g s \ T a b l e s \ & l t ; T a b l e s \ C u s t o m e r _ T a b l e & g t ; < / K e y > < / a : K e y > < a : V a l u e   i : t y p e = " D i a g r a m D i s p l a y T a g V i e w S t a t e " > < I s N o t F i l t e r e d O u t > t r u e < / I s N o t F i l t e r e d O u t > < / a : V a l u e > < / a : K e y V a l u e O f D i a g r a m O b j e c t K e y a n y T y p e z b w N T n L X > < a : K e y V a l u e O f D i a g r a m O b j e c t K e y a n y T y p e z b w N T n L X > < a : K e y > < K e y > T a b l e s \ f a c t _ t a b l e < / K e y > < / a : K e y > < a : V a l u e   i : t y p e = " D i a g r a m D i s p l a y N o d e V i e w S t a t e " > < H e i g h t > 2 2 6 . 0 0 0 0 0 0 0 0 0 0 0 0 1 1 < / H e i g h t > < I s E x p a n d e d > t r u e < / I s E x p a n d e d > < L a y e d O u t > t r u e < / L a y e d O u t > < L e f t > 1 . 1 3 6 8 6 8 3 7 7 2 1 6 1 6 0 3 E - 1 3 < / L e f t > < T a b I n d e x > 3 < / T a b I n d e x > < T o p > 3 6 1 . 1 9 9 9 9 9 9 9 9 9 9 9 8 7 < / T o p > < W i d t h > 2 5 9 . 2 0 0 0 0 0 0 0 0 0 0 0 0 5 < / W i d t h > < / a : V a l u e > < / a : K e y V a l u e O f D i a g r a m O b j e c t K e y a n y T y p e z b w N T n L X > < a : K e y V a l u e O f D i a g r a m O b j e c t K e y a n y T y p e z b w N T n L X > < a : K e y > < K e y > T a b l e s \ f a c t _ t a b l e \ C o l u m n s \ P r o d u c t   I D < / K e y > < / a : K e y > < a : V a l u e   i : t y p e = " D i a g r a m D i s p l a y N o d e V i e w S t a t e " > < H e i g h t > 1 5 0 < / H e i g h t > < I s E x p a n d e d > t r u e < / I s E x p a n d e d > < W i d t h > 2 0 0 < / W i d t h > < / a : V a l u e > < / a : K e y V a l u e O f D i a g r a m O b j e c t K e y a n y T y p e z b w N T n L X > < a : K e y V a l u e O f D i a g r a m O b j e c t K e y a n y T y p e z b w N T n L X > < a : K e y > < K e y > T a b l e s \ f a c t _ t a b l e \ C o l u m n s \ C u s t o m e r   I D < / K e y > < / a : K e y > < a : V a l u e   i : t y p e = " D i a g r a m D i s p l a y N o d e V i e w S t a t e " > < H e i g h t > 1 5 0 < / H e i g h t > < I s E x p a n d e d > t r u e < / I s E x p a n d e d > < W i d t h > 2 0 0 < / W i d t h > < / a : V a l u e > < / a : K e y V a l u e O f D i a g r a m O b j e c t K e y a n y T y p e z b w N T n L X > < a : K e y V a l u e O f D i a g r a m O b j e c t K e y a n y T y p e z b w N T n L X > < a : K e y > < K e y > T a b l e s \ f a c t _ t a b l e \ C o l u m n s \ S a l e s   P e r s o n   I D < / K e y > < / a : K e y > < a : V a l u e   i : t y p e = " D i a g r a m D i s p l a y N o d e V i e w S t a t e " > < H e i g h t > 1 5 0 < / H e i g h t > < I s E x p a n d e d > t r u e < / I s E x p a n d e d > < W i d t h > 2 0 0 < / W i d t h > < / a : V a l u e > < / a : K e y V a l u e O f D i a g r a m O b j e c t K e y a n y T y p e z b w N T n L X > < a : K e y V a l u e O f D i a g r a m O b j e c t K e y a n y T y p e z b w N T n L X > < a : K e y > < K e y > T a b l e s \ f a c t _ t a b l e \ C o l u m n s \ Q u a n t i t y   S o l d < / K e y > < / a : K e y > < a : V a l u e   i : t y p e = " D i a g r a m D i s p l a y N o d e V i e w S t a t e " > < H e i g h t > 1 5 0 < / H e i g h t > < I s E x p a n d e d > t r u e < / I s E x p a n d e d > < W i d t h > 2 0 0 < / W i d t h > < / a : V a l u e > < / a : K e y V a l u e O f D i a g r a m O b j e c t K e y a n y T y p e z b w N T n L X > < a : K e y V a l u e O f D i a g r a m O b j e c t K e y a n y T y p e z b w N T n L X > < a : K e y > < K e y > T a b l e s \ f a c t _ t a b l e \ C o l u m n s \ P a y m e n t   M e t h o d < / K e y > < / a : K e y > < a : V a l u e   i : t y p e = " D i a g r a m D i s p l a y N o d e V i e w S t a t e " > < H e i g h t > 1 5 0 < / H e i g h t > < I s E x p a n d e d > t r u e < / I s E x p a n d e d > < W i d t h > 2 0 0 < / W i d t h > < / a : V a l u e > < / a : K e y V a l u e O f D i a g r a m O b j e c t K e y a n y T y p e z b w N T n L X > < a : K e y V a l u e O f D i a g r a m O b j e c t K e y a n y T y p e z b w N T n L X > < a : K e y > < K e y > T a b l e s \ f a c t _ t a b l e \ C o l u m n s \ Q u a n t i t y   R e t u r n e d < / K e y > < / a : K e y > < a : V a l u e   i : t y p e = " D i a g r a m D i s p l a y N o d e V i e w S t a t e " > < H e i g h t > 1 5 0 < / H e i g h t > < I s E x p a n d e d > t r u e < / I s E x p a n d e d > < W i d t h > 2 0 0 < / W i d t h > < / a : V a l u e > < / a : K e y V a l u e O f D i a g r a m O b j e c t K e y a n y T y p e z b w N T n L X > < a : K e y V a l u e O f D i a g r a m O b j e c t K e y a n y T y p e z b w N T n L X > < a : K e y > < K e y > T a b l e s \ f a c t _ t a b l e \ C o l u m n s \ O r d e r   D a t e < / K e y > < / a : K e y > < a : V a l u e   i : t y p e = " D i a g r a m D i s p l a y N o d e V i e w S t a t e " > < H e i g h t > 1 5 0 < / H e i g h t > < I s E x p a n d e d > t r u e < / I s E x p a n d e d > < W i d t h > 2 0 0 < / W i d t h > < / a : V a l u e > < / a : K e y V a l u e O f D i a g r a m O b j e c t K e y a n y T y p e z b w N T n L X > < a : K e y V a l u e O f D i a g r a m O b j e c t K e y a n y T y p e z b w N T n L X > < a : K e y > < K e y > T a b l e s \ m o n t h l y _ s t o r e _ t a r g e t s < / K e y > < / a : K e y > < a : V a l u e   i : t y p e = " D i a g r a m D i s p l a y N o d e V i e w S t a t e " > < H e i g h t > 1 3 4 . 7 9 9 9 9 9 9 9 9 9 9 9 9 5 < / H e i g h t > < I s E x p a n d e d > t r u e < / I s E x p a n d e d > < L a y e d O u t > t r u e < / L a y e d O u t > < L e f t > 5 5 2 . 3 0 3 8 1 0 5 6 7 6 6 5 7 8 < / L e f t > < T a b I n d e x > 4 < / T a b I n d e x > < T o p > 3 4 3 . 5 9 9 9 9 9 9 9 9 9 9 9 9 7 < / T o p > < W i d t h > 2 2 8 < / W i d t h > < / a : V a l u e > < / a : K e y V a l u e O f D i a g r a m O b j e c t K e y a n y T y p e z b w N T n L X > < a : K e y V a l u e O f D i a g r a m O b j e c t K e y a n y T y p e z b w N T n L X > < a : K e y > < K e y > T a b l e s \ m o n t h l y _ s t o r e _ t a r g e t s \ C o l u m n s \ S t o r e   I D < / K e y > < / a : K e y > < a : V a l u e   i : t y p e = " D i a g r a m D i s p l a y N o d e V i e w S t a t e " > < H e i g h t > 1 5 0 < / H e i g h t > < I s E x p a n d e d > t r u e < / I s E x p a n d e d > < W i d t h > 2 0 0 < / W i d t h > < / a : V a l u e > < / a : K e y V a l u e O f D i a g r a m O b j e c t K e y a n y T y p e z b w N T n L X > < a : K e y V a l u e O f D i a g r a m O b j e c t K e y a n y T y p e z b w N T n L X > < a : K e y > < K e y > T a b l e s \ m o n t h l y _ s t o r e _ t a r g e t s \ C o l u m n s \ D a t e < / K e y > < / a : K e y > < a : V a l u e   i : t y p e = " D i a g r a m D i s p l a y N o d e V i e w S t a t e " > < H e i g h t > 1 5 0 < / H e i g h t > < I s E x p a n d e d > t r u e < / I s E x p a n d e d > < W i d t h > 2 0 0 < / W i d t h > < / a : V a l u e > < / a : K e y V a l u e O f D i a g r a m O b j e c t K e y a n y T y p e z b w N T n L X > < a : K e y V a l u e O f D i a g r a m O b j e c t K e y a n y T y p e z b w N T n L X > < a : K e y > < K e y > T a b l e s \ m o n t h l y _ s t o r e _ t a r g e t s \ C o l u m n s \ M o n t h l y   T a r g e t < / K e y > < / a : K e y > < a : V a l u e   i : t y p e = " D i a g r a m D i s p l a y N o d e V i e w S t a t e " > < H e i g h t > 1 5 0 < / H e i g h t > < I s E x p a n d e d > t r u e < / I s E x p a n d e d > < W i d t h > 2 0 0 < / W i d t h > < / a : V a l u e > < / a : K e y V a l u e O f D i a g r a m O b j e c t K e y a n y T y p e z b w N T n L X > < a : K e y V a l u e O f D i a g r a m O b j e c t K e y a n y T y p e z b w N T n L X > < a : K e y > < K e y > T a b l e s \ p r o d u c t s _ t a b l e < / K e y > < / a : K e y > < a : V a l u e   i : t y p e = " D i a g r a m D i s p l a y N o d e V i e w S t a t e " > < H e i g h t > 1 5 0 < / H e i g h t > < I s E x p a n d e d > t r u e < / I s E x p a n d e d > < L a y e d O u t > t r u e < / L a y e d O u t > < L e f t > 9 8 7 . 0 0 7 6 2 1 1 3 5 3 3 1 8 7 < / L e f t > < T a b I n d e x > 5 < / T a b I n d e x > < T o p > 4 3 5 < / T o p > < W i d t h > 2 0 0 < / W i d t h > < / a : V a l u e > < / a : K e y V a l u e O f D i a g r a m O b j e c t K e y a n y T y p e z b w N T n L X > < a : K e y V a l u e O f D i a g r a m O b j e c t K e y a n y T y p e z b w N T n L X > < a : K e y > < K e y > T a b l e s \ p r o d u c t s _ t a b l e \ C o l u m n s \ P r o d u c t   I D < / K e y > < / a : K e y > < a : V a l u e   i : t y p e = " D i a g r a m D i s p l a y N o d e V i e w S t a t e " > < H e i g h t > 1 5 0 < / H e i g h t > < I s E x p a n d e d > t r u e < / I s E x p a n d e d > < W i d t h > 2 0 0 < / W i d t h > < / a : V a l u e > < / a : K e y V a l u e O f D i a g r a m O b j e c t K e y a n y T y p e z b w N T n L X > < a : K e y V a l u e O f D i a g r a m O b j e c t K e y a n y T y p e z b w N T n L X > < a : K e y > < K e y > T a b l e s \ p r o d u c t s _ t a b l e \ C o l u m n s \ P r o d u c t   N a m e < / K e y > < / a : K e y > < a : V a l u e   i : t y p e = " D i a g r a m D i s p l a y N o d e V i e w S t a t e " > < H e i g h t > 1 5 0 < / H e i g h t > < I s E x p a n d e d > t r u e < / I s E x p a n d e d > < W i d t h > 2 0 0 < / W i d t h > < / a : V a l u e > < / a : K e y V a l u e O f D i a g r a m O b j e c t K e y a n y T y p e z b w N T n L X > < a : K e y V a l u e O f D i a g r a m O b j e c t K e y a n y T y p e z b w N T n L X > < a : K e y > < K e y > T a b l e s \ p r o d u c t s _ t a b l e \ C o l u m n s \ C a t e g o r y < / K e y > < / a : K e y > < a : V a l u e   i : t y p e = " D i a g r a m D i s p l a y N o d e V i e w S t a t e " > < H e i g h t > 1 5 0 < / H e i g h t > < I s E x p a n d e d > t r u e < / I s E x p a n d e d > < W i d t h > 2 0 0 < / W i d t h > < / a : V a l u e > < / a : K e y V a l u e O f D i a g r a m O b j e c t K e y a n y T y p e z b w N T n L X > < a : K e y V a l u e O f D i a g r a m O b j e c t K e y a n y T y p e z b w N T n L X > < a : K e y > < K e y > T a b l e s \ p r o d u c t s _ t a b l e \ C o l u m n s \ S a l e s   P r i c e < / K e y > < / a : K e y > < a : V a l u e   i : t y p e = " D i a g r a m D i s p l a y N o d e V i e w S t a t e " > < H e i g h t > 1 5 0 < / H e i g h t > < I s E x p a n d e d > t r u e < / I s E x p a n d e d > < W i d t h > 2 0 0 < / W i d t h > < / a : V a l u e > < / a : K e y V a l u e O f D i a g r a m O b j e c t K e y a n y T y p e z b w N T n L X > < a : K e y V a l u e O f D i a g r a m O b j e c t K e y a n y T y p e z b w N T n L X > < a : K e y > < K e y > T a b l e s \ p r o d u c t s _ t a b l e \ C o l u m n s \ C o s t   P r i c e < / K e y > < / a : K e y > < a : V a l u e   i : t y p e = " D i a g r a m D i s p l a y N o d e V i e w S t a t e " > < H e i g h t > 1 5 0 < / H e i g h t > < I s E x p a n d e d > t r u e < / I s E x p a n d e d > < W i d t h > 2 0 0 < / W i d t h > < / a : V a l u e > < / a : K e y V a l u e O f D i a g r a m O b j e c t K e y a n y T y p e z b w N T n L X > < a : K e y V a l u e O f D i a g r a m O b j e c t K e y a n y T y p e z b w N T n L X > < a : K e y > < K e y > T a b l e s \ D i m _ S a l e s P e r s o n < / K e y > < / a : K e y > < a : V a l u e   i : t y p e = " D i a g r a m D i s p l a y N o d e V i e w S t a t e " > < H e i g h t > 1 6 1 . 2 < / H e i g h t > < I s E x p a n d e d > t r u e < / I s E x p a n d e d > < L a y e d O u t > t r u e < / L a y e d O u t > < L e f t > 1 7 0 . 1 1 1 4 3 1 7 0 2 9 9 7 3 8 < / L e f t > < T o p > 1 4 . 4 0 0 0 0 0 0 0 0 0 0 0 0 0 6 < / T o p > < W i d t h > 1 6 9 . 6 0 0 0 0 0 0 0 0 0 0 0 0 2 < / W i d t h > < / a : V a l u e > < / a : K e y V a l u e O f D i a g r a m O b j e c t K e y a n y T y p e z b w N T n L X > < a : K e y V a l u e O f D i a g r a m O b j e c t K e y a n y T y p e z b w N T n L X > < a : K e y > < K e y > T a b l e s \ D i m _ S a l e s P e r s o n \ C o l u m n s \ S a l e s   P e r s o n   I D < / K e y > < / a : K e y > < a : V a l u e   i : t y p e = " D i a g r a m D i s p l a y N o d e V i e w S t a t e " > < H e i g h t > 1 5 0 < / H e i g h t > < I s E x p a n d e d > t r u e < / I s E x p a n d e d > < W i d t h > 2 0 0 < / W i d t h > < / a : V a l u e > < / a : K e y V a l u e O f D i a g r a m O b j e c t K e y a n y T y p e z b w N T n L X > < a : K e y V a l u e O f D i a g r a m O b j e c t K e y a n y T y p e z b w N T n L X > < a : K e y > < K e y > T a b l e s \ D i m _ S a l e s P e r s o n \ C o l u m n s \ F u l l   N a m e < / K e y > < / a : K e y > < a : V a l u e   i : t y p e = " D i a g r a m D i s p l a y N o d e V i e w S t a t e " > < H e i g h t > 1 5 0 < / H e i g h t > < I s E x p a n d e d > t r u e < / I s E x p a n d e d > < W i d t h > 2 0 0 < / W i d t h > < / a : V a l u e > < / a : K e y V a l u e O f D i a g r a m O b j e c t K e y a n y T y p e z b w N T n L X > < a : K e y V a l u e O f D i a g r a m O b j e c t K e y a n y T y p e z b w N T n L X > < a : K e y > < K e y > T a b l e s \ D i m _ S a l e s P e r s o n \ C o l u m n s \ S t o r e   N a m e < / K e y > < / a : K e y > < a : V a l u e   i : t y p e = " D i a g r a m D i s p l a y N o d e V i e w S t a t e " > < H e i g h t > 1 5 0 < / H e i g h t > < I s E x p a n d e d > t r u e < / I s E x p a n d e d > < W i d t h > 2 0 0 < / W i d t h > < / a : V a l u e > < / a : K e y V a l u e O f D i a g r a m O b j e c t K e y a n y T y p e z b w N T n L X > < a : K e y V a l u e O f D i a g r a m O b j e c t K e y a n y T y p e z b w N T n L X > < a : K e y > < K e y > T a b l e s \ D i m _ S a l e s P e r s o n \ C o l u m n s \ C u s t o m < / K e y > < / a : K e y > < a : V a l u e   i : t y p e = " D i a g r a m D i s p l a y N o d e V i e w S t a t e " > < H e i g h t > 1 5 0 < / H e i g h t > < I s E x p a n d e d > t r u e < / I s E x p a n d e d > < W i d t h > 2 0 0 < / W i d t h > < / a : V a l u e > < / a : K e y V a l u e O f D i a g r a m O b j e c t K e y a n y T y p e z b w N T n L X > < a : K e y V a l u e O f D i a g r a m O b j e c t K e y a n y T y p e z b w N T n L X > < a : K e y > < K e y > T a b l e s \ D a t e < / K e y > < / a : K e y > < a : V a l u e   i : t y p e = " D i a g r a m D i s p l a y N o d e V i e w S t a t e " > < H e i g h t > 2 5 4 . 0 0 0 0 0 0 0 0 0 0 0 0 0 6 < / H e i g h t > < I s E x p a n d e d > t r u e < / I s E x p a n d e d > < L a y e d O u t > t r u e < / L a y e d O u t > < L e f t > 3 7 0 . 8 1 5 2 4 2 2 7 0 6 6 3 4 8 < / L e f t > < T a b I n d e x > 1 < / T a b I n d e x > < W i d t h > 1 7 9 . 2 0 0 0 0 0 0 0 0 0 0 0 2 7 < / W i d t h > < / a : V a l u e > < / a : K e y V a l u e O f D i a g r a m O b j e c t K e y a n y T y p e z b w N T n L X > < a : K e y V a l u e O f D i a g r a m O b j e c t K e y a n y T y p e z b w N T n L X > < a : K e y > < K e y > T a b l e s \ D a t e \ C o l u m n s \ O r d e r   D a t e < / 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 T a b l e s \ D a t e \ C o l u m n s \ M o n t h N u m < / K e y > < / a : K e y > < a : V a l u e   i : t y p e = " D i a g r a m D i s p l a y N o d e V i e w S t a t e " > < H e i g h t > 1 5 0 < / H e i g h t > < I s E x p a n d e d > t r u e < / I s E x p a n d e d > < W i d t h > 2 0 0 < / W i d t h > < / a : V a l u e > < / a : K e y V a l u e O f D i a g r a m O b j e c t K e y a n y T y p e z b w N T n L X > < a : K e y V a l u e O f D i a g r a m O b j e c t K e y a n y T y p e z b w N T n L X > < a : K e y > < K e y > T a b l e s \ D a t e \ C o l u m n s \ W e e k d a y < / K e y > < / a : K e y > < a : V a l u e   i : t y p e = " D i a g r a m D i s p l a y N o d e V i e w S t a t e " > < H e i g h t > 1 5 0 < / H e i g h t > < I s E x p a n d e d > t r u e < / I s E x p a n d e d > < W i d t h > 2 0 0 < / W i d t h > < / a : V a l u e > < / a : K e y V a l u e O f D i a g r a m O b j e c t K e y a n y T y p e z b w N T n L X > < a : K e y V a l u e O f D i a g r a m O b j e c t K e y a n y T y p e z b w N T n L X > < a : K e y > < K e y > T a b l e s \ D a t e \ C o l u m n s \ W e e k N u m < / K e y > < / a : K e y > < a : V a l u e   i : t y p e = " D i a g r a m D i s p l a y N o d e V i e w S t a t e " > < H e i g h t > 1 5 0 < / H e i g h t > < I s E x p a n d e d > t r u e < / I s E x p a n d e d > < W i d t h > 2 0 0 < / W i d t h > < / a : V a l u e > < / a : K e y V a l u e O f D i a g r a m O b j e c t K e y a n y T y p e z b w N T n L X > < a : K e y V a l u e O f D i a g r a m O b j e c t K e y a n y T y p e z b w N T n L X > < a : K e y > < K e y > T a b l e s \ D a t e \ C o l u m n s \ W e e k T y p e < / K e y > < / a : K e y > < a : V a l u e   i : t y p e = " D i a g r a m D i s p l a y N o d e V i e w S t a t e " > < H e i g h t > 1 5 0 < / H e i g h t > < I s E x p a n d e d > t r u e < / I s E x p a n d e d > < W i d t h > 2 0 0 < / W i d t h > < / a : V a l u e > < / a : K e y V a l u e O f D i a g r a m O b j e c t K e y a n y T y p e z b w N T n L X > < a : K e y V a l u e O f D i a g r a m O b j e c t K e y a n y T y p e z b w N T n L X > < a : K e y > < K e y > T a b l e s \ D a t e \ C o l u m n s \ Q u a r t e r < / K e y > < / a : K e y > < a : V a l u e   i : t y p e = " D i a g r a m D i s p l a y N o d e V i e w S t a t e " > < H e i g h t > 1 5 0 < / H e i g h t > < I s E x p a n d e d > t r u e < / I s E x p a n d e d > < W i d t h > 2 0 0 < / W i d t h > < / a : V a l u e > < / a : K e y V a l u e O f D i a g r a m O b j e c t K e y a n y T y p e z b w N T n L X > < a : K e y V a l u e O f D i a g r a m O b j e c t K e y a n y T y p e z b w N T n L X > < a : K e y > < K e y > T a b l e s \ D a t e \ M e a s u r e s \ S u m   o f   Y e a r < / K e y > < / a : K e y > < a : V a l u e   i : t y p e = " D i a g r a m D i s p l a y N o d e V i e w S t a t e " > < H e i g h t > 1 5 0 < / H e i g h t > < I s E x p a n d e d > t r u e < / I s E x p a n d e d > < W i d t h > 2 0 0 < / W i d t h > < / a : V a l u e > < / a : K e y V a l u e O f D i a g r a m O b j e c t K e y a n y T y p e z b w N T n L X > < a : K e y V a l u e O f D i a g r a m O b j e c t K e y a n y T y p e z b w N T n L X > < a : K e y > < K e y > T a b l e s \ D a t e \ S u m   o f   Y e a r \ A d d i t i o n a l   I n f o \ I m p l i c i t   M e a s u r e < / K e y > < / a : K e y > < a : V a l u e   i : t y p e = " D i a g r a m D i s p l a y V i e w S t a t e I D i a g r a m T a g A d d i t i o n a l I n f o " / > < / a : K e y V a l u e O f D i a g r a m O b j e c t K e y a n y T y p e z b w N T n L X > < a : K e y V a l u e O f D i a g r a m O b j e c t K e y a n y T y p e z b w N T n L X > < a : K e y > < K e y > T a b l e s \ C a l c u l a t i o n s < / K e y > < / a : K e y > < a : V a l u e   i : t y p e = " D i a g r a m D i s p l a y N o d e V i e w S t a t e " > < H e i g h t > 1 5 0 < / H e i g h t > < I s E x p a n d e d > t r u e < / I s E x p a n d e d > < L a y e d O u t > t r u e < / L a y e d O u t > < L e f t > 6 6 2 . 3 0 3 8 1 0 5 6 7 6 6 6 < / L e f t > < T a b I n d e x > 2 < / T a b I n d e x > < T o p > 1 6 8 . 6 0 0 0 0 0 0 0 0 0 0 0 0 2 < / T o p > < W i d t h > 2 0 0 < / W i d t h > < / a : V a l u e > < / a : K e y V a l u e O f D i a g r a m O b j e c t K e y a n y T y p e z b w N T n L X > < a : K e y V a l u e O f D i a g r a m O b j e c t K e y a n y T y p e z b w N T n L X > < a : K e y > < K e y > T a b l e s \ C a l c u l a t i o n s \ C o l u m n s \ M e a r s u r e s < / K e y > < / a : K e y > < a : V a l u e   i : t y p e = " D i a g r a m D i s p l a y N o d e V i e w S t a t e " > < H e i g h t > 1 5 0 < / H e i g h t > < I s E x p a n d e d > t r u e < / I s E x p a n d e d > < W i d t h > 2 0 0 < / W i d t h > < / a : V a l u e > < / a : K e y V a l u e O f D i a g r a m O b j e c t K e y a n y T y p e z b w N T n L X > < a : K e y V a l u e O f D i a g r a m O b j e c t K e y a n y T y p e z b w N T n L X > < a : K e y > < K e y > T a b l e s \ C a l c u l a t i o n s \ M e a s u r e s \ T o t a l   R e v e n u e < / K e y > < / a : K e y > < a : V a l u e   i : t y p e = " D i a g r a m D i s p l a y N o d e V i e w S t a t e " > < H e i g h t > 1 5 0 < / H e i g h t > < I s E x p a n d e d > t r u e < / I s E x p a n d e d > < W i d t h > 2 0 0 < / W i d t h > < / a : V a l u e > < / a : K e y V a l u e O f D i a g r a m O b j e c t K e y a n y T y p e z b w N T n L X > < a : K e y V a l u e O f D i a g r a m O b j e c t K e y a n y T y p e z b w N T n L X > < a : K e y > < K e y > T a b l e s \ C a l c u l a t i o n s \ M e a s u r e s \ C O G S < / K e y > < / a : K e y > < a : V a l u e   i : t y p e = " D i a g r a m D i s p l a y N o d e V i e w S t a t e " > < H e i g h t > 1 5 0 < / H e i g h t > < I s E x p a n d e d > t r u e < / I s E x p a n d e d > < W i d t h > 2 0 0 < / W i d t h > < / a : V a l u e > < / a : K e y V a l u e O f D i a g r a m O b j e c t K e y a n y T y p e z b w N T n L X > < a : K e y V a l u e O f D i a g r a m O b j e c t K e y a n y T y p e z b w N T n L X > < a : K e y > < K e y > T a b l e s \ C a l c u l a t i o n s \ M e a s u r e s \ P r o f i t   M a r g i n < / K e y > < / a : K e y > < a : V a l u e   i : t y p e = " D i a g r a m D i s p l a y N o d e V i e w S t a t e " > < H e i g h t > 1 5 0 < / H e i g h t > < I s E x p a n d e d > t r u e < / I s E x p a n d e d > < W i d t h > 2 0 0 < / W i d t h > < / a : V a l u e > < / a : K e y V a l u e O f D i a g r a m O b j e c t K e y a n y T y p e z b w N T n L X > < a : K e y V a l u e O f D i a g r a m O b j e c t K e y a n y T y p e z b w N T n L X > < a : K e y > < K e y > T a b l e s \ C a l c u l a t i o n s \ M e a s u r e s \ %   P r o f i t   M a r g i n < / K e y > < / a : K e y > < a : V a l u e   i : t y p e = " D i a g r a m D i s p l a y N o d e V i e w S t a t e " > < H e i g h t > 1 5 0 < / H e i g h t > < I s E x p a n d e d > t r u e < / I s E x p a n d e d > < W i d t h > 2 0 0 < / W i d t h > < / a : V a l u e > < / a : K e y V a l u e O f D i a g r a m O b j e c t K e y a n y T y p e z b w N T n L X > < a : K e y V a l u e O f D i a g r a m O b j e c t K e y a n y T y p e z b w N T n L X > < a : K e y > < K e y > T a b l e s \ C a l c u l a t i o n s \ M e a s u r e s \ #   T r a n s i c t i o n < / K e y > < / a : K e y > < a : V a l u e   i : t y p e = " D i a g r a m D i s p l a y N o d e V i e w S t a t e " > < H e i g h t > 1 5 0 < / H e i g h t > < I s E x p a n d e d > t r u e < / I s E x p a n d e d > < W i d t h > 2 0 0 < / W i d t h > < / a : V a l u e > < / a : K e y V a l u e O f D i a g r a m O b j e c t K e y a n y T y p e z b w N T n L X > < a : K e y V a l u e O f D i a g r a m O b j e c t K e y a n y T y p e z b w N T n L X > < a : K e y > < K e y > T a b l e s \ C a l c u l a t i o n s \ M e a s u r e s \ T o t a l   R e f u n d < / K e y > < / a : K e y > < a : V a l u e   i : t y p e = " D i a g r a m D i s p l a y N o d e V i e w S t a t e " > < H e i g h t > 1 5 0 < / H e i g h t > < I s E x p a n d e d > t r u e < / I s E x p a n d e d > < W i d t h > 2 0 0 < / W i d t h > < / a : V a l u e > < / a : K e y V a l u e O f D i a g r a m O b j e c t K e y a n y T y p e z b w N T n L X > < a : K e y V a l u e O f D i a g r a m O b j e c t K e y a n y T y p e z b w N T n L X > < a : K e y > < K e y > T a b l e s \ C a l c u l a t i o n s \ M e a s u r e s \ #   P r o d u c t s < / K e y > < / a : K e y > < a : V a l u e   i : t y p e = " D i a g r a m D i s p l a y N o d e V i e w S t a t e " > < H e i g h t > 1 5 0 < / H e i g h t > < I s E x p a n d e d > t r u e < / I s E x p a n d e d > < W i d t h > 2 0 0 < / W i d t h > < / a : V a l u e > < / a : K e y V a l u e O f D i a g r a m O b j e c t K e y a n y T y p e z b w N T n L X > < a : K e y V a l u e O f D i a g r a m O b j e c t K e y a n y T y p e z b w N T n L X > < a : K e y > < K e y > T a b l e s \ C a l c u l a t i o n s \ M e a s u r e s \ Q t y   R e t u r n e d < / K e y > < / a : K e y > < a : V a l u e   i : t y p e = " D i a g r a m D i s p l a y N o d e V i e w S t a t e " > < H e i g h t > 1 5 0 < / H e i g h t > < I s E x p a n d e d > t r u e < / I s E x p a n d e d > < W i d t h > 2 0 0 < / W i d t h > < / a : V a l u e > < / a : K e y V a l u e O f D i a g r a m O b j e c t K e y a n y T y p e z b w N T n L X > < a : K e y V a l u e O f D i a g r a m O b j e c t K e y a n y T y p e z b w N T n L X > < a : K e y > < K e y > T a b l e s \ C a l c u l a t i o n s \ M e a s u r e s \ T o t a l   Q t y < / K e y > < / a : K e y > < a : V a l u e   i : t y p e = " D i a g r a m D i s p l a y N o d e V i e w S t a t e " > < H e i g h t > 1 5 0 < / H e i g h t > < I s E x p a n d e d > t r u e < / I s E x p a n d e d > < W i d t h > 2 0 0 < / W i d t h > < / a : V a l u e > < / a : K e y V a l u e O f D i a g r a m O b j e c t K e y a n y T y p e z b w N T n L X > < a : K e y V a l u e O f D i a g r a m O b j e c t K e y a n y T y p e z b w N T n L X > < a : K e y > < K e y > T a b l e s \ C a l c u l a t i o n s \ M e a s u r e s \ T o t a l   T a r g e t < / K e y > < / a : K e y > < a : V a l u e   i : t y p e = " D i a g r a m D i s p l a y N o d e V i e w S t a t e " > < H e i g h t > 1 5 0 < / H e i g h t > < I s E x p a n d e d > t r u e < / I s E x p a n d e d > < W i d t h > 2 0 0 < / W i d t h > < / a : V a l u e > < / a : K e y V a l u e O f D i a g r a m O b j e c t K e y a n y T y p e z b w N T n L X > < a : K e y V a l u e O f D i a g r a m O b j e c t K e y a n y T y p e z b w N T n L X > < a : K e y > < K e y > T a b l e s \ C a l c u l a t i o n s \ M e a s u r e s \ #   C u s t o m e r s < / K e y > < / a : K e y > < a : V a l u e   i : t y p e = " D i a g r a m D i s p l a y N o d e V i e w S t a t e " > < H e i g h t > 1 5 0 < / H e i g h t > < I s E x p a n d e d > t r u e < / I s E x p a n d e d > < W i d t h > 2 0 0 < / W i d t h > < / a : V a l u e > < / a : K e y V a l u e O f D i a g r a m O b j e c t K e y a n y T y p e z b w N T n L X > < a : K e y V a l u e O f D i a g r a m O b j e c t K e y a n y T y p e z b w N T n L X > < a : K e y > < K e y > T a b l e s \ C a l c u l a t i o n s \ M e a s u r e s \ #   L o c a t i o n s < / K e y > < / a : K e y > < a : V a l u e   i : t y p e = " D i a g r a m D i s p l a y N o d e V i e w S t a t e " > < H e i g h t > 1 5 0 < / H e i g h t > < I s E x p a n d e d > t r u e < / I s E x p a n d e d > < W i d t h > 2 0 0 < / W i d t h > < / a : V a l u e > < / a : K e y V a l u e O f D i a g r a m O b j e c t K e y a n y T y p e z b w N T n L X > < a : K e y V a l u e O f D i a g r a m O b j e c t K e y a n y T y p e z b w N T n L X > < a : K e y > < K e y > T a b l e s \ C a l c u l a t i o n s \ T a b l e s \ C a l c u l a t i o n s \ M e a s u r e s \ #   L o c a t i o n s \ A d d i t i o n a l   I n f o \ E r r o r < / K e y > < / a : K e y > < a : V a l u e   i : t y p e = " D i a g r a m D i s p l a y V i e w S t a t e I D i a g r a m T a g A d d i t i o n a l I n f o " / > < / a : K e y V a l u e O f D i a g r a m O b j e c t K e y a n y T y p e z b w N T n L X > < a : K e y V a l u e O f D i a g r a m O b j e c t K e y a n y T y p e z b w N T n L X > < a : K e y > < K e y > T a b l e s \ C u s t o m e r _ T a b l e < / K e y > < / a : K e y > < a : V a l u e   i : t y p e = " D i a g r a m D i s p l a y N o d e V i e w S t a t e " > < H e i g h t > 1 6 4 . 3 9 9 9 9 9 9 9 9 9 9 9 9 8 < / H e i g h t > < I s E x p a n d e d > t r u e < / I s E x p a n d e d > < L a y e d O u t > t r u e < / L a y e d O u t > < L e f t > 4 0 7 . 8 0 7 6 2 1 1 3 5 3 3 1 8 3 < / L e f t > < T a b I n d e x > 6 < / T a b I n d e x > < T o p > 5 3 6 . 5 9 9 9 9 9 9 9 9 9 9 9 9 1 < / T o p > < W i d t h > 2 0 0 < / W i d t h > < / a : V a l u e > < / a : K e y V a l u e O f D i a g r a m O b j e c t K e y a n y T y p e z b w N T n L X > < a : K e y V a l u e O f D i a g r a m O b j e c t K e y a n y T y p e z b w N T n L X > < a : K e y > < K e y > T a b l e s \ C u s t o m e r _ T a b l e \ C o l u m n s \ C u s t o m e r   I D < / K e y > < / a : K e y > < a : V a l u e   i : t y p e = " D i a g r a m D i s p l a y N o d e V i e w S t a t e " > < H e i g h t > 1 5 0 < / H e i g h t > < I s E x p a n d e d > t r u e < / I s E x p a n d e d > < W i d t h > 2 0 0 < / W i d t h > < / a : V a l u e > < / a : K e y V a l u e O f D i a g r a m O b j e c t K e y a n y T y p e z b w N T n L X > < a : K e y V a l u e O f D i a g r a m O b j e c t K e y a n y T y p e z b w N T n L X > < a : K e y > < K e y > T a b l e s \ C u s t o m e r _ T a b l e \ C o l u m n s \ F u l l   N a m e < / K e y > < / a : K e y > < a : V a l u e   i : t y p e = " D i a g r a m D i s p l a y N o d e V i e w S t a t e " > < H e i g h t > 1 5 0 < / H e i g h t > < I s E x p a n d e d > t r u e < / I s E x p a n d e d > < W i d t h > 2 0 0 < / W i d t h > < / a : V a l u e > < / a : K e y V a l u e O f D i a g r a m O b j e c t K e y a n y T y p e z b w N T n L X > < a : K e y V a l u e O f D i a g r a m O b j e c t K e y a n y T y p e z b w N T n L X > < a : K e y > < K e y > T a b l e s \ C u s t o m e r _ T a b l e \ C o l u m n s \ G e n d e r < / K e y > < / a : K e y > < a : V a l u e   i : t y p e = " D i a g r a m D i s p l a y N o d e V i e w S t a t e " > < H e i g h t > 1 5 0 < / H e i g h t > < I s E x p a n d e d > t r u e < / I s E x p a n d e d > < W i d t h > 2 0 0 < / W i d t h > < / a : V a l u e > < / a : K e y V a l u e O f D i a g r a m O b j e c t K e y a n y T y p e z b w N T n L X > < a : K e y V a l u e O f D i a g r a m O b j e c t K e y a n y T y p e z b w N T n L X > < a : K e y > < K e y > T a b l e s \ C u s t o m e r _ T a b l e \ C o l u m n s \ L o c a t i o n < / K e y > < / a : K e y > < a : V a l u e   i : t y p e = " D i a g r a m D i s p l a y N o d e V i e w S t a t e " > < H e i g h t > 1 5 0 < / H e i g h t > < I s E x p a n d e d > t r u e < / I s E x p a n d e d > < W i d t h > 2 0 0 < / W i d t h > < / a : V a l u e > < / a : K e y V a l u e O f D i a g r a m O b j e c t K e y a n y T y p e z b w N T n L X > < a : K e y V a l u e O f D i a g r a m O b j e c t K e y a n y T y p e z b w N T n L X > < a : K e y > < K e y > T a b l e s \ C u s t o m e r _ T a b l e \ C o l u m n s \ C u s t o m e r   A g e < / K e y > < / a : K e y > < a : V a l u e   i : t y p e = " D i a g r a m D i s p l a y N o d e V i e w S t a t e " > < H e i g h t > 1 5 0 < / H e i g h t > < I s E x p a n d e d > t r u e < / I s E x p a n d e d > < W i d t h > 2 0 0 < / W i d t h > < / a : V a l u e > < / a : K e y V a l u e O f D i a g r a m O b j e c t K e y a n y T y p e z b w N T n L X > < a : K e y V a l u e O f D i a g r a m O b j e c t K e y a n y T y p e z b w N T n L X > < a : K e y > < K e y > T a b l e s \ C u s t o m e r _ T a b l e \ C o l u m n s \ C u s t o m e r   A g e   G r o u p < / K e y > < / a : K e y > < a : V a l u e   i : t y p e = " D i a g r a m D i s p l a y N o d e V i e w S t a t e " > < H e i g h t > 1 5 0 < / H e i g h t > < I s E x p a n d e d > t r u e < / I s E x p a n d e d > < W i d t h > 2 0 0 < / W i d t h > < / a : V a l u e > < / a : K e y V a l u e O f D i a g r a m O b j e c t K e y a n y T y p e z b w N T n L X > < a : K e y V a l u e O f D i a g r a m O b j e c t K e y a n y T y p e z b w N T n L X > < a : K e y > < K e y > R e l a t i o n s h i p s \ & l t ; T a b l e s \ f a c t _ t a b l e \ C o l u m n s \ S a l e s   P e r s o n   I D & g t ; - & l t ; T a b l e s \ D i m _ S a l e s P e r s o n \ C o l u m n s \ S a l e s   P e r s o n   I D & g t ; < / K e y > < / a : K e y > < a : V a l u e   i : t y p e = " D i a g r a m D i s p l a y L i n k V i e w S t a t e " > < A u t o m a t i o n P r o p e r t y H e l p e r T e x t > E n d   p o i n t   1 :   ( 1 2 9 . 6 , 3 4 5 . 2 ) .   E n d   p o i n t   2 :   ( 1 5 4 . 1 1 1 4 3 1 7 0 2 9 9 7 , 9 5 )   < / A u t o m a t i o n P r o p e r t y H e l p e r T e x t > < L a y e d O u t > t r u e < / L a y e d O u t > < P o i n t s   x m l n s : b = " h t t p : / / s c h e m a s . d a t a c o n t r a c t . o r g / 2 0 0 4 / 0 7 / S y s t e m . W i n d o w s " > < b : P o i n t > < b : _ x > 1 2 9 . 6 < / b : _ x > < b : _ y > 3 4 5 . 1 9 9 9 9 9 9 9 9 9 9 9 8 7 < / b : _ y > < / b : P o i n t > < b : P o i n t > < b : _ x > 1 2 9 . 6 < / b : _ x > < b : _ y > 9 7 < / b : _ y > < / b : P o i n t > < b : P o i n t > < b : _ x > 1 3 1 . 6 < / b : _ x > < b : _ y > 9 5 < / b : _ y > < / b : P o i n t > < b : P o i n t > < b : _ x > 1 5 4 . 1 1 1 4 3 1 7 0 2 9 9 7 3 8 < / b : _ x > < b : _ y > 9 5 < / b : _ y > < / b : P o i n t > < / P o i n t s > < / a : V a l u e > < / a : K e y V a l u e O f D i a g r a m O b j e c t K e y a n y T y p e z b w N T n L X > < a : K e y V a l u e O f D i a g r a m O b j e c t K e y a n y T y p e z b w N T n L X > < a : K e y > < K e y > R e l a t i o n s h i p s \ & l t ; T a b l e s \ f a c t _ t a b l e \ C o l u m n s \ S a l e s   P e r s o n   I D & g t ; - & l t ; T a b l e s \ D i m _ S a l e s P e r s o n \ C o l u m n s \ S a l e s   P e r s o n   I D & g t ; \ F K < / K e y > < / a : K e y > < a : V a l u e   i : t y p e = " D i a g r a m D i s p l a y L i n k E n d p o i n t V i e w S t a t e " > < H e i g h t > 1 6 < / H e i g h t > < L a b e l L o c a t i o n   x m l n s : b = " h t t p : / / s c h e m a s . d a t a c o n t r a c t . o r g / 2 0 0 4 / 0 7 / S y s t e m . W i n d o w s " > < b : _ x > 1 2 1 . 6 < / b : _ x > < b : _ y > 3 4 5 . 1 9 9 9 9 9 9 9 9 9 9 9 8 7 < / b : _ y > < / L a b e l L o c a t i o n > < L o c a t i o n   x m l n s : b = " h t t p : / / s c h e m a s . d a t a c o n t r a c t . o r g / 2 0 0 4 / 0 7 / S y s t e m . W i n d o w s " > < b : _ x > 1 2 9 . 6 < / b : _ x > < b : _ y > 3 6 1 . 1 9 9 9 9 9 9 9 9 9 9 9 8 7 < / b : _ y > < / L o c a t i o n > < S h a p e R o t a t e A n g l e > 2 7 0 < / S h a p e R o t a t e A n g l e > < W i d t h > 1 6 < / W i d t h > < / a : V a l u e > < / a : K e y V a l u e O f D i a g r a m O b j e c t K e y a n y T y p e z b w N T n L X > < a : K e y V a l u e O f D i a g r a m O b j e c t K e y a n y T y p e z b w N T n L X > < a : K e y > < K e y > R e l a t i o n s h i p s \ & l t ; T a b l e s \ f a c t _ t a b l e \ C o l u m n s \ S a l e s   P e r s o n   I D & g t ; - & l t ; T a b l e s \ D i m _ S a l e s P e r s o n \ C o l u m n s \ S a l e s   P e r s o n   I D & g t ; \ P K < / K e y > < / a : K e y > < a : V a l u e   i : t y p e = " D i a g r a m D i s p l a y L i n k E n d p o i n t V i e w S t a t e " > < H e i g h t > 1 6 < / H e i g h t > < L a b e l L o c a t i o n   x m l n s : b = " h t t p : / / s c h e m a s . d a t a c o n t r a c t . o r g / 2 0 0 4 / 0 7 / S y s t e m . W i n d o w s " > < b : _ x > 1 5 4 . 1 1 1 4 3 1 7 0 2 9 9 7 3 8 < / b : _ x > < b : _ y > 8 7 < / b : _ y > < / L a b e l L o c a t i o n > < L o c a t i o n   x m l n s : b = " h t t p : / / s c h e m a s . d a t a c o n t r a c t . o r g / 2 0 0 4 / 0 7 / S y s t e m . W i n d o w s " > < b : _ x > 1 7 0 . 1 1 1 4 3 1 7 0 2 9 9 7 3 8 < / b : _ x > < b : _ y > 9 5 < / b : _ y > < / L o c a t i o n > < S h a p e R o t a t e A n g l e > 1 8 0 < / S h a p e R o t a t e A n g l e > < W i d t h > 1 6 < / W i d t h > < / a : V a l u e > < / a : K e y V a l u e O f D i a g r a m O b j e c t K e y a n y T y p e z b w N T n L X > < a : K e y V a l u e O f D i a g r a m O b j e c t K e y a n y T y p e z b w N T n L X > < a : K e y > < K e y > R e l a t i o n s h i p s \ & l t ; T a b l e s \ f a c t _ t a b l e \ C o l u m n s \ S a l e s   P e r s o n   I D & g t ; - & l t ; T a b l e s \ D i m _ S a l e s P e r s o n \ C o l u m n s \ S a l e s   P e r s o n   I D & g t ; \ C r o s s F i l t e r < / K e y > < / a : K e y > < a : V a l u e   i : t y p e = " D i a g r a m D i s p l a y L i n k C r o s s F i l t e r V i e w S t a t e " > < P o i n t s   x m l n s : b = " h t t p : / / s c h e m a s . d a t a c o n t r a c t . o r g / 2 0 0 4 / 0 7 / S y s t e m . W i n d o w s " > < b : P o i n t > < b : _ x > 1 2 9 . 6 < / b : _ x > < b : _ y > 3 4 5 . 1 9 9 9 9 9 9 9 9 9 9 9 8 7 < / b : _ y > < / b : P o i n t > < b : P o i n t > < b : _ x > 1 2 9 . 6 < / b : _ x > < b : _ y > 9 7 < / b : _ y > < / b : P o i n t > < b : P o i n t > < b : _ x > 1 3 1 . 6 < / b : _ x > < b : _ y > 9 5 < / b : _ y > < / b : P o i n t > < b : P o i n t > < b : _ x > 1 5 4 . 1 1 1 4 3 1 7 0 2 9 9 7 3 8 < / b : _ x > < b : _ y > 9 5 < / b : _ y > < / b : P o i n t > < / P o i n t s > < / a : V a l u e > < / a : K e y V a l u e O f D i a g r a m O b j e c t K e y a n y T y p e z b w N T n L X > < a : K e y V a l u e O f D i a g r a m O b j e c t K e y a n y T y p e z b w N T n L X > < a : K e y > < K e y > R e l a t i o n s h i p s \ & l t ; T a b l e s \ f a c t _ t a b l e \ C o l u m n s \ P r o d u c t   I D & g t ; - & l t ; T a b l e s \ p r o d u c t s _ t a b l e \ C o l u m n s \ P r o d u c t   I D & g t ; < / K e y > < / a : K e y > < a : V a l u e   i : t y p e = " D i a g r a m D i s p l a y L i n k V i e w S t a t e " > < A u t o m a t i o n P r o p e r t y H e l p e r T e x t > E n d   p o i n t   1 :   ( 2 7 5 . 2 , 4 7 4 . 2 ) .   E n d   p o i n t   2 :   ( 9 7 1 . 0 0 7 6 2 1 1 3 5 3 3 2 , 5 0 9 . 6 )   < / A u t o m a t i o n P r o p e r t y H e l p e r T e x t > < L a y e d O u t > t r u e < / L a y e d O u t > < P o i n t s   x m l n s : b = " h t t p : / / s c h e m a s . d a t a c o n t r a c t . o r g / 2 0 0 4 / 0 7 / S y s t e m . W i n d o w s " > < b : P o i n t > < b : _ x > 2 7 5 . 2 0 0 0 0 0 0 0 0 0 0 0 1 6 < / b : _ x > < b : _ y > 4 7 4 . 2 < / b : _ y > < / b : P o i n t > < b : P o i n t > < b : _ x > 5 3 0 . 8 0 3 8 1 1 0 0 4 5 0 0 0 6 < / b : _ x > < b : _ y > 4 7 4 . 2 < / b : _ y > < / b : P o i n t > < b : P o i n t > < b : _ x > 5 3 2 . 8 0 3 8 1 1 0 0 4 5 0 0 0 6 < / b : _ x > < b : _ y > 4 7 6 . 2 < / b : _ y > < / b : P o i n t > < b : P o i n t > < b : _ x > 5 3 2 . 8 0 3 8 1 1 0 0 4 5 0 0 0 6 < / b : _ x > < b : _ y > 5 0 7 . 6 < / b : _ y > < / b : P o i n t > < b : P o i n t > < b : _ x > 5 3 4 . 8 0 3 8 1 1 0 0 4 5 0 0 0 6 < / b : _ x > < b : _ y > 5 0 9 . 6 < / b : _ y > < / b : P o i n t > < b : P o i n t > < b : _ x > 9 7 1 . 0 0 7 6 2 1 1 3 5 3 3 1 8 7 < / b : _ x > < b : _ y > 5 0 9 . 6 < / b : _ y > < / b : P o i n t > < / P o i n t s > < / a : V a l u e > < / a : K e y V a l u e O f D i a g r a m O b j e c t K e y a n y T y p e z b w N T n L X > < a : K e y V a l u e O f D i a g r a m O b j e c t K e y a n y T y p e z b w N T n L X > < a : K e y > < K e y > R e l a t i o n s h i p s \ & l t ; T a b l e s \ f a c t _ t a b l e \ C o l u m n s \ P r o d u c t   I D & g t ; - & l t ; T a b l e s \ p r o d u c t s _ t a b l e \ C o l u m n s \ P r o d u c t   I D & g t ; \ F K < / K e y > < / a : K e y > < a : V a l u e   i : t y p e = " D i a g r a m D i s p l a y L i n k E n d p o i n t V i e w S t a t e " > < H e i g h t > 1 6 < / H e i g h t > < L a b e l L o c a t i o n   x m l n s : b = " h t t p : / / s c h e m a s . d a t a c o n t r a c t . o r g / 2 0 0 4 / 0 7 / S y s t e m . W i n d o w s " > < b : _ x > 2 5 9 . 2 0 0 0 0 0 0 0 0 0 0 0 1 6 < / b : _ x > < b : _ y > 4 6 6 . 2 < / b : _ y > < / L a b e l L o c a t i o n > < L o c a t i o n   x m l n s : b = " h t t p : / / s c h e m a s . d a t a c o n t r a c t . o r g / 2 0 0 4 / 0 7 / S y s t e m . W i n d o w s " > < b : _ x > 2 5 9 . 2 0 0 0 0 0 0 0 0 0 0 0 1 6 < / b : _ x > < b : _ y > 4 7 4 . 1 9 9 9 9 9 9 9 9 9 9 9 9 3 < / b : _ y > < / L o c a t i o n > < S h a p e R o t a t e A n g l e > 1 . 9 8 9 5 1 9 6 6 0 1 2 8 2 8 0 5 E - 1 3 < / S h a p e R o t a t e A n g l e > < W i d t h > 1 6 < / W i d t h > < / a : V a l u e > < / a : K e y V a l u e O f D i a g r a m O b j e c t K e y a n y T y p e z b w N T n L X > < a : K e y V a l u e O f D i a g r a m O b j e c t K e y a n y T y p e z b w N T n L X > < a : K e y > < K e y > R e l a t i o n s h i p s \ & l t ; T a b l e s \ f a c t _ t a b l e \ C o l u m n s \ P r o d u c t   I D & g t ; - & l t ; T a b l e s \ p r o d u c t s _ t a b l e \ C o l u m n s \ P r o d u c t   I D & g t ; \ P K < / K e y > < / a : K e y > < a : V a l u e   i : t y p e = " D i a g r a m D i s p l a y L i n k E n d p o i n t V i e w S t a t e " > < H e i g h t > 1 6 < / H e i g h t > < L a b e l L o c a t i o n   x m l n s : b = " h t t p : / / s c h e m a s . d a t a c o n t r a c t . o r g / 2 0 0 4 / 0 7 / S y s t e m . W i n d o w s " > < b : _ x > 9 7 1 . 0 0 7 6 2 1 1 3 5 3 3 1 8 7 < / b : _ x > < b : _ y > 5 0 1 . 6 < / b : _ y > < / L a b e l L o c a t i o n > < L o c a t i o n   x m l n s : b = " h t t p : / / s c h e m a s . d a t a c o n t r a c t . o r g / 2 0 0 4 / 0 7 / S y s t e m . W i n d o w s " > < b : _ x > 9 8 7 . 0 0 7 6 2 1 1 3 5 3 3 2 < / b : _ x > < b : _ y > 5 0 9 . 6 < / b : _ y > < / L o c a t i o n > < S h a p e R o t a t e A n g l e > 1 8 0 < / S h a p e R o t a t e A n g l e > < W i d t h > 1 6 < / W i d t h > < / a : V a l u e > < / a : K e y V a l u e O f D i a g r a m O b j e c t K e y a n y T y p e z b w N T n L X > < a : K e y V a l u e O f D i a g r a m O b j e c t K e y a n y T y p e z b w N T n L X > < a : K e y > < K e y > R e l a t i o n s h i p s \ & l t ; T a b l e s \ f a c t _ t a b l e \ C o l u m n s \ P r o d u c t   I D & g t ; - & l t ; T a b l e s \ p r o d u c t s _ t a b l e \ C o l u m n s \ P r o d u c t   I D & g t ; \ C r o s s F i l t e r < / K e y > < / a : K e y > < a : V a l u e   i : t y p e = " D i a g r a m D i s p l a y L i n k C r o s s F i l t e r V i e w S t a t e " > < P o i n t s   x m l n s : b = " h t t p : / / s c h e m a s . d a t a c o n t r a c t . o r g / 2 0 0 4 / 0 7 / S y s t e m . W i n d o w s " > < b : P o i n t > < b : _ x > 2 7 5 . 2 0 0 0 0 0 0 0 0 0 0 0 1 6 < / b : _ x > < b : _ y > 4 7 4 . 2 < / b : _ y > < / b : P o i n t > < b : P o i n t > < b : _ x > 5 3 0 . 8 0 3 8 1 1 0 0 4 5 0 0 0 6 < / b : _ x > < b : _ y > 4 7 4 . 2 < / b : _ y > < / b : P o i n t > < b : P o i n t > < b : _ x > 5 3 2 . 8 0 3 8 1 1 0 0 4 5 0 0 0 6 < / b : _ x > < b : _ y > 4 7 6 . 2 < / b : _ y > < / b : P o i n t > < b : P o i n t > < b : _ x > 5 3 2 . 8 0 3 8 1 1 0 0 4 5 0 0 0 6 < / b : _ x > < b : _ y > 5 0 7 . 6 < / b : _ y > < / b : P o i n t > < b : P o i n t > < b : _ x > 5 3 4 . 8 0 3 8 1 1 0 0 4 5 0 0 0 6 < / b : _ x > < b : _ y > 5 0 9 . 6 < / b : _ y > < / b : P o i n t > < b : P o i n t > < b : _ x > 9 7 1 . 0 0 7 6 2 1 1 3 5 3 3 1 8 7 < / b : _ x > < b : _ y > 5 0 9 . 6 < / b : _ y > < / b : P o i n t > < / P o i n t s > < / a : V a l u e > < / a : K e y V a l u e O f D i a g r a m O b j e c t K e y a n y T y p e z b w N T n L X > < a : K e y V a l u e O f D i a g r a m O b j e c t K e y a n y T y p e z b w N T n L X > < a : K e y > < K e y > R e l a t i o n s h i p s \ & l t ; T a b l e s \ f a c t _ t a b l e \ C o l u m n s \ O r d e r   D a t e & g t ; - & l t ; T a b l e s \ D a t e \ C o l u m n s \ O r d e r   D a t e & g t ; < / K e y > < / a : K e y > < a : V a l u e   i : t y p e = " D i a g r a m D i s p l a y L i n k V i e w S t a t e " > < A u t o m a t i o n P r o p e r t y H e l p e r T e x t > E n d   p o i n t   1 :   ( 2 7 5 . 2 , 4 5 4 . 2 ) .   E n d   p o i n t   2 :   ( 4 5 0 . 4 1 5 2 4 2 , 2 7 0 )   < / A u t o m a t i o n P r o p e r t y H e l p e r T e x t > < L a y e d O u t > t r u e < / L a y e d O u t > < P o i n t s   x m l n s : b = " h t t p : / / s c h e m a s . d a t a c o n t r a c t . o r g / 2 0 0 4 / 0 7 / S y s t e m . W i n d o w s " > < b : P o i n t > < b : _ x > 2 7 5 . 2 0 0 0 0 0 0 0 0 0 0 0 1 6 < / b : _ x > < b : _ y > 4 5 4 . 2 < / b : _ y > < / b : P o i n t > < b : P o i n t > < b : _ x > 4 4 8 . 4 1 5 2 4 2 < / b : _ x > < b : _ y > 4 5 4 . 2 < / b : _ y > < / b : P o i n t > < b : P o i n t > < b : _ x > 4 5 0 . 4 1 5 2 4 2 < / b : _ x > < b : _ y > 4 5 2 . 2 < / b : _ y > < / b : P o i n t > < b : P o i n t > < b : _ x > 4 5 0 . 4 1 5 2 4 1 9 9 9 9 9 9 9 2 < / b : _ x > < b : _ y > 2 7 0 . 0 0 0 0 0 0 0 0 0 0 0 0 1 7 < / b : _ y > < / b : P o i n t > < / P o i n t s > < / a : V a l u e > < / a : K e y V a l u e O f D i a g r a m O b j e c t K e y a n y T y p e z b w N T n L X > < a : K e y V a l u e O f D i a g r a m O b j e c t K e y a n y T y p e z b w N T n L X > < a : K e y > < K e y > R e l a t i o n s h i p s \ & l t ; T a b l e s \ f a c t _ t a b l e \ C o l u m n s \ O r d e r   D a t e & g t ; - & l t ; T a b l e s \ D a t e \ C o l u m n s \ O r d e r   D a t e & g t ; \ F K < / K e y > < / a : K e y > < a : V a l u e   i : t y p e = " D i a g r a m D i s p l a y L i n k E n d p o i n t V i e w S t a t e " > < H e i g h t > 1 6 < / H e i g h t > < L a b e l L o c a t i o n   x m l n s : b = " h t t p : / / s c h e m a s . d a t a c o n t r a c t . o r g / 2 0 0 4 / 0 7 / S y s t e m . W i n d o w s " > < b : _ x > 2 5 9 . 2 0 0 0 0 0 0 0 0 0 0 0 1 6 < / b : _ x > < b : _ y > 4 4 6 . 2 < / b : _ y > < / L a b e l L o c a t i o n > < L o c a t i o n   x m l n s : b = " h t t p : / / s c h e m a s . d a t a c o n t r a c t . o r g / 2 0 0 4 / 0 7 / S y s t e m . W i n d o w s " > < b : _ x > 2 5 9 . 2 0 0 0 0 0 0 0 0 0 0 0 1 6 < / b : _ x > < b : _ y > 4 5 4 . 2 < / b : _ y > < / L o c a t i o n > < S h a p e R o t a t e A n g l e > 3 6 0 < / S h a p e R o t a t e A n g l e > < W i d t h > 1 6 < / W i d t h > < / a : V a l u e > < / a : K e y V a l u e O f D i a g r a m O b j e c t K e y a n y T y p e z b w N T n L X > < a : K e y V a l u e O f D i a g r a m O b j e c t K e y a n y T y p e z b w N T n L X > < a : K e y > < K e y > R e l a t i o n s h i p s \ & l t ; T a b l e s \ f a c t _ t a b l e \ C o l u m n s \ O r d e r   D a t e & g t ; - & l t ; T a b l e s \ D a t e \ C o l u m n s \ O r d e r   D a t e & g t ; \ P K < / K e y > < / a : K e y > < a : V a l u e   i : t y p e = " D i a g r a m D i s p l a y L i n k E n d p o i n t V i e w S t a t e " > < H e i g h t > 1 6 < / H e i g h t > < L a b e l L o c a t i o n   x m l n s : b = " h t t p : / / s c h e m a s . d a t a c o n t r a c t . o r g / 2 0 0 4 / 0 7 / S y s t e m . W i n d o w s " > < b : _ x > 4 4 2 . 4 1 5 2 4 1 9 9 9 9 9 9 9 2 < / b : _ x > < b : _ y > 2 5 4 . 0 0 0 0 0 0 0 0 0 0 0 0 1 7 < / b : _ y > < / L a b e l L o c a t i o n > < L o c a t i o n   x m l n s : b = " h t t p : / / s c h e m a s . d a t a c o n t r a c t . o r g / 2 0 0 4 / 0 7 / S y s t e m . W i n d o w s " > < b : _ x > 4 5 0 . 4 1 5 2 4 1 9 9 9 9 9 9 9 2 < / b : _ x > < b : _ y > 2 5 4 . 0 0 0 0 0 0 0 0 0 0 0 0 1 4 < / b : _ y > < / L o c a t i o n > < S h a p e R o t a t e A n g l e > 9 0 < / S h a p e R o t a t e A n g l e > < W i d t h > 1 6 < / W i d t h > < / a : V a l u e > < / a : K e y V a l u e O f D i a g r a m O b j e c t K e y a n y T y p e z b w N T n L X > < a : K e y V a l u e O f D i a g r a m O b j e c t K e y a n y T y p e z b w N T n L X > < a : K e y > < K e y > R e l a t i o n s h i p s \ & l t ; T a b l e s \ f a c t _ t a b l e \ C o l u m n s \ O r d e r   D a t e & g t ; - & l t ; T a b l e s \ D a t e \ C o l u m n s \ O r d e r   D a t e & g t ; \ C r o s s F i l t e r < / K e y > < / a : K e y > < a : V a l u e   i : t y p e = " D i a g r a m D i s p l a y L i n k C r o s s F i l t e r V i e w S t a t e " > < P o i n t s   x m l n s : b = " h t t p : / / s c h e m a s . d a t a c o n t r a c t . o r g / 2 0 0 4 / 0 7 / S y s t e m . W i n d o w s " > < b : P o i n t > < b : _ x > 2 7 5 . 2 0 0 0 0 0 0 0 0 0 0 0 1 6 < / b : _ x > < b : _ y > 4 5 4 . 2 < / b : _ y > < / b : P o i n t > < b : P o i n t > < b : _ x > 4 4 8 . 4 1 5 2 4 2 < / b : _ x > < b : _ y > 4 5 4 . 2 < / b : _ y > < / b : P o i n t > < b : P o i n t > < b : _ x > 4 5 0 . 4 1 5 2 4 2 < / b : _ x > < b : _ y > 4 5 2 . 2 < / b : _ y > < / b : P o i n t > < b : P o i n t > < b : _ x > 4 5 0 . 4 1 5 2 4 1 9 9 9 9 9 9 9 2 < / b : _ x > < b : _ y > 2 7 0 . 0 0 0 0 0 0 0 0 0 0 0 0 1 7 < / b : _ y > < / b : P o i n t > < / P o i n t s > < / a : V a l u e > < / a : K e y V a l u e O f D i a g r a m O b j e c t K e y a n y T y p e z b w N T n L X > < a : K e y V a l u e O f D i a g r a m O b j e c t K e y a n y T y p e z b w N T n L X > < a : K e y > < K e y > R e l a t i o n s h i p s \ & l t ; T a b l e s \ f a c t _ t a b l e \ C o l u m n s \ C u s t o m e r   I D & g t ; - & l t ; T a b l e s \ C u s t o m e r _ T a b l e \ C o l u m n s \ C u s t o m e r   I D & g t ; < / K e y > < / a : K e y > < a : V a l u e   i : t y p e = " D i a g r a m D i s p l a y L i n k V i e w S t a t e " > < A u t o m a t i o n P r o p e r t y H e l p e r T e x t > E n d   p o i n t   1 :   ( 2 7 5 . 2 , 4 9 4 . 2 ) .   E n d   p o i n t   2 :   ( 3 9 1 . 8 0 7 6 2 1 1 3 5 3 3 2 , 6 1 8 . 8 )   < / A u t o m a t i o n P r o p e r t y H e l p e r T e x t > < L a y e d O u t > t r u e < / L a y e d O u t > < P o i n t s   x m l n s : b = " h t t p : / / s c h e m a s . d a t a c o n t r a c t . o r g / 2 0 0 4 / 0 7 / S y s t e m . W i n d o w s " > < b : P o i n t > < b : _ x > 2 7 5 . 2 0 0 0 0 0 0 0 0 0 0 0 1 6 < / b : _ x > < b : _ y > 4 9 4 . 1 9 9 9 9 9 9 9 9 9 9 9 9 3 < / b : _ y > < / b : P o i n t > < b : P o i n t > < b : _ x > 3 3 1 . 5 0 3 8 1 0 5 < / b : _ x > < b : _ y > 4 9 4 . 2 < / b : _ y > < / b : P o i n t > < b : P o i n t > < b : _ x > 3 3 3 . 5 0 3 8 1 0 5 < / b : _ x > < b : _ y > 4 9 6 . 2 < / b : _ y > < / b : P o i n t > < b : P o i n t > < b : _ x > 3 3 3 . 5 0 3 8 1 0 5 < / b : _ x > < b : _ y > 6 1 6 . 8 < / b : _ y > < / b : P o i n t > < b : P o i n t > < b : _ x > 3 3 5 . 5 0 3 8 1 0 5 < / b : _ x > < b : _ y > 6 1 8 . 8 < / b : _ y > < / b : P o i n t > < b : P o i n t > < b : _ x > 3 9 1 . 8 0 7 6 2 1 1 3 5 3 3 1 8 3 < / b : _ x > < b : _ y > 6 1 8 . 8 < / b : _ y > < / b : P o i n t > < / P o i n t s > < / a : V a l u e > < / a : K e y V a l u e O f D i a g r a m O b j e c t K e y a n y T y p e z b w N T n L X > < a : K e y V a l u e O f D i a g r a m O b j e c t K e y a n y T y p e z b w N T n L X > < a : K e y > < K e y > R e l a t i o n s h i p s \ & l t ; T a b l e s \ f a c t _ t a b l e \ C o l u m n s \ C u s t o m e r   I D & g t ; - & l t ; T a b l e s \ C u s t o m e r _ T a b l e \ C o l u m n s \ C u s t o m e r   I D & g t ; \ F K < / K e y > < / a : K e y > < a : V a l u e   i : t y p e = " D i a g r a m D i s p l a y L i n k E n d p o i n t V i e w S t a t e " > < H e i g h t > 1 6 < / H e i g h t > < L a b e l L o c a t i o n   x m l n s : b = " h t t p : / / s c h e m a s . d a t a c o n t r a c t . o r g / 2 0 0 4 / 0 7 / S y s t e m . W i n d o w s " > < b : _ x > 2 5 9 . 2 0 0 0 0 0 0 0 0 0 0 0 1 6 < / b : _ x > < b : _ y > 4 8 6 . 1 9 9 9 9 9 9 9 9 9 9 9 9 3 < / b : _ y > < / L a b e l L o c a t i o n > < L o c a t i o n   x m l n s : b = " h t t p : / / s c h e m a s . d a t a c o n t r a c t . o r g / 2 0 0 4 / 0 7 / S y s t e m . W i n d o w s " > < b : _ x > 2 5 9 . 2 0 0 0 0 0 0 0 0 0 0 0 1 6 < / b : _ x > < b : _ y > 4 9 4 . 2 < / b : _ y > < / L o c a t i o n > < S h a p e R o t a t e A n g l e > 3 5 9 . 9 9 9 9 9 9 9 9 9 9 9 9 7 7 < / S h a p e R o t a t e A n g l e > < W i d t h > 1 6 < / W i d t h > < / a : V a l u e > < / a : K e y V a l u e O f D i a g r a m O b j e c t K e y a n y T y p e z b w N T n L X > < a : K e y V a l u e O f D i a g r a m O b j e c t K e y a n y T y p e z b w N T n L X > < a : K e y > < K e y > R e l a t i o n s h i p s \ & l t ; T a b l e s \ f a c t _ t a b l e \ C o l u m n s \ C u s t o m e r   I D & g t ; - & l t ; T a b l e s \ C u s t o m e r _ T a b l e \ C o l u m n s \ C u s t o m e r   I D & g t ; \ P K < / K e y > < / a : K e y > < a : V a l u e   i : t y p e = " D i a g r a m D i s p l a y L i n k E n d p o i n t V i e w S t a t e " > < H e i g h t > 1 6 < / H e i g h t > < L a b e l L o c a t i o n   x m l n s : b = " h t t p : / / s c h e m a s . d a t a c o n t r a c t . o r g / 2 0 0 4 / 0 7 / S y s t e m . W i n d o w s " > < b : _ x > 3 9 1 . 8 0 7 6 2 1 1 3 5 3 3 1 8 3 < / b : _ x > < b : _ y > 6 1 0 . 8 < / b : _ y > < / L a b e l L o c a t i o n > < L o c a t i o n   x m l n s : b = " h t t p : / / s c h e m a s . d a t a c o n t r a c t . o r g / 2 0 0 4 / 0 7 / S y s t e m . W i n d o w s " > < b : _ x > 4 0 7 . 8 0 7 6 2 1 1 3 5 3 3 1 8 3 < / b : _ x > < b : _ y > 6 1 8 . 8 < / b : _ y > < / L o c a t i o n > < S h a p e R o t a t e A n g l e > 1 8 0 < / S h a p e R o t a t e A n g l e > < W i d t h > 1 6 < / W i d t h > < / a : V a l u e > < / a : K e y V a l u e O f D i a g r a m O b j e c t K e y a n y T y p e z b w N T n L X > < a : K e y V a l u e O f D i a g r a m O b j e c t K e y a n y T y p e z b w N T n L X > < a : K e y > < K e y > R e l a t i o n s h i p s \ & l t ; T a b l e s \ f a c t _ t a b l e \ C o l u m n s \ C u s t o m e r   I D & g t ; - & l t ; T a b l e s \ C u s t o m e r _ T a b l e \ C o l u m n s \ C u s t o m e r   I D & g t ; \ C r o s s F i l t e r < / K e y > < / a : K e y > < a : V a l u e   i : t y p e = " D i a g r a m D i s p l a y L i n k C r o s s F i l t e r V i e w S t a t e " > < P o i n t s   x m l n s : b = " h t t p : / / s c h e m a s . d a t a c o n t r a c t . o r g / 2 0 0 4 / 0 7 / S y s t e m . W i n d o w s " > < b : P o i n t > < b : _ x > 2 7 5 . 2 0 0 0 0 0 0 0 0 0 0 0 1 6 < / b : _ x > < b : _ y > 4 9 4 . 1 9 9 9 9 9 9 9 9 9 9 9 9 3 < / b : _ y > < / b : P o i n t > < b : P o i n t > < b : _ x > 3 3 1 . 5 0 3 8 1 0 5 < / b : _ x > < b : _ y > 4 9 4 . 2 < / b : _ y > < / b : P o i n t > < b : P o i n t > < b : _ x > 3 3 3 . 5 0 3 8 1 0 5 < / b : _ x > < b : _ y > 4 9 6 . 2 < / b : _ y > < / b : P o i n t > < b : P o i n t > < b : _ x > 3 3 3 . 5 0 3 8 1 0 5 < / b : _ x > < b : _ y > 6 1 6 . 8 < / b : _ y > < / b : P o i n t > < b : P o i n t > < b : _ x > 3 3 5 . 5 0 3 8 1 0 5 < / b : _ x > < b : _ y > 6 1 8 . 8 < / b : _ y > < / b : P o i n t > < b : P o i n t > < b : _ x > 3 9 1 . 8 0 7 6 2 1 1 3 5 3 3 1 8 3 < / b : _ x > < b : _ y > 6 1 8 . 8 < / b : _ y > < / b : P o i n t > < / P o i n t s > < / a : V a l u e > < / a : K e y V a l u e O f D i a g r a m O b j e c t K e y a n y T y p e z b w N T n L X > < a : K e y V a l u e O f D i a g r a m O b j e c t K e y a n y T y p e z b w N T n L X > < a : K e y > < K e y > R e l a t i o n s h i p s \ & l t ; T a b l e s \ m o n t h l y _ s t o r e _ t a r g e t s \ C o l u m n s \ D a t e & g t ; - & l t ; T a b l e s \ D a t e \ C o l u m n s \ O r d e r   D a t e & g t ; < / K e y > < / a : K e y > < a : V a l u e   i : t y p e = " D i a g r a m D i s p l a y L i n k V i e w S t a t e " > < A u t o m a t i o n P r o p e r t y H e l p e r T e x t > E n d   p o i n t   1 :   ( 5 3 6 . 3 0 3 8 1 0 5 6 7 6 6 6 , 4 0 1 ) .   E n d   p o i n t   2 :   ( 4 7 0 . 4 1 5 2 4 2 , 2 7 0 )   < / A u t o m a t i o n P r o p e r t y H e l p e r T e x t > < L a y e d O u t > t r u e < / L a y e d O u t > < P o i n t s   x m l n s : b = " h t t p : / / s c h e m a s . d a t a c o n t r a c t . o r g / 2 0 0 4 / 0 7 / S y s t e m . W i n d o w s " > < b : P o i n t > < b : _ x > 5 3 6 . 3 0 3 8 1 0 5 6 7 6 6 5 7 8 < / b : _ x > < b : _ y > 4 0 1 < / b : _ y > < / b : P o i n t > < b : P o i n t > < b : _ x > 4 7 2 . 4 1 5 2 4 2 < / b : _ x > < b : _ y > 4 0 1 < / b : _ y > < / b : P o i n t > < b : P o i n t > < b : _ x > 4 7 0 . 4 1 5 2 4 2 < / b : _ x > < b : _ y > 3 9 9 < / b : _ y > < / b : P o i n t > < b : P o i n t > < b : _ x > 4 7 0 . 4 1 5 2 4 2 < / b : _ x > < b : _ y > 2 7 0 . 0 0 0 0 0 0 0 0 0 0 0 0 1 1 < / b : _ y > < / b : P o i n t > < / P o i n t s > < / a : V a l u e > < / a : K e y V a l u e O f D i a g r a m O b j e c t K e y a n y T y p e z b w N T n L X > < a : K e y V a l u e O f D i a g r a m O b j e c t K e y a n y T y p e z b w N T n L X > < a : K e y > < K e y > R e l a t i o n s h i p s \ & l t ; T a b l e s \ m o n t h l y _ s t o r e _ t a r g e t s \ C o l u m n s \ D a t e & g t ; - & l t ; T a b l e s \ D a t e \ C o l u m n s \ O r d e r   D a t e & g t ; \ F K < / K e y > < / a : K e y > < a : V a l u e   i : t y p e = " D i a g r a m D i s p l a y L i n k E n d p o i n t V i e w S t a t e " > < H e i g h t > 1 6 < / H e i g h t > < L a b e l L o c a t i o n   x m l n s : b = " h t t p : / / s c h e m a s . d a t a c o n t r a c t . o r g / 2 0 0 4 / 0 7 / S y s t e m . W i n d o w s " > < b : _ x > 5 3 6 . 3 0 3 8 1 0 5 6 7 6 6 5 7 8 < / b : _ x > < b : _ y > 3 9 3 < / b : _ y > < / L a b e l L o c a t i o n > < L o c a t i o n   x m l n s : b = " h t t p : / / s c h e m a s . d a t a c o n t r a c t . o r g / 2 0 0 4 / 0 7 / S y s t e m . W i n d o w s " > < b : _ x > 5 5 2 . 3 0 3 8 1 0 5 6 7 6 6 5 7 8 < / b : _ x > < b : _ y > 4 0 1 < / b : _ y > < / L o c a t i o n > < S h a p e R o t a t e A n g l e > 1 8 0 < / S h a p e R o t a t e A n g l e > < W i d t h > 1 6 < / W i d t h > < / a : V a l u e > < / a : K e y V a l u e O f D i a g r a m O b j e c t K e y a n y T y p e z b w N T n L X > < a : K e y V a l u e O f D i a g r a m O b j e c t K e y a n y T y p e z b w N T n L X > < a : K e y > < K e y > R e l a t i o n s h i p s \ & l t ; T a b l e s \ m o n t h l y _ s t o r e _ t a r g e t s \ C o l u m n s \ D a t e & g t ; - & l t ; T a b l e s \ D a t e \ C o l u m n s \ O r d e r   D a t e & g t ; \ P K < / K e y > < / a : K e y > < a : V a l u e   i : t y p e = " D i a g r a m D i s p l a y L i n k E n d p o i n t V i e w S t a t e " > < H e i g h t > 1 6 < / H e i g h t > < L a b e l L o c a t i o n   x m l n s : b = " h t t p : / / s c h e m a s . d a t a c o n t r a c t . o r g / 2 0 0 4 / 0 7 / S y s t e m . W i n d o w s " > < b : _ x > 4 6 2 . 4 1 5 2 4 2 < / b : _ x > < b : _ y > 2 5 4 . 0 0 0 0 0 0 0 0 0 0 0 0 1 1 < / b : _ y > < / L a b e l L o c a t i o n > < L o c a t i o n   x m l n s : b = " h t t p : / / s c h e m a s . d a t a c o n t r a c t . o r g / 2 0 0 4 / 0 7 / S y s t e m . W i n d o w s " > < b : _ x > 4 7 0 . 4 1 5 2 4 2 < / b : _ x > < b : _ y > 2 5 4 . 0 0 0 0 0 0 0 0 0 0 0 0 1 1 < / b : _ y > < / L o c a t i o n > < S h a p e R o t a t e A n g l e > 9 0 < / S h a p e R o t a t e A n g l e > < W i d t h > 1 6 < / W i d t h > < / a : V a l u e > < / a : K e y V a l u e O f D i a g r a m O b j e c t K e y a n y T y p e z b w N T n L X > < a : K e y V a l u e O f D i a g r a m O b j e c t K e y a n y T y p e z b w N T n L X > < a : K e y > < K e y > R e l a t i o n s h i p s \ & l t ; T a b l e s \ m o n t h l y _ s t o r e _ t a r g e t s \ C o l u m n s \ D a t e & g t ; - & l t ; T a b l e s \ D a t e \ C o l u m n s \ O r d e r   D a t e & g t ; \ C r o s s F i l t e r < / K e y > < / a : K e y > < a : V a l u e   i : t y p e = " D i a g r a m D i s p l a y L i n k C r o s s F i l t e r V i e w S t a t e " > < P o i n t s   x m l n s : b = " h t t p : / / s c h e m a s . d a t a c o n t r a c t . o r g / 2 0 0 4 / 0 7 / S y s t e m . W i n d o w s " > < b : P o i n t > < b : _ x > 5 3 6 . 3 0 3 8 1 0 5 6 7 6 6 5 7 8 < / b : _ x > < b : _ y > 4 0 1 < / b : _ y > < / b : P o i n t > < b : P o i n t > < b : _ x > 4 7 2 . 4 1 5 2 4 2 < / b : _ x > < b : _ y > 4 0 1 < / b : _ y > < / b : P o i n t > < b : P o i n t > < b : _ x > 4 7 0 . 4 1 5 2 4 2 < / b : _ x > < b : _ y > 3 9 9 < / b : _ y > < / b : P o i n t > < b : P o i n t > < b : _ x > 4 7 0 . 4 1 5 2 4 2 < / b : _ x > < b : _ y > 2 7 0 . 0 0 0 0 0 0 0 0 0 0 0 0 1 1 < / b : _ y > < / b : P o i n t > < / P o i n t s > < / a : V a l u e > < / a : K e y V a l u e O f D i a g r a m O b j e c t K e y a n y T y p e z b w N T n L X > < a : K e y V a l u e O f D i a g r a m O b j e c t K e y a n y T y p e z b w N T n L X > < a : K e y > < K e y > R e l a t i o n s h i p s \ & l t ; T a b l e s \ m o n t h l y _ s t o r e _ t a r g e t s \ C o l u m n s \ S t o r e   I D & g t ; - & l t ; T a b l e s \ D i m _ S a l e s P e r s o n \ C o l u m n s \ S a l e s   P e r s o n   I D & g t ; < / K e y > < / a : K e y > < a : V a l u e   i : t y p e = " D i a g r a m D i s p l a y L i n k V i e w S t a t e " > < A u t o m a t i o n P r o p e r t y H e l p e r T e x t > E n d   p o i n t   1 :   ( 5 3 6 . 3 0 3 8 1 0 5 6 7 6 6 6 , 4 2 1 ) .   E n d   p o i n t   2 :   ( 3 5 5 . 2 6 3 3 3 7 0 0 0 5 5 2 , 9 7 )   < / A u t o m a t i o n P r o p e r t y H e l p e r T e x t > < L a y e d O u t > t r u e < / L a y e d O u t > < P o i n t s   x m l n s : b = " h t t p : / / s c h e m a s . d a t a c o n t r a c t . o r g / 2 0 0 4 / 0 7 / S y s t e m . W i n d o w s " > < b : P o i n t > < b : _ x > 5 3 6 . 3 0 3 8 1 0 5 6 7 6 6 5 7 8 < / b : _ x > < b : _ y > 4 2 0 . 9 9 9 9 9 9 9 9 9 9 9 9 9 4 < / b : _ y > < / b : P o i n t > < b : P o i n t > < b : _ x > 3 5 7 . 2 6 3 3 3 7 0 0 0 5 5 1 9 3 < / b : _ x > < b : _ y > 4 2 1 < / b : _ y > < / b : P o i n t > < b : P o i n t > < b : _ x > 3 5 5 . 2 6 3 3 3 7 0 0 0 5 5 1 9 3 < / b : _ x > < b : _ y > 4 1 9 < / b : _ y > < / b : P o i n t > < b : P o i n t > < b : _ x > 3 5 5 . 2 6 3 3 3 7 0 0 0 5 5 1 9 3 < / b : _ x > < b : _ y > 9 7 < / b : _ y > < / b : P o i n t > < / P o i n t s > < / a : V a l u e > < / a : K e y V a l u e O f D i a g r a m O b j e c t K e y a n y T y p e z b w N T n L X > < a : K e y V a l u e O f D i a g r a m O b j e c t K e y a n y T y p e z b w N T n L X > < a : K e y > < K e y > R e l a t i o n s h i p s \ & l t ; T a b l e s \ m o n t h l y _ s t o r e _ t a r g e t s \ C o l u m n s \ S t o r e   I D & g t ; - & l t ; T a b l e s \ D i m _ S a l e s P e r s o n \ C o l u m n s \ S a l e s   P e r s o n   I D & g t ; \ F K < / K e y > < / a : K e y > < a : V a l u e   i : t y p e = " D i a g r a m D i s p l a y L i n k E n d p o i n t V i e w S t a t e " > < H e i g h t > 1 6 < / H e i g h t > < L a b e l L o c a t i o n   x m l n s : b = " h t t p : / / s c h e m a s . d a t a c o n t r a c t . o r g / 2 0 0 4 / 0 7 / S y s t e m . W i n d o w s " > < b : _ x > 5 3 6 . 3 0 3 8 1 0 5 6 7 6 6 5 7 8 < / b : _ x > < b : _ y > 4 1 2 . 9 9 9 9 9 9 9 9 9 9 9 9 9 4 < / b : _ y > < / L a b e l L o c a t i o n > < L o c a t i o n   x m l n s : b = " h t t p : / / s c h e m a s . d a t a c o n t r a c t . o r g / 2 0 0 4 / 0 7 / S y s t e m . W i n d o w s " > < b : _ x > 5 5 2 . 3 0 3 8 1 0 5 6 7 6 6 5 7 8 < / b : _ x > < b : _ y > 4 2 1 < / b : _ y > < / L o c a t i o n > < S h a p e R o t a t e A n g l e > 1 8 0 . 0 0 0 0 0 0 0 0 0 0 0 0 2 < / S h a p e R o t a t e A n g l e > < W i d t h > 1 6 < / W i d t h > < / a : V a l u e > < / a : K e y V a l u e O f D i a g r a m O b j e c t K e y a n y T y p e z b w N T n L X > < a : K e y V a l u e O f D i a g r a m O b j e c t K e y a n y T y p e z b w N T n L X > < a : K e y > < K e y > R e l a t i o n s h i p s \ & l t ; T a b l e s \ m o n t h l y _ s t o r e _ t a r g e t s \ C o l u m n s \ S t o r e   I D & g t ; - & l t ; T a b l e s \ D i m _ S a l e s P e r s o n \ C o l u m n s \ S a l e s   P e r s o n   I D & g t ; \ P K < / K e y > < / a : K e y > < a : V a l u e   i : t y p e = " D i a g r a m D i s p l a y L i n k E n d p o i n t V i e w S t a t e " > < H e i g h t > 1 6 < / H e i g h t > < L a b e l L o c a t i o n   x m l n s : b = " h t t p : / / s c h e m a s . d a t a c o n t r a c t . o r g / 2 0 0 4 / 0 7 / S y s t e m . W i n d o w s " > < b : _ x > 3 3 9 . 2 6 3 3 3 7 0 0 0 5 5 1 9 3 < / b : _ x > < b : _ y > 8 9 < / b : _ y > < / L a b e l L o c a t i o n > < L o c a t i o n   x m l n s : b = " h t t p : / / s c h e m a s . d a t a c o n t r a c t . o r g / 2 0 0 4 / 0 7 / S y s t e m . W i n d o w s " > < b : _ x > 3 3 9 . 7 1 1 4 3 1 7 0 2 9 9 7 4 < / b : _ x > < b : _ y > 9 5 < / b : _ y > < / L o c a t i o n > < S h a p e R o t a t e A n g l e > 7 . 3 2 8 1 0 7 5 8 4 2 9 4 3 7 2 1 < / S h a p e R o t a t e A n g l e > < W i d t h > 1 6 < / W i d t h > < / a : V a l u e > < / a : K e y V a l u e O f D i a g r a m O b j e c t K e y a n y T y p e z b w N T n L X > < a : K e y V a l u e O f D i a g r a m O b j e c t K e y a n y T y p e z b w N T n L X > < a : K e y > < K e y > R e l a t i o n s h i p s \ & l t ; T a b l e s \ m o n t h l y _ s t o r e _ t a r g e t s \ C o l u m n s \ S t o r e   I D & g t ; - & l t ; T a b l e s \ D i m _ S a l e s P e r s o n \ C o l u m n s \ S a l e s   P e r s o n   I D & g t ; \ C r o s s F i l t e r < / K e y > < / a : K e y > < a : V a l u e   i : t y p e = " D i a g r a m D i s p l a y L i n k C r o s s F i l t e r V i e w S t a t e " > < P o i n t s   x m l n s : b = " h t t p : / / s c h e m a s . d a t a c o n t r a c t . o r g / 2 0 0 4 / 0 7 / S y s t e m . W i n d o w s " > < b : P o i n t > < b : _ x > 5 3 6 . 3 0 3 8 1 0 5 6 7 6 6 5 7 8 < / b : _ x > < b : _ y > 4 2 0 . 9 9 9 9 9 9 9 9 9 9 9 9 9 4 < / b : _ y > < / b : P o i n t > < b : P o i n t > < b : _ x > 3 5 7 . 2 6 3 3 3 7 0 0 0 5 5 1 9 3 < / b : _ x > < b : _ y > 4 2 1 < / b : _ y > < / b : P o i n t > < b : P o i n t > < b : _ x > 3 5 5 . 2 6 3 3 3 7 0 0 0 5 5 1 9 3 < / b : _ x > < b : _ y > 4 1 9 < / b : _ y > < / b : P o i n t > < b : P o i n t > < b : _ x > 3 5 5 . 2 6 3 3 3 7 0 0 0 5 5 1 9 3 < / b : _ x > < b : _ y > 9 7 < / b : _ y > < / b : P o i n t > < / P o i n t s > < / a : V a l u e > < / a : K e y V a l u e O f D i a g r a m O b j e c t K e y a n y T y p e z b w N T n L X > < / V i e w S t a t e s > < / D i a g r a m M a n a g e r . S e r i a l i z a b l e D i a g r a m > < / A r r a y O f D i a g r a m M a n a g e r . S e r i a l i z a b l e D i a g r a m > ] ] > < / C u s t o m C o n t e n t > < / G e m i n i > 
</file>

<file path=customXml/item13.xml>��< ? x m l   v e r s i o n = " 1 . 0 "   e n c o d i n g = " U T F - 1 6 " ? > < G e m i n i   x m l n s = " h t t p : / / g e m i n i / p i v o t c u s t o m i z a t i o n / c 2 5 f 9 3 4 2 - e 1 9 0 - 4 5 7 8 - 9 6 1 1 - 5 7 3 1 2 9 a 3 4 f 5 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14.xml>��< ? x m l   v e r s i o n = " 1 . 0 "   e n c o d i n g = " U T F - 1 6 " ? > < G e m i n i   x m l n s = " h t t p : / / g e m i n i / p i v o t c u s t o m i z a t i o n / T a b l e X M L _ f a c t _ t a b l e _ 1 7 6 3 e a 6 7 - f 1 a 1 - 4 d d 1 - a f f 2 - a 6 2 7 2 b c 2 0 1 4 a " > < 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 1 4 9 < / i n t > < / v a l u e > < / i t e m > < i t e m > < k e y > < s t r i n g > C u s t o m e r   I D < / s t r i n g > < / k e y > < v a l u e > < i n t > 1 6 2 < / i n t > < / v a l u e > < / i t e m > < i t e m > < k e y > < s t r i n g > S a l e s   P e r s o n   I D < / s t r i n g > < / k e y > < v a l u e > < i n t > 2 0 2 < / i n t > < / v a l u e > < / i t e m > < i t e m > < k e y > < s t r i n g > Q u a n t i t y   S o l d < / s t r i n g > < / k e y > < v a l u e > < i n t > 1 4 8 < / i n t > < / v a l u e > < / i t e m > < i t e m > < k e y > < s t r i n g > P a y m e n t   M e t h o d < / s t r i n g > < / k e y > < v a l u e > < i n t > 1 7 6 < / i n t > < / v a l u e > < / i t e m > < i t e m > < k e y > < s t r i n g > Q u a n t i t y   R e t u r n e d < / s t r i n g > < / k e y > < v a l u e > < i n t > 2 0 0 < / i n t > < / v a l u e > < / i t e m > < i t e m > < k e y > < s t r i n g > O r d e r   D a t e < / s t r i n g > < / k e y > < v a l u e > < i n t > 1 8 1 < / i n t > < / v a l u e > < / i t e m > < / C o l u m n W i d t h s > < C o l u m n D i s p l a y I n d e x > < i t e m > < k e y > < s t r i n g > P r o d u c t   I D < / s t r i n g > < / k e y > < v a l u e > < i n t > 0 < / i n t > < / v a l u e > < / i t e m > < i t e m > < k e y > < s t r i n g > C u s t o m e r   I D < / s t r i n g > < / k e y > < v a l u e > < i n t > 1 < / i n t > < / v a l u e > < / i t e m > < i t e m > < k e y > < s t r i n g > S a l e s   P e r s o n   I D < / s t r i n g > < / k e y > < v a l u e > < i n t > 2 < / i n t > < / v a l u e > < / i t e m > < i t e m > < k e y > < s t r i n g > Q u a n t i t y   S o l d < / s t r i n g > < / k e y > < v a l u e > < i n t > 3 < / i n t > < / v a l u e > < / i t e m > < i t e m > < k e y > < s t r i n g > P a y m e n t   M e t h o d < / s t r i n g > < / k e y > < v a l u e > < i n t > 4 < / i n t > < / v a l u e > < / i t e m > < i t e m > < k e y > < s t r i n g > Q u a n t i t y   R e t u r n e d < / s t r i n g > < / k e y > < v a l u e > < i n t > 5 < / i n t > < / v a l u e > < / i t e m > < i t e m > < k e y > < s t r i n g > O r d e r   D a t e < / 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f 7 d 1 7 9 b 7 - 5 5 2 7 - 4 7 5 6 - b b 7 3 - a 8 8 6 f 9 2 9 6 9 e 9 " > < 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p r o d u c t s _ t a b l e _ 3 9 9 9 c 4 d 1 - b c 8 5 - 4 a 3 3 - 9 4 a d - 7 9 5 b 0 f 7 8 b 6 0 c " > < 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 1 2 6 < / i n t > < / v a l u e > < / i t e m > < i t e m > < k e y > < s t r i n g > P r o d u c t   N a m e < / s t r i n g > < / k e y > < v a l u e > < i n t > 1 5 3 < / i n t > < / v a l u e > < / i t e m > < i t e m > < k e y > < s t r i n g > C a t e g o r y < / s t r i n g > < / k e y > < v a l u e > < i n t > 1 1 2 < / i n t > < / v a l u e > < / i t e m > < i t e m > < k e y > < s t r i n g > S a l e s   P r i c e < / s t r i n g > < / k e y > < v a l u e > < i n t > 1 2 4 < / i n t > < / v a l u e > < / i t e m > < i t e m > < k e y > < s t r i n g > C o s t   P r i c e < / s t r i n g > < / k e y > < v a l u e > < i n t > 1 1 9 < / i n t > < / v a l u e > < / i t e m > < / C o l u m n W i d t h s > < C o l u m n D i s p l a y I n d e x > < i t e m > < k e y > < s t r i n g > P r o d u c t   I D < / s t r i n g > < / k e y > < v a l u e > < i n t > 0 < / i n t > < / v a l u e > < / i t e m > < i t e m > < k e y > < s t r i n g > P r o d u c t   N a m e < / s t r i n g > < / k e y > < v a l u e > < i n t > 1 < / i n t > < / v a l u e > < / i t e m > < i t e m > < k e y > < s t r i n g > C a t e g o r y < / s t r i n g > < / k e y > < v a l u e > < i n t > 2 < / i n t > < / v a l u e > < / i t e m > < i t e m > < k e y > < s t r i n g > S a l e s   P r i c e < / s t r i n g > < / k e y > < v a l u e > < i n t > 3 < / i n t > < / v a l u e > < / i t e m > < i t e m > < k e y > < s t r i n g > C o s t   P r i c e < / s t r i n g > < / k e y > < v a l u e > < i n t > 4 < / 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C l i e n t W i n d o w X M L " > < C u s t o m C o n t e n t > < ! [ C D A T A [ C a l c u l a t i o n s _ c e 5 1 4 b 9 1 - d a 7 2 - 4 d 2 3 - b 0 5 0 - e 4 1 b 2 c 2 7 b 5 7 6 ] ] > < / C u s t o m C o n t e n t > < / G e m i n i > 
</file>

<file path=customXml/item19.xml>��< ? x m l   v e r s i o n = " 1 . 0 "   e n c o d i n g = " U T F - 1 6 " ? > < G e m i n i   x m l n s = " h t t p : / / g e m i n i / p i v o t c u s t o m i z a t i o n / e 5 1 d 2 9 9 2 - 5 4 6 0 - 4 4 8 0 - 8 5 c 5 - 1 4 c f 3 3 b 2 7 e 2 4 " > < 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2.xml>��< ? x m l   v e r s i o n = " 1 . 0 "   e n c o d i n g = " U T F - 1 6 " ? > < G e m i n i   x m l n s = " h t t p : / / g e m i n i / p i v o t c u s t o m i z a t i o n / b 2 8 d a 7 0 d - 4 0 3 f - 4 6 e 4 - 8 4 b 4 - c 5 0 4 4 4 5 1 8 a 5 e " > < 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20.xml>��< ? x m l   v e r s i o n = " 1 . 0 "   e n c o d i n g = " U T F - 1 6 " ? > < G e m i n i   x m l n s = " h t t p : / / g e m i n i / p i v o t c u s t o m i z a t i o n / 2 8 2 c a 7 9 4 - a c e 9 - 4 e c 5 - 9 a 4 3 - 1 5 c 9 3 2 f 2 c f 4 e " > < 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 T r u e < / V i s i b l e > < / i t e m > < i t e m > < M e a s u r e N a m e > Q t y   R e t u r n e d < / M e a s u r e N a m e > < D i s p l a y N a m e > Q t y   R e t u r n e d < / D i s p l a y N a m e > < V i s i b l e > T r u e < / V i s i b l e > < / i t e m > < i t e m > < M e a s u r e N a m e > T o t a l   Q t y < / M e a s u r e N a m e > < D i s p l a y N a m e > T o t a l   Q t y < / D i s p l a y N a m e > < V i s i b l e > T r u e < / V i s i b l e > < / i t e m > < i t e m > < M e a s u r e N a m e > T o t a l   T a r g e t < / M e a s u r e N a m e > < D i s p l a y N a m e > T o t a l   T a r g e t < / D i s p l a y N a m e > < V i s i b l e > T r u e < / V i s i b l e > < / i t e m > < / C a l c u l a t e d F i e l d s > < S A H o s t H a s h > 0 < / S A H o s t H a s h > < G e m i n i F i e l d L i s t V i s i b l e > T r u e < / G e m i n i F i e l d L i s t V i s i b l e > < / S e t t i n g s > ] ] > < / C u s t o m C o n t e n t > < / G e m i n i > 
</file>

<file path=customXml/item21.xml>��< ? x m l   v e r s i o n = " 1 . 0 "   e n c o d i n g = " U T F - 1 6 " ? > < G e m i n i   x m l n s = " h t t p : / / g e m i n i / p i v o t c u s t o m i z a t i o n / T a b l e O r d e r " > < C u s t o m C o n t e n t > < ! [ C D A T A [ f a c t _ t a b l e _ 1 7 6 3 e a 6 7 - f 1 a 1 - 4 d d 1 - a f f 2 - a 6 2 7 2 b c 2 0 1 4 a , m o n t h l y _ s t o r e _ t a r g e t s _ 0 6 4 c f 4 7 2 - 3 6 3 1 - 4 6 2 b - 8 2 2 b - 3 e 3 8 f 5 e 7 8 6 7 8 , p r o d u c t s _ t a b l e _ 3 9 9 9 c 4 d 1 - b c 8 5 - 4 a 3 3 - 9 4 a d - 7 9 5 b 0 f 7 8 b 6 0 c , D i m _ S a l e s P e r s o n _ b 8 2 0 1 6 d b - 6 d 5 e - 4 9 3 6 - 8 c 6 3 - 8 7 e 7 4 1 1 0 b 7 c 4 , D a t e _ 3 c 7 0 6 e a 8 - 6 c d f - 4 1 3 2 - b a 8 0 - 3 7 a a c 6 5 2 4 4 6 d , C a l c u l a t i o n s _ c e 5 1 4 b 9 1 - d a 7 2 - 4 d 2 3 - b 0 5 0 - e 4 1 b 2 c 2 7 b 5 7 6 , C u s t o m e r _ T a b l e _ 6 1 2 7 f 1 e b - 7 6 6 5 - 4 3 4 0 - 8 4 b c - 2 3 0 5 b d a 1 d e b 3 ] ] > < / C u s t o m C o n t e n t > < / G e m i n i > 
</file>

<file path=customXml/item22.xml>��< ? x m l   v e r s i o n = " 1 . 0 "   e n c o d i n g = " U T F - 1 6 " ? > < G e m i n i   x m l n s = " h t t p : / / g e m i n i / p i v o t c u s t o m i z a t i o n / I s S a n d b o x E m b e d d e d " > < C u s t o m C o n t e n t > < ! [ C D A T A [ y e s ] ] > < / C u s t o m C o n t e n t > < / G e m i n i > 
</file>

<file path=customXml/item23.xml>��< ? x m l   v e r s i o n = " 1 . 0 "   e n c o d i n g = " U T F - 1 6 " ? > < G e m i n i   x m l n s = " h t t p : / / g e m i n i / p i v o t c u s t o m i z a t i o n / T a b l e X M L _ m o n t h l y _ s t o r e _ t a r g e t s _ 0 6 4 c f 4 7 2 - 3 6 3 1 - 4 6 2 b - 8 2 2 b - 3 e 3 8 f 5 e 7 8 6 7 8 " > < C u s t o m C o n t e n t > < ! [ C D A T A [ < T a b l e W i d g e t G r i d S e r i a l i z a t i o n   x m l n s : x s d = " h t t p : / / w w w . w 3 . o r g / 2 0 0 1 / X M L S c h e m a "   x m l n s : x s i = " h t t p : / / w w w . w 3 . o r g / 2 0 0 1 / X M L S c h e m a - i n s t a n c e " > < C o l u m n S u g g e s t e d T y p e   / > < C o l u m n F o r m a t   / > < C o l u m n A c c u r a c y   / > < C o l u m n C u r r e n c y S y m b o l   / > < C o l u m n P o s i t i v e P a t t e r n   / > < C o l u m n N e g a t i v e P a t t e r n   / > < C o l u m n W i d t h s > < i t e m > < k e y > < s t r i n g > S t o r e   I D < / s t r i n g > < / k e y > < v a l u e > < i n t > 1 4 7 < / i n t > < / v a l u e > < / i t e m > < i t e m > < k e y > < s t r i n g > D a t e < / s t r i n g > < / k e y > < v a l u e > < i n t > 1 4 8 < / i n t > < / v a l u e > < / i t e m > < i t e m > < k e y > < s t r i n g > M o n t h l y   T a r g e t < / s t r i n g > < / k e y > < v a l u e > < i n t > 1 6 0 < / i n t > < / v a l u e > < / i t e m > < / C o l u m n W i d t h s > < C o l u m n D i s p l a y I n d e x > < i t e m > < k e y > < s t r i n g > S t o r e   I D < / s t r i n g > < / k e y > < v a l u e > < i n t > 0 < / i n t > < / v a l u e > < / i t e m > < i t e m > < k e y > < s t r i n g > D a t e < / s t r i n g > < / k e y > < v a l u e > < i n t > 2 < / i n t > < / v a l u e > < / i t e m > < i t e m > < k e y > < s t r i n g > M o n t h l y   T a r g e t < / s t r i n g > < / k e y > < v a l u e > < i n t > 1 < / 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C a l c u l a t i o n s _ c e 5 1 4 b 9 1 - d a 7 2 - 4 d 2 3 - b 0 5 0 - e 4 1 b 2 c 2 7 b 5 7 6 " > < C u s t o m C o n t e n t > < ! [ C D A T A [ < T a b l e W i d g e t G r i d S e r i a l i z a t i o n   x m l n s : x s d = " h t t p : / / w w w . w 3 . o r g / 2 0 0 1 / X M L S c h e m a "   x m l n s : x s i = " h t t p : / / w w w . w 3 . o r g / 2 0 0 1 / X M L S c h e m a - i n s t a n c e " > < C o l u m n S u g g e s t e d T y p e   / > < C o l u m n F o r m a t   / > < C o l u m n A c c u r a c y   / > < C o l u m n C u r r e n c y S y m b o l   / > < C o l u m n P o s i t i v e P a t t e r n   / > < C o l u m n N e g a t i v e P a t t e r n   / > < C o l u m n W i d t h s > < i t e m > < k e y > < s t r i n g > M e a r s u r e s < / s t r i n g > < / k e y > < v a l u e > < i n t > 1 2 6 < / i n t > < / v a l u e > < / i t e m > < / C o l u m n W i d t h s > < C o l u m n D i s p l a y I n d e x > < i t e m > < k e y > < s t r i n g > M e a r s u r e s < / s t r i n g > < / k e y > < v a l u e > < i n t > 0 < / 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D a t e _ 3 c 7 0 6 e a 8 - 6 c d f - 4 1 3 2 - b a 8 0 - 3 7 a a c 6 5 2 4 4 6 d " > < 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 Y e a r < / s t r i n g > < / k e y > < v a l u e > < i n t > 7 6 < / i n t > < / v a l u e > < / i t e m > < i t e m > < k e y > < s t r i n g > M o n t h < / s t r i n g > < / k e y > < v a l u e > < i n t > 9 5 < / i n t > < / v a l u e > < / i t e m > < i t e m > < k e y > < s t r i n g > M o n t h N u m < / s t r i n g > < / k e y > < v a l u e > < i n t > 1 3 2 < / i n t > < / v a l u e > < / i t e m > < i t e m > < k e y > < s t r i n g > W e e k d a y < / s t r i n g > < / k e y > < v a l u e > < i n t > 1 1 3 < / i n t > < / v a l u e > < / i t e m > < i t e m > < k e y > < s t r i n g > W e e k N u m < / s t r i n g > < / k e y > < v a l u e > < i n t > 1 2 3 < / i n t > < / v a l u e > < / i t e m > < i t e m > < k e y > < s t r i n g > W e e k T y p e < / s t r i n g > < / k e y > < v a l u e > < i n t > 1 2 2 < / i n t > < / v a l u e > < / i t e m > < i t e m > < k e y > < s t r i n g > Q u a r t e r < / s t r i n g > < / k e y > < v a l u e > < i n t > 1 0 4 < / i n t > < / v a l u e > < / i t e m > < / C o l u m n W i d t h s > < C o l u m n D i s p l a y I n d e x > < i t e m > < k e y > < s t r i n g > O r d e r   D a t e < / s t r i n g > < / k e y > < v a l u e > < i n t > 0 < / i n t > < / v a l u e > < / i t e m > < i t e m > < k e y > < s t r i n g > Y e a r < / s t r i n g > < / k e y > < v a l u e > < i n t > 1 < / i n t > < / v a l u e > < / i t e m > < i t e m > < k e y > < s t r i n g > M o n t h < / s t r i n g > < / k e y > < v a l u e > < i n t > 2 < / i n t > < / v a l u e > < / i t e m > < i t e m > < k e y > < s t r i n g > M o n t h N u m < / s t r i n g > < / k e y > < v a l u e > < i n t > 3 < / i n t > < / v a l u e > < / i t e m > < i t e m > < k e y > < s t r i n g > W e e k d a y < / s t r i n g > < / k e y > < v a l u e > < i n t > 4 < / i n t > < / v a l u e > < / i t e m > < i t e m > < k e y > < s t r i n g > W e e k N u m < / s t r i n g > < / k e y > < v a l u e > < i n t > 5 < / i n t > < / v a l u e > < / i t e m > < i t e m > < k e y > < s t r i n g > W e e k T y p e < / s t r i n g > < / k e y > < v a l u e > < i n t > 6 < / i n t > < / v a l u e > < / i t e m > < i t e m > < k e y > < s t r i n g > Q u a r t e r < / s t r i n g > < / k e y > < v a l u e > < i n t > 7 < / 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 2 0 2 4 - 0 7 - 1 6 T 0 4 : 1 7 : 0 6 . 8 1 0 6 5 5 3 + 0 3 : 0 0 < / L a s t P r o c e s s e d T i m e > < / D a t a M o d e l i n g S a n d b o x . S e r i a l i z e d S a n d b o x E r r o r C a c h e > ] ] > < / C u s t o m C o n t e n t > < / G e m i n i > 
</file>

<file path=customXml/item27.xml>��< ? x m l   v e r s i o n = " 1 . 0 "   e n c o d i n g = " U T F - 1 6 " ? > < G e m i n i   x m l n s = " h t t p : / / g e m i n i / p i v o t c u s t o m i z a t i o n / 6 e 3 9 9 e 9 6 - e b e b - 4 0 4 d - 9 d 9 6 - 3 e 9 8 e 2 7 f 1 5 2 f " > < 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28.xml>��< ? x m l   v e r s i o n = " 1 . 0 "   e n c o d i n g = " U T F - 1 6 " ? > < G e m i n i   x m l n s = " h t t p : / / g e m i n i / p i v o t c u s t o m i z a t i o n / 9 a 7 2 2 d 6 2 - a c 5 c - 4 6 1 a - 9 a 6 2 - 6 4 2 0 9 7 c 8 4 1 0 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 F a l s e < / V i s i b l e > < / i t e m > < i t e m > < M e a s u r e N a m e > R e t u r n   R a t e < / M e a s u r e N a m e > < D i s p l a y N a m e > R e t u r n   R a t e < / D i s p l a y N a m e > < V i s i b l e > T r u e < / V i s i b l e > < / i t e m > < i t e m > < M e a s u r e N a m e > R e f u n d   R a t e < / M e a s u r e N a m e > < D i s p l a y N a m e > R e f u n d   R a t e < / D i s p l a y N a m e > < V i s i b l e > T r u e < / V i s i b l e > < / i t e m > < / C a l c u l a t e d F i e l d s > < S A H o s t H a s h > 0 < / S A H o s t H a s h > < G e m i n i F i e l d L i s t V i s i b l e > T r u e < / G e m i n i F i e l d L i s t V i s i b l e > < / S e t t i n g s > ] ] > < / C u s t o m C o n t e n t > < / G e m i n i > 
</file>

<file path=customXml/item29.xml>��< ? x m l   v e r s i o n = " 1 . 0 "   e n c o d i n g = " U T F - 1 6 " ? > < G e m i n i   x m l n s = " h t t p : / / g e m i n i / p i v o t c u s t o m i z a t i o n / T a b l e X M L _ D i m _ C u s t o m e r _ c f f d 0 f 7 5 - a 3 3 e - 4 0 f 8 - 9 8 9 4 - 1 d 1 3 d 9 b 1 3 2 a 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 F u l l   N a m e < / s t r i n g > < / k e y > < v a l u e > < i n t > 1 1 9 < / i n t > < / v a l u e > < / i t e m > < i t e m > < k e y > < s t r i n g > G e n d e r < / s t r i n g > < / k e y > < v a l u e > < i n t > 1 0 0 < / i n t > < / v a l u e > < / i t e m > < i t e m > < k e y > < s t r i n g > L o c a t i o n < / s t r i n g > < / k e y > < v a l u e > < i n t > 1 0 9 < / i n t > < / v a l u e > < / i t e m > < i t e m > < k e y > < s t r i n g > C u s t o m e r   A g e < / s t r i n g > < / k e y > < v a l u e > < i n t > 1 5 1 < / i n t > < / v a l u e > < / i t e m > < i t e m > < k e y > < s t r i n g > C u s t o m e r   A g e   G r o u p < / s t r i n g > < / k e y > < v a l u e > < i n t > 2 0 4 < / 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i t e m > < k e y > < s t r i n g > C u s t o m e r   A g e   G r o u p < / 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30.xml>��< ? x m l   v e r s i o n = " 1 . 0 "   e n c o d i n g = " U T F - 1 6 " ? > < G e m i n i   x m l n s = " h t t p : / / g e m i n i / p i v o t c u s t o m i z a t i o n / 1 d 9 b 7 a a 7 - f 8 f 4 - 4 6 4 8 - 9 4 3 5 - 1 c 3 8 9 8 3 0 a 1 d 7 " > < 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3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2.xml>��< ? x m l   v e r s i o n = " 1 . 0 "   e n c o d i n g = " U T F - 1 6 " ? > < G e m i n i   x m l n s = " h t t p : / / g e m i n i / p i v o t c u s t o m i z a t i o n / T a b l e X M L _ D i m _ S a l e s P e r s o n _ b 8 2 0 1 6 d b - 6 d 5 e - 4 9 3 6 - 8 c 6 3 - 8 7 e 7 4 1 1 0 b 7 c 4 " > < C u s t o m C o n t e n t > < ! [ C D A T A [ < T a b l e W i d g e t G r i d S e r i a l i z a t i o n   x m l n s : x s d = " h t t p : / / w w w . w 3 . o r g / 2 0 0 1 / X M L S c h e m a "   x m l n s : x s i = " h t t p : / / w w w . w 3 . o r g / 2 0 0 1 / X M L S c h e m a - i n s t a n c e " > < C o l u m n S u g g e s t e d T y p e   / > < C o l u m n F o r m a t   / > < C o l u m n A c c u r a c y   / > < C o l u m n C u r r e n c y S y m b o l   / > < C o l u m n P o s i t i v e P a t t e r n   / > < C o l u m n N e g a t i v e P a t t e r n   / > < C o l u m n W i d t h s > < i t e m > < k e y > < s t r i n g > S a l e s   P e r s o n   I D < / s t r i n g > < / k e y > < v a l u e > < i n t > 1 6 2 < / i n t > < / v a l u e > < / i t e m > < i t e m > < k e y > < s t r i n g > F u l l   N a m e < / s t r i n g > < / k e y > < v a l u e > < i n t > 1 1 9 < / i n t > < / v a l u e > < / i t e m > < i t e m > < k e y > < s t r i n g > S t o r e   N a m e < / s t r i n g > < / k e y > < v a l u e > < i n t > 1 3 3 < / i n t > < / v a l u e > < / i t e m > < i t e m > < k e y > < s t r i n g > C u s t o m < / s t r i n g > < / k e y > < v a l u e > < i n t > 1 0 2 < / i n t > < / v a l u e > < / i t e m > < / C o l u m n W i d t h s > < C o l u m n D i s p l a y I n d e x > < i t e m > < k e y > < s t r i n g > S a l e s   P e r s o n   I D < / s t r i n g > < / k e y > < v a l u e > < i n t > 0 < / i n t > < / v a l u e > < / i t e m > < i t e m > < k e y > < s t r i n g > F u l l   N a m e < / s t r i n g > < / k e y > < v a l u e > < i n t > 1 < / i n t > < / v a l u e > < / i t e m > < i t e m > < k e y > < s t r i n g > S t o r e   N a m e < / s t r i n g > < / k e y > < v a l u e > < i n t > 2 < / i n t > < / v a l u e > < / i t e m > < i t e m > < k e y > < s t r i n g > C u s t o m < / s t r i n g > < / k e y > < v a l u e > < i n t > 3 < / 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T a b l e X M L _ C u s t o m e r _ T a b l e _ 6 1 2 7 f 1 e b - 7 6 6 5 - 4 3 4 0 - 8 4 b c - 2 3 0 5 b d a 1 d e b 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 1 4 0 < / i n t > < / v a l u e > < / i t e m > < i t e m > < k e y > < s t r i n g > F u l l   N a m e < / s t r i n g > < / k e y > < v a l u e > < i n t > 1 1 9 < / i n t > < / v a l u e > < / i t e m > < i t e m > < k e y > < s t r i n g > G e n d e r < / s t r i n g > < / k e y > < v a l u e > < i n t > 1 0 0 < / i n t > < / v a l u e > < / i t e m > < i t e m > < k e y > < s t r i n g > L o c a t i o n < / s t r i n g > < / k e y > < v a l u e > < i n t > 1 0 9 < / i n t > < / v a l u e > < / i t e m > < i t e m > < k e y > < s t r i n g > C u s t o m e r   A g e < / s t r i n g > < / k e y > < v a l u e > < i n t > 1 5 1 < / i n t > < / v a l u e > < / i t e m > < i t e m > < k e y > < s t r i n g > C u s t o m e r   A g e   G r o u p < / s t r i n g > < / k e y > < v a l u e > < i n t > 2 0 4 < / i n t > < / v a l u e > < / i t e m > < / C o l u m n W i d t h s > < C o l u m n D i s p l a y I n d e x > < i t e m > < k e y > < s t r i n g > C u s t o m e r   I D < / s t r i n g > < / k e y > < v a l u e > < i n t > 0 < / i n t > < / v a l u e > < / i t e m > < i t e m > < k e y > < s t r i n g > F u l l   N a m e < / s t r i n g > < / k e y > < v a l u e > < i n t > 1 < / i n t > < / v a l u e > < / i t e m > < i t e m > < k e y > < s t r i n g > G e n d e r < / s t r i n g > < / k e y > < v a l u e > < i n t > 2 < / i n t > < / v a l u e > < / i t e m > < i t e m > < k e y > < s t r i n g > L o c a t i o n < / s t r i n g > < / k e y > < v a l u e > < i n t > 3 < / i n t > < / v a l u e > < / i t e m > < i t e m > < k e y > < s t r i n g > C u s t o m e r   A g e < / s t r i n g > < / k e y > < v a l u e > < i n t > 4 < / i n t > < / v a l u e > < / i t e m > < i t e m > < k e y > < s t r i n g > C u s t o m e r   A g e   G r o u p < / s t r i n g > < / k e y > < v a l u e > < i n t > 5 < / i n t > < / v a l u e > < / i t e m > < / C o l u m n D i s p l a y I n d e x > < C o l u m n F r o z e n   / > < C o l u m n C h e c k e d   / > < C o l u m n F i l t e r   / > < S e l e c t i o n F i l t e r   / > < F i l t e r P a r a m e t e r s   / > < I s S o r t D e s c e n d i n g > f a l s e < / I s S o r t D e s c e n d i n g > < / T a b l e W i d g e t G r i d S e r i a l i z a t i o n > ] ] > < / C u s t o m C o n t e n t > < / G e m i n i > 
</file>

<file path=customXml/item34.xml>��< ? x m l   v e r s i o n = " 1 . 0 "   e n c o d i n g = " U T F - 1 6 " ? > < G e m i n i   x m l n s = " h t t p : / / g e m i n i / p i v o t c u s t o m i z a t i o n / L i n k e d T a b l e U p d a t e M o d e " > < C u s t o m C o n t e n t > < ! [ C D A T A [ T r u e ] ] > < / C u s t o m C o n t e n t > < / G e m i n i > 
</file>

<file path=customXml/item35.xml>��< ? x m l   v e r s i o n = " 1 . 0 "   e n c o d i n g = " U T F - 1 6 " ? > < G e m i n i   x m l n s = " h t t p : / / g e m i n i / p i v o t c u s t o m i z a t i o n / 6 b 9 9 2 b 2 e - e d 7 e - 4 2 f e - 8 9 f 2 - d e 4 8 e 3 e 5 8 e 5 2 " > < 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 F a l s e < / V i s i b l e > < / i t e m > < / C a l c u l a t e d F i e l d s > < S A H o s t H a s h > 0 < / S A H o s t H a s h > < G e m i n i F i e l d L i s t V i s i b l e > T r u e < / G e m i n i F i e l d L i s t V i s i b l e > < / S e t t i n g s > ] ] > < / C u s t o m C o n t e n t > < / G e m i n i > 
</file>

<file path=customXml/item36.xml>��< ? x m l   v e r s i o n = " 1 . 0 "   e n c o d i n g = " U T F - 1 6 " ? > < G e m i n i   x m l n s = " h t t p : / / g e m i n i / p i v o t c u s t o m i z a t i o n / e d 5 3 5 9 4 d - e 3 0 8 - 4 7 5 9 - b 1 e 8 - e 9 5 0 f 8 2 4 7 6 0 c " > < 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37.xml>��< ? x m l   v e r s i o n = " 1 . 0 "   e n c o d i n g = " U T F - 1 6 " ? > < G e m i n i   x m l n s = " h t t p : / / g e m i n i / p i v o t c u s t o m i z a t i o n / S h o w I m p l i c i t M e a s u r e s " > < C u s t o m C o n t e n t > < ! [ C D A T A [ F a l s e ] ] > < / C u s t o m C o n t e n t > < / G e m i n i > 
</file>

<file path=customXml/item38.xml>��< ? x m l   v e r s i o n = " 1 . 0 "   e n c o d i n g = " U T F - 1 6 " ? > < G e m i n i   x m l n s = " h t t p : / / g e m i n i / p i v o t c u s t o m i z a t i o n / 3 5 4 d 0 f a e - 7 2 e e - 4 a c 4 - b a 0 4 - 5 1 9 b b a f 6 8 7 1 6 " > < 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 T r u e < / V i s i b l e > < / i t e m > < i t e m > < M e a s u r e N a m e > #   L o c a t i o n s < / M e a s u r e N a m e > < D i s p l a y N a m e > #   L o c a t i o n s < / D i s p l a y N a m e > < V i s i b l e > T r u e < / V i s i b l e > < / i t e m > < i t e m > < M e a s u r e N a m e > A v e r a g e   A g e < / M e a s u r e N a m e > < D i s p l a y N a m e > A v e r a g e   A g e < / D i s p l a y N a m e > < V i s i b l e > F a l s e < / V i s i b l e > < / i t e m > < / C a l c u l a t e d F i e l d s > < S A H o s t H a s h > 0 < / S A H o s t H a s h > < G e m i n i F i e l d L i s t V i s i b l e > T r u e < / G e m i n i F i e l d L i s t V i s i b l e > < / S e t t i n g s > ] ] > < / C u s t o m C o n t e n t > < / G e m i n i > 
</file>

<file path=customXml/item3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 D i m _ S a l e s P e r s o n 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 D i m _ S a l e s P e r s o n 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 C o l u m n s \ S t o r e   N a m e < / K e y > < / a : K e y > < a : V a l u e   i : t y p e = " T a b l e W i d g e t B a s e V i e w S t a t e " / > < / a : K e y V a l u e O f D i a g r a m O b j e c t K e y a n y T y p e z b w N T n L X > < a : K e y V a l u e O f D i a g r a m O b j e c t K e y a n y T y p e z b w N T n L X > < a : K e y > < K e y > C o l u m n s \ C u s t o m < / 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 P e r s o n   I D < / 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 C o l u m n s \ Q u a n t i t y   R e t u r n e d 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 m o n t h l y _ s t o r e _ t a r g e t s 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 m o n t h l y _ s t o r e _ t a r g e t s 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 C o l u m n s \ M o n t h l y   T a r g e t 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 C o l u m n s \ C u s t o m e r   A g e 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 C o l u m n s \ C u s t o m e r   A g e < / K e y > < / a : K e y > < a : V a l u e   i : t y p e = " T a b l e W i d g e t B a s e V i e w S t a t e " / > < / a : K e y V a l u e O f D i a g r a m O b j e c t K e y a n y T y p e z b w N T n L X > < a : K e y V a l u e O f D i a g r a m O b j e c t K e y a n y T y p e z b w N T n L X > < a : K e y > < K e y > C o l u m n s \ C u s t o m e r   A g e 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 C o l u m n s \ M o n t h N u m < / K e y > < / a : K e y > < a : V a l u e   i : t y p e = " T a b l e W i d g e t B a s e V i e w S t a t e " / > < / a : K e y V a l u e O f D i a g r a m O b j e c t K e y a n y T y p e z b w N T n L X > < a : K e y V a l u e O f D i a g r a m O b j e c t K e y a n y T y p e z b w N T n L X > < a : K e y > < K e y > C o l u m n s \ W e e k d a y < / K e y > < / a : K e y > < a : V a l u e   i : t y p e = " T a b l e W i d g e t B a s e V i e w S t a t e " / > < / a : K e y V a l u e O f D i a g r a m O b j e c t K e y a n y T y p e z b w N T n L X > < a : K e y V a l u e O f D i a g r a m O b j e c t K e y a n y T y p e z b w N T n L X > < a : K e y > < K e y > C o l u m n s \ W e e k N u m < / K e y > < / a : K e y > < a : V a l u e   i : t y p e = " T a b l e W i d g e t B a s e V i e w S t a t e " / > < / a : K e y V a l u e O f D i a g r a m O b j e c t K e y a n y T y p e z b w N T n L X > < a : K e y V a l u e O f D i a g r a m O b j e c t K e y a n y T y p e z b w N T n L X > < a : K e y > < K e y > C o l u m n s \ W e e k T y p e 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 C o l u m n s \ S a l e s   P r i c e < / 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 C a l c u l a t i o n s 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 C a l c u l a t i o n s 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 C o l u m n s \ M e a r s u r e s 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8 8 c d 7 f 5 c - 4 2 f e - 4 f 4 e - b 0 a f - c 6 6 0 2 2 7 0 6 a 3 3 " > < 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 F a l s e < / V i s i b l e > < / i t e m > < / C a l c u l a t e d F i e l d s > < S A H o s t H a s h > 0 < / S A H o s t H a s h > < G e m i n i F i e l d L i s t V i s i b l e > T r u e < / G e m i n i F i e l d L i s t V i s i b l e > < / S e t t i n g s > ] ] > < / C u s t o m C o n t e n t > < / G e m i n i > 
</file>

<file path=customXml/item40.xml>��< ? x m l   v e r s i o n = " 1 . 0 "   e n c o d i n g = " U T F - 1 6 "   s t a n d a l o n e = " n o " ? > < D a t a M a s h u p   x m l n s = " h t t p : / / s c h e m a s . m i c r o s o f t . c o m / D a t a M a s h u p " > A A A A A C k K 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a C i E 6 4 A A A D 4 A A A A E g A A A E N v b m Z p Z y 9 Q Y W N r Y W d l L n h t b I S P Q Q u C M B z F 7 0 H f Q X Z 3 m w s E Z c 5 D 1 4 R A i q 5 D h 4 7 0 v 9 D Z / G 4 d + k h 9 h Z S y u n V 8 7 / 3 g v f e 4 3 X k 6 t o 1 3 V V 2 v D S Q o w B R 5 v Z V Q y s a A S h A Y l I r 1 i u 9 l c Z a V 8 i Y a + n j s y w T V 1 l 5 i Q p x z 2 G 2 w 6 S r C K A 3 I K d v l R a 1 a i T 6 w / g / 7 G u b a Q i H B j 6 8 1 g u E o x E E U h g x T T h a X Z x q + B J s W z + m P y b d D Y 4 d O C Q X + I e d k k Z y 8 T 4 g n A A A A / / 8 D A F B L A w Q U A A I A C A A A A C E A C G o D M D c F A A A Y H A A A E w A A A E Z v c m 1 1 b G F z L 1 N l Y 3 R p b 2 4 x L m 3 s W G 1 v 2 z Y Q / h 4 g / 4 F Q g U H G Z C + y 4 w z Y 5 g + p n X Q B l r c 6 Q z E 4 g a F I d K x V o g y S S i M E / u 8 7 U p J F S Z S t B k g H t P E X S z y S d / c 8 p 7 s j G X a 5 H x E 0 T f / t 3 / f 3 9 v f Y 0 q H Y Q 2 7 M e B R i O r 9 x 7 g O M R i j A f H 8 P w W 8 a x d Q V I 2 P 2 2 J t E b h x i w s 1 T P 8 C 9 c U Q 4 v D D T m P x 2 O 3 G 4 g 4 6 J E y T M Z + i G O u 7 n 2 5 M n F w f o i k b / g k p 2 e 9 C f r 9 L n 2 1 w f m 3 O h s O e y R 6 N j z S Y 4 8 E O f Y z o y L M N C 4 y i I Q 8 J G R x Y 6 I W 7 k + e R h Z P e H f Q t d x x H H U 5 4 E e F Q 8 9 i 4 i g u 8 6 V m r 4 O w M U h y D z 0 J / Y 8 U C X A V 5 I / 3 q Z J B s 3 U x 8 t N M v G j 4 N g 6 j q B Q 9 m I 0 1 j d c r x 0 y A P s e J O s c L E d e E v Y I q J h a r A Q M l O j 3 3 p + N s a Z 5 + h s A h 6 e E X 5 0 2 B M L 1 h Z 6 N k 5 9 y j i 6 c E I M M g 6 j i O M n L k V / O U 2 S D 5 j A 7 v U F k e s I n m s C Y A q j a I H e + 5 Q v c 6 k H g + t 1 4 e g 5 p s L P j I H C 1 X E U 3 v s E Z + N m B R G r 4 o J i 9 d r K l t J 8 j x s w 6 H 2 y o d w 0 k K E S K 9 n s W M Z p H A T p F o V 1 Z 4 R h K p A 9 f l B o O P a 8 1 C 6 z Z j + Y I q Z a C D v u E g k E e q f A j i m e b v w Q 9 w R a w U X 0 x e x 0 U B f N S h j d 5 R j F V C J a 2 A E a h R J J q d 6 O k q V g x Y Z + x Z w Z P N / 9 M j g a 6 u P M 3 h l o J T N K Q Z Z q U a J M o f g j D q N H H c e p Q E + x L T i u R p D E d l 2 D J S K e L / B y g k y H H q K q H R W U 0 A c a x a s c K 3 + B Z q r 0 D v 0 x Q v 0 D x J e Y I O O g 2 z 8 w E A 4 Y 1 k 8 c 5 B P 7 d n e w d e Z h P n N g d w + 3 z h z m M w / t 7 j C f a f w 8 t A 0 9 n f 2 2 d N b h q 1 K 7 g a b 4 w N e d / T 2 f 6 P W q C X / h u D z N v a + f 7 A t d O / L 8 r 9 9 R n o d B L 3 a 5 N s 1 v r Q F T J 8 A M X c E + U K t 1 E 6 5 j h 3 C f J 8 B W 4 N X F V 0 4 i W E P n m C 8 j r 5 b 9 N 6 s / Y h 5 T g j U 7 X F L w Q i b J S n V o C q 1 S Z I U Q K M s g m Y O L F A P t k I c 5 e / 0 g 0 6 r d E W + D 7 y j e p s J v b b y c C 2 R K T G 5 G g w Q 0 C a S 2 F A k C p V d b J I S g s Q 8 o 1 M p q Y V S i p 7 q t G k C r 9 M t h 3 y o 9 l f X t C J n h D 5 K i c p m 2 4 x w D o w 8 R T W q C L H d R 3 9 0 s I n F 4 j 2 m 6 L I J m U C d s m V k m f j i X G r L k + O q R w Y S y + U p q + / H C Y 2 c h e t F p J c 1 T W t H b w e R / P 5 i 8 9 p H k 2 x 1 G y t W m v H k p q Y j l b y 3 w W w v c r g W u B e w l H P 5 o P W y n O A D e m 7 O R o k C z 6 S R e B b 4 L Q m X H i c + 4 T 1 x u N u n W Z K F / s E O 3 H 7 o V T f D p y P l q L h I D 5 q w w F u J D g U q j U X Z 9 a V b c n n Y y V Y a y Q F U s h 8 V o V f u G y h f 0 q D o r N 6 3 q p j S k j a v K 9 c k T h + 9 b L E y L C J A p 3 9 X v r P J h M L N u F w R W 0 R Z L V 0 W l 6 U 3 h s M L N u Y U G n f J J v g F d P b B b b M x 9 6 t l 1 i N u Q W / H D b g t w g a 3 U n D 5 e x K G h 9 W 3 i J F v i p m a D P F g k 9 c C B w c v F J 4 w / t w y e Z t z s r e T W 7 Z b 0 V m 1 q y X D F v X 4 z x N v s t c o G G A I G z 0 m a 8 Y a y K e a 0 g r y f Q 5 4 v 0 q L e J p 6 + 7 n p Q a z C Y 8 g X + 0 2 x a 3 A w q U + 5 g s 6 P s Z k 5 M x c R T b v E q E w + 0 E + W r w E + D H t Q Q + G 9 I r s 0 X e M j I F 6 r o Z W O X i 7 b p N l V w R f H C f 2 o X p Y X a 5 + e q D c Z 1 1 0 A / p a E q m 0 + I V A O T 7 t 9 T o 2 W 8 D p r j t W R q H q A K j f J T F T l B l F 2 F U y m Q z 6 r e r 2 t C a 1 Y K / Z 8 K H W 2 u T e 1 S t z h 2 A j c O Z L O t v 9 O y C 1 M j 8 p h i z 6 P U T G H v O 9 k E m r b g I V 3 0 s t u W + u a y y Z Y T 0 m Q L o c R i C n V 9 1 9 X L f w A A A P / / A w B Q S w E C L Q A U A A Y A C A A A A C E A K t 2 q Q N I A A A A 3 A Q A A E w A A A A A A A A A A A A A A A A A A A A A A W 0 N v b n R l b n R f V H l w Z X N d L n h t b F B L A Q I t A B Q A A g A I A A A A I Q D J o K I T r g A A A P g A A A A S A A A A A A A A A A A A A A A A A A s D A A B D b 2 5 m a W c v U G F j a 2 F n Z S 5 4 b W x Q S w E C L Q A U A A I A C A A A A C E A C G o D M D c F A A A Y H A A A E w A A A A A A A A A A A A A A A A D p A w A A R m 9 y b X V s Y X M v U 2 V j d G l v b j E u b V B L B Q Y A A A A A A w A D A M I A A A B R C 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F g A A A A A A A B e W 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2 Z h Y 3 R f d G F i b G U 8 L 0 l 0 Z W 1 Q Y X R o P j w v S X R l b U x v Y 2 F 0 a W 9 u P j x T d G F i b G V F b n R y a W V z P j x F b n R y e S B U e X B l P S J B Z G R l Z F R v R G F 0 Y U 1 v Z G V s I i B W Y W x 1 Z T 0 i b D E i L z 4 8 R W 5 0 c n k g V H l w Z T 0 i Q n V m Z m V y T m V 4 d F J l Z n J l c 2 g i I F Z h b H V l P S J s M S I v P j x F b n R y e S B U e X B l P S J G a W x s Q 2 9 1 b n Q i I F Z h b H V l P S J s M j A w M D A i L z 4 8 R W 5 0 c n k g V H l w Z T 0 i R m l s b E V u Y W J s Z W Q i I F Z h b H V l P S J s M C I v P j x F b n R y e S B U e X B l P S J G a W x s R X J y b 3 J D b 2 R l I i B W Y W x 1 Z T 0 i c 1 V u a 2 5 v d 2 4 i L z 4 8 R W 5 0 c n k g V H l w Z T 0 i R m l s b E V y c m 9 y Q 2 9 1 b n Q i I F Z h b H V l P S J s M C I v P j x F b n R y e S B U e X B l P S J G a W x s T G F z d F V w Z G F 0 Z W Q i I F Z h b H V l P S J k M j A y N C 0 w N y 0 x N V Q y M z o z M j o w O C 4 y M z Q 2 N T g 0 W i I v P j x F b n R y e S B U e X B l P S J G a W x s Q 2 9 s d W 1 u V H l w Z X M i I F Z h b H V l P S J z Q X d N R E F 3 W U R D U T 0 9 I i 8 + P E V u d H J 5 I F R 5 c G U 9 I k Z p b G x D b 2 x 1 b W 5 O Y W 1 l c y I g V m F s d W U 9 I n N b J n F 1 b 3 Q 7 U H J v Z H V j d C B J R C Z x d W 9 0 O y w m c X V v d D t D d X N 0 b 2 1 l c i B J R C Z x d W 9 0 O y w m c X V v d D t T Y W x l c y B Q Z X J z b 2 4 g S U Q m c X V v d D s s J n F 1 b 3 Q 7 U X V h b n R p d H k g U 2 9 s Z C Z x d W 9 0 O y w m c X V v d D t Q Y X l t Z W 5 0 I E 1 l d G h v Z C Z x d W 9 0 O y w m c X V v d D t R d W F u d G l 0 e S B S Z X R 1 c m 5 l Z C Z x d W 9 0 O y w m c X V v d D t P c m R l c i B 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Z G F l M D Y z Z S 0 y N T Y z L T Q y O G M t O T E 2 Y y 0 4 O W E y M W V j N G F j M j A i L z 4 8 R W 5 0 c n k g V H l w Z T 0 i U m V s Y X R p b 2 5 z a G l w S W 5 m b 0 N v b n R h a W 5 l c i I g V m F s d W U 9 I n N 7 J n F 1 b 3 Q 7 Y 2 9 s d W 1 u Q 2 9 1 b n Q m c X V v d D s 6 N y w m c X V v d D t r Z X l D b 2 x 1 b W 5 O Y W 1 l c y Z x d W 9 0 O z p b X S w m c X V v d D t x d W V y e V J l b G F 0 a W 9 u c 2 h p c H M m c X V v d D s 6 W 1 0 s J n F 1 b 3 Q 7 Y 2 9 s d W 1 u S W R l b n R p d G l l c y Z x d W 9 0 O z p b J n F 1 b 3 Q 7 U 2 V j d G l v b j E v Z m F j d F 9 0 Y W J s Z S 9 D a G F u Z 2 V k I F R 5 c G U u e 1 B y b 2 R 1 Y 3 Q g S U Q s M H 0 m c X V v d D s s J n F 1 b 3 Q 7 U 2 V j d G l v b j E v Z m F j d F 9 0 Y W J s Z S 9 D a G F u Z 2 V k I F R 5 c G U u e 0 N 1 c 3 R v b W V y I E l E L D F 9 J n F 1 b 3 Q 7 L C Z x d W 9 0 O 1 N l Y 3 R p b 2 4 x L 2 Z h Y 3 R f d G F i b G U v Q 2 h h b m d l Z C B U e X B l L n t T Y W x l c y B Q Z X J z b 2 4 g S U Q s M n 0 m c X V v d D s s J n F 1 b 3 Q 7 U 2 V j d G l v b j E v Z m F j d F 9 0 Y W J s Z S 9 D a G F u Z 2 V k I F R 5 c G U u e 1 F 1 Y W 5 0 a X R 5 I F N v b G Q s M 3 0 m c X V v d D s s J n F 1 b 3 Q 7 U 2 V j d G l v b j E v Z m F j d F 9 0 Y W J s Z S 9 D a G F u Z 2 V k I F R 5 c G U u e 1 B h e W 1 l b n Q g T W V 0 a G 9 k L D R 9 J n F 1 b 3 Q 7 L C Z x d W 9 0 O 1 N l Y 3 R p b 2 4 x L 2 Z h Y 3 R f d G F i b G U v Q 2 h h b m d l Z C B U e X B l L n t R d W F u d G l 0 e S B S Z X R 1 c m 5 l Z C w 1 f S Z x d W 9 0 O y w m c X V v d D t T Z W N 0 a W 9 u M S 9 m Y W N 0 X 3 R h Y m x l L 0 N o Y W 5 n Z W Q g V H l w Z S 5 7 T 3 J k Z X I g R G F 0 Z S w 2 f S Z x d W 9 0 O 1 0 s J n F 1 b 3 Q 7 Q 2 9 s d W 1 u Q 2 9 1 b n Q m c X V v d D s 6 N y w m c X V v d D t L Z X l D b 2 x 1 b W 5 O Y W 1 l c y Z x d W 9 0 O z p b X S w m c X V v d D t D b 2 x 1 b W 5 J Z G V u d G l 0 a W V z J n F 1 b 3 Q 7 O l s m c X V v d D t T Z W N 0 a W 9 u M S 9 m Y W N 0 X 3 R h Y m x l L 0 N o Y W 5 n Z W Q g V H l w Z S 5 7 U H J v Z H V j d C B J R C w w f S Z x d W 9 0 O y w m c X V v d D t T Z W N 0 a W 9 u M S 9 m Y W N 0 X 3 R h Y m x l L 0 N o Y W 5 n Z W Q g V H l w Z S 5 7 Q 3 V z d G 9 t Z X I g S U Q s M X 0 m c X V v d D s s J n F 1 b 3 Q 7 U 2 V j d G l v b j E v Z m F j d F 9 0 Y W J s Z S 9 D a G F u Z 2 V k I F R 5 c G U u e 1 N h b G V z I F B l c n N v b i B J R C w y f S Z x d W 9 0 O y w m c X V v d D t T Z W N 0 a W 9 u M S 9 m Y W N 0 X 3 R h Y m x l L 0 N o Y W 5 n Z W Q g V H l w Z S 5 7 U X V h b n R p d H k g U 2 9 s Z C w z f S Z x d W 9 0 O y w m c X V v d D t T Z W N 0 a W 9 u M S 9 m Y W N 0 X 3 R h Y m x l L 0 N o Y W 5 n Z W Q g V H l w Z S 5 7 U G F 5 b W V u d C B N Z X R o b 2 Q s N H 0 m c X V v d D s s J n F 1 b 3 Q 7 U 2 V j d G l v b j E v Z m F j d F 9 0 Y W J s Z S 9 D a G F u Z 2 V k I F R 5 c G U u e 1 F 1 Y W 5 0 a X R 5 I F J l d H V y b m V k L D V 9 J n F 1 b 3 Q 7 L C Z x d W 9 0 O 1 N l Y 3 R p b 2 4 x L 2 Z h Y 3 R f d G F i b G U v Q 2 h h b m d l Z C B U e X B l L n t P c m R l c i B E Y X R l L D Z 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U Y W J s Z V 8 w M S F T d G 9 y Z V 9 S Z X Z l b n V l X 1 R h c m d l d C I v P j w v U 3 R h Y m x l R W 5 0 c m l l c z 4 8 L 0 l 0 Z W 0 + P E l 0 Z W 0 + P E l 0 Z W 1 M b 2 N h d G l v b j 4 8 S X R l b V R 5 c G U + R m 9 y b X V s Y T w v S X R l b V R 5 c G U + P E l 0 Z W 1 Q Y X R o P l N l Y 3 R p b 2 4 x L 2 1 v b n R o b H l f c 3 R v c m V f d G F y Z 2 V 0 c z w v S X R l b V B h d G g + P C 9 J d G V t T G 9 j Y X R p b 2 4 + P F N 0 Y W J s Z U V u d H J p Z X M + P E V u d H J 5 I F R 5 c G U 9 I k F k Z G V k V G 9 E Y X R h T W 9 k Z W w i I F Z h b H V l P S J s M S I v P j x F b n R y e S B U e X B l P S J C d W Z m Z X J O Z X h 0 U m V m c m V z a C I g V m F s d W U 9 I m w x I i 8 + P E V u d H J 5 I F R 5 c G U 9 I k Z p b G x D b 3 V u d C I g V m F s d W U 9 I m w x M j A i L z 4 8 R W 5 0 c n k g V H l w Z T 0 i R m l s b E V u Y W J s Z W Q i I F Z h b H V l P S J s M C I v P j x F b n R y e S B U e X B l P S J G a W x s R X J y b 3 J D b 2 R l I i B W Y W x 1 Z T 0 i c 1 V u a 2 5 v d 2 4 i L z 4 8 R W 5 0 c n k g V H l w Z T 0 i R m l s b E V y c m 9 y Q 2 9 1 b n Q i I F Z h b H V l P S J s M C I v P j x F b n R y e S B U e X B l P S J G a W x s T G F z d F V w Z G F 0 Z W Q i I F Z h b H V l P S J k M j A y N C 0 w N y 0 x N V Q y M z o z M j o x M i 4 w N D E 1 M T E 5 W i I v P j x F b n R y e S B U e X B l P S J G a W x s Q 2 9 s d W 1 u V H l w Z X M i I F Z h b H V l P S J z Q X d r R C I v P j x F b n R y e S B U e X B l P S J G a W x s Q 2 9 s d W 1 u T m F t Z X M i I F Z h b H V l P S J z W y Z x d W 9 0 O 1 N 0 b 3 J l I E l E J n F 1 b 3 Q 7 L C Z x d W 9 0 O 0 R h d G U m c X V v d D s s J n F 1 b 3 Q 7 T W 9 u d G h s e S B U Y X J n Z X Q 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c 2 O D Q 3 M 2 E 0 L T A 1 M T g t N G U z Y S 0 5 Y 2 M 1 L T U z M G F k M T I x O G E x N C I v P j x F b n R y e S B U e X B l P S J S Z W x h d G l v b n N o a X B J b m Z v Q 2 9 u d G F p b m V y I i B W Y W x 1 Z T 0 i c 3 s m c X V v d D t j b 2 x 1 b W 5 D b 3 V u d C Z x d W 9 0 O z o z L C Z x d W 9 0 O 2 t l e U N v b H V t b k 5 h b W V z J n F 1 b 3 Q 7 O l t d L C Z x d W 9 0 O 3 F 1 Z X J 5 U m V s Y X R p b 2 5 z a G l w c y Z x d W 9 0 O z p b X S w m c X V v d D t j 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Q 2 9 s d W 1 u Q 2 9 1 b n Q m c X V v d D s 6 M y w m c X V v d D t L Z X l D b 2 x 1 b W 5 O Y W 1 l c y Z x d W 9 0 O z p b X S w m c X V v d D t D b 2 x 1 b W 5 J Z G V u d G l 0 a W V z J n F 1 b 3 Q 7 O l s m c X V v d D t T Z W N 0 a W 9 u M S 9 t b 2 5 0 a G x 5 X 3 N 0 b 3 J l X 3 R h c m d l d H M v Q 2 h h b m d l Z C B U e X B l L n t T d G 9 y Z S B J R C w w f S Z x d W 9 0 O y w m c X V v d D t T Z W N 0 a W 9 u M S 9 t b 2 5 0 a G x 5 X 3 N 0 b 3 J l X 3 R h c m d l d H M v Q 2 h h b m d l Z C B U e X B l L n t N b 2 5 0 a C w x f S Z x d W 9 0 O y w m c X V v d D t T Z W N 0 a W 9 u M S 9 t b 2 5 0 a G x 5 X 3 N 0 b 3 J l X 3 R h c m d l d H M v Q 2 h h b m d l Z C B U e X B l L n t N b 2 5 0 a G x 5 I F R h c m d l d C w y 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V G F i b G V f M D E h U 3 R v c m V f U m V 2 Z W 5 1 Z V 9 U Y X J n Z X Q i L z 4 8 L 1 N 0 Y W J s Z U V u d H J p Z X M + P C 9 J d G V t P j x J d G V t P j x J d G V t T G 9 j Y X R p b 2 4 + P E l 0 Z W 1 U e X B l P k Z v c m 1 1 b G E 8 L 0 l 0 Z W 1 U e X B l P j x J d G V t U G F 0 a D 5 T Z W N 0 a W 9 u M S 9 E a W 1 f U 2 F s Z X N Q Z X J z b 2 4 8 L 0 l 0 Z W 1 Q Y X R o P j w v S X R l b U x v Y 2 F 0 a W 9 u P j x T d G F i b G V F b n R y a W V z P j x F b n R y e S B U e X B l P S J B Z G R l Z F R v R G F 0 Y U 1 v Z G V s I i B W Y W x 1 Z T 0 i b D E i L z 4 8 R W 5 0 c n k g V H l w Z T 0 i Q n V m Z m V y T m V 4 d F J l Z n J l c 2 g i I F Z h b H V l P S J s M S I v P j x F b n R y e S B U e X B l P S J G a W x s Q 2 9 1 b n Q i I F Z h b H V l P S J s M T A i L z 4 8 R W 5 0 c n k g V H l w Z T 0 i R m l s b E V u Y W J s Z W Q i I F Z h b H V l P S J s M C I v P j x F b n R y e S B U e X B l P S J G a W x s R X J y b 3 J D b 2 R l I i B W Y W x 1 Z T 0 i c 1 V u a 2 5 v d 2 4 i L z 4 8 R W 5 0 c n k g V H l w Z T 0 i R m l s b E V y c m 9 y Q 2 9 1 b n Q i I F Z h b H V l P S J s M C I v P j x F b n R y e S B U e X B l P S J G a W x s T G F z d F V w Z G F 0 Z W Q i I F Z h b H V l P S J k M j A y N C 0 w N y 0 x N V Q y M z o z M j o x O C 4 0 O T c y N D Q x W i I v P j x F b n R y e S B U e X B l P S J G a W x s Q 2 9 s d W 1 u V H l w Z X M i I F Z h b H V l P S J z Q X d Z R 0 F 3 P T 0 i L z 4 8 R W 5 0 c n k g V H l w Z T 0 i R m l s b E N v b H V t b k 5 h b W V z I i B W Y W x 1 Z T 0 i c 1 s m c X V v d D t T Y W x l c y B Q Z X J z b 2 4 g S U Q m c X V v d D s s J n F 1 b 3 Q 7 R n V s b C B O Y W 1 l J n F 1 b 3 Q 7 L C Z x d W 9 0 O 1 N 0 b 3 J l I E 5 h b W U m c X V v d D s s J n F 1 b 3 Q 7 Q 3 V z d G 9 t 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z N D E 1 Z j R k M y 0 1 Z j B k L T Q 3 O W M t Y T V m O S 1 j Y T M w M m E 3 O D I y Z j k i L z 4 8 R W 5 0 c n k g V H l w Z T 0 i U m V j b 3 Z l c n l U Y X J n Z X R D b 2 x 1 b W 4 i I F Z h b H V l P S J s M S I v P j x F b n R y e S B U e X B l P S J S Z W N v d m V y e V R h c m d l d F J v d y I g V m F s d W U 9 I m w x I i 8 + P E V u d H J 5 I F R 5 c G U 9 I l J l Y 2 9 2 Z X J 5 V G F y Z 2 V 0 U 2 h l Z X Q i I F Z h b H V l P S J z R G l t X 1 N h b G V z U G V y c 2 9 u I i 8 + P E V u d H J 5 I F R 5 c G U 9 I l J l b G F 0 a W 9 u c 2 h p c E l u Z m 9 D b 2 5 0 Y W l u Z X I i I F Z h b H V l P S J z e y Z x d W 9 0 O 2 N v b H V t b k N v d W 5 0 J n F 1 b 3 Q 7 O j Q s J n F 1 b 3 Q 7 a 2 V 5 Q 2 9 s d W 1 u T m F t Z X M m c X V v d D s 6 W 1 0 s J n F 1 b 3 Q 7 c X V l c n l S Z W x h d G l v b n N o a X B z J n F 1 b 3 Q 7 O l t d L C Z x d W 9 0 O 2 N v b H V t b k l k Z W 5 0 a X R p Z X M m c X V v d D s 6 W y Z x d W 9 0 O 1 N l Y 3 R p b 2 4 x L 0 R p b V 9 T Y W x l c 1 B l c n N v b i 9 D a G F u Z 2 V k I F R 5 c G U u e 1 N h b G V z I F B l c n N v b i B J R C w w f S Z x d W 9 0 O y w m c X V v d D t T Z W N 0 a W 9 u M S 9 E a W 1 f U 2 F s Z X N Q Z X J z b 2 4 v T W V y Z 2 V k I E N v b H V t b n M u e 0 Z 1 b G w g T m F t Z S w x f S Z x d W 9 0 O y w m c X V v d D t T Z W N 0 a W 9 u M S 9 E a W 1 f U 2 F s Z X N Q Z X J z b 2 4 v Q 2 h h b m d l Z C B U e X B l L n t T d G 9 y Z S B O Y W 1 l L D N 9 J n F 1 b 3 Q 7 L C Z x d W 9 0 O 1 N l Y 3 R p b 2 4 x L 0 R p b V 9 T Y W x l c 1 B l c n N v b i 9 D a G F u Z 2 V k I F R 5 c G U x L n t D d X N 0 b 2 0 s N X 0 m c X V v d D t d L C Z x d W 9 0 O 0 N v b H V t b k N v d W 5 0 J n F 1 b 3 Q 7 O j Q s J n F 1 b 3 Q 7 S 2 V 5 Q 2 9 s d W 1 u T m F t Z X M m c X V v d D s 6 W 1 0 s J n F 1 b 3 Q 7 Q 2 9 s d W 1 u S W R l b n R p d G l l c y Z x d W 9 0 O z p b J n F 1 b 3 Q 7 U 2 V j d G l v b j E v R G l t X 1 N h b G V z U G V y c 2 9 u L 0 N o Y W 5 n Z W Q g V H l w Z S 5 7 U 2 F s Z X M g U G V y c 2 9 u I E l E L D B 9 J n F 1 b 3 Q 7 L C Z x d W 9 0 O 1 N l Y 3 R p b 2 4 x L 0 R p b V 9 T Y W x l c 1 B l c n N v b i 9 N Z X J n Z W Q g Q 2 9 s d W 1 u c y 5 7 R n V s b C B O Y W 1 l L D F 9 J n F 1 b 3 Q 7 L C Z x d W 9 0 O 1 N l Y 3 R p b 2 4 x L 0 R p b V 9 T Y W x l c 1 B l c n N v b i 9 D a G F u Z 2 V k I F R 5 c G U u e 1 N 0 b 3 J l I E 5 h b W U s M 3 0 m c X V v d D s s J n F 1 b 3 Q 7 U 2 V j d G l v b j E v R G l t X 1 N h b G V z U G V y c 2 9 u L 0 N o Y W 5 n Z W Q g V H l w Z T E u e 0 N 1 c 3 R v b S w 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V G F i b G V f M D E h T W 9 u d G h f c 2 x p Y 2 V y I i 8 + P C 9 T d G F i b G V F b n R y a W V z P j w v S X R l b T 4 8 S X R l b T 4 8 S X R l b U x v Y 2 F 0 a W 9 u P j x J d G V t V H l w Z T 5 G b 3 J t d W x h P C 9 J d G V t V H l w Z T 4 8 S X R l b V B h d G g + U 2 V j d G l v b j E v R G F 0 Z T w v S X R l b V B h d G g + P C 9 J d G V t T G 9 j Y X R p b 2 4 + P F N 0 Y W J s Z U V u d H J p Z X M + P E V u d H J 5 I F R 5 c G U 9 I k F k Z G V k V G 9 E Y X R h T W 9 k Z W w i I F Z h b H V l P S J s M S I v P j x F b n R y e S B U e X B l P S J C d W Z m Z X J O Z X h 0 U m V m c m V z a C I g V m F s d W U 9 I m w x I i 8 + P E V u d H J 5 I F R 5 c G U 9 I k Z p b G x D b 3 V u d C I g V m F s d W U 9 I m w z N j Q i L z 4 8 R W 5 0 c n k g V H l w Z T 0 i R m l s b E V u Y W J s Z W Q i I F Z h b H V l P S J s M C I v P j x F b n R y e S B U e X B l P S J G a W x s R X J y b 3 J D b 2 R l I i B W Y W x 1 Z T 0 i c 1 V u a 2 5 v d 2 4 i L z 4 8 R W 5 0 c n k g V H l w Z T 0 i R m l s b E V y c m 9 y Q 2 9 1 b n Q i I F Z h b H V l P S J s M C I v P j x F b n R y e S B U e X B l P S J G a W x s T G F z d F V w Z G F 0 Z W Q i I F Z h b H V l P S J k M j A y N C 0 w N y 0 x N V Q y M z o z M j o y M i 4 3 M j M 2 N D I 3 W i I v P j x F b n R y e S B U e X B l P S J G a W x s Q 2 9 s d W 1 u V H l w Z X M i I F Z h b H V l P S J z Q 1 F N R 0 F 3 W U R C Z 1 k 9 I i 8 + P E V u d H J 5 I F R 5 c G U 9 I k Z p b G x D b 2 x 1 b W 5 O Y W 1 l c y I g V m F s d W U 9 I n N b J n F 1 b 3 Q 7 T 3 J k Z X I g R G F 0 Z S Z x d W 9 0 O y w m c X V v d D t Z Z W F y J n F 1 b 3 Q 7 L C Z x d W 9 0 O 0 1 v b n R o J n F 1 b 3 Q 7 L C Z x d W 9 0 O 0 1 v b n R o T n V t J n F 1 b 3 Q 7 L C Z x d W 9 0 O 1 d l Z W t k Y X k m c X V v d D s s J n F 1 b 3 Q 7 V 2 V l a 0 5 1 b S Z x d W 9 0 O y w m c X V v d D t X Z W V r V H l w Z S Z x d W 9 0 O y w m c X V v d D t R d W F y d G V y 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1 Y W Y 0 O D U 5 Y i 1 h Y z R k L T R m Y m Q t Y j U 1 Y S 1 k Z T U 4 Y z R j M z c 1 Z j M i L z 4 8 R W 5 0 c n k g V H l w Z T 0 i U m V s Y X R p b 2 5 z a G l w S W 5 m b 0 N v b n R h a W 5 l c i I g V m F s d W U 9 I n N 7 J n F 1 b 3 Q 7 Y 2 9 s d W 1 u Q 2 9 1 b n Q m c X V v d D s 6 O C w m c X V v d D t r Z X l D b 2 x 1 b W 5 O Y W 1 l c y Z x d W 9 0 O z p b J n F 1 b 3 Q 7 T 3 J k Z X I g R G F 0 Z S Z x d W 9 0 O 1 0 s J n F 1 b 3 Q 7 c X V l c n l S Z W x h d G l v b n N o a X B z J n F 1 b 3 Q 7 O l t d L C Z x d W 9 0 O 2 N v b H V t b k l k Z W 5 0 a X R p Z X M m c X V v d D s 6 W y Z x d W 9 0 O 1 N l Y 3 R p b 2 4 x L 0 R h d G U v Q 2 h h b m d l Z C B U e X B l L n t P c m R l c i B E Y X R l L D Z 9 J n F 1 b 3 Q 7 L C Z x d W 9 0 O 1 N l Y 3 R p b 2 4 x L 0 R h d G U v S W 5 z Z X J 0 Z W Q g W W V h c i 5 7 W W V h c i w x f S Z x d W 9 0 O y w m c X V v d D t T Z W N 0 a W 9 u M S 9 E Y X R l L 0 V 4 d H J h Y 3 R l Z C B G a X J z d C B D a G F y Y W N 0 Z X J z L n t N b 2 5 0 a C w y f S Z x d W 9 0 O y w m c X V v d D t T Z W N 0 a W 9 u M S 9 E Y X R l L 0 l u c 2 V y d G V k I E 1 v b n R o L n t N b 2 5 0 a C 4 x L D N 9 J n F 1 b 3 Q 7 L C Z x d W 9 0 O 1 N l Y 3 R p b 2 4 x L 0 R h d G U v R X h 0 c m F j d G V k I E Z p c n N 0 I E N o Y X J h Y 3 R l c n M x L n t E Y X k g T m F t Z S w 0 f S Z x d W 9 0 O y w m c X V v d D t T Z W N 0 a W 9 u M S 9 E Y X R l L 0 l u c 2 V y d G V k I E R h e S B v Z i B X Z W V r L n t E Y X k g b 2 Y g V 2 V l a y w 1 f S Z x d W 9 0 O y w m c X V v d D t T Z W N 0 a W 9 u M S 9 E Y X R l L 0 N o Y W 5 n Z W Q g V H l w Z T E u e 1 d l Z W t U e X B l L D Z 9 J n F 1 b 3 Q 7 L C Z x d W 9 0 O 1 N l Y 3 R p b 2 4 x L 0 R h d G U v Q W R k Z W Q g U H J l Z m l 4 L n t R d W F y d G V y L D d 9 J n F 1 b 3 Q 7 X S w m c X V v d D t D b 2 x 1 b W 5 D b 3 V u d C Z x d W 9 0 O z o 4 L C Z x d W 9 0 O 0 t l e U N v b H V t b k 5 h b W V z J n F 1 b 3 Q 7 O l s m c X V v d D t P c m R l c i B E Y X R l J n F 1 b 3 Q 7 X S w m c X V v d D t D b 2 x 1 b W 5 J Z G V u d G l 0 a W V z J n F 1 b 3 Q 7 O l s m c X V v d D t T Z W N 0 a W 9 u M S 9 E Y X R l L 0 N o Y W 5 n Z W Q g V H l w Z S 5 7 T 3 J k Z X I g R G F 0 Z S w 2 f S Z x d W 9 0 O y w m c X V v d D t T Z W N 0 a W 9 u M S 9 E Y X R l L 0 l u c 2 V y d G V k I F l l Y X I u e 1 l l Y X I s M X 0 m c X V v d D s s J n F 1 b 3 Q 7 U 2 V j d G l v b j E v R G F 0 Z S 9 F e H R y Y W N 0 Z W Q g R m l y c 3 Q g Q 2 h h c m F j d G V y c y 5 7 T W 9 u d G g s M n 0 m c X V v d D s s J n F 1 b 3 Q 7 U 2 V j d G l v b j E v R G F 0 Z S 9 J b n N l c n R l Z C B N b 2 5 0 a C 5 7 T W 9 u d G g u M S w z f S Z x d W 9 0 O y w m c X V v d D t T Z W N 0 a W 9 u M S 9 E Y X R l L 0 V 4 d H J h Y 3 R l Z C B G a X J z d C B D a G F y Y W N 0 Z X J z M S 5 7 R G F 5 I E 5 h b W U s N H 0 m c X V v d D s s J n F 1 b 3 Q 7 U 2 V j d G l v b j E v R G F 0 Z S 9 J b n N l c n R l Z C B E Y X k g b 2 Y g V 2 V l a y 5 7 R G F 5 I G 9 m I F d l Z W s s N X 0 m c X V v d D s s J n F 1 b 3 Q 7 U 2 V j d G l v b j E v R G F 0 Z S 9 D a G F u Z 2 V k I F R 5 c G U x L n t X Z W V r V H l w Z S w 2 f S Z x d W 9 0 O y w m c X V v d D t T Z W N 0 a W 9 u M S 9 E Y X R l L 0 F k Z G V k I F B y Z W Z p e C 5 7 U X V h c n R l c i w 3 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V G F i b G V f M D I h U G l 2 b 3 R U Y W J s Z T I i L z 4 8 R W 5 0 c n k g V H l w Z T 0 i T G 9 h Z G V k V G 9 B b m F s e X N p c 1 N l c n Z p Y 2 V z I i B W Y W x 1 Z T 0 i b D A i L z 4 8 L 1 N 0 Y W J s Z U V u d H J p Z X M + P C 9 J d G V t P j x J d G V t P j x J d G V t T G 9 j Y X R p b 2 4 + P E l 0 Z W 1 U e X B l P k Z v c m 1 1 b G E 8 L 0 l 0 Z W 1 U e X B l P j x J d G V t U G F 0 a D 5 T Z W N 0 a W 9 u M S 9 D Y W x j d W x h d G l v b n M 8 L 0 l 0 Z W 1 Q Y X R o P j w v S X R l b U x v Y 2 F 0 a W 9 u P j x T d G F i b G V F b n R y a W V z P j x F b n R y e S B U e X B l P S J B Z G R l Z F R v R G F 0 Y U 1 v Z G V s I i B W Y W x 1 Z T 0 i b D E i L z 4 8 R W 5 0 c n k g V H l w Z T 0 i Q n V m Z m V y T m V 4 d F J l Z n J l c 2 g i I F Z h b H V l P S J s M S I v P j x F b n R y e S B U e X B l P S J G a W x s Q 2 9 1 b n Q i I F Z h b H V l P S J s M S I v P j x F b n R y e S B U e X B l P S J G a W x s R W 5 h Y m x l Z C I g V m F s d W U 9 I m w w I i 8 + P E V u d H J 5 I F R 5 c G U 9 I k Z p b G x F c n J v c k N v Z G U i I F Z h b H V l P S J z V W 5 r b m 9 3 b i I v P j x F b n R y e S B U e X B l P S J G a W x s R X J y b 3 J D b 3 V u d C I g V m F s d W U 9 I m w w I i 8 + P E V u d H J 5 I F R 5 c G U 9 I k Z p b G x M Y X N 0 V X B k Y X R l Z C I g V m F s d W U 9 I m Q y M D I 0 L T A 3 L T E 1 V D I z O j M y O j I 2 L j Y 5 M T E x O T F a I i 8 + P E V u d H J 5 I F R 5 c G U 9 I k Z p b G x D b 2 x 1 b W 5 U e X B l c y I g V m F s d W U 9 I n N B Q T 0 9 I i 8 + P E V u d H J 5 I F R 5 c G U 9 I k Z p b G x D b 2 x 1 b W 5 O Y W 1 l c y I g V m F s d W U 9 I n N b J n F 1 b 3 Q 7 T W V h c n N 1 c m V z 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2 Z G Y y N T B i M i 0 x M D d j L T R j Y T I t Y m M z Z S 1 m M m Q 2 M T A w M z Z l M T Q i L z 4 8 R W 5 0 c n k g V H l w Z T 0 i U m V s Y X R p b 2 5 z a G l w S W 5 m b 0 N v b n R h a W 5 l c i I g V m F s d W U 9 I n N 7 J n F 1 b 3 Q 7 Y 2 9 s d W 1 u Q 2 9 1 b n Q m c X V v d D s 6 M S w m c X V v d D t r Z X l D b 2 x 1 b W 5 O Y W 1 l c y Z x d W 9 0 O z p b X S w m c X V v d D t x d W V y e V J l b G F 0 a W 9 u c 2 h p c H M m c X V v d D s 6 W 1 0 s J n F 1 b 3 Q 7 Y 2 9 s d W 1 u S W R l b n R p d G l l c y Z x d W 9 0 O z p b J n F 1 b 3 Q 7 U 2 V j d G l v b j E v Q 2 F s Y 3 V s Y X R p b 2 5 z L 0 N v b n Z l c n R l Z C B 0 b y B U Y W J s Z S 5 7 Q 2 9 s d W 1 u M S w w f S Z x d W 9 0 O 1 0 s J n F 1 b 3 Q 7 Q 2 9 s d W 1 u Q 2 9 1 b n Q m c X V v d D s 6 M S w m c X V v d D t L Z X l D b 2 x 1 b W 5 O Y W 1 l c y Z x d W 9 0 O z p b X S w m c X V v d D t D b 2 x 1 b W 5 J Z G V u d G l 0 a W V z J n F 1 b 3 Q 7 O l s m c X V v d D t T Z W N 0 a W 9 u M S 9 D Y W x j d W x h d G l v b n M v Q 2 9 u d m V y d G V k I H R v I F R h Y m x 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R U Y W J s Z V 8 w M S F T d G 9 y Z V 9 S Z X Z l b n V l X 1 R h c m d l d C I v P j w v U 3 R h Y m x l R W 5 0 c m l l c z 4 8 L 0 l 0 Z W 0 + P E l 0 Z W 0 + P E l 0 Z W 1 M b 2 N h d G l v b j 4 8 S X R l b V R 5 c G U + R m 9 y b X V s Y T w v S X R l b V R 5 c G U + P E l 0 Z W 1 Q Y X R o P l N l Y 3 R p b 2 4 x L 2 N 1 c 3 R v b W V y X 1 R h Y m x l P C 9 J d G V t U G F 0 a D 4 8 L 0 l 0 Z W 1 M b 2 N h d G l v b j 4 8 U 3 R h Y m x l R W 5 0 c m l l c z 4 8 R W 5 0 c n k g V H l w Z T 0 i Q W R k Z W R U b 0 R h d G F N b 2 R l b C I g V m F s d W U 9 I m w x I i 8 + P E V u d H J 5 I F R 5 c G U 9 I k J 1 Z m Z l c k 5 l e H R S Z W Z y Z X N o I i B W Y W x 1 Z T 0 i b D E i L z 4 8 R W 5 0 c n k g V H l w Z T 0 i R m l s b E N v d W 5 0 I i B W Y W x 1 Z T 0 i b D Y w M C I v P j x F b n R y e S B U e X B l P S J G a W x s R W 5 h Y m x l Z C I g V m F s d W U 9 I m w w I i 8 + P E V u d H J 5 I F R 5 c G U 9 I k Z p b G x F c n J v c k N v Z G U i I F Z h b H V l P S J z V W 5 r b m 9 3 b i I v P j x F b n R y e S B U e X B l P S J G a W x s R X J y b 3 J D b 3 V u d C I g V m F s d W U 9 I m w w I i 8 + P E V u d H J 5 I F R 5 c G U 9 I k Z p b G x M Y X N 0 V X B k Y X R l Z C I g V m F s d W U 9 I m Q y M D I 0 L T A 3 L T E 1 V D I z O j I 5 O j I 3 L j Y 2 N D I 2 O T h a I i 8 + P E V u d H J 5 I F R 5 c G U 9 I k Z p b G x D b 2 x 1 b W 5 U e X B l c y I g V m F s d W U 9 I n N B d 1 l H Q m d N R y I v P j x F b n R y e S B U e X B l P S J G a W x s Q 2 9 s d W 1 u T m F t Z X M i I F Z h b H V l P S J z W y Z x d W 9 0 O 0 N 1 c 3 R v b W V y I E l E J n F 1 b 3 Q 7 L C Z x d W 9 0 O 0 Z 1 b G w g T m F t Z S Z x d W 9 0 O y w m c X V v d D t H Z W 5 k Z X I m c X V v d D s s J n F 1 b 3 Q 7 T G 9 j Y X R p b 2 4 m c X V v d D s s J n F 1 b 3 Q 7 Q 3 V z d G 9 t Z X I g Q W d l J n F 1 b 3 Q 7 L C Z x d W 9 0 O 0 N 1 c 3 R v b W V y I E F n Z S B H c m 9 1 c C 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O W Q 4 Y m Z h M W Q t N W E 3 N y 0 0 Z D J m L W I w M z E t O D M y O D I 0 N W Z m M m M 3 I i 8 + P E V u d H J 5 I F R 5 c G U 9 I l J l b G F 0 a W 9 u c 2 h p c E l u Z m 9 D b 2 5 0 Y W l u Z X I i I F Z h b H V l P S J z e y Z x d W 9 0 O 2 N v b H V t b k N v d W 5 0 J n F 1 b 3 Q 7 O j Y s J n F 1 b 3 Q 7 a 2 V 5 Q 2 9 s d W 1 u T m F t Z X M m c X V v d D s 6 W 1 0 s J n F 1 b 3 Q 7 c X V l c n l S Z W x h d G l v b n N o a X B z J n F 1 b 3 Q 7 O l t d L C Z x d W 9 0 O 2 N v b H V t b k l k Z W 5 0 a X R p Z X M m c X V v d D s 6 W y Z x d W 9 0 O 1 N l Y 3 R p b 2 4 x L 0 N 1 c 3 R v b W V y X 1 R h Y m x l L 0 N o Y W 5 n Z W Q g V H l w Z S 5 7 Q 3 V z d G 9 t Z X I g S U Q s M H 0 m c X V v d D s s J n F 1 b 3 Q 7 U 2 V j d G l v b j E v Q 3 V z d G 9 t Z X J f V G F i b G U v T W V y Z 2 V k I E N v b H V t b n M u e 0 Z 1 b G w g T m F t Z S w x f S Z x d W 9 0 O y w m c X V v d D t T Z W N 0 a W 9 u M S 9 D d X N 0 b 2 1 l c l 9 U Y W J s Z S 9 D a G F u Z 2 V k I F R 5 c G U u e 0 d l b m R l c i w z f S Z x d W 9 0 O y w m c X V v d D t T Z W N 0 a W 9 u M S 9 D d X N 0 b 2 1 l c l 9 U Y W J s Z S 9 D a G F u Z 2 V k I F R 5 c G U u e 0 x v Y 2 F 0 a W 9 u L D R 9 J n F 1 b 3 Q 7 L C Z x d W 9 0 O 1 N l Y 3 R p b 2 4 x L 0 N 1 c 3 R v b W V y X 1 R h Y m x l L 0 N o Y W 5 n Z W Q g V H l w Z T E u e 0 N 1 c 3 R v b W V y I E F n Z S w 2 f S Z x d W 9 0 O y w m c X V v d D t T Z W N 0 a W 9 u M S 9 D d X N 0 b 2 1 l c l 9 U Y W J s Z S 9 D a G F u Z 2 V k I F R 5 c G U y L n t D d X N 0 b 2 1 l c i B B Z 2 U g R 3 J v d X A s N X 0 m c X V v d D t d L C Z x d W 9 0 O 0 N v b H V t b k N v d W 5 0 J n F 1 b 3 Q 7 O j Y s J n F 1 b 3 Q 7 S 2 V 5 Q 2 9 s d W 1 u T m F t Z X M m c X V v d D s 6 W 1 0 s J n F 1 b 3 Q 7 Q 2 9 s d W 1 u S W R l b n R p d G l l c y Z x d W 9 0 O z p b J n F 1 b 3 Q 7 U 2 V j d G l v b j E v Q 3 V z d G 9 t Z X J f V G F i b G U v Q 2 h h b m d l Z C B U e X B l L n t D d X N 0 b 2 1 l c i B J R C w w f S Z x d W 9 0 O y w m c X V v d D t T Z W N 0 a W 9 u M S 9 D d X N 0 b 2 1 l c l 9 U Y W J s Z S 9 N Z X J n Z W Q g Q 2 9 s d W 1 u c y 5 7 R n V s b C B O Y W 1 l L D F 9 J n F 1 b 3 Q 7 L C Z x d W 9 0 O 1 N l Y 3 R p b 2 4 x L 0 N 1 c 3 R v b W V y X 1 R h Y m x l L 0 N o Y W 5 n Z W Q g V H l w Z S 5 7 R 2 V u Z G V y L D N 9 J n F 1 b 3 Q 7 L C Z x d W 9 0 O 1 N l Y 3 R p b 2 4 x L 0 N 1 c 3 R v b W V y X 1 R h Y m x l L 0 N o Y W 5 n Z W Q g V H l w Z S 5 7 T G 9 j Y X R p b 2 4 s N H 0 m c X V v d D s s J n F 1 b 3 Q 7 U 2 V j d G l v b j E v Q 3 V z d G 9 t Z X J f V G F i b G U v Q 2 h h b m d l Z C B U e X B l M S 5 7 Q 3 V z d G 9 t Z X I g Q W d l L D Z 9 J n F 1 b 3 Q 7 L C Z x d W 9 0 O 1 N l Y 3 R p b 2 4 x L 0 N 1 c 3 R v b W V y X 1 R h Y m x l L 0 N o Y W 5 n Z W Q g V H l w Z T I u e 0 N 1 c 3 R v b W V y I E F n Z S B H c m 9 1 c C w 1 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E i L z 4 8 R W 5 0 c n k g V H l w Z T 0 i U G l 2 b 3 R P Y m p l Y 3 R O Y W 1 l I i B W Y W x 1 Z T 0 i c 1 B p d m 9 0 V G F i b G V f M D M h Y X Z l c m F n Z V 9 h Z 2 U i L z 4 8 L 1 N 0 Y W J s Z U V u d H J p Z X M + P C 9 J d G V t P j x J d G V t P j x J d G V t T G 9 j Y X R p b 2 4 + P E l 0 Z W 1 U e X B l P k Z v c m 1 1 b G E 8 L 0 l 0 Z W 1 U e X B l P j x J d G V t U G F 0 a D 5 T Z W N 0 a W 9 u M S 9 w c m 9 k d W N 0 c 1 9 0 Y W J s Z T w v S X R l b V B h d G g + P C 9 J d G V t T G 9 j Y X R p b 2 4 + P F N 0 Y W J s Z U V u d H J p Z X M + P E V u d H J 5 I F R 5 c G U 9 I k F k Z G V k V G 9 E Y X R h T W 9 k Z W w i I F Z h b H V l P S J s M S I v P j x F b n R y e S B U e X B l P S J C d W Z m Z X J O Z X h 0 U m V m c m V z a C I g V m F s d W U 9 I m w x I i 8 + P E V u d H J 5 I F R 5 c G U 9 I k Z p b G x D b 3 V u d C I g V m F s d W U 9 I m w x M D A i L z 4 8 R W 5 0 c n k g V H l w Z T 0 i R m l s b E V u Y W J s Z W Q i I F Z h b H V l P S J s M C I v P j x F b n R y e S B U e X B l P S J G a W x s R X J y b 3 J D b 2 R l I i B W Y W x 1 Z T 0 i c 1 V u a 2 5 v d 2 4 i L z 4 8 R W 5 0 c n k g V H l w Z T 0 i R m l s b E V y c m 9 y Q 2 9 1 b n Q i I F Z h b H V l P S J s M C I v P j x F b n R y e S B U e X B l P S J G a W x s T G F z d F V w Z G F 0 Z W Q i I F Z h b H V l P S J k M j A y N C 0 w N y 0 x N V Q y M z o z M j o x N C 4 2 M D U 0 O D M 2 W i I v P j x F b n R y e S B U e X B l P S J G a W x s Q 2 9 s d W 1 u V H l w Z X M i I F Z h b H V l P S J z Q X d Z R 0 J R V T 0 i L z 4 8 R W 5 0 c n k g V H l w Z T 0 i R m l s b E N v b H V t b k 5 h b W V z I i B W Y W x 1 Z T 0 i c 1 s m c X V v d D t Q c m 9 k d W N 0 I E l E J n F 1 b 3 Q 7 L C Z x d W 9 0 O 1 B y b 2 R 1 Y 3 Q g T m F t Z S Z x d W 9 0 O y w m c X V v d D t D Y X R l Z 2 9 y e S Z x d W 9 0 O y w m c X V v d D t T Y W x l c y B Q c m l j Z S Z x d W 9 0 O y w m c X V v d D t D b 3 N 0 I F B y a W N 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M j h m N z B j N S 0 5 M G M 5 L T R k Z D A t O D g 4 Z C 0 4 M z h l O T V m N G R i Z j E i L z 4 8 R W 5 0 c n k g V H l w Z T 0 i U m V s Y X R p b 2 5 z a G l w S W 5 m b 0 N v b n R h a W 5 l c i I g V m F s d W U 9 I n N 7 J n F 1 b 3 Q 7 Y 2 9 s d W 1 u Q 2 9 1 b n Q m c X V v d D s 6 N S w m c X V v d D t r Z X l D b 2 x 1 b W 5 O Y W 1 l c y Z x d W 9 0 O z p b X S w m c X V v d D t x d W V y e V J l b G F 0 a W 9 u c 2 h p c H M m c X V v d D s 6 W 1 0 s J n F 1 b 3 Q 7 Y 2 9 s d W 1 u S W R l b n R p d G l l c y Z x d W 9 0 O z p b J n F 1 b 3 Q 7 U 2 V j d G l v b j E v c H J v Z H V j d H N f d G F i b G U v Q 2 h h b m d l Z C B U e X B l L n t Q c m 9 k d W N 0 I E l E L D B 9 J n F 1 b 3 Q 7 L C Z x d W 9 0 O 1 N l Y 3 R p b 2 4 x L 3 B y b 2 R 1 Y 3 R z X 3 R h Y m x l L 0 N o Y W 5 n Z W Q g V H l w Z S 5 7 U H J v Z H V j d C B O Y W 1 l L D F 9 J n F 1 b 3 Q 7 L C Z x d W 9 0 O 1 N l Y 3 R p b 2 4 x L 3 B y b 2 R 1 Y 3 R z X 3 R h Y m x l L 0 N o Y W 5 n Z W Q g V H l w Z S 5 7 Q 2 F 0 Z W d v c n k s M n 0 m c X V v d D s s J n F 1 b 3 Q 7 U 2 V j d G l v b j E v c H J v Z H V j d H N f d G F i b G U v Q 2 h h b m d l Z C B U e X B l L n t T Y W x l c y B Q c m l j Z S w z f S Z x d W 9 0 O y w m c X V v d D t T Z W N 0 a W 9 u M S 9 w c m 9 k d W N 0 c 1 9 0 Y W J s Z S 9 D a G F u Z 2 V k I F R 5 c G U u e 0 N v c 3 Q g U H J p Y 2 U s N H 0 m c X V v d D t d L C Z x d W 9 0 O 0 N v b H V t b k N v d W 5 0 J n F 1 b 3 Q 7 O j U s J n F 1 b 3 Q 7 S 2 V 5 Q 2 9 s d W 1 u T m F t Z X M m c X V v d D s 6 W 1 0 s J n F 1 b 3 Q 7 Q 2 9 s d W 1 u S W R l b n R p d G l l c y Z x d W 9 0 O z p b J n F 1 b 3 Q 7 U 2 V j d G l v b j E v c H J v Z H V j d H N f d G F i b G U v Q 2 h h b m d l Z C B U e X B l L n t Q c m 9 k d W N 0 I E l E L D B 9 J n F 1 b 3 Q 7 L C Z x d W 9 0 O 1 N l Y 3 R p b 2 4 x L 3 B y b 2 R 1 Y 3 R z X 3 R h Y m x l L 0 N o Y W 5 n Z W Q g V H l w Z S 5 7 U H J v Z H V j d C B O Y W 1 l L D F 9 J n F 1 b 3 Q 7 L C Z x d W 9 0 O 1 N l Y 3 R p b 2 4 x L 3 B y b 2 R 1 Y 3 R z X 3 R h Y m x l L 0 N o Y W 5 n Z W Q g V H l w Z S 5 7 Q 2 F 0 Z W d v c n k s M n 0 m c X V v d D s s J n F 1 b 3 Q 7 U 2 V j d G l v b j E v c H J v Z H V j d H N f d G F i b G U v Q 2 h h b m d l Z C B U e X B l L n t T Y W x l c y B Q c m l j Z S w z f S Z x d W 9 0 O y w m c X V v d D t T Z W N 0 a W 9 u M S 9 w c m 9 k d W N 0 c 1 9 0 Y W J s Z S 9 D a G F u Z 2 V k I F R 5 c G U u e 0 N v c 3 Q g U H J p Y 2 U s N 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F R h Y m x l X z A z I W F 2 Z X J h Z 2 V f Y W d l I i 8 + P C 9 T d G F i b G V F b n R y a W V z P j w v S X R l b T 4 8 S X R l b T 4 8 S X R l b U x v Y 2 F 0 a W 9 u P j x J d G V t V H l w Z T 5 G b 3 J t d W x h P C 9 J d G V t V H l w Z T 4 8 S X R l b V B h d G g + U 2 V j d G l v b j E v Z m F j d F 9 0 Y W J s Z S 9 T b 3 V y Y 2 U 8 L 0 l 0 Z W 1 Q Y X R o P j w v S X R l b U x v Y 2 F 0 a W 9 u P j x T d G F i b G V F b n R y a W V z L z 4 8 L 0 l 0 Z W 0 + P E l 0 Z W 0 + P E l 0 Z W 1 M b 2 N h d G l v b j 4 8 S X R l b V R 5 c G U + R m 9 y b X V s Y T w v S X R l b V R 5 c G U + P E l 0 Z W 1 Q Y X R o P l N l Y 3 R p b 2 4 x L 2 Z h Y 3 R f d G F i b G U v U H J v b W 9 0 Z W Q l M j B I Z W F k Z X J z P C 9 J d G V t U G F 0 a D 4 8 L 0 l 0 Z W 1 M b 2 N h d G l v b j 4 8 U 3 R h Y m x l R W 5 0 c m l l c y 8 + P C 9 J d G V t P j x J d G V t P j x J d G V t T G 9 j Y X R p b 2 4 + P E l 0 Z W 1 U e X B l P k Z v c m 1 1 b G E 8 L 0 l 0 Z W 1 U e X B l P j x J d G V t U G F 0 a D 5 T Z W N 0 a W 9 u M S 9 m Y W N 0 X 3 R h Y m x l L 0 N o Y W 5 n Z W Q l M j B U e X B l P C 9 J d G V t U G F 0 a D 4 8 L 0 l 0 Z W 1 M b 2 N h d G l v b j 4 8 U 3 R h Y m x l R W 5 0 c m l l c y 8 + P C 9 J d G V t P j x J d G V t P j x J d G V t T G 9 j Y X R p b 2 4 + P E l 0 Z W 1 U e X B l P k Z v c m 1 1 b G E 8 L 0 l 0 Z W 1 U e X B l P j x J d G V t U G F 0 a D 5 T Z W N 0 a W 9 u M S 9 t b 2 5 0 a G x 5 X 3 N 0 b 3 J l X 3 R h c m d l d H M v U 2 9 1 c m N l P C 9 J d G V t U G F 0 a D 4 8 L 0 l 0 Z W 1 M b 2 N h d G l v b j 4 8 U 3 R h Y m x l R W 5 0 c m l l c y 8 + P C 9 J d G V t P j x J d G V t P j x J d G V t T G 9 j Y X R p b 2 4 + P E l 0 Z W 1 U e X B l P k Z v c m 1 1 b G E 8 L 0 l 0 Z W 1 U e X B l P j x J d G V t U G F 0 a D 5 T Z W N 0 a W 9 u M S 9 t b 2 5 0 a G x 5 X 3 N 0 b 3 J l X 3 R h c m d l d H M v U H J v b W 9 0 Z W Q l M j B I Z W F k Z X J z P C 9 J d G V t U G F 0 a D 4 8 L 0 l 0 Z W 1 M b 2 N h d G l v b j 4 8 U 3 R h Y m x l R W 5 0 c m l l c y 8 + P C 9 J d G V t P j x J d G V t P j x J d G V t T G 9 j Y X R p b 2 4 + P E l 0 Z W 1 U e X B l P k Z v c m 1 1 b G E 8 L 0 l 0 Z W 1 U e X B l P j x J d G V t U G F 0 a D 5 T Z W N 0 a W 9 u M S 9 t b 2 5 0 a G x 5 X 3 N 0 b 3 J l X 3 R h c m d l d H M v Q 2 h h b m d l Z C U y M F R 5 c G U 8 L 0 l 0 Z W 1 Q Y X R o P j w v S X R l b U x v Y 2 F 0 a W 9 u P j x T d G F i b G V F b n R y a W V z L z 4 8 L 0 l 0 Z W 0 + P E l 0 Z W 0 + P E l 0 Z W 1 M b 2 N h d G l v b j 4 8 S X R l b V R 5 c G U + R m 9 y b X V s Y T w v S X R l b V R 5 c G U + P E l 0 Z W 1 Q Y X R o P l N l Y 3 R p b 2 4 x L 0 R p b V 9 T Y W x l c 1 B l c n N v b i 9 T b 3 V y Y 2 U 8 L 0 l 0 Z W 1 Q Y X R o P j w v S X R l b U x v Y 2 F 0 a W 9 u P j x T d G F i b G V F b n R y a W V z L z 4 8 L 0 l 0 Z W 0 + P E l 0 Z W 0 + P E l 0 Z W 1 M b 2 N h d G l v b j 4 8 S X R l b V R 5 c G U + R m 9 y b X V s Y T w v S X R l b V R 5 c G U + P E l 0 Z W 1 Q Y X R o P l N l Y 3 R p b 2 4 x L 0 R p b V 9 T Y W x l c 1 B l c n N v b i 9 Q c m 9 t b 3 R l Z C U y M E h l Y W R l c n M 8 L 0 l 0 Z W 1 Q Y X R o P j w v S X R l b U x v Y 2 F 0 a W 9 u P j x T d G F i b G V F b n R y a W V z L z 4 8 L 0 l 0 Z W 0 + P E l 0 Z W 0 + P E l 0 Z W 1 M b 2 N h d G l v b j 4 8 S X R l b V R 5 c G U + R m 9 y b X V s Y T w v S X R l b V R 5 c G U + P E l 0 Z W 1 Q Y X R o P l N l Y 3 R p b 2 4 x L 0 R p b V 9 T Y W x l c 1 B l c n N v b i 9 D a G F u Z 2 V k J T I w V H l w Z T w v S X R l b V B h d G g + P C 9 J d G V t T G 9 j Y X R p b 2 4 + P F N 0 Y W J s Z U V u d H J p Z X M v P j w v S X R l b T 4 8 S X R l b T 4 8 S X R l b U x v Y 2 F 0 a W 9 u P j x J d G V t V H l w Z T 5 G b 3 J t d W x h P C 9 J d G V t V H l w Z T 4 8 S X R l b V B h d G g + U 2 V j d G l v b j E v R G l t X 1 N h b G V z U G V y c 2 9 u L 0 1 l c m d l Z C U y M E N v b H V t b n M 8 L 0 l 0 Z W 1 Q Y X R o P j w v S X R l b U x v Y 2 F 0 a W 9 u P j x T d G F i b G V F b n R y a W V z L z 4 8 L 0 l 0 Z W 0 + P E l 0 Z W 0 + P E l 0 Z W 1 M b 2 N h d G l v b j 4 8 S X R l b V R 5 c G U + R m 9 y b X V s Y T w v S X R l b V R 5 c G U + P E l 0 Z W 1 Q Y X R o P l N l Y 3 R p b 2 4 x L 0 R p b V 9 T Y W x l c 1 B l c n N v b i 9 J b n N l c n R l Z C U y M E F n Z T w v S X R l b V B h d G g + P C 9 J d G V t T G 9 j Y X R p b 2 4 + P F N 0 Y W J s Z U V u d H J p Z X M v P j w v S X R l b T 4 8 S X R l b T 4 8 S X R l b U x v Y 2 F 0 a W 9 u P j x J d G V t V H l w Z T 5 G b 3 J t d W x h P C 9 J d G V t V H l w Z T 4 8 S X R l b V B h d G g + U 2 V j d G l v b j E v R G l t X 1 N h b G V z U G V y c 2 9 u L 0 F k Z G V k J T I w Q 3 V z d G 9 t P C 9 J d G V t U G F 0 a D 4 8 L 0 l 0 Z W 1 M b 2 N h d G l v b j 4 8 U 3 R h Y m x l R W 5 0 c m l l c y 8 + P C 9 J d G V t P j x J d G V t P j x J d G V t T G 9 j Y X R p b 2 4 + P E l 0 Z W 1 U e X B l P k Z v c m 1 1 b G E 8 L 0 l 0 Z W 1 U e X B l P j x J d G V t U G F 0 a D 5 T Z W N 0 a W 9 u M S 9 E a W 1 f U 2 F s Z X N Q Z X J z b 2 4 v Q 2 h h b m d l Z C U y M F R 5 c G U x P C 9 J d G V t U G F 0 a D 4 8 L 0 l 0 Z W 1 M b 2 N h d G l v b j 4 8 U 3 R h Y m x l R W 5 0 c m l l c y 8 + P C 9 J d G V t P j x J d G V t P j x J d G V t T G 9 j Y X R p b 2 4 + P E l 0 Z W 1 U e X B l P k Z v c m 1 1 b G E 8 L 0 l 0 Z W 1 U e X B l P j x J d G V t U G F 0 a D 5 T Z W N 0 a W 9 u M S 9 E a W 1 f U 2 F s Z X N Q Z X J z b 2 4 v U m V t b 3 Z l Z C U y M E N v b H V t b n M 8 L 0 l 0 Z W 1 Q Y X R o P j w v S X R l b U x v Y 2 F 0 a W 9 u P j x T d G F i b G V F b n R y a W V z L z 4 8 L 0 l 0 Z W 0 + P E l 0 Z W 0 + P E l 0 Z W 1 M b 2 N h d G l v b j 4 8 S X R l b V R 5 c G U + R m 9 y b X V s Y T w v S X R l b V R 5 c G U + P E l 0 Z W 1 Q Y X R o P l N l Y 3 R p b 2 4 x L 0 R h d G U v U 2 9 1 c m N l P C 9 J d G V t U G F 0 a D 4 8 L 0 l 0 Z W 1 M b 2 N h d G l v b j 4 8 U 3 R h Y m x l R W 5 0 c m l l c y 8 + P C 9 J d G V t P j x J d G V t P j x J d G V t T G 9 j Y X R p b 2 4 + P E l 0 Z W 1 U e X B l P k Z v c m 1 1 b G E 8 L 0 l 0 Z W 1 U e X B l P j x J d G V t U G F 0 a D 5 T Z W N 0 a W 9 u M S 9 E Y X R l L 1 B y b 2 1 v d G V k J T I w S G V h Z G V y c z w v S X R l b V B h d G g + P C 9 J d G V t T G 9 j Y X R p b 2 4 + P F N 0 Y W J s Z U V u d H J p Z X M v P j w v S X R l b T 4 8 S X R l b T 4 8 S X R l b U x v Y 2 F 0 a W 9 u P j x J d G V t V H l w Z T 5 G b 3 J t d W x h P C 9 J d G V t V H l w Z T 4 8 S X R l b V B h d G g + U 2 V j d G l v b j E v R G F 0 Z S 9 D a G F u Z 2 V k J T I w V H l w Z T w v S X R l b V B h d G g + P C 9 J d G V t T G 9 j Y X R p b 2 4 + P F N 0 Y W J s Z U V u d H J p Z X M v P j w v S X R l b T 4 8 S X R l b T 4 8 S X R l b U x v Y 2 F 0 a W 9 u P j x J d G V t V H l w Z T 5 G b 3 J t d W x h P C 9 J d G V t V H l w Z T 4 8 S X R l b V B h d G g + U 2 V j d G l v b j E v R G F 0 Z S 9 S Z W 1 v d m V k J T I w T 3 R o Z X I l M j B D b 2 x 1 b W 5 z P C 9 J d G V t U G F 0 a D 4 8 L 0 l 0 Z W 1 M b 2 N h d G l v b j 4 8 U 3 R h Y m x l R W 5 0 c m l l c y 8 + P C 9 J d G V t P j x J d G V t P j x J d G V t T G 9 j Y X R p b 2 4 + P E l 0 Z W 1 U e X B l P k Z v c m 1 1 b G E 8 L 0 l 0 Z W 1 U e X B l P j x J d G V t U G F 0 a D 5 T Z W N 0 a W 9 u M S 9 E Y X R l L 1 J l b W 9 2 Z W Q l M j B E d X B s a W N h d G V z P C 9 J d G V t U G F 0 a D 4 8 L 0 l 0 Z W 1 M b 2 N h d G l v b j 4 8 U 3 R h Y m x l R W 5 0 c m l l c y 8 + P C 9 J d G V t P j x J d G V t P j x J d G V t T G 9 j Y X R p b 2 4 + P E l 0 Z W 1 U e X B l P k Z v c m 1 1 b G E 8 L 0 l 0 Z W 1 U e X B l P j x J d G V t U G F 0 a D 5 T Z W N 0 a W 9 u M S 9 E Y X R l L 0 l u c 2 V y d G V k J T I w W W V h c j w v S X R l b V B h d G g + P C 9 J d G V t T G 9 j Y X R p b 2 4 + P F N 0 Y W J s Z U V u d H J p Z X M v P j w v S X R l b T 4 8 S X R l b T 4 8 S X R l b U x v Y 2 F 0 a W 9 u P j x J d G V t V H l w Z T 5 G b 3 J t d W x h P C 9 J d G V t V H l w Z T 4 8 S X R l b V B h d G g + U 2 V j d G l v b j E v R G F 0 Z S 9 J b n N l c n R l Z C U y M E 1 v b n R o J T I w T m F t Z T w v S X R l b V B h d G g + P C 9 J d G V t T G 9 j Y X R p b 2 4 + P F N 0 Y W J s Z U V u d H J p Z X M v P j w v S X R l b T 4 8 S X R l b T 4 8 S X R l b U x v Y 2 F 0 a W 9 u P j x J d G V t V H l w Z T 5 G b 3 J t d W x h P C 9 J d G V t V H l w Z T 4 8 S X R l b V B h d G g + U 2 V j d G l v b j E v R G F 0 Z S 9 S Z W 5 h b W V k J T I w Q 2 9 s d W 1 u c z w v S X R l b V B h d G g + P C 9 J d G V t T G 9 j Y X R p b 2 4 + P F N 0 Y W J s Z U V u d H J p Z X M v P j w v S X R l b T 4 8 S X R l b T 4 8 S X R l b U x v Y 2 F 0 a W 9 u P j x J d G V t V H l w Z T 5 G b 3 J t d W x h P C 9 J d G V t V H l w Z T 4 8 S X R l b V B h d G g + U 2 V j d G l v b j E v R G F 0 Z S 9 F e H R y Y W N 0 Z W Q l M j B G a X J z d C U y M E N o Y X J h Y 3 R l c n M 8 L 0 l 0 Z W 1 Q Y X R o P j w v S X R l b U x v Y 2 F 0 a W 9 u P j x T d G F i b G V F b n R y a W V z L z 4 8 L 0 l 0 Z W 0 + P E l 0 Z W 0 + P E l 0 Z W 1 M b 2 N h d G l v b j 4 8 S X R l b V R 5 c G U + R m 9 y b X V s Y T w v S X R l b V R 5 c G U + P E l 0 Z W 1 Q Y X R o P l N l Y 3 R p b 2 4 x L 0 R h d G U v S W 5 z Z X J 0 Z W Q l M j B N b 2 5 0 a D w v S X R l b V B h d G g + P C 9 J d G V t T G 9 j Y X R p b 2 4 + P F N 0 Y W J s Z U V u d H J p Z X M v P j w v S X R l b T 4 8 S X R l b T 4 8 S X R l b U x v Y 2 F 0 a W 9 u P j x J d G V t V H l w Z T 5 G b 3 J t d W x h P C 9 J d G V t V H l w Z T 4 8 S X R l b V B h d G g + U 2 V j d G l v b j E v R G F 0 Z S 9 S Z W 5 h b W V k J T I w Q 2 9 s d W 1 u c z E 8 L 0 l 0 Z W 1 Q Y X R o P j w v S X R l b U x v Y 2 F 0 a W 9 u P j x T d G F i b G V F b n R y a W V z L z 4 8 L 0 l 0 Z W 0 + P E l 0 Z W 0 + P E l 0 Z W 1 M b 2 N h d G l v b j 4 8 S X R l b V R 5 c G U + R m 9 y b X V s Y T w v S X R l b V R 5 c G U + P E l 0 Z W 1 Q Y X R o P l N l Y 3 R p b 2 4 x L 0 R h d G U v S W 5 z Z X J 0 Z W Q l M j B E Y X k l M j B O Y W 1 l P C 9 J d G V t U G F 0 a D 4 8 L 0 l 0 Z W 1 M b 2 N h d G l v b j 4 8 U 3 R h Y m x l R W 5 0 c m l l c y 8 + P C 9 J d G V t P j x J d G V t P j x J d G V t T G 9 j Y X R p b 2 4 + P E l 0 Z W 1 U e X B l P k Z v c m 1 1 b G E 8 L 0 l 0 Z W 1 U e X B l P j x J d G V t U G F 0 a D 5 T Z W N 0 a W 9 u M S 9 E Y X R l L 0 V 4 d H J h Y 3 R l Z C U y M E Z p c n N 0 J T I w Q 2 h h c m F j d G V y c z E 8 L 0 l 0 Z W 1 Q Y X R o P j w v S X R l b U x v Y 2 F 0 a W 9 u P j x T d G F i b G V F b n R y a W V z L z 4 8 L 0 l 0 Z W 0 + P E l 0 Z W 0 + P E l 0 Z W 1 M b 2 N h d G l v b j 4 8 S X R l b V R 5 c G U + R m 9 y b X V s Y T w v S X R l b V R 5 c G U + P E l 0 Z W 1 Q Y X R o P l N l Y 3 R p b 2 4 x L 0 R h d G U v U m V u Y W 1 l Z C U y M E N v b H V t b n M y P C 9 J d G V t U G F 0 a D 4 8 L 0 l 0 Z W 1 M b 2 N h d G l v b j 4 8 U 3 R h Y m x l R W 5 0 c m l l c y 8 + P C 9 J d G V t P j x J d G V t P j x J d G V t T G 9 j Y X R p b 2 4 + P E l 0 Z W 1 U e X B l P k Z v c m 1 1 b G E 8 L 0 l 0 Z W 1 U e X B l P j x J d G V t U G F 0 a D 5 T Z W N 0 a W 9 u M S 9 E Y X R l L 0 l u c 2 V y d G V k J T I w R G F 5 J T I w b 2 Y l M j B X Z W V r P C 9 J d G V t U G F 0 a D 4 8 L 0 l 0 Z W 1 M b 2 N h d G l v b j 4 8 U 3 R h Y m x l R W 5 0 c m l l c y 8 + P C 9 J d G V t P j x J d G V t P j x J d G V t T G 9 j Y X R p b 2 4 + P E l 0 Z W 1 U e X B l P k Z v c m 1 1 b G E 8 L 0 l 0 Z W 1 U e X B l P j x J d G V t U G F 0 a D 5 T Z W N 0 a W 9 u M S 9 E Y X R l L 0 F k Z G V k J T I w Q 2 9 u Z G l 0 a W 9 u Y W w l M j B D b 2 x 1 b W 4 8 L 0 l 0 Z W 1 Q Y X R o P j w v S X R l b U x v Y 2 F 0 a W 9 u P j x T d G F i b G V F b n R y a W V z L z 4 8 L 0 l 0 Z W 0 + P E l 0 Z W 0 + P E l 0 Z W 1 M b 2 N h d G l v b j 4 8 S X R l b V R 5 c G U + R m 9 y b X V s Y T w v S X R l b V R 5 c G U + P E l 0 Z W 1 Q Y X R o P l N l Y 3 R p b 2 4 x L 0 R h d G U v S W 5 z Z X J 0 Z W Q l M j B R d W F y d G V y P C 9 J d G V t U G F 0 a D 4 8 L 0 l 0 Z W 1 M b 2 N h d G l v b j 4 8 U 3 R h Y m x l R W 5 0 c m l l c y 8 + P C 9 J d G V t P j x J d G V t P j x J d G V t T G 9 j Y X R p b 2 4 + P E l 0 Z W 1 U e X B l P k Z v c m 1 1 b G E 8 L 0 l 0 Z W 1 U e X B l P j x J d G V t U G F 0 a D 5 T Z W N 0 a W 9 u M S 9 E Y X R l L 0 F k Z G V k J T I w U H J l Z m l 4 P C 9 J d G V t U G F 0 a D 4 8 L 0 l 0 Z W 1 M b 2 N h d G l v b j 4 8 U 3 R h Y m x l R W 5 0 c m l l c y 8 + P C 9 J d G V t P j x J d G V t P j x J d G V t T G 9 j Y X R p b 2 4 + P E l 0 Z W 1 U e X B l P k Z v c m 1 1 b G E 8 L 0 l 0 Z W 1 U e X B l P j x J d G V t U G F 0 a D 5 T Z W N 0 a W 9 u M S 9 E Y X R l L 1 J l b m F t Z W Q l M j B D b 2 x 1 b W 5 z M z w v S X R l b V B h d G g + P C 9 J d G V t T G 9 j Y X R p b 2 4 + P F N 0 Y W J s Z U V u d H J p Z X M v P j w v S X R l b T 4 8 S X R l b T 4 8 S X R l b U x v Y 2 F 0 a W 9 u P j x J d G V t V H l w Z T 5 G b 3 J t d W x h P C 9 J d G V t V H l w Z T 4 8 S X R l b V B h d G g + U 2 V j d G l v b j E v R G F 0 Z S 9 D a G F u Z 2 V k J T I w V H l w Z T E 8 L 0 l 0 Z W 1 Q Y X R o P j w v S X R l b U x v Y 2 F 0 a W 9 u P j x T d G F i b G V F b n R y a W V z L z 4 8 L 0 l 0 Z W 0 + P E l 0 Z W 0 + P E l 0 Z W 1 M b 2 N h d G l v b j 4 8 S X R l b V R 5 c G U + R m 9 y b X V s Y T w v S X R l b V R 5 c G U + P E l 0 Z W 1 Q Y X R o P l N l Y 3 R p b 2 4 x L 2 1 v b n R o b H l f c 3 R v c m V f d G F y Z 2 V 0 c y 9 S Z W 5 h b W V k J T I w Q 2 9 s d W 1 u c z w v S X R l b V B h d G g + P C 9 J d G V t T G 9 j Y X R p b 2 4 + P F N 0 Y W J s Z U V u d H J p Z X M v P j w v S X R l b T 4 8 S X R l b T 4 8 S X R l b U x v Y 2 F 0 a W 9 u P j x J d G V t V H l w Z T 5 G b 3 J t d W x h P C 9 J d G V t V H l w Z T 4 8 S X R l b V B h d G g + U 2 V j d G l v b j E v Q 2 F s Y 3 V s Y X R p b 2 5 z L 1 N v d X J j Z T w v S X R l b V B h d G g + P C 9 J d G V t T G 9 j Y X R p b 2 4 + P F N 0 Y W J s Z U V u d H J p Z X M v P j w v S X R l b T 4 8 S X R l b T 4 8 S X R l b U x v Y 2 F 0 a W 9 u P j x J d G V t V H l w Z T 5 G b 3 J t d W x h P C 9 J d G V t V H l w Z T 4 8 S X R l b V B h d G g + U 2 V j d G l v b j E v Q 2 F s Y 3 V s Y X R p b 2 5 z L 0 N v b n Z l c n R l Z C U y M H R v J T I w V G F i b G U 8 L 0 l 0 Z W 1 Q Y X R o P j w v S X R l b U x v Y 2 F 0 a W 9 u P j x T d G F i b G V F b n R y a W V z L z 4 8 L 0 l 0 Z W 0 + P E l 0 Z W 0 + P E l 0 Z W 1 M b 2 N h d G l v b j 4 8 S X R l b V R 5 c G U + R m 9 y b X V s Y T w v S X R l b V R 5 c G U + P E l 0 Z W 1 Q Y X R o P l N l Y 3 R p b 2 4 x L 0 N h b G N 1 b G F 0 a W 9 u c y 9 S Z W 5 h b W V k J T I w Q 2 9 s d W 1 u c z w v S X R l b V B h d G g + P C 9 J d G V t T G 9 j Y X R p b 2 4 + P F N 0 Y W J s Z U V u d H J p Z X M v P j w v S X R l b T 4 8 S X R l b T 4 8 S X R l b U x v Y 2 F 0 a W 9 u P j x J d G V t V H l w Z T 5 G b 3 J t d W x h P C 9 J d G V t V H l w Z T 4 8 S X R l b V B h d G g + U 2 V j d G l v b j E v Y 3 V z d G 9 t Z X J f V G F i b G U v U 2 9 1 c m N l P C 9 J d G V t U G F 0 a D 4 8 L 0 l 0 Z W 1 M b 2 N h d G l v b j 4 8 U 3 R h Y m x l R W 5 0 c m l l c y 8 + P C 9 J d G V t P j x J d G V t P j x J d G V t T G 9 j Y X R p b 2 4 + P E l 0 Z W 1 U e X B l P k Z v c m 1 1 b G E 8 L 0 l 0 Z W 1 U e X B l P j x J d G V t U G F 0 a D 5 T Z W N 0 a W 9 u M S 9 j d X N 0 b 2 1 l c l 9 U Y W J s Z S 9 Q c m 9 t b 3 R l Z C U y M E h l Y W R l c n M 8 L 0 l 0 Z W 1 Q Y X R o P j w v S X R l b U x v Y 2 F 0 a W 9 u P j x T d G F i b G V F b n R y a W V z L z 4 8 L 0 l 0 Z W 0 + P E l 0 Z W 0 + P E l 0 Z W 1 M b 2 N h d G l v b j 4 8 S X R l b V R 5 c G U + R m 9 y b X V s Y T w v S X R l b V R 5 c G U + P E l 0 Z W 1 Q Y X R o P l N l Y 3 R p b 2 4 x L 2 N 1 c 3 R v b W V y X 1 R h Y m x l L 0 N o Y W 5 n Z W Q l M j B U e X B l P C 9 J d G V t U G F 0 a D 4 8 L 0 l 0 Z W 1 M b 2 N h d G l v b j 4 8 U 3 R h Y m x l R W 5 0 c m l l c y 8 + P C 9 J d G V t P j x J d G V t P j x J d G V t T G 9 j Y X R p b 2 4 + P E l 0 Z W 1 U e X B l P k Z v c m 1 1 b G E 8 L 0 l 0 Z W 1 U e X B l P j x J d G V t U G F 0 a D 5 T Z W N 0 a W 9 u M S 9 j d X N 0 b 2 1 l c l 9 U Y W J s Z S 9 N Z X J n Z W Q l M j B D b 2 x 1 b W 5 z P C 9 J d G V t U G F 0 a D 4 8 L 0 l 0 Z W 1 M b 2 N h d G l v b j 4 8 U 3 R h Y m x l R W 5 0 c m l l c y 8 + P C 9 J d G V t P j x J d G V t P j x J d G V t T G 9 j Y X R p b 2 4 + P E l 0 Z W 1 U e X B l P k Z v c m 1 1 b G E 8 L 0 l 0 Z W 1 U e X B l P j x J d G V t U G F 0 a D 5 T Z W N 0 a W 9 u M S 9 j d X N 0 b 2 1 l c l 9 U Y W J s Z S 9 J b n N l c n R l Z C U y M E F n Z T w v S X R l b V B h d G g + P C 9 J d G V t T G 9 j Y X R p b 2 4 + P F N 0 Y W J s Z U V u d H J p Z X M v P j w v S X R l b T 4 8 S X R l b T 4 8 S X R l b U x v Y 2 F 0 a W 9 u P j x J d G V t V H l w Z T 5 G b 3 J t d W x h P C 9 J d G V t V H l w Z T 4 8 S X R l b V B h d G g + U 2 V j d G l v b j E v Y 3 V z d G 9 t Z X J f V G F i b G U v Q W R k Z W Q l M j B D d X N 0 b 2 0 8 L 0 l 0 Z W 1 Q Y X R o P j w v S X R l b U x v Y 2 F 0 a W 9 u P j x T d G F i b G V F b n R y a W V z L z 4 8 L 0 l 0 Z W 0 + P E l 0 Z W 0 + P E l 0 Z W 1 M b 2 N h d G l v b j 4 8 S X R l b V R 5 c G U + R m 9 y b X V s Y T w v S X R l b V R 5 c G U + P E l 0 Z W 1 Q Y X R o P l N l Y 3 R p b 2 4 x L 2 N 1 c 3 R v b W V y X 1 R h Y m x l L 0 N o Y W 5 n Z W Q l M j B U e X B l M T w v S X R l b V B h d G g + P C 9 J d G V t T G 9 j Y X R p b 2 4 + P F N 0 Y W J s Z U V u d H J p Z X M v P j w v S X R l b T 4 8 S X R l b T 4 8 S X R l b U x v Y 2 F 0 a W 9 u P j x J d G V t V H l w Z T 5 G b 3 J t d W x h P C 9 J d G V t V H l w Z T 4 8 S X R l b V B h d G g + U 2 V j d G l v b j E v Y 3 V z d G 9 t Z X J f V G F i b G U v U m V t b 3 Z l Z C U y M E N v b H V t b n M 8 L 0 l 0 Z W 1 Q Y X R o P j w v S X R l b U x v Y 2 F 0 a W 9 u P j x T d G F i b G V F b n R y a W V z L z 4 8 L 0 l 0 Z W 0 + P E l 0 Z W 0 + P E l 0 Z W 1 M b 2 N h d G l v b j 4 8 S X R l b V R 5 c G U + R m 9 y b X V s Y T w v S X R l b V R 5 c G U + P E l 0 Z W 1 Q Y X R o P l N l Y 3 R p b 2 4 x L 2 N 1 c 3 R v b W V y X 1 R h Y m x l L 0 F k Z G V k J T I w Q 2 9 u Z G l 0 a W 9 u Y W w l M j B D b 2 x 1 b W 4 8 L 0 l 0 Z W 1 Q Y X R o P j w v S X R l b U x v Y 2 F 0 a W 9 u P j x T d G F i b G V F b n R y a W V z L z 4 8 L 0 l 0 Z W 0 + P E l 0 Z W 0 + P E l 0 Z W 1 M b 2 N h d G l v b j 4 8 S X R l b V R 5 c G U + R m 9 y b X V s Y T w v S X R l b V R 5 c G U + P E l 0 Z W 1 Q Y X R o P l N l Y 3 R p b 2 4 x L 2 N 1 c 3 R v b W V y X 1 R h Y m x l L 0 N o Y W 5 n Z W Q l M j B U e X B l M j w v S X R l b V B h d G g + P C 9 J d G V t T G 9 j Y X R p b 2 4 + P F N 0 Y W J s Z U V u d H J p Z X M v P j w v S X R l b T 4 8 S X R l b T 4 8 S X R l b U x v Y 2 F 0 a W 9 u P j x J d G V t V H l w Z T 5 G b 3 J t d W x h P C 9 J d G V t V H l w Z T 4 8 S X R l b V B h d G g + U 2 V j d G l v b j E v c H J v Z H V j d H N f d G F i b G U v U 2 9 1 c m N l P C 9 J d G V t U G F 0 a D 4 8 L 0 l 0 Z W 1 M b 2 N h d G l v b j 4 8 U 3 R h Y m x l R W 5 0 c m l l c y 8 + P C 9 J d G V t P j x J d G V t P j x J d G V t T G 9 j Y X R p b 2 4 + P E l 0 Z W 1 U e X B l P k Z v c m 1 1 b G E 8 L 0 l 0 Z W 1 U e X B l P j x J d G V t U G F 0 a D 5 T Z W N 0 a W 9 u M S 9 w c m 9 k d W N 0 c 1 9 0 Y W J s Z S 9 Q c m 9 t b 3 R l Z C U y M E h l Y W R l c n M 8 L 0 l 0 Z W 1 Q Y X R o P j w v S X R l b U x v Y 2 F 0 a W 9 u P j x T d G F i b G V F b n R y a W V z L z 4 8 L 0 l 0 Z W 0 + P E l 0 Z W 0 + P E l 0 Z W 1 M b 2 N h d G l v b j 4 8 S X R l b V R 5 c G U + R m 9 y b X V s Y T w v S X R l b V R 5 c G U + P E l 0 Z W 1 Q Y X R o P l N l Y 3 R p b 2 4 x L 3 B y b 2 R 1 Y 3 R z X 3 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4 D 5 z v M t q E S I v 5 / l U S d L B U A A A A A A I A A A A A A B B m A A A A A Q A A I A A A A K f L j + M n l 8 W K 9 / l + w g j r K y Y G 3 A D n f F C x o p C W A v B t o d 5 R A A A A A A 6 A A A A A A g A A I A A A A B J 6 5 m s K p P 0 3 a f Q J O H N h 2 e B 5 Q Z 1 0 F I k t 5 P C G Z l v t V 7 g n U A A A A J g d h j i / O W 3 U M M y f 1 u y 8 j j U y b n Y l 2 K i q 5 Z m C 6 q G g E b I Z w 2 U G e C D p k a x x Z 8 x z s C W F c f 9 q f x E u s p 3 T z 5 s U b 9 E p O k Q H n y B 3 2 q V A o E Q k 9 j v L B F + 4 Q A A A A M m N 3 G r i 8 d W J 2 c f l C m 8 K o C t P H 3 N V Y d 8 k W 5 l p a K x W r l e t I b M L p M s K w 5 M Z w 0 8 G S k Y Y m k C O z F W 7 R D J P q m k L K Q d d f x w = < / D a t a M a s h u p > 
</file>

<file path=customXml/item5.xml>��< ? x m l   v e r s i o n = " 1 . 0 "   e n c o d i n g = " U T F - 1 6 " ? > < G e m i n i   x m l n s = " h t t p : / / g e m i n i / p i v o t c u s t o m i z a t i o n / 0 6 4 6 0 d e 7 - f b 9 1 - 4 9 8 f - b 0 6 7 - 4 4 0 d a 4 a e 6 d 4 f " > < C u s t o m C o n t e n t > < ! [ C D A T A [ < ? x m l   v e r s i o n = " 1 . 0 "   e n c o d i n g = " u t f - 1 6 " ? > < S e t t i n g s > < C a l c u l a t e d F i e l d s > < i t e m > < M e a s u r e N a m e > T o t a l   R e v e n u e < / M e a s u r e N a m e > < D i s p l a y N a m e > T o t a l   R e v e n u e < / D i s p l a y N a m e > < V i s i b l e > T r u e 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C a l c u l a t e d F i e l d s > < S A H o s t H a s h > 0 < / S A H o s t H a s h > < G e m i n i F i e l d L i s t V i s i b l e > T r u e < / G e m i n i F i e l d L i s t V i s i b l e > < / S e t t i n g s > ] ] > < / 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 f a c t _ t a b l e _ 1 7 6 3 e a 6 7 - f 1 a 1 - 4 d d 1 - a f f 2 - a 6 2 7 2 b c 2 0 1 4 a < / K e y > < V a l u e   x m l n s : a = " h t t p : / / s c h e m a s . d a t a c o n t r a c t . o r g / 2 0 0 4 / 0 7 / M i c r o s o f t . A n a l y s i s S e r v i c e s . C o m m o n " > < a : H a s F o c u s > t r u e < / a : H a s F o c u s > < a : S i z e A t D p i 9 6 > 1 3 0 < / a : S i z e A t D p i 9 6 > < a : V i s i b l e > t r u e < / a : V i s i b l e > < / V a l u e > < / K e y V a l u e O f s t r i n g S a n d b o x E d i t o r . M e a s u r e G r i d S t a t e S c d E 3 5 R y > < K e y V a l u e O f s t r i n g S a n d b o x E d i t o r . M e a s u r e G r i d S t a t e S c d E 3 5 R y > < K e y > m o n t h l y _ s t o r e _ t a r g e t s _ 0 6 4 c f 4 7 2 - 3 6 3 1 - 4 6 2 b - 8 2 2 b - 3 e 3 8 f 5 e 7 8 6 7 8 < / K e y > < V a l u e   x m l n s : a = " h t t p : / / s c h e m a s . d a t a c o n t r a c t . o r g / 2 0 0 4 / 0 7 / M i c r o s o f t . A n a l y s i s S e r v i c e s . C o m m o n " > < a : H a s F o c u s > t r u e < / a : H a s F o c u s > < a : S i z e A t D p i 9 6 > 1 2 7 < / a : S i z e A t D p i 9 6 > < a : V i s i b l e > t r u e < / a : V i s i b l e > < / V a l u e > < / K e y V a l u e O f s t r i n g S a n d b o x E d i t o r . M e a s u r e G r i d S t a t e S c d E 3 5 R y > < K e y V a l u e O f s t r i n g S a n d b o x E d i t o r . M e a s u r e G r i d S t a t e S c d E 3 5 R y > < K e y > D i m _ S a l e s P e r s o n _ b 8 2 0 1 6 d b - 6 d 5 e - 4 9 3 6 - 8 c 6 3 - 8 7 e 7 4 1 1 0 b 7 c 4 < / K e y > < V a l u e   x m l n s : a = " h t t p : / / s c h e m a s . d a t a c o n t r a c t . o r g / 2 0 0 4 / 0 7 / M i c r o s o f t . A n a l y s i s S e r v i c e s . C o m m o n " > < a : H a s F o c u s > t r u e < / a : H a s F o c u s > < a : S i z e A t D p i 9 6 > 1 2 9 < / a : S i z e A t D p i 9 6 > < a : V i s i b l e > t r u e < / a : V i s i b l e > < / V a l u e > < / K e y V a l u e O f s t r i n g S a n d b o x E d i t o r . M e a s u r e G r i d S t a t e S c d E 3 5 R y > < K e y V a l u e O f s t r i n g S a n d b o x E d i t o r . M e a s u r e G r i d S t a t e S c d E 3 5 R y > < K e y > D a t e _ 3 c 7 0 6 e a 8 - 6 c d f - 4 1 3 2 - b a 8 0 - 3 7 a a c 6 5 2 4 4 6 d < / K e y > < V a l u e   x m l n s : a = " h t t p : / / s c h e m a s . d a t a c o n t r a c t . o r g / 2 0 0 4 / 0 7 / M i c r o s o f t . A n a l y s i s S e r v i c e s . C o m m o n " > < a : H a s F o c u s > t r u e < / a : H a s F o c u s > < a : S i z e A t D p i 9 6 > 1 3 0 < / a : S i z e A t D p i 9 6 > < a : V i s i b l e > t r u e < / a : V i s i b l e > < / V a l u e > < / K e y V a l u e O f s t r i n g S a n d b o x E d i t o r . M e a s u r e G r i d S t a t e S c d E 3 5 R y > < K e y V a l u e O f s t r i n g S a n d b o x E d i t o r . M e a s u r e G r i d S t a t e S c d E 3 5 R y > < K e y > C a l c u l a t i o n s _ c e 5 1 4 b 9 1 - d a 7 2 - 4 d 2 3 - b 0 5 0 - e 4 1 b 2 c 2 7 b 5 7 6 < / K e y > < V a l u e   x m l n s : a = " h t t p : / / s c h e m a s . d a t a c o n t r a c t . o r g / 2 0 0 4 / 0 7 / M i c r o s o f t . A n a l y s i s S e r v i c e s . C o m m o n " > < a : H a s F o c u s > t r u e < / a : H a s F o c u s > < a : S i z e A t D p i 9 6 > 1 2 7 < / a : S i z e A t D p i 9 6 > < a : V i s i b l e > t r u e < / a : V i s i b l e > < / V a l u e > < / K e y V a l u e O f s t r i n g S a n d b o x E d i t o r . M e a s u r e G r i d S t a t e S c d E 3 5 R y > < K e y V a l u e O f s t r i n g S a n d b o x E d i t o r . M e a s u r e G r i d S t a t e S c d E 3 5 R y > < K e y > p r o d u c t s _ t a b l e _ 3 9 9 9 c 4 d 1 - b c 8 5 - 4 a 3 3 - 9 4 a d - 7 9 5 b 0 f 7 8 b 6 0 c < / K e y > < V a l u e   x m l n s : a = " h t t p : / / s c h e m a s . d a t a c o n t r a c t . o r g / 2 0 0 4 / 0 7 / M i c r o s o f t . A n a l y s i s S e r v i c e s . C o m m o n " > < a : H a s F o c u s > f a l s e < / a : H a s F o c u s > < a : S i z e A t D p i 9 6 > 1 2 4 < / a : S i z e A t D p i 9 6 > < a : V i s i b l e > t r u e < / a : V i s i b l e > < / V a l u e > < / K e y V a l u e O f s t r i n g S a n d b o x E d i t o r . M e a s u r e G r i d S t a t e S c d E 3 5 R y > < K e y V a l u e O f s t r i n g S a n d b o x E d i t o r . M e a s u r e G r i d S t a t e S c d E 3 5 R y > < K e y > C u s t o m e r _ T a b l e _ 6 1 2 7 f 1 e b - 7 6 6 5 - 4 3 4 0 - 8 4 b c - 2 3 0 5 b d a 1 d e b 3 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c 1 2 9 6 8 5 5 - 3 1 6 3 - 4 f a 7 - 8 6 b 1 - 2 d 3 9 e f 1 a 3 d f 9 " > < C u s t o m C o n t e n t > < ! [ C D A T A [ < ? x m l   v e r s i o n = " 1 . 0 "   e n c o d i n g = " u t f - 1 6 " ? > < S e t t i n g s > < C a l c u l a t e d F i e l d s > < i t e m > < M e a s u r e N a m e > T o t a l   R e v e n u e < / M e a s u r e N a m e > < D i s p l a y N a m e > T o t a l   R e v e n u e < / D i s p l a y N a m e > < V i s i b l e > F a l s e < / V i s i b l e > < / i t e m > < i t e m > < M e a s u r e N a m e > C O G S < / M e a s u r e N a m e > < D i s p l a y N a m e > C O G S < / D i s p l a y N a m e > < V i s i b l e > F a l s e < / V i s i b l e > < / i t e m > < i t e m > < M e a s u r e N a m e > P r o f i t   M a r g i n < / M e a s u r e N a m e > < D i s p l a y N a m e > P r o f i t   M a r g i n < / D i s p l a y N a m e > < V i s i b l e > F a l s e < / V i s i b l e > < / i t e m > < i t e m > < M e a s u r e N a m e > %   P r o f i t   M a r g i n < / M e a s u r e N a m e > < D i s p l a y N a m e > %   P r o f i t   M a r g i n < / D i s p l a y N a m e > < V i s i b l e > F a l s e < / V i s i b l e > < / i t e m > < i t e m > < M e a s u r e N a m e > #   T r a n s i c t i o n < / M e a s u r e N a m e > < D i s p l a y N a m e > #   T r a n s i c t i o n < / D i s p l a y N a m e > < V i s i b l e > F a l s e < / V i s i b l e > < / i t e m > < i t e m > < M e a s u r e N a m e > T o t a l   R e f u n d < / M e a s u r e N a m e > < D i s p l a y N a m e > T o t a l   R e f u n d < / D i s p l a y N a m e > < V i s i b l e > F a l s e < / V i s i b l e > < / i t e m > < i t e m > < M e a s u r e N a m e > #   P r o d u c t s < / M e a s u r e N a m e > < D i s p l a y N a m e > #   P r o d u c t s < / D i s p l a y N a m e > < V i s i b l e > F a l s e < / V i s i b l e > < / i t e m > < i t e m > < M e a s u r e N a m e > Q t y   R e t u r n e d < / M e a s u r e N a m e > < D i s p l a y N a m e > Q t y   R e t u r n e d < / D i s p l a y N a m e > < V i s i b l e > F a l s e < / V i s i b l e > < / i t e m > < i t e m > < M e a s u r e N a m e > T o t a l   Q t y < / M e a s u r e N a m e > < D i s p l a y N a m e > T o t a l   Q t y < / D i s p l a y N a m e > < V i s i b l e > F a l s e < / V i s i b l e > < / i t e m > < i t e m > < M e a s u r e N a m e > T o t a l   T a r g e t < / M e a s u r e N a m e > < D i s p l a y N a m e > T o t a l   T a r g e t < / D i s p l a y N a m e > < V i s i b l e > F a l s e < / V i s i b l e > < / i t e m > < i t e m > < M e a s u r e N a m e > #   C u s t o m e r s < / M e a s u r e N a m e > < D i s p l a y N a m e > #   C u s t o m e r s < / D i s p l a y N a m e > < V i s i b l e > F a l s e < / V i s i b l e > < / i t e m > < i t e m > < M e a s u r e N a m e > #   L o c a t i o n s < / M e a s u r e N a m e > < D i s p l a y N a m e > #   L o c a t i o n s < / D i s p l a y N a m e > < V i s i b l e > F a l s e < / V i s i b l e > < / i t e m > < i t e m > < M e a s u r e N a m e > A v e r a g e   A g e < / M e a s u r e N a m e > < D i s p l a y N a m e > A v e r a g e   A g e < / D i s p l a y N a m e > < V i s i b l e > T r u e 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976A2F2A-EB4E-45C1-A460-5A04CFCCAB2B}">
  <ds:schemaRefs/>
</ds:datastoreItem>
</file>

<file path=customXml/itemProps10.xml><?xml version="1.0" encoding="utf-8"?>
<ds:datastoreItem xmlns:ds="http://schemas.openxmlformats.org/officeDocument/2006/customXml" ds:itemID="{A81EA4B3-B20A-4308-9754-3F66C036B706}">
  <ds:schemaRefs/>
</ds:datastoreItem>
</file>

<file path=customXml/itemProps11.xml><?xml version="1.0" encoding="utf-8"?>
<ds:datastoreItem xmlns:ds="http://schemas.openxmlformats.org/officeDocument/2006/customXml" ds:itemID="{94191CEE-5142-4707-8D7B-AF1EECC1E236}">
  <ds:schemaRefs/>
</ds:datastoreItem>
</file>

<file path=customXml/itemProps12.xml><?xml version="1.0" encoding="utf-8"?>
<ds:datastoreItem xmlns:ds="http://schemas.openxmlformats.org/officeDocument/2006/customXml" ds:itemID="{2E4E2A44-EB8F-4000-9E76-0B4F81D8DEF4}">
  <ds:schemaRefs/>
</ds:datastoreItem>
</file>

<file path=customXml/itemProps13.xml><?xml version="1.0" encoding="utf-8"?>
<ds:datastoreItem xmlns:ds="http://schemas.openxmlformats.org/officeDocument/2006/customXml" ds:itemID="{B77670AA-D4A3-4DDF-AD0A-04B5D247E4CE}">
  <ds:schemaRefs/>
</ds:datastoreItem>
</file>

<file path=customXml/itemProps14.xml><?xml version="1.0" encoding="utf-8"?>
<ds:datastoreItem xmlns:ds="http://schemas.openxmlformats.org/officeDocument/2006/customXml" ds:itemID="{882D2940-DE23-4CC1-A00B-5D06F7CA5385}">
  <ds:schemaRefs/>
</ds:datastoreItem>
</file>

<file path=customXml/itemProps15.xml><?xml version="1.0" encoding="utf-8"?>
<ds:datastoreItem xmlns:ds="http://schemas.openxmlformats.org/officeDocument/2006/customXml" ds:itemID="{4F1F5CF6-3E33-47DB-B263-D8DC475BF9FC}">
  <ds:schemaRefs/>
</ds:datastoreItem>
</file>

<file path=customXml/itemProps16.xml><?xml version="1.0" encoding="utf-8"?>
<ds:datastoreItem xmlns:ds="http://schemas.openxmlformats.org/officeDocument/2006/customXml" ds:itemID="{20415450-FB03-4AFC-8FF8-FCA63F22CB11}">
  <ds:schemaRefs/>
</ds:datastoreItem>
</file>

<file path=customXml/itemProps17.xml><?xml version="1.0" encoding="utf-8"?>
<ds:datastoreItem xmlns:ds="http://schemas.openxmlformats.org/officeDocument/2006/customXml" ds:itemID="{BCAD6147-6C3F-43E5-86A2-D0A2BB492CBC}">
  <ds:schemaRefs/>
</ds:datastoreItem>
</file>

<file path=customXml/itemProps18.xml><?xml version="1.0" encoding="utf-8"?>
<ds:datastoreItem xmlns:ds="http://schemas.openxmlformats.org/officeDocument/2006/customXml" ds:itemID="{CC5BB4C2-DF47-4AF1-AEFB-13E2B1090A3F}">
  <ds:schemaRefs/>
</ds:datastoreItem>
</file>

<file path=customXml/itemProps19.xml><?xml version="1.0" encoding="utf-8"?>
<ds:datastoreItem xmlns:ds="http://schemas.openxmlformats.org/officeDocument/2006/customXml" ds:itemID="{47B94B7A-63B7-4E97-9704-43EFEAE7BAA9}">
  <ds:schemaRefs/>
</ds:datastoreItem>
</file>

<file path=customXml/itemProps2.xml><?xml version="1.0" encoding="utf-8"?>
<ds:datastoreItem xmlns:ds="http://schemas.openxmlformats.org/officeDocument/2006/customXml" ds:itemID="{07979FA7-2EF1-462B-B430-1E979B356F4A}">
  <ds:schemaRefs/>
</ds:datastoreItem>
</file>

<file path=customXml/itemProps20.xml><?xml version="1.0" encoding="utf-8"?>
<ds:datastoreItem xmlns:ds="http://schemas.openxmlformats.org/officeDocument/2006/customXml" ds:itemID="{E39D32C6-F3E2-414D-B004-E4F1EA32D6F4}">
  <ds:schemaRefs/>
</ds:datastoreItem>
</file>

<file path=customXml/itemProps21.xml><?xml version="1.0" encoding="utf-8"?>
<ds:datastoreItem xmlns:ds="http://schemas.openxmlformats.org/officeDocument/2006/customXml" ds:itemID="{FE563F8D-A4A8-4A41-9F2B-6483000D1143}">
  <ds:schemaRefs/>
</ds:datastoreItem>
</file>

<file path=customXml/itemProps22.xml><?xml version="1.0" encoding="utf-8"?>
<ds:datastoreItem xmlns:ds="http://schemas.openxmlformats.org/officeDocument/2006/customXml" ds:itemID="{9A80E9E7-8A83-4BD4-9946-F3B343499B5D}">
  <ds:schemaRefs/>
</ds:datastoreItem>
</file>

<file path=customXml/itemProps23.xml><?xml version="1.0" encoding="utf-8"?>
<ds:datastoreItem xmlns:ds="http://schemas.openxmlformats.org/officeDocument/2006/customXml" ds:itemID="{DF14F961-5E6F-4AE6-BB6E-6ECA62B544D0}">
  <ds:schemaRefs/>
</ds:datastoreItem>
</file>

<file path=customXml/itemProps24.xml><?xml version="1.0" encoding="utf-8"?>
<ds:datastoreItem xmlns:ds="http://schemas.openxmlformats.org/officeDocument/2006/customXml" ds:itemID="{77F5AD81-B56F-49BE-AE89-55A48559857F}">
  <ds:schemaRefs/>
</ds:datastoreItem>
</file>

<file path=customXml/itemProps25.xml><?xml version="1.0" encoding="utf-8"?>
<ds:datastoreItem xmlns:ds="http://schemas.openxmlformats.org/officeDocument/2006/customXml" ds:itemID="{85269073-1D46-4860-B023-5C8E7DA248F3}">
  <ds:schemaRefs/>
</ds:datastoreItem>
</file>

<file path=customXml/itemProps26.xml><?xml version="1.0" encoding="utf-8"?>
<ds:datastoreItem xmlns:ds="http://schemas.openxmlformats.org/officeDocument/2006/customXml" ds:itemID="{7D799A94-3971-442A-AACA-99C2BAC57A50}">
  <ds:schemaRefs/>
</ds:datastoreItem>
</file>

<file path=customXml/itemProps27.xml><?xml version="1.0" encoding="utf-8"?>
<ds:datastoreItem xmlns:ds="http://schemas.openxmlformats.org/officeDocument/2006/customXml" ds:itemID="{785F668C-05A7-4221-AC72-C53BB96709EB}">
  <ds:schemaRefs/>
</ds:datastoreItem>
</file>

<file path=customXml/itemProps28.xml><?xml version="1.0" encoding="utf-8"?>
<ds:datastoreItem xmlns:ds="http://schemas.openxmlformats.org/officeDocument/2006/customXml" ds:itemID="{80A2319A-7925-4DE2-B852-61F4E0982B75}">
  <ds:schemaRefs/>
</ds:datastoreItem>
</file>

<file path=customXml/itemProps29.xml><?xml version="1.0" encoding="utf-8"?>
<ds:datastoreItem xmlns:ds="http://schemas.openxmlformats.org/officeDocument/2006/customXml" ds:itemID="{A8B15647-DEE7-4E89-AFBA-ECFA25A09FFC}">
  <ds:schemaRefs/>
</ds:datastoreItem>
</file>

<file path=customXml/itemProps3.xml><?xml version="1.0" encoding="utf-8"?>
<ds:datastoreItem xmlns:ds="http://schemas.openxmlformats.org/officeDocument/2006/customXml" ds:itemID="{C055599B-4091-400E-8448-E84345C2483A}">
  <ds:schemaRefs/>
</ds:datastoreItem>
</file>

<file path=customXml/itemProps30.xml><?xml version="1.0" encoding="utf-8"?>
<ds:datastoreItem xmlns:ds="http://schemas.openxmlformats.org/officeDocument/2006/customXml" ds:itemID="{C3DA03EB-C76F-4742-ADFF-F9CCD3FD4AB4}">
  <ds:schemaRefs/>
</ds:datastoreItem>
</file>

<file path=customXml/itemProps31.xml><?xml version="1.0" encoding="utf-8"?>
<ds:datastoreItem xmlns:ds="http://schemas.openxmlformats.org/officeDocument/2006/customXml" ds:itemID="{CB0B0955-1C19-4DCB-B22D-CA4BCBD3235B}">
  <ds:schemaRefs/>
</ds:datastoreItem>
</file>

<file path=customXml/itemProps32.xml><?xml version="1.0" encoding="utf-8"?>
<ds:datastoreItem xmlns:ds="http://schemas.openxmlformats.org/officeDocument/2006/customXml" ds:itemID="{D2D1193D-F301-459E-B90E-442B1E85966A}">
  <ds:schemaRefs/>
</ds:datastoreItem>
</file>

<file path=customXml/itemProps33.xml><?xml version="1.0" encoding="utf-8"?>
<ds:datastoreItem xmlns:ds="http://schemas.openxmlformats.org/officeDocument/2006/customXml" ds:itemID="{64BF0FB4-87F5-4938-A069-0A015F12B36E}">
  <ds:schemaRefs/>
</ds:datastoreItem>
</file>

<file path=customXml/itemProps34.xml><?xml version="1.0" encoding="utf-8"?>
<ds:datastoreItem xmlns:ds="http://schemas.openxmlformats.org/officeDocument/2006/customXml" ds:itemID="{D7192DEE-E374-42E8-B81E-381450BC7BC9}">
  <ds:schemaRefs/>
</ds:datastoreItem>
</file>

<file path=customXml/itemProps35.xml><?xml version="1.0" encoding="utf-8"?>
<ds:datastoreItem xmlns:ds="http://schemas.openxmlformats.org/officeDocument/2006/customXml" ds:itemID="{F6A2D9DF-6DCA-4A53-ABAD-D98FCB00DDE7}">
  <ds:schemaRefs/>
</ds:datastoreItem>
</file>

<file path=customXml/itemProps36.xml><?xml version="1.0" encoding="utf-8"?>
<ds:datastoreItem xmlns:ds="http://schemas.openxmlformats.org/officeDocument/2006/customXml" ds:itemID="{FFE59540-6C4F-4529-99F1-F9D81413985E}">
  <ds:schemaRefs/>
</ds:datastoreItem>
</file>

<file path=customXml/itemProps37.xml><?xml version="1.0" encoding="utf-8"?>
<ds:datastoreItem xmlns:ds="http://schemas.openxmlformats.org/officeDocument/2006/customXml" ds:itemID="{956D15F9-805E-4DE0-850B-398BC0D95E4D}">
  <ds:schemaRefs/>
</ds:datastoreItem>
</file>

<file path=customXml/itemProps38.xml><?xml version="1.0" encoding="utf-8"?>
<ds:datastoreItem xmlns:ds="http://schemas.openxmlformats.org/officeDocument/2006/customXml" ds:itemID="{621D4180-2A42-4B3F-A10A-EBB81A6DA7EA}">
  <ds:schemaRefs/>
</ds:datastoreItem>
</file>

<file path=customXml/itemProps39.xml><?xml version="1.0" encoding="utf-8"?>
<ds:datastoreItem xmlns:ds="http://schemas.openxmlformats.org/officeDocument/2006/customXml" ds:itemID="{ACFA667A-4544-4AC7-9CEB-620F8FCBD395}">
  <ds:schemaRefs/>
</ds:datastoreItem>
</file>

<file path=customXml/itemProps4.xml><?xml version="1.0" encoding="utf-8"?>
<ds:datastoreItem xmlns:ds="http://schemas.openxmlformats.org/officeDocument/2006/customXml" ds:itemID="{0E6AA750-1AEF-4003-95FC-A5BDDA8ADC48}">
  <ds:schemaRefs/>
</ds:datastoreItem>
</file>

<file path=customXml/itemProps40.xml><?xml version="1.0" encoding="utf-8"?>
<ds:datastoreItem xmlns:ds="http://schemas.openxmlformats.org/officeDocument/2006/customXml" ds:itemID="{69F0FA81-1096-40A3-9CC6-6D25B8ABFE10}">
  <ds:schemaRefs>
    <ds:schemaRef ds:uri="http://schemas.microsoft.com/DataMashup"/>
  </ds:schemaRefs>
</ds:datastoreItem>
</file>

<file path=customXml/itemProps5.xml><?xml version="1.0" encoding="utf-8"?>
<ds:datastoreItem xmlns:ds="http://schemas.openxmlformats.org/officeDocument/2006/customXml" ds:itemID="{B267D9C0-9670-4232-99AE-9E86F44A5A04}">
  <ds:schemaRefs/>
</ds:datastoreItem>
</file>

<file path=customXml/itemProps6.xml><?xml version="1.0" encoding="utf-8"?>
<ds:datastoreItem xmlns:ds="http://schemas.openxmlformats.org/officeDocument/2006/customXml" ds:itemID="{FCB85EA0-14A0-480B-A17F-34D23AB932F2}">
  <ds:schemaRefs/>
</ds:datastoreItem>
</file>

<file path=customXml/itemProps7.xml><?xml version="1.0" encoding="utf-8"?>
<ds:datastoreItem xmlns:ds="http://schemas.openxmlformats.org/officeDocument/2006/customXml" ds:itemID="{752E7372-8DE2-4801-A2BC-3344AC281CC9}">
  <ds:schemaRefs/>
</ds:datastoreItem>
</file>

<file path=customXml/itemProps8.xml><?xml version="1.0" encoding="utf-8"?>
<ds:datastoreItem xmlns:ds="http://schemas.openxmlformats.org/officeDocument/2006/customXml" ds:itemID="{DAA0D646-304A-40C9-889E-F7EA57E389CB}">
  <ds:schemaRefs/>
</ds:datastoreItem>
</file>

<file path=customXml/itemProps9.xml><?xml version="1.0" encoding="utf-8"?>
<ds:datastoreItem xmlns:ds="http://schemas.openxmlformats.org/officeDocument/2006/customXml" ds:itemID="{D679DDA1-3966-44B0-BE7C-1DE3E0155A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Profit_Dashboard</vt:lpstr>
      <vt:lpstr>icons</vt:lpstr>
      <vt:lpstr>PivotTable_03</vt:lpstr>
      <vt:lpstr>TimeFrame_Dashboard</vt:lpstr>
      <vt:lpstr>PivotTable_02</vt:lpstr>
      <vt:lpstr>Wafle Chart</vt:lpstr>
      <vt:lpstr>Store_Dashboard</vt:lpstr>
      <vt:lpstr>PivotTable_01</vt:lpstr>
      <vt:lpstr>large_1</vt:lpstr>
      <vt:lpstr>large_2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Milad Abdo</dc:creator>
  <cp:lastModifiedBy>Milad Abdo</cp:lastModifiedBy>
  <dcterms:created xsi:type="dcterms:W3CDTF">2024-07-04T01:48:38Z</dcterms:created>
  <dcterms:modified xsi:type="dcterms:W3CDTF">2024-07-16T23:56:59Z</dcterms:modified>
</cp:coreProperties>
</file>