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slicers/slicer2.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mc:AlternateContent xmlns:mc="http://schemas.openxmlformats.org/markup-compatibility/2006">
    <mc:Choice Requires="x15">
      <x15ac:absPath xmlns:x15ac="http://schemas.microsoft.com/office/spreadsheetml/2010/11/ac" url="D:\Data Analysis Track\Projects_To_WorkOn_iT\Xmas_Sales\"/>
    </mc:Choice>
  </mc:AlternateContent>
  <xr:revisionPtr revIDLastSave="0" documentId="13_ncr:1_{61AB13B3-3A92-45E3-BD12-00E385FB63AC}" xr6:coauthVersionLast="47" xr6:coauthVersionMax="47" xr10:uidLastSave="{00000000-0000-0000-0000-000000000000}"/>
  <bookViews>
    <workbookView xWindow="-108" yWindow="-108" windowWidth="23256" windowHeight="12576" tabRatio="597" activeTab="2" xr2:uid="{00000000-000D-0000-FFFF-FFFF00000000}"/>
  </bookViews>
  <sheets>
    <sheet name="pivotTable 1" sheetId="1" r:id="rId1"/>
    <sheet name="PivotTable 2" sheetId="5" r:id="rId2"/>
    <sheet name="Pricing Dashboard" sheetId="4" r:id="rId3"/>
    <sheet name="Customer Segment Dashboard" sheetId="2" r:id="rId4"/>
  </sheets>
  <definedNames>
    <definedName name="LookTable">'pivotTable 1'!$A$6:$G$11</definedName>
    <definedName name="Slicer_Gender">#N/A</definedName>
    <definedName name="Slicer_Purchase_Type">#N/A</definedName>
    <definedName name="Slicer_Xmas_Seasons">#N/A</definedName>
  </definedNames>
  <calcPr calcId="191029"/>
  <pivotCaches>
    <pivotCache cacheId="6303" r:id="rId5"/>
    <pivotCache cacheId="6304" r:id="rId6"/>
    <pivotCache cacheId="6305" r:id="rId7"/>
    <pivotCache cacheId="6306" r:id="rId8"/>
    <pivotCache cacheId="6307" r:id="rId9"/>
    <pivotCache cacheId="6308" r:id="rId10"/>
    <pivotCache cacheId="6309" r:id="rId11"/>
    <pivotCache cacheId="6310" r:id="rId12"/>
    <pivotCache cacheId="6311" r:id="rId13"/>
    <pivotCache cacheId="6312" r:id="rId14"/>
    <pivotCache cacheId="6313" r:id="rId15"/>
    <pivotCache cacheId="6314" r:id="rId16"/>
    <pivotCache cacheId="6315" r:id="rId17"/>
    <pivotCache cacheId="6316" r:id="rId18"/>
    <pivotCache cacheId="6317" r:id="rId19"/>
    <pivotCache cacheId="6318" r:id="rId20"/>
    <pivotCache cacheId="6319" r:id="rId21"/>
  </pivotCaches>
  <extLst>
    <ext xmlns:x14="http://schemas.microsoft.com/office/spreadsheetml/2009/9/main" uri="{876F7934-8845-4945-9796-88D515C7AA90}">
      <x14:pivotCaches>
        <pivotCache cacheId="17" r:id="rId22"/>
      </x14:pivotCaches>
    </ext>
    <ext xmlns:x14="http://schemas.microsoft.com/office/spreadsheetml/2009/9/main" uri="{BBE1A952-AA13-448e-AADC-164F8A28A991}">
      <x14:slicerCaches>
        <x14:slicerCache r:id="rId23"/>
        <x14:slicerCache r:id="rId24"/>
        <x14:slicerCache r:id="rId2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a_20d0eafb-0713-46c3-8c99-e92cdd51c225" name="data" connection="Query - data"/>
          <x15:modelTable id="Date_39807b95-d7fb-4a66-b242-0e0e86ce83c9" name="Date" connection="Query - Date"/>
        </x15:modelTables>
        <x15:modelRelationships>
          <x15:modelRelationship fromTable="data" fromColumn="Purchasing Date" toTable="Date" toColumn="Purchasing Dat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44" i="5" l="1"/>
  <c r="C144" i="5"/>
  <c r="B145" i="5"/>
  <c r="C145" i="5"/>
  <c r="B146" i="5"/>
  <c r="C146" i="5"/>
  <c r="B147" i="5"/>
  <c r="C147" i="5"/>
  <c r="B148" i="5"/>
  <c r="C148" i="5"/>
  <c r="B149" i="5"/>
  <c r="C149" i="5"/>
  <c r="B150" i="5"/>
  <c r="C150" i="5"/>
  <c r="B151" i="5"/>
  <c r="C151" i="5"/>
  <c r="B152" i="5"/>
  <c r="C152" i="5"/>
  <c r="B153" i="5"/>
  <c r="C153" i="5"/>
  <c r="B154" i="5"/>
  <c r="C154" i="5"/>
  <c r="A145" i="5"/>
  <c r="A146" i="5"/>
  <c r="A147" i="5"/>
  <c r="A148" i="5"/>
  <c r="A149" i="5"/>
  <c r="A150" i="5"/>
  <c r="A151" i="5"/>
  <c r="A152" i="5"/>
  <c r="A153" i="5"/>
  <c r="A154" i="5"/>
  <c r="A144" i="5"/>
  <c r="E59" i="5"/>
  <c r="E60" i="5"/>
  <c r="E61" i="5"/>
  <c r="E62" i="5"/>
  <c r="E63" i="5"/>
  <c r="E64" i="5"/>
  <c r="E65" i="5"/>
  <c r="B59" i="5"/>
  <c r="C59" i="5"/>
  <c r="D59" i="5"/>
  <c r="B60" i="5"/>
  <c r="C60" i="5"/>
  <c r="D60" i="5"/>
  <c r="B61" i="5"/>
  <c r="C61" i="5"/>
  <c r="D61" i="5"/>
  <c r="B62" i="5"/>
  <c r="C62" i="5"/>
  <c r="D62" i="5"/>
  <c r="B63" i="5"/>
  <c r="C63" i="5"/>
  <c r="D63" i="5"/>
  <c r="B64" i="5"/>
  <c r="C64" i="5"/>
  <c r="D64" i="5"/>
  <c r="B65" i="5"/>
  <c r="C65" i="5"/>
  <c r="D65" i="5"/>
  <c r="A60" i="5"/>
  <c r="A62" i="5"/>
  <c r="A64" i="5"/>
  <c r="A59" i="5"/>
  <c r="E36" i="5"/>
  <c r="E37" i="5"/>
  <c r="E35" i="5"/>
  <c r="B84" i="1"/>
  <c r="C84" i="1"/>
  <c r="D84" i="1"/>
  <c r="B85" i="1"/>
  <c r="C85" i="1"/>
  <c r="D85" i="1"/>
  <c r="B86" i="1"/>
  <c r="C86" i="1"/>
  <c r="D86" i="1"/>
  <c r="B87" i="1"/>
  <c r="C87" i="1"/>
  <c r="D87" i="1"/>
  <c r="B88" i="1"/>
  <c r="C88" i="1"/>
  <c r="D88" i="1"/>
  <c r="A85" i="1"/>
  <c r="A86" i="1"/>
  <c r="A87" i="1"/>
  <c r="A88" i="1"/>
  <c r="A84" i="1"/>
  <c r="I63" i="1"/>
  <c r="J63" i="1"/>
  <c r="K63" i="1"/>
  <c r="L63" i="1"/>
  <c r="H63" i="1"/>
  <c r="G66" i="1"/>
  <c r="G65" i="1"/>
  <c r="G64" i="1"/>
  <c r="H54" i="1"/>
  <c r="I54" i="1"/>
  <c r="J54" i="1"/>
  <c r="K54" i="1"/>
  <c r="L54" i="1"/>
  <c r="H55" i="1"/>
  <c r="I55" i="1"/>
  <c r="J55" i="1"/>
  <c r="K55" i="1"/>
  <c r="L55" i="1"/>
  <c r="H56" i="1"/>
  <c r="I56" i="1"/>
  <c r="J56" i="1"/>
  <c r="K56" i="1"/>
  <c r="L56" i="1"/>
  <c r="H57" i="1"/>
  <c r="I57" i="1"/>
  <c r="J57" i="1"/>
  <c r="K57" i="1"/>
  <c r="L57" i="1"/>
  <c r="G55" i="1"/>
  <c r="G56" i="1"/>
  <c r="G57" i="1"/>
  <c r="G54" i="1"/>
  <c r="B54" i="1"/>
  <c r="C54" i="1"/>
  <c r="D54" i="1"/>
  <c r="B55" i="1"/>
  <c r="C55" i="1"/>
  <c r="D55" i="1"/>
  <c r="B56" i="1"/>
  <c r="C56" i="1"/>
  <c r="D56" i="1"/>
  <c r="B57" i="1"/>
  <c r="C57" i="1"/>
  <c r="D57" i="1"/>
  <c r="A55" i="1"/>
  <c r="A56" i="1"/>
  <c r="A57" i="1"/>
  <c r="A54" i="1"/>
  <c r="C63" i="1"/>
  <c r="D63" i="1"/>
  <c r="B63" i="1"/>
  <c r="A65" i="1"/>
  <c r="A66" i="1"/>
  <c r="A64" i="1"/>
  <c r="B23" i="1"/>
  <c r="C13" i="1"/>
  <c r="B22" i="1" s="1"/>
  <c r="E86" i="1" l="1"/>
  <c r="F37" i="5"/>
  <c r="F35" i="5"/>
  <c r="F36" i="5"/>
  <c r="E88" i="1"/>
  <c r="E85" i="1"/>
  <c r="E87" i="1"/>
  <c r="H58" i="1"/>
  <c r="H64" i="1" s="1"/>
  <c r="L58" i="1"/>
  <c r="L65" i="1" s="1"/>
  <c r="K58" i="1"/>
  <c r="K66" i="1" s="1"/>
  <c r="J58" i="1"/>
  <c r="J64" i="1" s="1"/>
  <c r="I58" i="1"/>
  <c r="I65" i="1" s="1"/>
  <c r="D58" i="1"/>
  <c r="D66" i="1" s="1"/>
  <c r="C58" i="1"/>
  <c r="C64" i="1" s="1"/>
  <c r="B58" i="1"/>
  <c r="B65" i="1" s="1"/>
  <c r="C23" i="1"/>
  <c r="I23" i="1"/>
  <c r="E23" i="1"/>
  <c r="M23" i="1"/>
  <c r="G23" i="1"/>
  <c r="K23" i="1"/>
  <c r="E22" i="1"/>
  <c r="M22" i="1"/>
  <c r="I22" i="1"/>
  <c r="K22" i="1"/>
  <c r="C22" i="1"/>
  <c r="G22" i="1"/>
  <c r="F87" i="1" l="1"/>
  <c r="G87" i="1" s="1"/>
  <c r="F86" i="1"/>
  <c r="G86" i="1" s="1"/>
  <c r="F88" i="1"/>
  <c r="G88" i="1" s="1"/>
  <c r="H65" i="1"/>
  <c r="H66" i="1"/>
  <c r="L64" i="1"/>
  <c r="L66" i="1"/>
  <c r="J65" i="1"/>
  <c r="K65" i="1"/>
  <c r="I66" i="1"/>
  <c r="J66" i="1"/>
  <c r="K64" i="1"/>
  <c r="I64" i="1"/>
  <c r="D65" i="1"/>
  <c r="D64" i="1"/>
  <c r="C66" i="1"/>
  <c r="C65" i="1"/>
  <c r="B64" i="1"/>
  <c r="B66" i="1"/>
  <c r="D23" i="1"/>
  <c r="J23" i="1"/>
  <c r="N23" i="1"/>
  <c r="L23" i="1"/>
  <c r="H22" i="1"/>
  <c r="F23" i="1"/>
  <c r="D22" i="1"/>
  <c r="L22" i="1"/>
  <c r="J22" i="1"/>
  <c r="N22" i="1"/>
  <c r="H23" i="1"/>
  <c r="F22" i="1"/>
  <c r="D24" i="1" l="1"/>
  <c r="J24" i="1"/>
  <c r="N24" i="1"/>
  <c r="H24" i="1"/>
  <c r="L24" i="1"/>
  <c r="F24"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7515542-F684-442E-B14C-7F61C9EF1D59}" name="Query - data" description="Connection to the 'data' query in the workbook." type="100" refreshedVersion="7" minRefreshableVersion="5">
    <extLst>
      <ext xmlns:x15="http://schemas.microsoft.com/office/spreadsheetml/2010/11/main" uri="{DE250136-89BD-433C-8126-D09CA5730AF9}">
        <x15:connection id="613bf5ae-22c7-48bb-be9b-6a137ff96fb3">
          <x15:oledbPr connection="Provider=Microsoft.Mashup.OleDb.1;Data Source=$Workbook$;Location=data;Extended Properties=&quot;&quot;">
            <x15:dbTables>
              <x15:dbTable name="data"/>
            </x15:dbTables>
          </x15:oledbPr>
        </x15:connection>
      </ext>
    </extLst>
  </connection>
  <connection id="2" xr16:uid="{781F07B2-14EA-4440-AA6A-389B95F697ED}" name="Query - Date" description="Connection to the 'Date' query in the workbook." type="100" refreshedVersion="7" minRefreshableVersion="5">
    <extLst>
      <ext xmlns:x15="http://schemas.microsoft.com/office/spreadsheetml/2010/11/main" uri="{DE250136-89BD-433C-8126-D09CA5730AF9}">
        <x15:connection id="73560ded-8de8-4be9-8a45-cfceb535fab7"/>
      </ext>
    </extLst>
  </connection>
  <connection id="3" xr16:uid="{AB7D5CA2-317B-4343-BD1D-8A378C5CCBF8}"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<sst xmlns="http://schemas.openxmlformats.org/spreadsheetml/2006/main" count="208" uniqueCount="131">
  <si>
    <t>Year</t>
  </si>
  <si>
    <t>Quantity Sold</t>
  </si>
  <si>
    <t xml:space="preserve"> Total Sales</t>
  </si>
  <si>
    <t xml:space="preserve"> Profit After Tax</t>
  </si>
  <si>
    <t xml:space="preserve"> Profit Before Tax</t>
  </si>
  <si>
    <t xml:space="preserve"> COGS</t>
  </si>
  <si>
    <t xml:space="preserve"> Total Tax</t>
  </si>
  <si>
    <t>Country</t>
  </si>
  <si>
    <t>Austria</t>
  </si>
  <si>
    <t>Belgium</t>
  </si>
  <si>
    <t>France</t>
  </si>
  <si>
    <t>Germany</t>
  </si>
  <si>
    <t>Italy</t>
  </si>
  <si>
    <t>Netherlands</t>
  </si>
  <si>
    <t>Poland</t>
  </si>
  <si>
    <t>Portugal</t>
  </si>
  <si>
    <t>Sweden</t>
  </si>
  <si>
    <t>United Kingdom</t>
  </si>
  <si>
    <t xml:space="preserve">countries Sales and Qunatity </t>
  </si>
  <si>
    <t>Customer Age Range</t>
  </si>
  <si>
    <t>1 to 11</t>
  </si>
  <si>
    <t>12 to 17</t>
  </si>
  <si>
    <t>18 over</t>
  </si>
  <si>
    <t>Gender</t>
  </si>
  <si>
    <t>Female</t>
  </si>
  <si>
    <t>Male</t>
  </si>
  <si>
    <t>Kpis based on specific year</t>
  </si>
  <si>
    <t>total of Kpis</t>
  </si>
  <si>
    <t>Previous Year</t>
  </si>
  <si>
    <t>Current Year</t>
  </si>
  <si>
    <t>Total Sales</t>
  </si>
  <si>
    <t>Selected Year                =</t>
  </si>
  <si>
    <t>Percentage</t>
  </si>
  <si>
    <t>YOY Change</t>
  </si>
  <si>
    <t xml:space="preserve"> Quantity</t>
  </si>
  <si>
    <t>Payment Method</t>
  </si>
  <si>
    <t>Cash</t>
  </si>
  <si>
    <t>Credit Card</t>
  </si>
  <si>
    <t>Debit Card</t>
  </si>
  <si>
    <t>Other</t>
  </si>
  <si>
    <t>PayPal</t>
  </si>
  <si>
    <t>Purchase Type</t>
  </si>
  <si>
    <t>In-store</t>
  </si>
  <si>
    <t>Online</t>
  </si>
  <si>
    <t>Xmas Market</t>
  </si>
  <si>
    <t>Count of Purchase Type</t>
  </si>
  <si>
    <t>Count of Payment Method</t>
  </si>
  <si>
    <t>Percentages</t>
  </si>
  <si>
    <t>Age Range</t>
  </si>
  <si>
    <t>Total</t>
  </si>
  <si>
    <t>total</t>
  </si>
  <si>
    <t>2018/2019</t>
  </si>
  <si>
    <t>2019/2020</t>
  </si>
  <si>
    <t>2020/2021</t>
  </si>
  <si>
    <t>2021/2022</t>
  </si>
  <si>
    <t>Xmas Seasons</t>
  </si>
  <si>
    <t>Customer Age Range vs Sales</t>
  </si>
  <si>
    <t>Purchase Type And payment type Sales</t>
  </si>
  <si>
    <t>Seasons Sales</t>
  </si>
  <si>
    <t>Product category Sales</t>
  </si>
  <si>
    <t>Product Category</t>
  </si>
  <si>
    <t>Accessories</t>
  </si>
  <si>
    <t>Board Games</t>
  </si>
  <si>
    <t>Books</t>
  </si>
  <si>
    <t>Building Sets</t>
  </si>
  <si>
    <t>Clothing</t>
  </si>
  <si>
    <t>Electronics</t>
  </si>
  <si>
    <t>General</t>
  </si>
  <si>
    <t>Kitchen Appliances</t>
  </si>
  <si>
    <t>Puzzles</t>
  </si>
  <si>
    <t>Technology</t>
  </si>
  <si>
    <t>Toys</t>
  </si>
  <si>
    <t>Video Games</t>
  </si>
  <si>
    <t>Wearable Tech</t>
  </si>
  <si>
    <t>Sales %</t>
  </si>
  <si>
    <t>Average of Unit Price</t>
  </si>
  <si>
    <t>YOY</t>
  </si>
  <si>
    <t xml:space="preserve">Difference </t>
  </si>
  <si>
    <t>Average Unit Price</t>
  </si>
  <si>
    <t>Profit Before Tax</t>
  </si>
  <si>
    <t>Sum of Quantity</t>
  </si>
  <si>
    <t>Product Type</t>
  </si>
  <si>
    <t>Adult</t>
  </si>
  <si>
    <t>Children</t>
  </si>
  <si>
    <t>Teen</t>
  </si>
  <si>
    <t>Values</t>
  </si>
  <si>
    <t>Xmas Budget</t>
  </si>
  <si>
    <t>High</t>
  </si>
  <si>
    <t>Low</t>
  </si>
  <si>
    <t>Medium</t>
  </si>
  <si>
    <t>Budget Vs Quantity Sold</t>
  </si>
  <si>
    <t>Sum of Total Sales</t>
  </si>
  <si>
    <t>Month Name</t>
  </si>
  <si>
    <t>Jan</t>
  </si>
  <si>
    <t>Nov</t>
  </si>
  <si>
    <t>Dec</t>
  </si>
  <si>
    <t>Day Name</t>
  </si>
  <si>
    <t>Sun</t>
  </si>
  <si>
    <t>Mon</t>
  </si>
  <si>
    <t>Tue</t>
  </si>
  <si>
    <t>Wed</t>
  </si>
  <si>
    <t>Thu</t>
  </si>
  <si>
    <t>Fri</t>
  </si>
  <si>
    <t>Sat</t>
  </si>
  <si>
    <t>Barbie Doll</t>
  </si>
  <si>
    <t>Hot Wheels Car Set</t>
  </si>
  <si>
    <t>Fisher-Price Learning Toy</t>
  </si>
  <si>
    <t>LEGO Star Wars Set</t>
  </si>
  <si>
    <t>Harry Potter Puzzle</t>
  </si>
  <si>
    <t>Chess Set</t>
  </si>
  <si>
    <t>DC Comics Graphic Novel</t>
  </si>
  <si>
    <t>JBL Headphones</t>
  </si>
  <si>
    <t>Kindle E-reader</t>
  </si>
  <si>
    <t>Samsung Galaxy Case</t>
  </si>
  <si>
    <t>PlayStation 5 Game</t>
  </si>
  <si>
    <t>Ray-Ban Sunglasses</t>
  </si>
  <si>
    <t>The North Face Jacket</t>
  </si>
  <si>
    <t>Dolce Gusto Coffee Machine</t>
  </si>
  <si>
    <t>Fitbit Inspire</t>
  </si>
  <si>
    <t>Nike Running Shoes</t>
  </si>
  <si>
    <t>Levi's Jeans</t>
  </si>
  <si>
    <t>Gordon Ramsay Cookbook</t>
  </si>
  <si>
    <t>Product Name</t>
  </si>
  <si>
    <t>Unit Sold Per Order</t>
  </si>
  <si>
    <t xml:space="preserve">Products name Sales </t>
  </si>
  <si>
    <t>Sales by Day and gender</t>
  </si>
  <si>
    <t>monthly sales</t>
  </si>
  <si>
    <t>purchase Type Sales per month</t>
  </si>
  <si>
    <t>Quantity</t>
  </si>
  <si>
    <t>Count of Quantity</t>
  </si>
  <si>
    <t>2018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</si>
</sst>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lt;1000000]&quot;$&quot;0.0,&quot;K&quot;;[&gt;1000000]&quot;$&quot;0.00,,&quot;M&quot;;&quot;$&quot;0"/>
    <numFmt numFmtId="165" formatCode="[&lt;1000000]&quot;$&quot;0.00,&quot;K&quot;;[&gt;1000000]&quot;$&quot;0.00,,&quot;M&quot;;&quot;$&quot;0"/>
    <numFmt numFmtId="166" formatCode="0.0%"/>
    <numFmt numFmtId="167" formatCode="[Color10]0.0%\▲;[Red]\ \-\ 0.0%\▼"/>
    <numFmt numFmtId="168" formatCode="0.0"/>
  </numFmts>
  <fonts count="4" x14ac:knownFonts="1">
    <font>
      <sz val="11"/>
      <color theme="1"/>
      <name val="Calibri"/>
      <family val="2"/>
      <scheme val="minor"/>
    </font>
    <font>
      <b/>
      <sz val="11"/>
      <color theme="1"/>
      <name val="Calibri"/>
      <family val="2"/>
      <scheme val="minor"/>
    </font>
    <font>
      <sz val="8"/>
      <name val="Calibri"/>
      <family val="2"/>
      <scheme val="minor"/>
    </font>
    <font>
      <sz val="11"/>
      <color theme="0"/>
      <name val="Calibri"/>
      <family val="2"/>
      <scheme val="minor"/>
    </font>
  </fonts>
  <fills count="9">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1"/>
        <bgColor indexed="64"/>
      </patternFill>
    </fill>
    <fill>
      <patternFill patternType="solid">
        <fgColor theme="1" tint="0.499984740745262"/>
        <bgColor indexed="64"/>
      </patternFill>
    </fill>
    <fill>
      <patternFill patternType="solid">
        <fgColor rgb="FFDEE5FF"/>
        <bgColor indexed="64"/>
      </patternFill>
    </fill>
    <fill>
      <patternFill patternType="solid">
        <fgColor rgb="FF4F7BD9"/>
        <bgColor indexed="64"/>
      </patternFill>
    </fill>
    <fill>
      <patternFill patternType="solid">
        <fgColor rgb="FF5FFBF1"/>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rgb="FF86A8E7"/>
      </left>
      <right style="medium">
        <color rgb="FF86A8E7"/>
      </right>
      <top style="medium">
        <color rgb="FF86A8E7"/>
      </top>
      <bottom style="medium">
        <color rgb="FF86A8E7"/>
      </bottom>
      <diagonal/>
    </border>
  </borders>
  <cellStyleXfs count="1">
    <xf numFmtId="0" fontId="0" fillId="0" borderId="0"/>
  </cellStyleXfs>
  <cellXfs count="44">
    <xf numFmtId="0" fontId="0" fillId="0" borderId="0" xfId="0"/>
    <xf numFmtId="0" fontId="0" fillId="0" borderId="0" xfId="0" applyAlignment="1">
      <alignment horizontal="center" vertical="center"/>
    </xf>
    <xf numFmtId="165" fontId="0" fillId="0" borderId="0" xfId="0" applyNumberFormat="1" applyAlignment="1">
      <alignment horizontal="center" vertical="center"/>
    </xf>
    <xf numFmtId="164" fontId="0" fillId="0" borderId="0" xfId="0" applyNumberFormat="1" applyAlignment="1">
      <alignment horizontal="center" vertical="center"/>
    </xf>
    <xf numFmtId="0" fontId="0" fillId="0" borderId="0" xfId="0" pivotButton="1" applyAlignment="1">
      <alignment horizontal="center" vertical="center"/>
    </xf>
    <xf numFmtId="3" fontId="0" fillId="0" borderId="0" xfId="0" applyNumberFormat="1" applyAlignment="1">
      <alignment horizontal="center" vertical="center"/>
    </xf>
    <xf numFmtId="0" fontId="1" fillId="3" borderId="0" xfId="0" applyFont="1" applyFill="1" applyAlignment="1">
      <alignment horizontal="center" vertical="center"/>
    </xf>
    <xf numFmtId="0" fontId="0" fillId="0" borderId="1" xfId="0" applyBorder="1" applyAlignment="1">
      <alignment horizontal="center" vertical="center"/>
    </xf>
    <xf numFmtId="1" fontId="0" fillId="0" borderId="1" xfId="0" applyNumberFormat="1" applyBorder="1" applyAlignment="1">
      <alignment horizontal="center" vertical="center"/>
    </xf>
    <xf numFmtId="165" fontId="0" fillId="0" borderId="1" xfId="0" applyNumberFormat="1" applyBorder="1" applyAlignment="1">
      <alignment horizontal="center" vertical="center"/>
    </xf>
    <xf numFmtId="166" fontId="0" fillId="0" borderId="1" xfId="0" applyNumberFormat="1" applyBorder="1" applyAlignment="1">
      <alignment horizontal="center" vertical="center"/>
    </xf>
    <xf numFmtId="0" fontId="0" fillId="4" borderId="1" xfId="0" applyFill="1" applyBorder="1" applyAlignment="1">
      <alignment horizontal="center" vertical="center"/>
    </xf>
    <xf numFmtId="167" fontId="0" fillId="0" borderId="1" xfId="0" applyNumberFormat="1" applyBorder="1" applyAlignment="1">
      <alignment horizontal="center" vertical="center"/>
    </xf>
    <xf numFmtId="0" fontId="0" fillId="5" borderId="1" xfId="0" applyFill="1" applyBorder="1" applyAlignment="1">
      <alignment horizontal="center" vertical="center"/>
    </xf>
    <xf numFmtId="10" fontId="0" fillId="0" borderId="0" xfId="0" applyNumberFormat="1" applyAlignment="1">
      <alignment horizontal="center" vertical="center"/>
    </xf>
    <xf numFmtId="0" fontId="0" fillId="0" borderId="1" xfId="0" applyBorder="1"/>
    <xf numFmtId="164" fontId="0" fillId="0" borderId="1" xfId="0" applyNumberFormat="1" applyBorder="1" applyAlignment="1">
      <alignment horizontal="center" vertical="center"/>
    </xf>
    <xf numFmtId="9" fontId="0" fillId="0" borderId="1" xfId="0" applyNumberFormat="1" applyBorder="1"/>
    <xf numFmtId="9" fontId="0" fillId="0" borderId="0" xfId="0" applyNumberFormat="1"/>
    <xf numFmtId="164" fontId="0" fillId="0" borderId="0" xfId="0" applyNumberFormat="1" applyAlignment="1">
      <alignment horizontal="center"/>
    </xf>
    <xf numFmtId="164" fontId="0" fillId="0" borderId="0" xfId="0" applyNumberFormat="1"/>
    <xf numFmtId="10" fontId="0" fillId="0" borderId="1" xfId="0" applyNumberFormat="1" applyBorder="1"/>
    <xf numFmtId="0" fontId="0" fillId="0" borderId="3" xfId="0" applyBorder="1"/>
    <xf numFmtId="164" fontId="0" fillId="0" borderId="3" xfId="0" applyNumberFormat="1" applyBorder="1" applyAlignment="1">
      <alignment horizontal="center" vertical="center"/>
    </xf>
    <xf numFmtId="10" fontId="0" fillId="0" borderId="3" xfId="0" applyNumberFormat="1" applyBorder="1"/>
    <xf numFmtId="0" fontId="0" fillId="0" borderId="0" xfId="0" applyBorder="1"/>
    <xf numFmtId="0" fontId="3" fillId="7" borderId="4" xfId="0" applyFont="1" applyFill="1" applyBorder="1" applyAlignment="1">
      <alignment horizontal="center" vertical="center"/>
    </xf>
    <xf numFmtId="0" fontId="0" fillId="8" borderId="4" xfId="0" applyFill="1" applyBorder="1" applyAlignment="1">
      <alignment horizontal="center" vertical="center"/>
    </xf>
    <xf numFmtId="164" fontId="0" fillId="8" borderId="4" xfId="0" applyNumberFormat="1" applyFill="1" applyBorder="1" applyAlignment="1">
      <alignment horizontal="center" vertical="center"/>
    </xf>
    <xf numFmtId="10" fontId="0" fillId="8" borderId="4" xfId="0" applyNumberFormat="1" applyFill="1" applyBorder="1" applyAlignment="1">
      <alignment horizontal="center" vertical="center"/>
    </xf>
    <xf numFmtId="4" fontId="0" fillId="8" borderId="4" xfId="0" applyNumberFormat="1" applyFill="1" applyBorder="1" applyAlignment="1">
      <alignment horizontal="center" vertical="center"/>
    </xf>
    <xf numFmtId="0" fontId="0" fillId="0" borderId="4" xfId="0" applyBorder="1" applyAlignment="1">
      <alignment horizontal="center" vertical="center"/>
    </xf>
    <xf numFmtId="164" fontId="0" fillId="0" borderId="4" xfId="0" applyNumberFormat="1" applyBorder="1" applyAlignment="1">
      <alignment horizontal="center" vertical="center"/>
    </xf>
    <xf numFmtId="10" fontId="0" fillId="0" borderId="4" xfId="0" applyNumberFormat="1" applyBorder="1" applyAlignment="1">
      <alignment horizontal="center" vertical="center"/>
    </xf>
    <xf numFmtId="4" fontId="0" fillId="0" borderId="4" xfId="0" applyNumberFormat="1" applyBorder="1" applyAlignment="1">
      <alignment horizontal="center" vertical="center"/>
    </xf>
    <xf numFmtId="2" fontId="0" fillId="0" borderId="0" xfId="0" applyNumberFormat="1" applyAlignment="1">
      <alignment horizontal="center" vertical="center"/>
    </xf>
    <xf numFmtId="164" fontId="0" fillId="0" borderId="1" xfId="0" applyNumberFormat="1" applyBorder="1"/>
    <xf numFmtId="0" fontId="1" fillId="0" borderId="0" xfId="0" applyFont="1" applyAlignment="1">
      <alignment horizontal="center"/>
    </xf>
    <xf numFmtId="0" fontId="0" fillId="0" borderId="0" xfId="0" applyAlignment="1">
      <alignment horizontal="center"/>
    </xf>
    <xf numFmtId="168" fontId="0" fillId="0" borderId="0" xfId="0" applyNumberFormat="1" applyAlignment="1">
      <alignment horizontal="center" vertical="center"/>
    </xf>
    <xf numFmtId="3" fontId="0" fillId="0" borderId="1" xfId="0" applyNumberFormat="1" applyBorder="1" applyAlignment="1">
      <alignment horizontal="center" vertical="center"/>
    </xf>
    <xf numFmtId="0" fontId="0" fillId="2" borderId="0" xfId="0" applyFill="1" applyAlignment="1">
      <alignment horizontal="center" vertical="center"/>
    </xf>
    <xf numFmtId="0" fontId="0" fillId="2" borderId="2" xfId="0" applyFill="1" applyBorder="1" applyAlignment="1">
      <alignment horizontal="center" vertical="center"/>
    </xf>
    <xf numFmtId="0" fontId="0" fillId="6" borderId="0" xfId="0" applyFill="1" applyAlignment="1">
      <alignment horizontal="center"/>
    </xf>
  </cellXfs>
  <cellStyles count="1">
    <cellStyle name="Normal" xfId="0" builtinId="0"/>
  </cellStyles>
  <dxfs count="392">
    <dxf>
      <numFmt numFmtId="164" formatCode="[&lt;1000000]&quot;$&quot;0.0,&quot;K&quot;;[&gt;1000000]&quot;$&quot;0.00,,&quot;M&quot;;&quot;$&quot;0"/>
    </dxf>
    <dxf>
      <alignment vertical="center"/>
    </dxf>
    <dxf>
      <alignment vertical="center"/>
    </dxf>
    <dxf>
      <alignment vertical="center"/>
    </dxf>
    <dxf>
      <alignment horizontal="center"/>
    </dxf>
    <dxf>
      <alignment horizontal="center"/>
    </dxf>
    <dxf>
      <alignment horizontal="center"/>
    </dxf>
    <dxf>
      <numFmt numFmtId="164" formatCode="[&lt;1000000]&quot;$&quot;0.0,&quot;K&quot;;[&gt;1000000]&quot;$&quot;0.00,,&quot;M&quot;;&quot;$&quot;0"/>
    </dxf>
    <dxf>
      <numFmt numFmtId="2" formatCode="0.00"/>
    </dxf>
    <dxf>
      <numFmt numFmtId="3" formatCode="#,##0"/>
    </dxf>
    <dxf>
      <numFmt numFmtId="164" formatCode="[&lt;1000000]&quot;$&quot;0.0,&quot;K&quot;;[&gt;1000000]&quot;$&quot;0.00,,&quot;M&quot;;&quot;$&quot;0"/>
    </dxf>
    <dxf>
      <alignment vertical="center"/>
    </dxf>
    <dxf>
      <alignment vertical="center"/>
    </dxf>
    <dxf>
      <alignment vertical="center"/>
    </dxf>
    <dxf>
      <alignment horizontal="center"/>
    </dxf>
    <dxf>
      <alignment horizontal="center"/>
    </dxf>
    <dxf>
      <alignment horizontal="center"/>
    </dxf>
    <dxf>
      <numFmt numFmtId="164" formatCode="[&lt;1000000]&quot;$&quot;0.0,&quot;K&quot;;[&gt;1000000]&quot;$&quot;0.00,,&quot;M&quot;;&quot;$&quot;0"/>
    </dxf>
    <dxf>
      <numFmt numFmtId="164" formatCode="[&lt;1000000]&quot;$&quot;0.0,&quot;K&quot;;[&gt;1000000]&quot;$&quot;0.00,,&quot;M&quot;;&quot;$&quot;0"/>
    </dxf>
    <dxf>
      <alignment vertical="center"/>
    </dxf>
    <dxf>
      <alignment vertical="center"/>
    </dxf>
    <dxf>
      <alignment vertical="center"/>
    </dxf>
    <dxf>
      <alignment horizontal="center"/>
    </dxf>
    <dxf>
      <alignment horizontal="center"/>
    </dxf>
    <dxf>
      <alignment horizontal="center"/>
    </dxf>
    <dxf>
      <numFmt numFmtId="164" formatCode="[&lt;1000000]&quot;$&quot;0.0,&quot;K&quot;;[&gt;1000000]&quot;$&quot;0.00,,&quot;M&quot;;&quot;$&quot;0"/>
    </dxf>
    <dxf>
      <numFmt numFmtId="2" formatCode="0.00"/>
    </dxf>
    <dxf>
      <numFmt numFmtId="3" formatCode="#,##0"/>
    </dxf>
    <dxf>
      <numFmt numFmtId="3" formatCode="#,##0"/>
    </dxf>
    <dxf>
      <numFmt numFmtId="3" formatCode="#,##0"/>
    </dxf>
    <dxf>
      <numFmt numFmtId="164" formatCode="[&lt;1000000]&quot;$&quot;0.0,&quot;K&quot;;[&gt;1000000]&quot;$&quot;0.00,,&quot;M&quot;;&quot;$&quot;0"/>
    </dxf>
    <dxf>
      <alignment vertical="center"/>
    </dxf>
    <dxf>
      <alignment vertical="center"/>
    </dxf>
    <dxf>
      <alignment vertical="center"/>
    </dxf>
    <dxf>
      <alignment horizontal="center"/>
    </dxf>
    <dxf>
      <alignment horizontal="center"/>
    </dxf>
    <dxf>
      <alignment horizontal="center"/>
    </dxf>
    <dxf>
      <numFmt numFmtId="164" formatCode="[&lt;1000000]&quot;$&quot;0.0,&quot;K&quot;;[&gt;1000000]&quot;$&quot;0.00,,&quot;M&quot;;&quot;$&quot;0"/>
    </dxf>
    <dxf>
      <numFmt numFmtId="164" formatCode="[&lt;1000000]&quot;$&quot;0.0,&quot;K&quot;;[&gt;1000000]&quot;$&quot;0.00,,&quot;M&quot;;&quot;$&quot;0"/>
    </dxf>
    <dxf>
      <alignment vertical="center"/>
    </dxf>
    <dxf>
      <alignment vertical="center"/>
    </dxf>
    <dxf>
      <alignment vertical="center"/>
    </dxf>
    <dxf>
      <alignment horizontal="center"/>
    </dxf>
    <dxf>
      <alignment horizontal="center"/>
    </dxf>
    <dxf>
      <alignment horizontal="center"/>
    </dxf>
    <dxf>
      <numFmt numFmtId="164" formatCode="[&lt;1000000]&quot;$&quot;0.0,&quot;K&quot;;[&gt;1000000]&quot;$&quot;0.00,,&quot;M&quot;;&quot;$&quot;0"/>
    </dxf>
    <dxf>
      <numFmt numFmtId="164" formatCode="[&lt;1000000]&quot;$&quot;0.0,&quot;K&quot;;[&gt;1000000]&quot;$&quot;0.00,,&quot;M&quot;;&quot;$&quot;0"/>
    </dxf>
    <dxf>
      <alignment vertical="center"/>
    </dxf>
    <dxf>
      <alignment vertical="center"/>
    </dxf>
    <dxf>
      <alignment vertical="center"/>
    </dxf>
    <dxf>
      <alignment horizontal="center"/>
    </dxf>
    <dxf>
      <alignment horizontal="center"/>
    </dxf>
    <dxf>
      <alignment horizontal="center"/>
    </dxf>
    <dxf>
      <numFmt numFmtId="164" formatCode="[&lt;1000000]&quot;$&quot;0.0,&quot;K&quot;;[&gt;1000000]&quot;$&quot;0.00,,&quot;M&quot;;&quot;$&quot;0"/>
    </dxf>
    <dxf>
      <numFmt numFmtId="2" formatCode="0.00"/>
    </dxf>
    <dxf>
      <numFmt numFmtId="3" formatCode="#,##0"/>
    </dxf>
    <dxf>
      <numFmt numFmtId="3" formatCode="#,##0"/>
    </dxf>
    <dxf>
      <numFmt numFmtId="3" formatCode="#,##0"/>
    </dxf>
    <dxf>
      <numFmt numFmtId="164" formatCode="[&lt;1000000]&quot;$&quot;0.0,&quot;K&quot;;[&gt;1000000]&quot;$&quot;0.00,,&quot;M&quot;;&quot;$&quot;0"/>
    </dxf>
    <dxf>
      <alignment vertical="center"/>
    </dxf>
    <dxf>
      <alignment vertical="center"/>
    </dxf>
    <dxf>
      <alignment vertical="center"/>
    </dxf>
    <dxf>
      <alignment horizontal="center"/>
    </dxf>
    <dxf>
      <alignment horizontal="center"/>
    </dxf>
    <dxf>
      <alignment horizontal="center"/>
    </dxf>
    <dxf>
      <numFmt numFmtId="164" formatCode="[&lt;1000000]&quot;$&quot;0.0,&quot;K&quot;;[&gt;1000000]&quot;$&quot;0.00,,&quot;M&quot;;&quot;$&quot;0"/>
    </dxf>
    <dxf>
      <numFmt numFmtId="168" formatCode="0.0"/>
    </dxf>
    <dxf>
      <numFmt numFmtId="3" formatCode="#,##0"/>
    </dxf>
    <dxf>
      <numFmt numFmtId="164" formatCode="[&lt;1000000]&quot;$&quot;0.0,&quot;K&quot;;[&gt;1000000]&quot;$&quot;0.00,,&quot;M&quot;;&quot;$&quot;0"/>
    </dxf>
    <dxf>
      <alignment vertical="center"/>
    </dxf>
    <dxf>
      <alignment vertical="center"/>
    </dxf>
    <dxf>
      <alignment vertical="center"/>
    </dxf>
    <dxf>
      <alignment horizontal="center"/>
    </dxf>
    <dxf>
      <alignment horizontal="center"/>
    </dxf>
    <dxf>
      <alignment horizontal="center"/>
    </dxf>
    <dxf>
      <numFmt numFmtId="164" formatCode="[&lt;1000000]&quot;$&quot;0.0,&quot;K&quot;;[&gt;1000000]&quot;$&quot;0.00,,&quot;M&quot;;&quot;$&quot;0"/>
    </dxf>
    <dxf>
      <numFmt numFmtId="165" formatCode="[&lt;1000000]&quot;$&quot;0.00,&quot;K&quot;;[&gt;1000000]&quot;$&quot;0.00,,&quot;M&quot;;&quot;$&quot;0"/>
    </dxf>
    <dxf>
      <alignment vertical="center"/>
    </dxf>
    <dxf>
      <alignment vertical="center"/>
    </dxf>
    <dxf>
      <alignment vertical="center"/>
    </dxf>
    <dxf>
      <alignment horizontal="center"/>
    </dxf>
    <dxf>
      <alignment horizontal="center"/>
    </dxf>
    <dxf>
      <alignment horizontal="center"/>
    </dxf>
    <dxf>
      <numFmt numFmtId="0" formatCode="General"/>
    </dxf>
    <dxf>
      <numFmt numFmtId="164" formatCode="[&lt;1000000]&quot;$&quot;0.0,&quot;K&quot;;[&gt;1000000]&quot;$&quot;0.00,,&quot;M&quot;;&quot;$&quot;0"/>
    </dxf>
    <dxf>
      <numFmt numFmtId="14" formatCode="0.00%"/>
    </dxf>
    <dxf>
      <numFmt numFmtId="4" formatCode="#,##0.00"/>
    </dxf>
    <dxf>
      <numFmt numFmtId="0" formatCode="General"/>
    </dxf>
    <dxf>
      <numFmt numFmtId="164" formatCode="[&lt;1000000]&quot;$&quot;0.0,&quot;K&quot;;[&gt;1000000]&quot;$&quot;0.00,,&quot;M&quot;;&quot;$&quot;0"/>
    </dxf>
    <dxf>
      <border>
        <left style="medium">
          <color theme="0"/>
        </left>
        <right style="medium">
          <color theme="0"/>
        </right>
        <top style="medium">
          <color theme="0"/>
        </top>
        <bottom style="medium">
          <color theme="0"/>
        </bottom>
        <vertical style="medium">
          <color theme="0"/>
        </vertical>
        <horizontal style="medium">
          <color theme="0"/>
        </horizontal>
      </border>
    </dxf>
    <dxf>
      <border>
        <left style="medium">
          <color theme="0"/>
        </left>
        <right style="medium">
          <color theme="0"/>
        </right>
        <top style="medium">
          <color theme="0"/>
        </top>
        <bottom style="medium">
          <color theme="0"/>
        </bottom>
        <vertical style="medium">
          <color theme="0"/>
        </vertical>
        <horizontal style="medium">
          <color theme="0"/>
        </horizontal>
      </border>
    </dxf>
    <dxf>
      <border>
        <left style="medium">
          <color theme="0"/>
        </left>
        <right style="medium">
          <color theme="0"/>
        </right>
        <top style="medium">
          <color theme="0"/>
        </top>
        <bottom style="medium">
          <color theme="0"/>
        </bottom>
        <vertical style="medium">
          <color theme="0"/>
        </vertical>
        <horizontal style="medium">
          <color theme="0"/>
        </horizontal>
      </border>
    </dxf>
    <dxf>
      <border>
        <left style="medium">
          <color theme="0"/>
        </left>
        <right style="medium">
          <color theme="0"/>
        </right>
        <top style="medium">
          <color theme="0"/>
        </top>
        <bottom style="medium">
          <color theme="0"/>
        </bottom>
        <vertical style="medium">
          <color theme="0"/>
        </vertical>
        <horizontal style="medium">
          <color theme="0"/>
        </horizontal>
      </border>
    </dxf>
    <dxf>
      <fill>
        <patternFill patternType="solid">
          <bgColor rgb="FF4F7BD9"/>
        </patternFill>
      </fill>
    </dxf>
    <dxf>
      <fill>
        <patternFill>
          <bgColor rgb="FF4F7BD9"/>
        </patternFill>
      </fill>
    </dxf>
    <dxf>
      <fill>
        <patternFill>
          <bgColor rgb="FF4F7BD9"/>
        </patternFill>
      </fill>
    </dxf>
    <dxf>
      <font>
        <color theme="0"/>
      </font>
    </dxf>
    <dxf>
      <font>
        <color theme="0"/>
      </font>
    </dxf>
    <dxf>
      <fill>
        <patternFill patternType="solid">
          <bgColor rgb="FF5FFBF1"/>
        </patternFill>
      </fill>
    </dxf>
    <dxf>
      <fill>
        <patternFill patternType="solid">
          <bgColor rgb="FF5FFBF1"/>
        </patternFill>
      </fill>
    </dxf>
    <dxf>
      <border>
        <left style="medium">
          <color rgb="FF86A8E7"/>
        </left>
        <right style="medium">
          <color rgb="FF86A8E7"/>
        </right>
        <top style="medium">
          <color rgb="FF86A8E7"/>
        </top>
        <bottom style="medium">
          <color rgb="FF86A8E7"/>
        </bottom>
        <vertical style="medium">
          <color rgb="FF86A8E7"/>
        </vertical>
        <horizontal style="medium">
          <color rgb="FF86A8E7"/>
        </horizontal>
      </border>
    </dxf>
    <dxf>
      <border>
        <left style="medium">
          <color rgb="FF86A8E7"/>
        </left>
        <right style="medium">
          <color rgb="FF86A8E7"/>
        </right>
        <top style="medium">
          <color rgb="FF86A8E7"/>
        </top>
        <bottom style="medium">
          <color rgb="FF86A8E7"/>
        </bottom>
        <vertical style="medium">
          <color rgb="FF86A8E7"/>
        </vertical>
        <horizontal style="medium">
          <color rgb="FF86A8E7"/>
        </horizontal>
      </border>
    </dxf>
    <dxf>
      <border>
        <left style="medium">
          <color rgb="FF86A8E7"/>
        </left>
        <right style="medium">
          <color rgb="FF86A8E7"/>
        </right>
        <top style="medium">
          <color rgb="FF86A8E7"/>
        </top>
        <bottom style="medium">
          <color rgb="FF86A8E7"/>
        </bottom>
        <vertical style="medium">
          <color rgb="FF86A8E7"/>
        </vertical>
        <horizontal style="medium">
          <color rgb="FF86A8E7"/>
        </horizontal>
      </border>
    </dxf>
    <dxf>
      <border>
        <left style="medium">
          <color rgb="FF86A8E7"/>
        </left>
        <right style="medium">
          <color rgb="FF86A8E7"/>
        </right>
        <top style="medium">
          <color rgb="FF86A8E7"/>
        </top>
        <bottom style="medium">
          <color rgb="FF86A8E7"/>
        </bottom>
        <vertical style="medium">
          <color rgb="FF86A8E7"/>
        </vertical>
        <horizontal style="medium">
          <color rgb="FF86A8E7"/>
        </horizontal>
      </border>
    </dxf>
    <dxf>
      <border>
        <left style="medium">
          <color rgb="FF86A8E7"/>
        </left>
        <right style="medium">
          <color rgb="FF86A8E7"/>
        </right>
        <top style="medium">
          <color rgb="FF86A8E7"/>
        </top>
        <bottom style="medium">
          <color rgb="FF86A8E7"/>
        </bottom>
        <vertical style="medium">
          <color rgb="FF86A8E7"/>
        </vertical>
        <horizontal style="medium">
          <color rgb="FF86A8E7"/>
        </horizontal>
      </border>
    </dxf>
    <dxf>
      <fill>
        <patternFill>
          <bgColor rgb="FF4F7BD9"/>
        </patternFill>
      </fill>
    </dxf>
    <dxf>
      <fill>
        <patternFill>
          <bgColor rgb="FF4F7BD9"/>
        </patternFill>
      </fill>
    </dxf>
    <dxf>
      <numFmt numFmtId="164" formatCode="[&lt;1000000]&quot;$&quot;0.0,&quot;K&quot;;[&gt;1000000]&quot;$&quot;0.00,,&quot;M&quot;;&quot;$&quot;0"/>
    </dxf>
    <dxf>
      <numFmt numFmtId="165" formatCode="[&lt;1000000]&quot;$&quot;0.00,&quot;K&quot;;[&gt;1000000]&quot;$&quot;0.00,,&quot;M&quot;;&quot;$&quot;0"/>
    </dxf>
    <dxf>
      <alignment vertical="center"/>
    </dxf>
    <dxf>
      <alignment vertical="center"/>
    </dxf>
    <dxf>
      <alignment vertical="center"/>
    </dxf>
    <dxf>
      <alignment horizontal="center"/>
    </dxf>
    <dxf>
      <alignment horizontal="center"/>
    </dxf>
    <dxf>
      <alignment horizontal="center"/>
    </dxf>
    <dxf>
      <numFmt numFmtId="3" formatCode="#,##0"/>
    </dxf>
    <dxf>
      <numFmt numFmtId="164" formatCode="[&lt;1000000]&quot;$&quot;0.0,&quot;K&quot;;[&gt;1000000]&quot;$&quot;0.00,,&quot;M&quot;;&quot;$&quot;0"/>
    </dxf>
    <dxf>
      <numFmt numFmtId="165" formatCode="[&lt;1000000]&quot;$&quot;0.00,&quot;K&quot;;[&gt;1000000]&quot;$&quot;0.00,,&quot;M&quot;;&quot;$&quot;0"/>
    </dxf>
    <dxf>
      <alignment vertical="center"/>
    </dxf>
    <dxf>
      <alignment vertical="center"/>
    </dxf>
    <dxf>
      <alignment vertical="center"/>
    </dxf>
    <dxf>
      <alignment horizontal="center"/>
    </dxf>
    <dxf>
      <alignment horizontal="center"/>
    </dxf>
    <dxf>
      <alignment horizontal="center"/>
    </dxf>
    <dxf>
      <numFmt numFmtId="0" formatCode="General"/>
    </dxf>
    <dxf>
      <numFmt numFmtId="164" formatCode="[&lt;1000000]&quot;$&quot;0.0,&quot;K&quot;;[&gt;1000000]&quot;$&quot;0.00,,&quot;M&quot;;&quot;$&quot;0"/>
    </dxf>
    <dxf>
      <numFmt numFmtId="164" formatCode="[&lt;1000000]&quot;$&quot;0.0,&quot;K&quot;;[&gt;1000000]&quot;$&quot;0.00,,&quot;M&quot;;&quot;$&quot;0"/>
    </dxf>
    <dxf>
      <alignment vertical="center"/>
    </dxf>
    <dxf>
      <alignment vertical="center"/>
    </dxf>
    <dxf>
      <alignment vertical="center"/>
    </dxf>
    <dxf>
      <alignment horizontal="center"/>
    </dxf>
    <dxf>
      <alignment horizontal="center"/>
    </dxf>
    <dxf>
      <alignment horizontal="center"/>
    </dxf>
    <dxf>
      <numFmt numFmtId="164" formatCode="[&lt;1000000]&quot;$&quot;0.0,&quot;K&quot;;[&gt;1000000]&quot;$&quot;0.00,,&quot;M&quot;;&quot;$&quot;0"/>
    </dxf>
    <dxf>
      <numFmt numFmtId="165" formatCode="[&lt;1000000]&quot;$&quot;0.00,&quot;K&quot;;[&gt;1000000]&quot;$&quot;0.00,,&quot;M&quot;;&quot;$&quot;0"/>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numFmt numFmtId="164" formatCode="[&lt;1000000]&quot;$&quot;0.0,&quot;K&quot;;[&gt;1000000]&quot;$&quot;0.00,,&quot;M&quot;;&quot;$&quot;0"/>
    </dxf>
    <dxf>
      <numFmt numFmtId="3" formatCode="#,##0"/>
    </dxf>
    <dxf>
      <numFmt numFmtId="165" formatCode="[&lt;1000000]&quot;$&quot;0.00,&quot;K&quot;;[&gt;1000000]&quot;$&quot;0.00,,&quot;M&quot;;&quot;$&quot;0"/>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numFmt numFmtId="164" formatCode="[&lt;1000000]&quot;$&quot;0.0,&quot;K&quot;;[&gt;1000000]&quot;$&quot;0.00,,&quot;M&quot;;&quot;$&quot;0"/>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numFmt numFmtId="164" formatCode="[&lt;1000000]&quot;$&quot;0.0,&quot;K&quot;;[&gt;1000000]&quot;$&quot;0.00,,&quot;M&quot;;&quot;$&quot;0"/>
    </dxf>
    <dxf>
      <numFmt numFmtId="165" formatCode="[&lt;1000000]&quot;$&quot;0.00,&quot;K&quot;;[&gt;1000000]&quot;$&quot;0.00,,&quot;M&quot;;&quot;$&quot;0"/>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numFmt numFmtId="14" formatCode="0.00%"/>
    </dxf>
    <dxf>
      <numFmt numFmtId="164" formatCode="[&lt;1000000]&quot;$&quot;0.0,&quot;K&quot;;[&gt;1000000]&quot;$&quot;0.00,,&quot;M&quot;;&quot;$&quot;0"/>
    </dxf>
    <dxf>
      <numFmt numFmtId="165" formatCode="[&lt;1000000]&quot;$&quot;0.00,&quot;K&quot;;[&gt;1000000]&quot;$&quot;0.00,,&quot;M&quot;;&quot;$&quot;0"/>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numFmt numFmtId="14" formatCode="0.00%"/>
    </dxf>
    <dxf>
      <numFmt numFmtId="3" formatCode="#,##0"/>
    </dxf>
    <dxf>
      <numFmt numFmtId="168" formatCode="0.0"/>
    </dxf>
    <dxf>
      <numFmt numFmtId="164" formatCode="[&lt;1000000]&quot;$&quot;0.0,&quot;K&quot;;[&gt;1000000]&quot;$&quot;0.00,,&quot;M&quot;;&quot;$&quot;0"/>
    </dxf>
    <dxf>
      <alignment horizontal="center"/>
    </dxf>
    <dxf>
      <alignment horizontal="center"/>
    </dxf>
    <dxf>
      <alignment horizontal="center"/>
    </dxf>
    <dxf>
      <alignment vertical="center"/>
    </dxf>
    <dxf>
      <alignment vertical="center"/>
    </dxf>
    <dxf>
      <alignment vertical="center"/>
    </dxf>
    <dxf>
      <numFmt numFmtId="164" formatCode="[&lt;1000000]&quot;$&quot;0.0,&quot;K&quot;;[&gt;1000000]&quot;$&quot;0.00,,&quot;M&quot;;&quot;$&quot;0"/>
    </dxf>
    <dxf>
      <numFmt numFmtId="3" formatCode="#,##0"/>
    </dxf>
    <dxf>
      <numFmt numFmtId="3" formatCode="#,##0"/>
    </dxf>
    <dxf>
      <numFmt numFmtId="3" formatCode="#,##0"/>
    </dxf>
    <dxf>
      <numFmt numFmtId="2" formatCode="0.00"/>
    </dxf>
    <dxf>
      <numFmt numFmtId="164" formatCode="[&lt;1000000]&quot;$&quot;0.0,&quot;K&quot;;[&gt;1000000]&quot;$&quot;0.00,,&quot;M&quot;;&quot;$&quot;0"/>
    </dxf>
    <dxf>
      <alignment horizontal="center"/>
    </dxf>
    <dxf>
      <alignment horizontal="center"/>
    </dxf>
    <dxf>
      <alignment horizontal="center"/>
    </dxf>
    <dxf>
      <alignment vertical="center"/>
    </dxf>
    <dxf>
      <alignment vertical="center"/>
    </dxf>
    <dxf>
      <alignment vertical="center"/>
    </dxf>
    <dxf>
      <numFmt numFmtId="164" formatCode="[&lt;1000000]&quot;$&quot;0.0,&quot;K&quot;;[&gt;1000000]&quot;$&quot;0.00,,&quot;M&quot;;&quot;$&quot;0"/>
    </dxf>
    <dxf>
      <numFmt numFmtId="164" formatCode="[&lt;1000000]&quot;$&quot;0.0,&quot;K&quot;;[&gt;1000000]&quot;$&quot;0.00,,&quot;M&quot;;&quot;$&quot;0"/>
    </dxf>
    <dxf>
      <alignment horizontal="center"/>
    </dxf>
    <dxf>
      <alignment horizontal="center"/>
    </dxf>
    <dxf>
      <alignment horizontal="center"/>
    </dxf>
    <dxf>
      <alignment vertical="center"/>
    </dxf>
    <dxf>
      <alignment vertical="center"/>
    </dxf>
    <dxf>
      <alignment vertical="center"/>
    </dxf>
    <dxf>
      <numFmt numFmtId="164" formatCode="[&lt;1000000]&quot;$&quot;0.0,&quot;K&quot;;[&gt;1000000]&quot;$&quot;0.00,,&quot;M&quot;;&quot;$&quot;0"/>
    </dxf>
    <dxf>
      <numFmt numFmtId="164" formatCode="[&lt;1000000]&quot;$&quot;0.0,&quot;K&quot;;[&gt;1000000]&quot;$&quot;0.00,,&quot;M&quot;;&quot;$&quot;0"/>
    </dxf>
    <dxf>
      <alignment horizontal="center"/>
    </dxf>
    <dxf>
      <alignment horizontal="center"/>
    </dxf>
    <dxf>
      <alignment horizontal="center"/>
    </dxf>
    <dxf>
      <alignment vertical="center"/>
    </dxf>
    <dxf>
      <alignment vertical="center"/>
    </dxf>
    <dxf>
      <alignment vertical="center"/>
    </dxf>
    <dxf>
      <numFmt numFmtId="164" formatCode="[&lt;1000000]&quot;$&quot;0.0,&quot;K&quot;;[&gt;1000000]&quot;$&quot;0.00,,&quot;M&quot;;&quot;$&quot;0"/>
    </dxf>
    <dxf>
      <numFmt numFmtId="3" formatCode="#,##0"/>
    </dxf>
    <dxf>
      <numFmt numFmtId="3" formatCode="#,##0"/>
    </dxf>
    <dxf>
      <numFmt numFmtId="3" formatCode="#,##0"/>
    </dxf>
    <dxf>
      <numFmt numFmtId="2" formatCode="0.00"/>
    </dxf>
    <dxf>
      <numFmt numFmtId="164" formatCode="[&lt;1000000]&quot;$&quot;0.0,&quot;K&quot;;[&gt;1000000]&quot;$&quot;0.00,,&quot;M&quot;;&quot;$&quot;0"/>
    </dxf>
    <dxf>
      <alignment horizontal="center"/>
    </dxf>
    <dxf>
      <alignment horizontal="center"/>
    </dxf>
    <dxf>
      <alignment horizontal="center"/>
    </dxf>
    <dxf>
      <alignment vertical="center"/>
    </dxf>
    <dxf>
      <alignment vertical="center"/>
    </dxf>
    <dxf>
      <alignment vertical="center"/>
    </dxf>
    <dxf>
      <numFmt numFmtId="164" formatCode="[&lt;1000000]&quot;$&quot;0.0,&quot;K&quot;;[&gt;1000000]&quot;$&quot;0.00,,&quot;M&quot;;&quot;$&quot;0"/>
    </dxf>
    <dxf>
      <numFmt numFmtId="164" formatCode="[&lt;1000000]&quot;$&quot;0.0,&quot;K&quot;;[&gt;1000000]&quot;$&quot;0.00,,&quot;M&quot;;&quot;$&quot;0"/>
    </dxf>
    <dxf>
      <alignment horizontal="center"/>
    </dxf>
    <dxf>
      <alignment horizontal="center"/>
    </dxf>
    <dxf>
      <alignment horizontal="center"/>
    </dxf>
    <dxf>
      <alignment vertical="center"/>
    </dxf>
    <dxf>
      <alignment vertical="center"/>
    </dxf>
    <dxf>
      <alignment vertical="center"/>
    </dxf>
    <dxf>
      <numFmt numFmtId="164" formatCode="[&lt;1000000]&quot;$&quot;0.0,&quot;K&quot;;[&gt;1000000]&quot;$&quot;0.00,,&quot;M&quot;;&quot;$&quot;0"/>
    </dxf>
    <dxf>
      <numFmt numFmtId="3" formatCode="#,##0"/>
    </dxf>
    <dxf>
      <numFmt numFmtId="2" formatCode="0.00"/>
    </dxf>
    <dxf>
      <numFmt numFmtId="164" formatCode="[&lt;1000000]&quot;$&quot;0.0,&quot;K&quot;;[&gt;1000000]&quot;$&quot;0.00,,&quot;M&quot;;&quot;$&quot;0"/>
    </dxf>
    <dxf>
      <alignment horizontal="center"/>
    </dxf>
    <dxf>
      <alignment horizontal="center"/>
    </dxf>
    <dxf>
      <alignment horizontal="center"/>
    </dxf>
    <dxf>
      <alignment vertical="center"/>
    </dxf>
    <dxf>
      <alignment vertical="center"/>
    </dxf>
    <dxf>
      <alignment vertical="center"/>
    </dxf>
    <dxf>
      <numFmt numFmtId="164" formatCode="[&lt;1000000]&quot;$&quot;0.0,&quot;K&quot;;[&gt;1000000]&quot;$&quot;0.00,,&quot;M&quot;;&quot;$&quot;0"/>
    </dxf>
    <dxf>
      <numFmt numFmtId="14" formatCode="0.00%"/>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numFmt numFmtId="165" formatCode="[&lt;1000000]&quot;$&quot;0.00,&quot;K&quot;;[&gt;1000000]&quot;$&quot;0.00,,&quot;M&quot;;&quot;$&quot;0"/>
    </dxf>
    <dxf>
      <numFmt numFmtId="164" formatCode="[&lt;1000000]&quot;$&quot;0.0,&quot;K&quot;;[&gt;1000000]&quot;$&quot;0.00,,&quot;M&quot;;&quot;$&quot;0"/>
    </dxf>
    <dxf>
      <numFmt numFmtId="14" formatCode="0.00%"/>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numFmt numFmtId="165" formatCode="[&lt;1000000]&quot;$&quot;0.00,&quot;K&quot;;[&gt;1000000]&quot;$&quot;0.00,,&quot;M&quot;;&quot;$&quot;0"/>
    </dxf>
    <dxf>
      <numFmt numFmtId="164" formatCode="[&lt;1000000]&quot;$&quot;0.0,&quot;K&quot;;[&gt;1000000]&quot;$&quot;0.00,,&quot;M&quot;;&quot;$&quot;0"/>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numFmt numFmtId="164" formatCode="[&lt;1000000]&quot;$&quot;0.0,&quot;K&quot;;[&gt;1000000]&quot;$&quot;0.00,,&quot;M&quot;;&quot;$&quot;0"/>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numFmt numFmtId="165" formatCode="[&lt;1000000]&quot;$&quot;0.00,&quot;K&quot;;[&gt;1000000]&quot;$&quot;0.00,,&quot;M&quot;;&quot;$&quot;0"/>
    </dxf>
    <dxf>
      <numFmt numFmtId="3" formatCode="#,##0"/>
    </dxf>
    <dxf>
      <numFmt numFmtId="164" formatCode="[&lt;1000000]&quot;$&quot;0.0,&quot;K&quot;;[&gt;1000000]&quot;$&quot;0.00,,&quot;M&quot;;&quot;$&quot;0"/>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numFmt numFmtId="165" formatCode="[&lt;1000000]&quot;$&quot;0.00,&quot;K&quot;;[&gt;1000000]&quot;$&quot;0.00,,&quot;M&quot;;&quot;$&quot;0"/>
    </dxf>
    <dxf>
      <numFmt numFmtId="164" formatCode="[&lt;1000000]&quot;$&quot;0.0,&quot;K&quot;;[&gt;1000000]&quot;$&quot;0.00,,&quot;M&quot;;&quot;$&quot;0"/>
    </dxf>
    <dxf>
      <alignment horizontal="center"/>
    </dxf>
    <dxf>
      <alignment horizontal="center"/>
    </dxf>
    <dxf>
      <alignment horizontal="center"/>
    </dxf>
    <dxf>
      <alignment vertical="center"/>
    </dxf>
    <dxf>
      <alignment vertical="center"/>
    </dxf>
    <dxf>
      <alignment vertical="center"/>
    </dxf>
    <dxf>
      <numFmt numFmtId="164" formatCode="[&lt;1000000]&quot;$&quot;0.0,&quot;K&quot;;[&gt;1000000]&quot;$&quot;0.00,,&quot;M&quot;;&quot;$&quot;0"/>
    </dxf>
    <dxf>
      <numFmt numFmtId="164" formatCode="[&lt;1000000]&quot;$&quot;0.0,&quot;K&quot;;[&gt;1000000]&quot;$&quot;0.00,,&quot;M&quot;;&quot;$&quot;0"/>
    </dxf>
    <dxf>
      <numFmt numFmtId="0" formatCode="General"/>
    </dxf>
    <dxf>
      <alignment horizontal="center"/>
    </dxf>
    <dxf>
      <alignment horizontal="center"/>
    </dxf>
    <dxf>
      <alignment horizontal="center"/>
    </dxf>
    <dxf>
      <alignment vertical="center"/>
    </dxf>
    <dxf>
      <alignment vertical="center"/>
    </dxf>
    <dxf>
      <alignment vertical="center"/>
    </dxf>
    <dxf>
      <numFmt numFmtId="165" formatCode="[&lt;1000000]&quot;$&quot;0.00,&quot;K&quot;;[&gt;1000000]&quot;$&quot;0.00,,&quot;M&quot;;&quot;$&quot;0"/>
    </dxf>
    <dxf>
      <numFmt numFmtId="164" formatCode="[&lt;1000000]&quot;$&quot;0.0,&quot;K&quot;;[&gt;1000000]&quot;$&quot;0.00,,&quot;M&quot;;&quot;$&quot;0"/>
    </dxf>
    <dxf>
      <numFmt numFmtId="3" formatCode="#,##0"/>
    </dxf>
    <dxf>
      <alignment horizontal="center"/>
    </dxf>
    <dxf>
      <alignment horizontal="center"/>
    </dxf>
    <dxf>
      <alignment horizontal="center"/>
    </dxf>
    <dxf>
      <alignment vertical="center"/>
    </dxf>
    <dxf>
      <alignment vertical="center"/>
    </dxf>
    <dxf>
      <alignment vertical="center"/>
    </dxf>
    <dxf>
      <numFmt numFmtId="165" formatCode="[&lt;1000000]&quot;$&quot;0.00,&quot;K&quot;;[&gt;1000000]&quot;$&quot;0.00,,&quot;M&quot;;&quot;$&quot;0"/>
    </dxf>
    <dxf>
      <numFmt numFmtId="164" formatCode="[&lt;1000000]&quot;$&quot;0.0,&quot;K&quot;;[&gt;1000000]&quot;$&quot;0.00,,&quot;M&quot;;&quot;$&quot;0"/>
    </dxf>
    <dxf>
      <fill>
        <patternFill>
          <bgColor rgb="FF4F7BD9"/>
        </patternFill>
      </fill>
    </dxf>
    <dxf>
      <fill>
        <patternFill>
          <bgColor rgb="FF4F7BD9"/>
        </patternFill>
      </fill>
    </dxf>
    <dxf>
      <border>
        <left style="medium">
          <color rgb="FF86A8E7"/>
        </left>
        <right style="medium">
          <color rgb="FF86A8E7"/>
        </right>
        <top style="medium">
          <color rgb="FF86A8E7"/>
        </top>
        <bottom style="medium">
          <color rgb="FF86A8E7"/>
        </bottom>
        <vertical style="medium">
          <color rgb="FF86A8E7"/>
        </vertical>
        <horizontal style="medium">
          <color rgb="FF86A8E7"/>
        </horizontal>
      </border>
    </dxf>
    <dxf>
      <border>
        <left style="medium">
          <color rgb="FF86A8E7"/>
        </left>
        <right style="medium">
          <color rgb="FF86A8E7"/>
        </right>
        <top style="medium">
          <color rgb="FF86A8E7"/>
        </top>
        <bottom style="medium">
          <color rgb="FF86A8E7"/>
        </bottom>
        <vertical style="medium">
          <color rgb="FF86A8E7"/>
        </vertical>
        <horizontal style="medium">
          <color rgb="FF86A8E7"/>
        </horizontal>
      </border>
    </dxf>
    <dxf>
      <border>
        <left style="medium">
          <color rgb="FF86A8E7"/>
        </left>
        <right style="medium">
          <color rgb="FF86A8E7"/>
        </right>
        <top style="medium">
          <color rgb="FF86A8E7"/>
        </top>
        <bottom style="medium">
          <color rgb="FF86A8E7"/>
        </bottom>
        <vertical style="medium">
          <color rgb="FF86A8E7"/>
        </vertical>
        <horizontal style="medium">
          <color rgb="FF86A8E7"/>
        </horizontal>
      </border>
    </dxf>
    <dxf>
      <border>
        <left style="medium">
          <color rgb="FF86A8E7"/>
        </left>
        <right style="medium">
          <color rgb="FF86A8E7"/>
        </right>
        <top style="medium">
          <color rgb="FF86A8E7"/>
        </top>
        <bottom style="medium">
          <color rgb="FF86A8E7"/>
        </bottom>
        <vertical style="medium">
          <color rgb="FF86A8E7"/>
        </vertical>
        <horizontal style="medium">
          <color rgb="FF86A8E7"/>
        </horizontal>
      </border>
    </dxf>
    <dxf>
      <border>
        <left style="medium">
          <color rgb="FF86A8E7"/>
        </left>
        <right style="medium">
          <color rgb="FF86A8E7"/>
        </right>
        <top style="medium">
          <color rgb="FF86A8E7"/>
        </top>
        <bottom style="medium">
          <color rgb="FF86A8E7"/>
        </bottom>
        <vertical style="medium">
          <color rgb="FF86A8E7"/>
        </vertical>
        <horizontal style="medium">
          <color rgb="FF86A8E7"/>
        </horizontal>
      </border>
    </dxf>
    <dxf>
      <fill>
        <patternFill patternType="solid">
          <bgColor rgb="FF5FFBF1"/>
        </patternFill>
      </fill>
    </dxf>
    <dxf>
      <fill>
        <patternFill patternType="solid">
          <bgColor rgb="FF5FFBF1"/>
        </patternFill>
      </fill>
    </dxf>
    <dxf>
      <font>
        <color theme="0"/>
      </font>
    </dxf>
    <dxf>
      <font>
        <color theme="0"/>
      </font>
    </dxf>
    <dxf>
      <fill>
        <patternFill>
          <bgColor rgb="FF4F7BD9"/>
        </patternFill>
      </fill>
    </dxf>
    <dxf>
      <fill>
        <patternFill>
          <bgColor rgb="FF4F7BD9"/>
        </patternFill>
      </fill>
    </dxf>
    <dxf>
      <fill>
        <patternFill patternType="solid">
          <bgColor rgb="FF4F7BD9"/>
        </patternFill>
      </fill>
    </dxf>
    <dxf>
      <border>
        <left style="medium">
          <color theme="0"/>
        </left>
        <right style="medium">
          <color theme="0"/>
        </right>
        <top style="medium">
          <color theme="0"/>
        </top>
        <bottom style="medium">
          <color theme="0"/>
        </bottom>
        <vertical style="medium">
          <color theme="0"/>
        </vertical>
        <horizontal style="medium">
          <color theme="0"/>
        </horizontal>
      </border>
    </dxf>
    <dxf>
      <border>
        <left style="medium">
          <color theme="0"/>
        </left>
        <right style="medium">
          <color theme="0"/>
        </right>
        <top style="medium">
          <color theme="0"/>
        </top>
        <bottom style="medium">
          <color theme="0"/>
        </bottom>
        <vertical style="medium">
          <color theme="0"/>
        </vertical>
        <horizontal style="medium">
          <color theme="0"/>
        </horizontal>
      </border>
    </dxf>
    <dxf>
      <border>
        <left style="medium">
          <color theme="0"/>
        </left>
        <right style="medium">
          <color theme="0"/>
        </right>
        <top style="medium">
          <color theme="0"/>
        </top>
        <bottom style="medium">
          <color theme="0"/>
        </bottom>
        <vertical style="medium">
          <color theme="0"/>
        </vertical>
        <horizontal style="medium">
          <color theme="0"/>
        </horizontal>
      </border>
    </dxf>
    <dxf>
      <border>
        <left style="medium">
          <color theme="0"/>
        </left>
        <right style="medium">
          <color theme="0"/>
        </right>
        <top style="medium">
          <color theme="0"/>
        </top>
        <bottom style="medium">
          <color theme="0"/>
        </bottom>
        <vertical style="medium">
          <color theme="0"/>
        </vertical>
        <horizontal style="medium">
          <color theme="0"/>
        </horizontal>
      </border>
    </dxf>
    <dxf>
      <numFmt numFmtId="164" formatCode="[&lt;1000000]&quot;$&quot;0.0,&quot;K&quot;;[&gt;1000000]&quot;$&quot;0.00,,&quot;M&quot;;&quot;$&quot;0"/>
    </dxf>
    <dxf>
      <numFmt numFmtId="0" formatCode="General"/>
    </dxf>
    <dxf>
      <numFmt numFmtId="4" formatCode="#,##0.00"/>
    </dxf>
    <dxf>
      <numFmt numFmtId="14" formatCode="0.00%"/>
    </dxf>
    <dxf>
      <numFmt numFmtId="164" formatCode="[&lt;1000000]&quot;$&quot;0.0,&quot;K&quot;;[&gt;1000000]&quot;$&quot;0.00,,&quot;M&quot;;&quot;$&quot;0"/>
    </dxf>
    <dxf>
      <numFmt numFmtId="0" formatCode="General"/>
    </dxf>
    <dxf>
      <alignment horizontal="center"/>
    </dxf>
    <dxf>
      <alignment horizontal="center"/>
    </dxf>
    <dxf>
      <alignment horizontal="center"/>
    </dxf>
    <dxf>
      <alignment vertical="center"/>
    </dxf>
    <dxf>
      <alignment vertical="center"/>
    </dxf>
    <dxf>
      <alignment vertical="center"/>
    </dxf>
    <dxf>
      <numFmt numFmtId="165" formatCode="[&lt;1000000]&quot;$&quot;0.00,&quot;K&quot;;[&gt;1000000]&quot;$&quot;0.00,,&quot;M&quot;;&quot;$&quot;0"/>
    </dxf>
    <dxf>
      <numFmt numFmtId="164" formatCode="[&lt;1000000]&quot;$&quot;0.0,&quot;K&quot;;[&gt;1000000]&quot;$&quot;0.00,,&quot;M&quot;;&quot;$&quot;0"/>
    </dxf>
    <dxf>
      <alignment horizontal="center"/>
    </dxf>
    <dxf>
      <alignment horizontal="center"/>
    </dxf>
    <dxf>
      <alignment horizontal="center"/>
    </dxf>
    <dxf>
      <alignment vertical="center"/>
    </dxf>
    <dxf>
      <alignment vertical="center"/>
    </dxf>
    <dxf>
      <alignment vertical="center"/>
    </dxf>
    <dxf>
      <numFmt numFmtId="164" formatCode="[&lt;1000000]&quot;$&quot;0.0,&quot;K&quot;;[&gt;1000000]&quot;$&quot;0.00,,&quot;M&quot;;&quot;$&quot;0"/>
    </dxf>
    <dxf>
      <font>
        <b/>
        <color theme="1"/>
      </font>
      <fill>
        <patternFill patternType="none">
          <bgColor auto="1"/>
        </patternFill>
      </fill>
      <border>
        <bottom style="thin">
          <color theme="4"/>
        </bottom>
        <vertical/>
        <horizontal/>
      </border>
    </dxf>
    <dxf>
      <font>
        <color theme="1"/>
      </font>
      <fill>
        <patternFill patternType="solid">
          <bgColor rgb="FFD7E9F5"/>
        </patternFill>
      </fill>
      <border diagonalUp="0" diagonalDown="0">
        <left/>
        <right/>
        <top/>
        <bottom/>
        <vertical/>
        <horizontal/>
      </border>
    </dxf>
  </dxfs>
  <tableStyles count="1" defaultTableStyle="TableStyleMedium2" defaultPivotStyle="PivotStyleLight16">
    <tableStyle name="my slicer" pivot="0" table="0" count="10" xr9:uid="{A257890A-F3F7-4488-843A-C251A0D3FFDF}">
      <tableStyleElement type="wholeTable" dxfId="391"/>
      <tableStyleElement type="headerRow" dxfId="390"/>
    </tableStyle>
  </tableStyles>
  <colors>
    <mruColors>
      <color rgb="FFFBFCFE"/>
      <color rgb="FF3D51C9"/>
      <color rgb="FF5FFBF1"/>
      <color rgb="FF4CD7AE"/>
      <color rgb="FFD7E9F5"/>
      <color rgb="FF4F7BD9"/>
      <color rgb="FF60EFFF"/>
      <color rgb="FF0061FF"/>
      <color rgb="FFF3F5F9"/>
      <color rgb="FF86A8E7"/>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rgb="FF4CD7AE"/>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4F7BD9"/>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my 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theme" Target="theme/theme1.xml"/><Relationship Id="rId39" Type="http://schemas.openxmlformats.org/officeDocument/2006/relationships/customXml" Target="../customXml/item8.xml"/><Relationship Id="rId21" Type="http://schemas.openxmlformats.org/officeDocument/2006/relationships/pivotCacheDefinition" Target="pivotCache/pivotCacheDefinition17.xml"/><Relationship Id="rId34" Type="http://schemas.openxmlformats.org/officeDocument/2006/relationships/customXml" Target="../customXml/item3.xml"/><Relationship Id="rId42" Type="http://schemas.openxmlformats.org/officeDocument/2006/relationships/customXml" Target="../customXml/item11.xml"/><Relationship Id="rId47" Type="http://schemas.openxmlformats.org/officeDocument/2006/relationships/customXml" Target="../customXml/item16.xml"/><Relationship Id="rId50" Type="http://schemas.microsoft.com/office/2006/relationships/vbaProject" Target="vbaProject.bin"/><Relationship Id="rId7" Type="http://schemas.openxmlformats.org/officeDocument/2006/relationships/pivotCacheDefinition" Target="pivotCache/pivotCacheDefinition3.xml"/><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9" Type="http://schemas.openxmlformats.org/officeDocument/2006/relationships/sharedStrings" Target="sharedStrings.xml"/><Relationship Id="rId11" Type="http://schemas.openxmlformats.org/officeDocument/2006/relationships/pivotCacheDefinition" Target="pivotCache/pivotCacheDefinition7.xml"/><Relationship Id="rId24" Type="http://schemas.microsoft.com/office/2007/relationships/slicerCache" Target="slicerCaches/slicerCache2.xml"/><Relationship Id="rId32" Type="http://schemas.openxmlformats.org/officeDocument/2006/relationships/customXml" Target="../customXml/item1.xml"/><Relationship Id="rId37" Type="http://schemas.openxmlformats.org/officeDocument/2006/relationships/customXml" Target="../customXml/item6.xml"/><Relationship Id="rId40" Type="http://schemas.openxmlformats.org/officeDocument/2006/relationships/customXml" Target="../customXml/item9.xml"/><Relationship Id="rId45" Type="http://schemas.openxmlformats.org/officeDocument/2006/relationships/customXml" Target="../customXml/item14.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microsoft.com/office/2007/relationships/slicerCache" Target="slicerCaches/slicerCache1.xml"/><Relationship Id="rId28" Type="http://schemas.openxmlformats.org/officeDocument/2006/relationships/styles" Target="styles.xml"/><Relationship Id="rId36" Type="http://schemas.openxmlformats.org/officeDocument/2006/relationships/customXml" Target="../customXml/item5.xml"/><Relationship Id="rId49" Type="http://schemas.openxmlformats.org/officeDocument/2006/relationships/customXml" Target="../customXml/item18.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alcChain" Target="calcChain.xml"/><Relationship Id="rId44" Type="http://schemas.openxmlformats.org/officeDocument/2006/relationships/customXml" Target="../customXml/item13.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connections" Target="connections.xml"/><Relationship Id="rId30" Type="http://schemas.openxmlformats.org/officeDocument/2006/relationships/powerPivotData" Target="model/item.data"/><Relationship Id="rId35" Type="http://schemas.openxmlformats.org/officeDocument/2006/relationships/customXml" Target="../customXml/item4.xml"/><Relationship Id="rId43" Type="http://schemas.openxmlformats.org/officeDocument/2006/relationships/customXml" Target="../customXml/item12.xml"/><Relationship Id="rId48" Type="http://schemas.openxmlformats.org/officeDocument/2006/relationships/customXml" Target="../customXml/item17.xml"/><Relationship Id="rId8" Type="http://schemas.openxmlformats.org/officeDocument/2006/relationships/pivotCacheDefinition" Target="pivotCache/pivotCacheDefinition4.xml"/><Relationship Id="rId3" Type="http://schemas.openxmlformats.org/officeDocument/2006/relationships/worksheet" Target="worksheets/sheet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microsoft.com/office/2007/relationships/slicerCache" Target="slicerCaches/slicerCache3.xml"/><Relationship Id="rId33" Type="http://schemas.openxmlformats.org/officeDocument/2006/relationships/customXml" Target="../customXml/item2.xml"/><Relationship Id="rId38" Type="http://schemas.openxmlformats.org/officeDocument/2006/relationships/customXml" Target="../customXml/item7.xml"/><Relationship Id="rId46" Type="http://schemas.openxmlformats.org/officeDocument/2006/relationships/customXml" Target="../customXml/item15.xml"/><Relationship Id="rId20" Type="http://schemas.openxmlformats.org/officeDocument/2006/relationships/pivotCacheDefinition" Target="pivotCache/pivotCacheDefinition16.xml"/><Relationship Id="rId41" Type="http://schemas.openxmlformats.org/officeDocument/2006/relationships/customXml" Target="../customXml/item10.xml"/><Relationship Id="rId1" Type="http://schemas.openxmlformats.org/officeDocument/2006/relationships/worksheet" Target="worksheets/sheet1.xml"/><Relationship Id="rId6" Type="http://schemas.openxmlformats.org/officeDocument/2006/relationships/pivotCacheDefinition" Target="pivotCache/pivotCacheDefinition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[Xmas.xlsm]PivotTable 2!sales Month</c:name>
    <c:fmtId val="2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numFmt formatCode="[&lt;1000000]&quot;$&quot;0.0,,&quot;K&quot;;[&gt;1000000]&quot;$&quot;0.0,,&quot;M&quot;;&quot;$&quot;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2340261739799843E-2"/>
          <c:y val="0.35422308322570789"/>
          <c:w val="0.91531947652040035"/>
          <c:h val="0.47337832770903637"/>
        </c:manualLayout>
      </c:layout>
      <c:barChart>
        <c:barDir val="col"/>
        <c:grouping val="percentStacked"/>
        <c:varyColors val="0"/>
        <c:ser>
          <c:idx val="0"/>
          <c:order val="0"/>
          <c:tx>
            <c:strRef>
              <c:f>'PivotTable 2'!$B$33:$B$34</c:f>
              <c:strCache>
                <c:ptCount val="1"/>
                <c:pt idx="0">
                  <c:v>In-store</c:v>
                </c:pt>
              </c:strCache>
            </c:strRef>
          </c:tx>
          <c:spPr>
            <a:solidFill>
              <a:schemeClr val="accent1"/>
            </a:solidFill>
            <a:ln>
              <a:noFill/>
            </a:ln>
            <a:effectLst/>
          </c:spPr>
          <c:invertIfNegative val="0"/>
          <c:dLbls>
            <c:numFmt formatCode="[&lt;1000000]&quot;$&quot;0.0,,&quot;K&quot;;[&gt;1000000]&quot;$&quot;0.0,,&quot;M&quot;;&quot;$&quot;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 2'!$A$35:$A$37</c:f>
              <c:strCache>
                <c:ptCount val="3"/>
                <c:pt idx="0">
                  <c:v>Jan</c:v>
                </c:pt>
                <c:pt idx="1">
                  <c:v>Nov</c:v>
                </c:pt>
                <c:pt idx="2">
                  <c:v>Dec</c:v>
                </c:pt>
              </c:strCache>
            </c:strRef>
          </c:cat>
          <c:val>
            <c:numRef>
              <c:f>'PivotTable 2'!$B$35:$B$37</c:f>
              <c:numCache>
                <c:formatCode>[&lt;1000000]"$"0.0,"K";[&gt;1000000]"$"0.00,,"M";"$"0</c:formatCode>
                <c:ptCount val="3"/>
                <c:pt idx="0">
                  <c:v>2866546.36</c:v>
                </c:pt>
                <c:pt idx="1">
                  <c:v>4184059.39</c:v>
                </c:pt>
                <c:pt idx="2">
                  <c:v>11489156.34</c:v>
                </c:pt>
              </c:numCache>
            </c:numRef>
          </c:val>
          <c:extLst>
            <c:ext xmlns:c16="http://schemas.microsoft.com/office/drawing/2014/chart" uri="{C3380CC4-5D6E-409C-BE32-E72D297353CC}">
              <c16:uniqueId val="{00000000-7404-4D8D-9842-49AC58BFB1F3}"/>
            </c:ext>
          </c:extLst>
        </c:ser>
        <c:ser>
          <c:idx val="1"/>
          <c:order val="1"/>
          <c:tx>
            <c:strRef>
              <c:f>'PivotTable 2'!$C$33:$C$34</c:f>
              <c:strCache>
                <c:ptCount val="1"/>
                <c:pt idx="0">
                  <c:v>Online</c:v>
                </c:pt>
              </c:strCache>
            </c:strRef>
          </c:tx>
          <c:spPr>
            <a:solidFill>
              <a:schemeClr val="accent2"/>
            </a:solidFill>
            <a:ln>
              <a:noFill/>
            </a:ln>
            <a:effectLst/>
          </c:spPr>
          <c:invertIfNegative val="0"/>
          <c:cat>
            <c:strRef>
              <c:f>'PivotTable 2'!$A$35:$A$37</c:f>
              <c:strCache>
                <c:ptCount val="3"/>
                <c:pt idx="0">
                  <c:v>Jan</c:v>
                </c:pt>
                <c:pt idx="1">
                  <c:v>Nov</c:v>
                </c:pt>
                <c:pt idx="2">
                  <c:v>Dec</c:v>
                </c:pt>
              </c:strCache>
            </c:strRef>
          </c:cat>
          <c:val>
            <c:numRef>
              <c:f>'PivotTable 2'!$C$35:$C$37</c:f>
              <c:numCache>
                <c:formatCode>[&lt;1000000]"$"0.0,"K";[&gt;1000000]"$"0.00,,"M";"$"0</c:formatCode>
                <c:ptCount val="3"/>
                <c:pt idx="0">
                  <c:v>1673132.08</c:v>
                </c:pt>
                <c:pt idx="1">
                  <c:v>1639425.95</c:v>
                </c:pt>
                <c:pt idx="2">
                  <c:v>1716942.76</c:v>
                </c:pt>
              </c:numCache>
            </c:numRef>
          </c:val>
          <c:extLst>
            <c:ext xmlns:c16="http://schemas.microsoft.com/office/drawing/2014/chart" uri="{C3380CC4-5D6E-409C-BE32-E72D297353CC}">
              <c16:uniqueId val="{00000011-95A1-4EBC-89AE-A5EF05BCDEA0}"/>
            </c:ext>
          </c:extLst>
        </c:ser>
        <c:ser>
          <c:idx val="2"/>
          <c:order val="2"/>
          <c:tx>
            <c:strRef>
              <c:f>'PivotTable 2'!$D$33:$D$34</c:f>
              <c:strCache>
                <c:ptCount val="1"/>
                <c:pt idx="0">
                  <c:v>Xmas Market</c:v>
                </c:pt>
              </c:strCache>
            </c:strRef>
          </c:tx>
          <c:spPr>
            <a:solidFill>
              <a:schemeClr val="accent3"/>
            </a:solidFill>
            <a:ln>
              <a:noFill/>
            </a:ln>
            <a:effectLst/>
          </c:spPr>
          <c:invertIfNegative val="0"/>
          <c:cat>
            <c:strRef>
              <c:f>'PivotTable 2'!$A$35:$A$37</c:f>
              <c:strCache>
                <c:ptCount val="3"/>
                <c:pt idx="0">
                  <c:v>Jan</c:v>
                </c:pt>
                <c:pt idx="1">
                  <c:v>Nov</c:v>
                </c:pt>
                <c:pt idx="2">
                  <c:v>Dec</c:v>
                </c:pt>
              </c:strCache>
            </c:strRef>
          </c:cat>
          <c:val>
            <c:numRef>
              <c:f>'PivotTable 2'!$D$35:$D$37</c:f>
              <c:numCache>
                <c:formatCode>[&lt;1000000]"$"0.0,"K";[&gt;1000000]"$"0.00,,"M";"$"0</c:formatCode>
                <c:ptCount val="3"/>
                <c:pt idx="0">
                  <c:v>1568840.83</c:v>
                </c:pt>
                <c:pt idx="1">
                  <c:v>1700801.71</c:v>
                </c:pt>
                <c:pt idx="2">
                  <c:v>1693191.59</c:v>
                </c:pt>
              </c:numCache>
            </c:numRef>
          </c:val>
          <c:extLst>
            <c:ext xmlns:c16="http://schemas.microsoft.com/office/drawing/2014/chart" uri="{C3380CC4-5D6E-409C-BE32-E72D297353CC}">
              <c16:uniqueId val="{00000012-95A1-4EBC-89AE-A5EF05BCDEA0}"/>
            </c:ext>
          </c:extLst>
        </c:ser>
        <c:dLbls>
          <c:showLegendKey val="0"/>
          <c:showVal val="0"/>
          <c:showCatName val="0"/>
          <c:showSerName val="0"/>
          <c:showPercent val="0"/>
          <c:showBubbleSize val="0"/>
        </c:dLbls>
        <c:gapWidth val="150"/>
        <c:overlap val="100"/>
        <c:axId val="306053263"/>
        <c:axId val="306053679"/>
      </c:barChart>
      <c:catAx>
        <c:axId val="306053263"/>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06053679"/>
        <c:crosses val="autoZero"/>
        <c:auto val="1"/>
        <c:lblAlgn val="ctr"/>
        <c:lblOffset val="100"/>
        <c:noMultiLvlLbl val="0"/>
      </c:catAx>
      <c:valAx>
        <c:axId val="306053679"/>
        <c:scaling>
          <c:orientation val="minMax"/>
        </c:scaling>
        <c:delete val="1"/>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Sales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crossAx val="306053263"/>
        <c:crosses val="autoZero"/>
        <c:crossBetween val="between"/>
      </c:valAx>
      <c:spPr>
        <a:noFill/>
        <a:ln>
          <a:noFill/>
        </a:ln>
        <a:effectLst/>
      </c:spPr>
    </c:plotArea>
    <c:legend>
      <c:legendPos val="t"/>
      <c:layout>
        <c:manualLayout>
          <c:xMode val="edge"/>
          <c:yMode val="edge"/>
          <c:x val="1.6169312554175533E-3"/>
          <c:y val="8.8183421516754845E-3"/>
          <c:w val="0.61637358840537537"/>
          <c:h val="0.14881056534599843"/>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[Xmas.xlsm]PivotTable 2!gender_days</c:name>
    <c:fmtId val="19"/>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0"/>
        <c:spPr>
          <a:ln w="34925" cap="rnd">
            <a:solidFill>
              <a:srgbClr val="4F7BD9"/>
            </a:solidFill>
            <a:round/>
          </a:ln>
          <a:effectLst>
            <a:outerShdw blurRad="57150" dist="19050" dir="5400000" algn="ctr" rotWithShape="0">
              <a:srgbClr val="000000">
                <a:alpha val="63000"/>
              </a:srgbClr>
            </a:outerShdw>
          </a:effectLst>
        </c:spPr>
        <c:marker>
          <c:symbol val="circle"/>
          <c:size val="6"/>
          <c:spPr>
            <a:solidFill>
              <a:srgbClr val="5FFBF1"/>
            </a:solidFill>
            <a:ln w="9525">
              <a:solidFill>
                <a:srgbClr val="5FFBF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4F7BD9"/>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11"/>
        <c:spPr>
          <a:ln w="34925" cap="rnd">
            <a:solidFill>
              <a:srgbClr val="4F7BD9"/>
            </a:solidFill>
            <a:round/>
          </a:ln>
          <a:effectLst>
            <a:outerShdw blurRad="57150" dist="19050" dir="5400000" algn="ctr" rotWithShape="0">
              <a:srgbClr val="000000">
                <a:alpha val="63000"/>
              </a:srgbClr>
            </a:outerShdw>
          </a:effectLst>
        </c:spPr>
        <c:marker>
          <c:symbol val="circle"/>
          <c:size val="6"/>
          <c:spPr>
            <a:solidFill>
              <a:srgbClr val="5FFBF1"/>
            </a:solidFill>
            <a:ln w="9525">
              <a:solidFill>
                <a:srgbClr val="5FFBF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4F7BD9"/>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
        <c:spPr>
          <a:ln w="34925" cap="rnd">
            <a:solidFill>
              <a:srgbClr val="4F7BD9"/>
            </a:solidFill>
            <a:round/>
          </a:ln>
          <a:effectLst>
            <a:outerShdw blurRad="57150" dist="19050" dir="5400000" algn="ctr" rotWithShape="0">
              <a:srgbClr val="000000">
                <a:alpha val="63000"/>
              </a:srgbClr>
            </a:outerShdw>
          </a:effectLst>
        </c:spPr>
        <c:marker>
          <c:symbol val="circle"/>
          <c:size val="6"/>
          <c:spPr>
            <a:solidFill>
              <a:srgbClr val="5FFBF1"/>
            </a:solidFill>
            <a:ln w="9525">
              <a:solidFill>
                <a:srgbClr val="5FFBF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4F7BD9"/>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3"/>
        <c:spPr>
          <a:ln w="34925" cap="rnd">
            <a:solidFill>
              <a:srgbClr val="5FFBF1"/>
            </a:solidFill>
            <a:round/>
          </a:ln>
          <a:effectLst>
            <a:outerShdw blurRad="57150" dist="19050" dir="5400000" algn="ctr" rotWithShape="0">
              <a:srgbClr val="000000">
                <a:alpha val="63000"/>
              </a:srgbClr>
            </a:outerShdw>
          </a:effectLst>
        </c:spPr>
        <c:marker>
          <c:symbol val="circle"/>
          <c:size val="6"/>
          <c:spPr>
            <a:solidFill>
              <a:srgbClr val="3D51C9"/>
            </a:solidFill>
            <a:ln w="9525">
              <a:solidFill>
                <a:srgbClr val="3D51C9"/>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4F7BD9"/>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14"/>
        <c:spPr>
          <a:ln w="34925" cap="rnd">
            <a:solidFill>
              <a:srgbClr val="5FFBF1"/>
            </a:solidFill>
            <a:round/>
          </a:ln>
          <a:effectLst>
            <a:outerShdw blurRad="57150" dist="19050" dir="5400000" algn="ctr" rotWithShape="0">
              <a:srgbClr val="000000">
                <a:alpha val="63000"/>
              </a:srgbClr>
            </a:outerShdw>
          </a:effectLst>
        </c:spPr>
        <c:marker>
          <c:symbol val="circle"/>
          <c:size val="6"/>
          <c:spPr>
            <a:solidFill>
              <a:srgbClr val="3D51C9"/>
            </a:solidFill>
            <a:ln w="9525">
              <a:solidFill>
                <a:srgbClr val="3D51C9"/>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4F7BD9"/>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5"/>
        <c:spPr>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287749794142352"/>
          <c:y val="0.19543925252586666"/>
          <c:w val="0.84712250205857642"/>
          <c:h val="0.64568145198066462"/>
        </c:manualLayout>
      </c:layout>
      <c:lineChart>
        <c:grouping val="standard"/>
        <c:varyColors val="0"/>
        <c:ser>
          <c:idx val="0"/>
          <c:order val="0"/>
          <c:tx>
            <c:strRef>
              <c:f>'PivotTable 2'!$B$75:$B$76</c:f>
              <c:strCache>
                <c:ptCount val="1"/>
                <c:pt idx="0">
                  <c:v>Female</c:v>
                </c:pt>
              </c:strCache>
            </c:strRef>
          </c:tx>
          <c:spPr>
            <a:ln w="34925" cap="rnd">
              <a:solidFill>
                <a:srgbClr val="4F7BD9"/>
              </a:solidFill>
              <a:round/>
            </a:ln>
            <a:effectLst>
              <a:outerShdw blurRad="57150" dist="19050" dir="5400000" algn="ctr" rotWithShape="0">
                <a:srgbClr val="000000">
                  <a:alpha val="63000"/>
                </a:srgbClr>
              </a:outerShdw>
            </a:effectLst>
          </c:spPr>
          <c:marker>
            <c:symbol val="circle"/>
            <c:size val="6"/>
            <c:spPr>
              <a:solidFill>
                <a:srgbClr val="5FFBF1"/>
              </a:solidFill>
              <a:ln w="9525">
                <a:solidFill>
                  <a:srgbClr val="5FFBF1"/>
                </a:solidFill>
                <a:round/>
              </a:ln>
              <a:effectLst>
                <a:outerShdw blurRad="57150" dist="19050" dir="5400000" algn="ctr" rotWithShape="0">
                  <a:srgbClr val="000000">
                    <a:alpha val="63000"/>
                  </a:srgbClr>
                </a:outerShdw>
              </a:effectLst>
            </c:spPr>
          </c:marker>
          <c:dPt>
            <c:idx val="0"/>
            <c:marker>
              <c:symbol val="circle"/>
              <c:size val="6"/>
              <c:spPr>
                <a:solidFill>
                  <a:srgbClr val="5FFBF1"/>
                </a:solidFill>
                <a:ln w="9525">
                  <a:solidFill>
                    <a:srgbClr val="5FFBF1"/>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00-3D70-4AA4-8978-6D990DC00CDC}"/>
              </c:ext>
            </c:extLst>
          </c:dPt>
          <c:dPt>
            <c:idx val="1"/>
            <c:marker>
              <c:symbol val="circle"/>
              <c:size val="6"/>
              <c:spPr>
                <a:solidFill>
                  <a:srgbClr val="5FFBF1"/>
                </a:solidFill>
                <a:ln w="9525">
                  <a:solidFill>
                    <a:srgbClr val="5FFBF1"/>
                  </a:solidFill>
                  <a:round/>
                </a:ln>
                <a:effectLst>
                  <a:outerShdw blurRad="57150" dist="19050" dir="5400000" algn="ctr" rotWithShape="0">
                    <a:srgbClr val="000000">
                      <a:alpha val="63000"/>
                    </a:srgbClr>
                  </a:outerShdw>
                </a:effectLst>
              </c:spPr>
            </c:marker>
            <c:bubble3D val="0"/>
            <c:extLst>
              <c:ext xmlns:c16="http://schemas.microsoft.com/office/drawing/2014/chart" uri="{C3380CC4-5D6E-409C-BE32-E72D297353CC}">
                <c16:uniqueId val="{00000001-3D70-4AA4-8978-6D990DC00CDC}"/>
              </c:ext>
            </c:extLst>
          </c:dPt>
          <c:dLbls>
            <c:dLbl>
              <c:idx val="0"/>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D70-4AA4-8978-6D990DC00CDC}"/>
                </c:ext>
              </c:extLst>
            </c:dLbl>
            <c:dLbl>
              <c:idx val="1"/>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D70-4AA4-8978-6D990DC00CDC}"/>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4F7BD9"/>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 2'!$A$77:$A$83</c:f>
              <c:strCache>
                <c:ptCount val="7"/>
                <c:pt idx="0">
                  <c:v>Sun</c:v>
                </c:pt>
                <c:pt idx="1">
                  <c:v>Mon</c:v>
                </c:pt>
                <c:pt idx="2">
                  <c:v>Tue</c:v>
                </c:pt>
                <c:pt idx="3">
                  <c:v>Wed</c:v>
                </c:pt>
                <c:pt idx="4">
                  <c:v>Thu</c:v>
                </c:pt>
                <c:pt idx="5">
                  <c:v>Fri</c:v>
                </c:pt>
                <c:pt idx="6">
                  <c:v>Sat</c:v>
                </c:pt>
              </c:strCache>
            </c:strRef>
          </c:cat>
          <c:val>
            <c:numRef>
              <c:f>'PivotTable 2'!$B$77:$B$83</c:f>
              <c:numCache>
                <c:formatCode>[&lt;1000000]"$"0.0,"K";[&gt;1000000]"$"0.00,,"M";"$"0</c:formatCode>
                <c:ptCount val="7"/>
                <c:pt idx="0">
                  <c:v>2164293.89</c:v>
                </c:pt>
                <c:pt idx="1">
                  <c:v>2137213.5</c:v>
                </c:pt>
                <c:pt idx="2">
                  <c:v>2078665.82</c:v>
                </c:pt>
                <c:pt idx="3">
                  <c:v>2024096.61</c:v>
                </c:pt>
                <c:pt idx="4">
                  <c:v>1927793.05</c:v>
                </c:pt>
                <c:pt idx="5">
                  <c:v>2033518.46</c:v>
                </c:pt>
                <c:pt idx="6">
                  <c:v>2064029.97</c:v>
                </c:pt>
              </c:numCache>
            </c:numRef>
          </c:val>
          <c:smooth val="1"/>
          <c:extLst>
            <c:ext xmlns:c16="http://schemas.microsoft.com/office/drawing/2014/chart" uri="{C3380CC4-5D6E-409C-BE32-E72D297353CC}">
              <c16:uniqueId val="{00000002-F928-47F7-B584-2CDCC3A5C968}"/>
            </c:ext>
          </c:extLst>
        </c:ser>
        <c:ser>
          <c:idx val="1"/>
          <c:order val="1"/>
          <c:tx>
            <c:strRef>
              <c:f>'PivotTable 2'!$C$75:$C$76</c:f>
              <c:strCache>
                <c:ptCount val="1"/>
                <c:pt idx="0">
                  <c:v>Male</c:v>
                </c:pt>
              </c:strCache>
            </c:strRef>
          </c:tx>
          <c:spPr>
            <a:ln w="34925" cap="rnd">
              <a:solidFill>
                <a:srgbClr val="5FFBF1"/>
              </a:solidFill>
              <a:round/>
            </a:ln>
            <a:effectLst>
              <a:outerShdw blurRad="57150" dist="19050" dir="5400000" algn="ctr" rotWithShape="0">
                <a:srgbClr val="000000">
                  <a:alpha val="63000"/>
                </a:srgbClr>
              </a:outerShdw>
            </a:effectLst>
          </c:spPr>
          <c:marker>
            <c:symbol val="circle"/>
            <c:size val="6"/>
            <c:spPr>
              <a:solidFill>
                <a:srgbClr val="3D51C9"/>
              </a:solidFill>
              <a:ln w="9525">
                <a:solidFill>
                  <a:srgbClr val="3D51C9"/>
                </a:solidFill>
                <a:round/>
              </a:ln>
              <a:effectLst>
                <a:outerShdw blurRad="57150" dist="19050" dir="5400000" algn="ctr" rotWithShape="0">
                  <a:srgbClr val="000000">
                    <a:alpha val="63000"/>
                  </a:srgbClr>
                </a:outerShdw>
              </a:effectLst>
            </c:spPr>
          </c:marker>
          <c:dPt>
            <c:idx val="4"/>
            <c:marker>
              <c:symbol val="circle"/>
              <c:size val="6"/>
              <c:spPr>
                <a:solidFill>
                  <a:srgbClr val="3D51C9"/>
                </a:solidFill>
                <a:ln w="9525">
                  <a:solidFill>
                    <a:srgbClr val="3D51C9"/>
                  </a:solidFill>
                  <a:round/>
                </a:ln>
                <a:effectLst>
                  <a:outerShdw blurRad="57150" dist="19050" dir="5400000" algn="ctr" rotWithShape="0">
                    <a:srgbClr val="000000">
                      <a:alpha val="63000"/>
                    </a:srgbClr>
                  </a:outerShdw>
                </a:effectLst>
              </c:spPr>
            </c:marker>
            <c:bubble3D val="0"/>
          </c:dPt>
          <c:dLbls>
            <c:dLbl>
              <c:idx val="4"/>
              <c:dLblPos val="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4F7BD9"/>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 2'!$A$77:$A$83</c:f>
              <c:strCache>
                <c:ptCount val="7"/>
                <c:pt idx="0">
                  <c:v>Sun</c:v>
                </c:pt>
                <c:pt idx="1">
                  <c:v>Mon</c:v>
                </c:pt>
                <c:pt idx="2">
                  <c:v>Tue</c:v>
                </c:pt>
                <c:pt idx="3">
                  <c:v>Wed</c:v>
                </c:pt>
                <c:pt idx="4">
                  <c:v>Thu</c:v>
                </c:pt>
                <c:pt idx="5">
                  <c:v>Fri</c:v>
                </c:pt>
                <c:pt idx="6">
                  <c:v>Sat</c:v>
                </c:pt>
              </c:strCache>
            </c:strRef>
          </c:cat>
          <c:val>
            <c:numRef>
              <c:f>'PivotTable 2'!$C$77:$C$83</c:f>
              <c:numCache>
                <c:formatCode>[&lt;1000000]"$"0.0,"K";[&gt;1000000]"$"0.00,,"M";"$"0</c:formatCode>
                <c:ptCount val="7"/>
                <c:pt idx="0">
                  <c:v>1952283.41</c:v>
                </c:pt>
                <c:pt idx="1">
                  <c:v>2007319.56</c:v>
                </c:pt>
                <c:pt idx="2">
                  <c:v>2044111.57</c:v>
                </c:pt>
                <c:pt idx="3">
                  <c:v>2003843.11</c:v>
                </c:pt>
                <c:pt idx="4">
                  <c:v>2084237.22</c:v>
                </c:pt>
                <c:pt idx="5">
                  <c:v>2017652.33</c:v>
                </c:pt>
                <c:pt idx="6">
                  <c:v>1993038.51</c:v>
                </c:pt>
              </c:numCache>
            </c:numRef>
          </c:val>
          <c:smooth val="0"/>
          <c:extLst>
            <c:ext xmlns:c16="http://schemas.microsoft.com/office/drawing/2014/chart" uri="{C3380CC4-5D6E-409C-BE32-E72D297353CC}">
              <c16:uniqueId val="{0000000C-3D70-4AA4-8978-6D990DC00CDC}"/>
            </c:ext>
          </c:extLst>
        </c:ser>
        <c:dLbls>
          <c:showLegendKey val="0"/>
          <c:showVal val="0"/>
          <c:showCatName val="0"/>
          <c:showSerName val="0"/>
          <c:showPercent val="0"/>
          <c:showBubbleSize val="0"/>
        </c:dLbls>
        <c:marker val="1"/>
        <c:smooth val="0"/>
        <c:axId val="1830536879"/>
        <c:axId val="1830534383"/>
      </c:lineChart>
      <c:catAx>
        <c:axId val="1830536879"/>
        <c:scaling>
          <c:orientation val="minMax"/>
        </c:scaling>
        <c:delete val="0"/>
        <c:axPos val="b"/>
        <c:numFmt formatCode="General" sourceLinked="1"/>
        <c:majorTickMark val="none"/>
        <c:minorTickMark val="none"/>
        <c:tickLblPos val="nextTo"/>
        <c:spPr>
          <a:noFill/>
          <a:ln w="12700"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0534383"/>
        <c:crosses val="autoZero"/>
        <c:auto val="1"/>
        <c:lblAlgn val="ctr"/>
        <c:lblOffset val="100"/>
        <c:noMultiLvlLbl val="0"/>
      </c:catAx>
      <c:valAx>
        <c:axId val="1830534383"/>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a:t>Sales</a:t>
                </a:r>
              </a:p>
            </c:rich>
          </c:tx>
          <c:layout>
            <c:manualLayout>
              <c:xMode val="edge"/>
              <c:yMode val="edge"/>
              <c:x val="2.4082778902446292E-3"/>
              <c:y val="0.43280687886987101"/>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lt;1000000]&quot;$&quot;0.0,&quot;K&quot;;[&gt;1000000]&quot;$&quot;0.00,,&quot;M&quot;;&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0536879"/>
        <c:crosses val="autoZero"/>
        <c:crossBetween val="between"/>
        <c:majorUnit val="60000"/>
      </c:valAx>
      <c:spPr>
        <a:noFill/>
        <a:ln>
          <a:noFill/>
        </a:ln>
        <a:effectLst/>
      </c:spPr>
    </c:plotArea>
    <c:legend>
      <c:legendPos val="t"/>
      <c:layout>
        <c:manualLayout>
          <c:xMode val="edge"/>
          <c:yMode val="edge"/>
          <c:x val="0.68600633109159037"/>
          <c:y val="3.8610038610038609E-2"/>
          <c:w val="0.31018330992892207"/>
          <c:h val="0.108591493630863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[Xmas.xlsm]PivotTable 2!Products sales</c:name>
    <c:fmtId val="2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3D51C9"/>
          </a:solidFill>
          <a:ln>
            <a:noFill/>
          </a:ln>
          <a:effectLst>
            <a:outerShdw sx="102000" sy="102000" algn="ctr" rotWithShape="0">
              <a:srgbClr val="4F7BD9">
                <a:alpha val="40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5FFBF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2963757655293091"/>
          <c:y val="1.9805201148863836E-2"/>
          <c:w val="0.67036242344706909"/>
          <c:h val="0.96012289716887145"/>
        </c:manualLayout>
      </c:layout>
      <c:barChart>
        <c:barDir val="bar"/>
        <c:grouping val="clustered"/>
        <c:varyColors val="0"/>
        <c:ser>
          <c:idx val="0"/>
          <c:order val="0"/>
          <c:tx>
            <c:strRef>
              <c:f>'PivotTable 2'!$B$94</c:f>
              <c:strCache>
                <c:ptCount val="1"/>
                <c:pt idx="0">
                  <c:v>Total</c:v>
                </c:pt>
              </c:strCache>
            </c:strRef>
          </c:tx>
          <c:spPr>
            <a:solidFill>
              <a:srgbClr val="3D51C9"/>
            </a:solidFill>
            <a:ln>
              <a:noFill/>
            </a:ln>
            <a:effectLst>
              <a:outerShdw sx="102000" sy="102000" algn="ctr" rotWithShape="0">
                <a:srgbClr val="4F7BD9">
                  <a:alpha val="40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5FFBF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 2'!$A$95:$A$112</c:f>
              <c:strCache>
                <c:ptCount val="18"/>
                <c:pt idx="0">
                  <c:v>Gordon Ramsay Cookbook</c:v>
                </c:pt>
                <c:pt idx="1">
                  <c:v>Levi's Jeans</c:v>
                </c:pt>
                <c:pt idx="2">
                  <c:v>Fitbit Inspire</c:v>
                </c:pt>
                <c:pt idx="3">
                  <c:v>The North Face Jacket</c:v>
                </c:pt>
                <c:pt idx="4">
                  <c:v>Nike Running Shoes</c:v>
                </c:pt>
                <c:pt idx="5">
                  <c:v>Kindle E-reader</c:v>
                </c:pt>
                <c:pt idx="6">
                  <c:v>Ray-Ban Sunglasses</c:v>
                </c:pt>
                <c:pt idx="7">
                  <c:v>Dolce Gusto Coffee Machine</c:v>
                </c:pt>
                <c:pt idx="8">
                  <c:v>DC Comics Graphic Novel</c:v>
                </c:pt>
                <c:pt idx="9">
                  <c:v>Samsung Galaxy Case</c:v>
                </c:pt>
                <c:pt idx="10">
                  <c:v>PlayStation 5 Game</c:v>
                </c:pt>
                <c:pt idx="11">
                  <c:v>Chess Set</c:v>
                </c:pt>
                <c:pt idx="12">
                  <c:v>JBL Headphones</c:v>
                </c:pt>
                <c:pt idx="13">
                  <c:v>Fisher-Price Learning Toy</c:v>
                </c:pt>
                <c:pt idx="14">
                  <c:v>Harry Potter Puzzle</c:v>
                </c:pt>
                <c:pt idx="15">
                  <c:v>LEGO Star Wars Set</c:v>
                </c:pt>
                <c:pt idx="16">
                  <c:v>Hot Wheels Car Set</c:v>
                </c:pt>
                <c:pt idx="17">
                  <c:v>Barbie Doll</c:v>
                </c:pt>
              </c:strCache>
            </c:strRef>
          </c:cat>
          <c:val>
            <c:numRef>
              <c:f>'PivotTable 2'!$B$95:$B$112</c:f>
              <c:numCache>
                <c:formatCode>[&lt;1000000]"$"0.0,"K";[&gt;1000000]"$"0.00,,"M";"$"0</c:formatCode>
                <c:ptCount val="18"/>
                <c:pt idx="0">
                  <c:v>981137.09</c:v>
                </c:pt>
                <c:pt idx="1">
                  <c:v>1044172.65</c:v>
                </c:pt>
                <c:pt idx="2">
                  <c:v>1073390.74</c:v>
                </c:pt>
                <c:pt idx="3">
                  <c:v>1095661.6599999999</c:v>
                </c:pt>
                <c:pt idx="4">
                  <c:v>1102199.99</c:v>
                </c:pt>
                <c:pt idx="5">
                  <c:v>1104244.51</c:v>
                </c:pt>
                <c:pt idx="6">
                  <c:v>1117739.92</c:v>
                </c:pt>
                <c:pt idx="7">
                  <c:v>1119904.74</c:v>
                </c:pt>
                <c:pt idx="8">
                  <c:v>1694229.46</c:v>
                </c:pt>
                <c:pt idx="9">
                  <c:v>1704368.36</c:v>
                </c:pt>
                <c:pt idx="10">
                  <c:v>1776315.34</c:v>
                </c:pt>
                <c:pt idx="11">
                  <c:v>1786333.13</c:v>
                </c:pt>
                <c:pt idx="12">
                  <c:v>1823615.25</c:v>
                </c:pt>
                <c:pt idx="13">
                  <c:v>2180341.69</c:v>
                </c:pt>
                <c:pt idx="14">
                  <c:v>2194812.09</c:v>
                </c:pt>
                <c:pt idx="15">
                  <c:v>2227047.09</c:v>
                </c:pt>
                <c:pt idx="16">
                  <c:v>2251198.04</c:v>
                </c:pt>
                <c:pt idx="17">
                  <c:v>2255385.2599999998</c:v>
                </c:pt>
              </c:numCache>
            </c:numRef>
          </c:val>
          <c:extLst>
            <c:ext xmlns:c16="http://schemas.microsoft.com/office/drawing/2014/chart" uri="{C3380CC4-5D6E-409C-BE32-E72D297353CC}">
              <c16:uniqueId val="{00000000-A489-494D-AF18-9A23BDB5E905}"/>
            </c:ext>
          </c:extLst>
        </c:ser>
        <c:dLbls>
          <c:dLblPos val="inEnd"/>
          <c:showLegendKey val="0"/>
          <c:showVal val="1"/>
          <c:showCatName val="0"/>
          <c:showSerName val="0"/>
          <c:showPercent val="0"/>
          <c:showBubbleSize val="0"/>
        </c:dLbls>
        <c:gapWidth val="50"/>
        <c:axId val="1830533135"/>
        <c:axId val="1830535215"/>
      </c:barChart>
      <c:catAx>
        <c:axId val="183053313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0535215"/>
        <c:crosses val="autoZero"/>
        <c:auto val="1"/>
        <c:lblAlgn val="ctr"/>
        <c:lblOffset val="100"/>
        <c:noMultiLvlLbl val="0"/>
      </c:catAx>
      <c:valAx>
        <c:axId val="1830535215"/>
        <c:scaling>
          <c:orientation val="minMax"/>
        </c:scaling>
        <c:delete val="1"/>
        <c:axPos val="b"/>
        <c:numFmt formatCode="[&lt;1000000]&quot;$&quot;0.0,&quot;K&quot;;[&gt;1000000]&quot;$&quot;0.00,,&quot;M&quot;;&quot;$&quot;0" sourceLinked="1"/>
        <c:majorTickMark val="none"/>
        <c:minorTickMark val="none"/>
        <c:tickLblPos val="nextTo"/>
        <c:crossAx val="18305331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5639726895942236E-2"/>
          <c:y val="9.166666666666666E-2"/>
          <c:w val="0.82344687720177012"/>
          <c:h val="0.56476186835868813"/>
        </c:manualLayout>
      </c:layout>
      <c:barChart>
        <c:barDir val="col"/>
        <c:grouping val="clustered"/>
        <c:varyColors val="0"/>
        <c:ser>
          <c:idx val="1"/>
          <c:order val="0"/>
          <c:tx>
            <c:strRef>
              <c:f>'PivotTable 2'!$A$144</c:f>
              <c:strCache>
                <c:ptCount val="1"/>
                <c:pt idx="0">
                  <c:v>Quantity</c:v>
                </c:pt>
              </c:strCache>
            </c:strRef>
          </c:tx>
          <c:spPr>
            <a:solidFill>
              <a:srgbClr val="5FFBF1"/>
            </a:solidFill>
            <a:ln>
              <a:noFill/>
            </a:ln>
            <a:effectLst/>
          </c:spPr>
          <c:invertIfNegative val="0"/>
          <c:val>
            <c:numRef>
              <c:f>'PivotTable 2'!$B$145:$B$154</c:f>
              <c:numCache>
                <c:formatCode>General</c:formatCode>
                <c:ptCount val="10"/>
                <c:pt idx="0">
                  <c:v>13149</c:v>
                </c:pt>
                <c:pt idx="1">
                  <c:v>8326</c:v>
                </c:pt>
                <c:pt idx="2">
                  <c:v>6212</c:v>
                </c:pt>
                <c:pt idx="3">
                  <c:v>4783</c:v>
                </c:pt>
                <c:pt idx="4">
                  <c:v>3571</c:v>
                </c:pt>
                <c:pt idx="5">
                  <c:v>1699</c:v>
                </c:pt>
                <c:pt idx="6">
                  <c:v>1304</c:v>
                </c:pt>
                <c:pt idx="7">
                  <c:v>1279</c:v>
                </c:pt>
                <c:pt idx="8">
                  <c:v>407</c:v>
                </c:pt>
                <c:pt idx="9">
                  <c:v>433</c:v>
                </c:pt>
              </c:numCache>
            </c:numRef>
          </c:val>
          <c:extLst>
            <c:ext xmlns:c16="http://schemas.microsoft.com/office/drawing/2014/chart" uri="{C3380CC4-5D6E-409C-BE32-E72D297353CC}">
              <c16:uniqueId val="{00000000-5C6E-440F-AB69-0F443B782D36}"/>
            </c:ext>
          </c:extLst>
        </c:ser>
        <c:dLbls>
          <c:showLegendKey val="0"/>
          <c:showVal val="0"/>
          <c:showCatName val="0"/>
          <c:showSerName val="0"/>
          <c:showPercent val="0"/>
          <c:showBubbleSize val="0"/>
        </c:dLbls>
        <c:gapWidth val="219"/>
        <c:axId val="113170768"/>
        <c:axId val="113171600"/>
      </c:barChart>
      <c:lineChart>
        <c:grouping val="standard"/>
        <c:varyColors val="0"/>
        <c:ser>
          <c:idx val="2"/>
          <c:order val="1"/>
          <c:tx>
            <c:strRef>
              <c:f>'PivotTable 2'!$C$144</c:f>
              <c:strCache>
                <c:ptCount val="1"/>
                <c:pt idx="0">
                  <c:v>Average of Unit Price</c:v>
                </c:pt>
              </c:strCache>
            </c:strRef>
          </c:tx>
          <c:spPr>
            <a:ln w="28575" cap="rnd">
              <a:solidFill>
                <a:srgbClr val="3D51C9"/>
              </a:solidFill>
              <a:round/>
            </a:ln>
            <a:effectLst/>
          </c:spPr>
          <c:marker>
            <c:symbol val="circle"/>
            <c:size val="6"/>
            <c:spPr>
              <a:solidFill>
                <a:srgbClr val="4F7BD9"/>
              </a:solidFill>
              <a:ln w="9525">
                <a:noFill/>
              </a:ln>
              <a:effectLst/>
            </c:spPr>
          </c:marker>
          <c:val>
            <c:numRef>
              <c:f>'PivotTable 2'!$C$145:$C$154</c:f>
              <c:numCache>
                <c:formatCode>General</c:formatCode>
                <c:ptCount val="10"/>
                <c:pt idx="0">
                  <c:v>154.56877329074456</c:v>
                </c:pt>
                <c:pt idx="1">
                  <c:v>155.16378092721592</c:v>
                </c:pt>
                <c:pt idx="2">
                  <c:v>155.49910334835803</c:v>
                </c:pt>
                <c:pt idx="3">
                  <c:v>153.5292326991428</c:v>
                </c:pt>
                <c:pt idx="4">
                  <c:v>154.81483057966958</c:v>
                </c:pt>
                <c:pt idx="5">
                  <c:v>155.62847557386701</c:v>
                </c:pt>
                <c:pt idx="6">
                  <c:v>154.15311349693252</c:v>
                </c:pt>
                <c:pt idx="7">
                  <c:v>155.18817826426894</c:v>
                </c:pt>
                <c:pt idx="8">
                  <c:v>154.74906633906633</c:v>
                </c:pt>
                <c:pt idx="9">
                  <c:v>150.07757505773671</c:v>
                </c:pt>
              </c:numCache>
            </c:numRef>
          </c:val>
          <c:smooth val="0"/>
          <c:extLst>
            <c:ext xmlns:c16="http://schemas.microsoft.com/office/drawing/2014/chart" uri="{C3380CC4-5D6E-409C-BE32-E72D297353CC}">
              <c16:uniqueId val="{00000001-5C6E-440F-AB69-0F443B782D36}"/>
            </c:ext>
          </c:extLst>
        </c:ser>
        <c:dLbls>
          <c:showLegendKey val="0"/>
          <c:showVal val="0"/>
          <c:showCatName val="0"/>
          <c:showSerName val="0"/>
          <c:showPercent val="0"/>
          <c:showBubbleSize val="0"/>
        </c:dLbls>
        <c:marker val="1"/>
        <c:smooth val="0"/>
        <c:axId val="113166192"/>
        <c:axId val="113165776"/>
      </c:lineChart>
      <c:catAx>
        <c:axId val="113170768"/>
        <c:scaling>
          <c:orientation val="minMax"/>
        </c:scaling>
        <c:delete val="0"/>
        <c:axPos val="b"/>
        <c:title>
          <c:tx>
            <c:rich>
              <a:bodyPr rot="0" spcFirstLastPara="1" vertOverflow="ellipsis" vert="horz" wrap="square" anchor="ctr" anchorCtr="1"/>
              <a:lstStyle/>
              <a:p>
                <a:pPr algn="ctr" rtl="0">
                  <a:defRPr lang="en-US" sz="1000" b="0" i="0" u="none" strike="noStrike" kern="1200" baseline="0">
                    <a:solidFill>
                      <a:sysClr val="windowText" lastClr="000000">
                        <a:lumMod val="65000"/>
                        <a:lumOff val="35000"/>
                      </a:sysClr>
                    </a:solidFill>
                    <a:latin typeface="+mn-lt"/>
                    <a:ea typeface="+mn-ea"/>
                    <a:cs typeface="+mn-cs"/>
                  </a:defRPr>
                </a:pPr>
                <a:r>
                  <a:rPr lang="en-US" sz="1000" b="0" i="0" u="none" strike="noStrike" kern="1200" baseline="0">
                    <a:solidFill>
                      <a:sysClr val="windowText" lastClr="000000">
                        <a:lumMod val="65000"/>
                        <a:lumOff val="35000"/>
                      </a:sysClr>
                    </a:solidFill>
                    <a:latin typeface="+mn-lt"/>
                    <a:ea typeface="+mn-ea"/>
                    <a:cs typeface="+mn-cs"/>
                  </a:rPr>
                  <a:t>Unit per Order</a:t>
                </a:r>
              </a:p>
            </c:rich>
          </c:tx>
          <c:layout>
            <c:manualLayout>
              <c:xMode val="edge"/>
              <c:yMode val="edge"/>
              <c:x val="0.43758800783299401"/>
              <c:y val="0.86720243100680372"/>
            </c:manualLayout>
          </c:layout>
          <c:overlay val="0"/>
          <c:spPr>
            <a:noFill/>
            <a:ln>
              <a:noFill/>
            </a:ln>
            <a:effectLst/>
          </c:spPr>
          <c:txPr>
            <a:bodyPr rot="0" spcFirstLastPara="1" vertOverflow="ellipsis" vert="horz" wrap="square" anchor="ctr" anchorCtr="1"/>
            <a:lstStyle/>
            <a:p>
              <a:pPr algn="ctr" rtl="0">
                <a:defRPr lang="en-US" sz="1000" b="0" i="0" u="none" strike="noStrike" kern="1200" baseline="0">
                  <a:solidFill>
                    <a:sysClr val="windowText" lastClr="000000">
                      <a:lumMod val="65000"/>
                      <a:lumOff val="35000"/>
                    </a:sysClr>
                  </a:solidFill>
                  <a:latin typeface="+mn-lt"/>
                  <a:ea typeface="+mn-ea"/>
                  <a:cs typeface="+mn-cs"/>
                </a:defRPr>
              </a:pPr>
              <a:endParaRPr lang="en-US"/>
            </a:p>
          </c:txPr>
        </c:title>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lgn="ctr" rtl="0">
              <a:defRPr lang="en-US" sz="1000" b="0" i="0" u="none" strike="noStrike" kern="1200" baseline="0">
                <a:solidFill>
                  <a:sysClr val="windowText" lastClr="000000">
                    <a:lumMod val="65000"/>
                    <a:lumOff val="35000"/>
                  </a:sysClr>
                </a:solidFill>
                <a:latin typeface="+mn-lt"/>
                <a:ea typeface="+mn-ea"/>
                <a:cs typeface="+mn-cs"/>
              </a:defRPr>
            </a:pPr>
            <a:endParaRPr lang="en-US"/>
          </a:p>
        </c:txPr>
        <c:crossAx val="113171600"/>
        <c:crosses val="autoZero"/>
        <c:auto val="1"/>
        <c:lblAlgn val="ctr"/>
        <c:lblOffset val="100"/>
        <c:noMultiLvlLbl val="0"/>
      </c:catAx>
      <c:valAx>
        <c:axId val="113171600"/>
        <c:scaling>
          <c:orientation val="minMax"/>
        </c:scaling>
        <c:delete val="0"/>
        <c:axPos val="l"/>
        <c:title>
          <c:tx>
            <c:rich>
              <a:bodyPr rot="-5400000" spcFirstLastPara="1" vertOverflow="ellipsis" vert="horz" wrap="square" anchor="ctr" anchorCtr="1"/>
              <a:lstStyle/>
              <a:p>
                <a:pPr algn="ctr" rtl="0">
                  <a:defRPr lang="en-US" sz="1000" b="0" i="0" u="none" strike="noStrike" kern="1200" baseline="0">
                    <a:solidFill>
                      <a:sysClr val="windowText" lastClr="000000">
                        <a:lumMod val="65000"/>
                        <a:lumOff val="35000"/>
                      </a:sysClr>
                    </a:solidFill>
                    <a:latin typeface="+mn-lt"/>
                    <a:ea typeface="+mn-ea"/>
                    <a:cs typeface="+mn-cs"/>
                  </a:defRPr>
                </a:pPr>
                <a:r>
                  <a:rPr lang="en-US" sz="1000" b="0" i="0" u="none" strike="noStrike" kern="1200" baseline="0">
                    <a:solidFill>
                      <a:sysClr val="windowText" lastClr="000000">
                        <a:lumMod val="65000"/>
                        <a:lumOff val="35000"/>
                      </a:sysClr>
                    </a:solidFill>
                    <a:latin typeface="+mn-lt"/>
                    <a:ea typeface="+mn-ea"/>
                    <a:cs typeface="+mn-cs"/>
                  </a:rPr>
                  <a:t>No. of orders</a:t>
                </a:r>
              </a:p>
            </c:rich>
          </c:tx>
          <c:layout>
            <c:manualLayout>
              <c:xMode val="edge"/>
              <c:yMode val="edge"/>
              <c:x val="4.7225382815631708E-4"/>
              <c:y val="0.12904339627449482"/>
            </c:manualLayout>
          </c:layout>
          <c:overlay val="0"/>
          <c:spPr>
            <a:noFill/>
            <a:ln>
              <a:noFill/>
            </a:ln>
            <a:effectLst/>
          </c:spPr>
          <c:txPr>
            <a:bodyPr rot="-5400000" spcFirstLastPara="1" vertOverflow="ellipsis" vert="horz" wrap="square" anchor="ctr" anchorCtr="1"/>
            <a:lstStyle/>
            <a:p>
              <a:pPr algn="ctr" rtl="0">
                <a:defRPr lang="en-US" sz="1000" b="0" i="0" u="none" strike="noStrike" kern="1200" baseline="0">
                  <a:solidFill>
                    <a:sysClr val="windowText" lastClr="000000">
                      <a:lumMod val="65000"/>
                      <a:lumOff val="35000"/>
                    </a:sysClr>
                  </a:solidFill>
                  <a:latin typeface="+mn-lt"/>
                  <a:ea typeface="+mn-ea"/>
                  <a:cs typeface="+mn-cs"/>
                </a:defRPr>
              </a:pPr>
              <a:endParaRPr lang="en-US"/>
            </a:p>
          </c:txPr>
        </c:title>
        <c:numFmt formatCode="[&lt;1000000]0,&quot;K&quot;;[&gt;1000000]0.00,,&quot;M&quot;;0" sourceLinked="0"/>
        <c:majorTickMark val="none"/>
        <c:minorTickMark val="none"/>
        <c:tickLblPos val="nextTo"/>
        <c:spPr>
          <a:noFill/>
          <a:ln>
            <a:noFill/>
          </a:ln>
          <a:effectLst/>
        </c:spPr>
        <c:txPr>
          <a:bodyPr rot="-60000000" spcFirstLastPara="1" vertOverflow="ellipsis" vert="horz" wrap="square" anchor="ctr" anchorCtr="1"/>
          <a:lstStyle/>
          <a:p>
            <a:pPr algn="ctr" rtl="0">
              <a:defRPr lang="en-US" sz="1000" b="0" i="0" u="none" strike="noStrike" kern="1200" baseline="0">
                <a:solidFill>
                  <a:sysClr val="windowText" lastClr="000000">
                    <a:lumMod val="65000"/>
                    <a:lumOff val="35000"/>
                  </a:sysClr>
                </a:solidFill>
                <a:latin typeface="+mn-lt"/>
                <a:ea typeface="+mn-ea"/>
                <a:cs typeface="+mn-cs"/>
              </a:defRPr>
            </a:pPr>
            <a:endParaRPr lang="en-US"/>
          </a:p>
        </c:txPr>
        <c:crossAx val="113170768"/>
        <c:crosses val="autoZero"/>
        <c:crossBetween val="between"/>
      </c:valAx>
      <c:valAx>
        <c:axId val="113165776"/>
        <c:scaling>
          <c:orientation val="minMax"/>
        </c:scaling>
        <c:delete val="0"/>
        <c:axPos val="r"/>
        <c:title>
          <c:tx>
            <c:rich>
              <a:bodyPr rot="-5400000" spcFirstLastPara="1" vertOverflow="ellipsis" vert="horz" wrap="square" anchor="ctr" anchorCtr="1"/>
              <a:lstStyle/>
              <a:p>
                <a:pPr algn="ctr" rtl="0">
                  <a:defRPr lang="en-US" sz="1000" b="0" i="0" u="none" strike="noStrike" kern="1200" baseline="0">
                    <a:solidFill>
                      <a:sysClr val="windowText" lastClr="000000">
                        <a:lumMod val="65000"/>
                        <a:lumOff val="35000"/>
                      </a:sysClr>
                    </a:solidFill>
                    <a:latin typeface="+mn-lt"/>
                    <a:ea typeface="+mn-ea"/>
                    <a:cs typeface="+mn-cs"/>
                  </a:defRPr>
                </a:pPr>
                <a:r>
                  <a:rPr lang="en-US" sz="1000" b="0" i="0" u="none" strike="noStrike" kern="1200" baseline="0">
                    <a:solidFill>
                      <a:sysClr val="windowText" lastClr="000000">
                        <a:lumMod val="65000"/>
                        <a:lumOff val="35000"/>
                      </a:sysClr>
                    </a:solidFill>
                    <a:latin typeface="+mn-lt"/>
                    <a:ea typeface="+mn-ea"/>
                    <a:cs typeface="+mn-cs"/>
                  </a:rPr>
                  <a:t>Avg Unit Price</a:t>
                </a:r>
              </a:p>
            </c:rich>
          </c:tx>
          <c:layout>
            <c:manualLayout>
              <c:xMode val="edge"/>
              <c:yMode val="edge"/>
              <c:x val="0.9712122357066213"/>
              <c:y val="0.12255051856382029"/>
            </c:manualLayout>
          </c:layout>
          <c:overlay val="0"/>
          <c:spPr>
            <a:noFill/>
            <a:ln>
              <a:noFill/>
            </a:ln>
            <a:effectLst/>
          </c:spPr>
          <c:txPr>
            <a:bodyPr rot="-5400000" spcFirstLastPara="1" vertOverflow="ellipsis" vert="horz" wrap="square" anchor="ctr" anchorCtr="1"/>
            <a:lstStyle/>
            <a:p>
              <a:pPr algn="ctr" rtl="0">
                <a:defRPr lang="en-US" sz="1000" b="0" i="0" u="none" strike="noStrike" kern="1200" baseline="0">
                  <a:solidFill>
                    <a:sysClr val="windowText" lastClr="000000">
                      <a:lumMod val="65000"/>
                      <a:lumOff val="35000"/>
                    </a:sys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lgn="ctr" rtl="0">
              <a:defRPr lang="en-US" sz="1000" b="0" i="0" u="none" strike="noStrike" kern="1200" baseline="0">
                <a:solidFill>
                  <a:sysClr val="windowText" lastClr="000000">
                    <a:lumMod val="65000"/>
                    <a:lumOff val="35000"/>
                  </a:sysClr>
                </a:solidFill>
                <a:latin typeface="+mn-lt"/>
                <a:ea typeface="+mn-ea"/>
                <a:cs typeface="+mn-cs"/>
              </a:defRPr>
            </a:pPr>
            <a:endParaRPr lang="en-US"/>
          </a:p>
        </c:txPr>
        <c:crossAx val="113166192"/>
        <c:crosses val="max"/>
        <c:crossBetween val="between"/>
      </c:valAx>
      <c:catAx>
        <c:axId val="113166192"/>
        <c:scaling>
          <c:orientation val="minMax"/>
        </c:scaling>
        <c:delete val="1"/>
        <c:axPos val="b"/>
        <c:majorTickMark val="out"/>
        <c:minorTickMark val="none"/>
        <c:tickLblPos val="nextTo"/>
        <c:crossAx val="113165776"/>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lgn="ctr" rtl="0">
        <a:defRPr lang="en-US" sz="1000" b="1" i="0" u="none" strike="noStrike" kern="1200" baseline="0">
          <a:solidFill>
            <a:sysClr val="windowText" lastClr="000000">
              <a:lumMod val="65000"/>
              <a:lumOff val="35000"/>
            </a:sysClr>
          </a:solidFill>
          <a:latin typeface="+mn-lt"/>
          <a:ea typeface="+mn-ea"/>
          <a:cs typeface="+mn-cs"/>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ubbleChart>
        <c:varyColors val="0"/>
        <c:ser>
          <c:idx val="1"/>
          <c:order val="0"/>
          <c:tx>
            <c:strRef>
              <c:f>'PivotTable 2'!$A$22</c:f>
              <c:strCache>
                <c:ptCount val="1"/>
                <c:pt idx="0">
                  <c:v>High</c:v>
                </c:pt>
              </c:strCache>
            </c:strRef>
          </c:tx>
          <c:spPr>
            <a:solidFill>
              <a:schemeClr val="accent2">
                <a:alpha val="75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'PivotTable 2'!$B$22</c:f>
              <c:numCache>
                <c:formatCode>0.00</c:formatCode>
                <c:ptCount val="1"/>
                <c:pt idx="0">
                  <c:v>155.62387077955225</c:v>
                </c:pt>
              </c:numCache>
            </c:numRef>
          </c:xVal>
          <c:yVal>
            <c:numRef>
              <c:f>'PivotTable 2'!$C$22</c:f>
              <c:numCache>
                <c:formatCode>#,##0</c:formatCode>
                <c:ptCount val="1"/>
                <c:pt idx="0">
                  <c:v>57046</c:v>
                </c:pt>
              </c:numCache>
            </c:numRef>
          </c:yVal>
          <c:bubbleSize>
            <c:numRef>
              <c:f>'PivotTable 2'!$C$22</c:f>
              <c:numCache>
                <c:formatCode>#,##0</c:formatCode>
                <c:ptCount val="1"/>
                <c:pt idx="0">
                  <c:v>57046</c:v>
                </c:pt>
              </c:numCache>
            </c:numRef>
          </c:bubbleSize>
          <c:bubble3D val="0"/>
          <c:extLst>
            <c:ext xmlns:c16="http://schemas.microsoft.com/office/drawing/2014/chart" uri="{C3380CC4-5D6E-409C-BE32-E72D297353CC}">
              <c16:uniqueId val="{00000000-5EE7-4B9C-BDE9-F587844A25F2}"/>
            </c:ext>
          </c:extLst>
        </c:ser>
        <c:ser>
          <c:idx val="0"/>
          <c:order val="1"/>
          <c:tx>
            <c:strRef>
              <c:f>'PivotTable 2'!$A$23</c:f>
              <c:strCache>
                <c:ptCount val="1"/>
                <c:pt idx="0">
                  <c:v>Low</c:v>
                </c:pt>
              </c:strCache>
            </c:strRef>
          </c:tx>
          <c:spPr>
            <a:solidFill>
              <a:schemeClr val="accent1">
                <a:alpha val="75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'PivotTable 2'!$B$23</c:f>
              <c:numCache>
                <c:formatCode>0.00</c:formatCode>
                <c:ptCount val="1"/>
                <c:pt idx="0">
                  <c:v>154.34191070256071</c:v>
                </c:pt>
              </c:numCache>
            </c:numRef>
          </c:xVal>
          <c:yVal>
            <c:numRef>
              <c:f>'PivotTable 2'!$C$23</c:f>
              <c:numCache>
                <c:formatCode>#,##0</c:formatCode>
                <c:ptCount val="1"/>
                <c:pt idx="0">
                  <c:v>56175</c:v>
                </c:pt>
              </c:numCache>
            </c:numRef>
          </c:yVal>
          <c:bubbleSize>
            <c:numRef>
              <c:f>'PivotTable 2'!$C$23</c:f>
              <c:numCache>
                <c:formatCode>#,##0</c:formatCode>
                <c:ptCount val="1"/>
                <c:pt idx="0">
                  <c:v>56175</c:v>
                </c:pt>
              </c:numCache>
            </c:numRef>
          </c:bubbleSize>
          <c:bubble3D val="0"/>
          <c:extLst>
            <c:ext xmlns:c16="http://schemas.microsoft.com/office/drawing/2014/chart" uri="{C3380CC4-5D6E-409C-BE32-E72D297353CC}">
              <c16:uniqueId val="{00000001-5EE7-4B9C-BDE9-F587844A25F2}"/>
            </c:ext>
          </c:extLst>
        </c:ser>
        <c:ser>
          <c:idx val="2"/>
          <c:order val="2"/>
          <c:tx>
            <c:strRef>
              <c:f>'PivotTable 2'!$A$24</c:f>
              <c:strCache>
                <c:ptCount val="1"/>
                <c:pt idx="0">
                  <c:v>Medium</c:v>
                </c:pt>
              </c:strCache>
            </c:strRef>
          </c:tx>
          <c:spPr>
            <a:solidFill>
              <a:srgbClr val="4F7BD9"/>
            </a:solidFill>
            <a:ln w="25400">
              <a:noFill/>
            </a:ln>
            <a:effectLst>
              <a:outerShdw blurRad="63500" sx="102000" sy="102000" algn="ctr"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'PivotTable 2'!$B$24</c:f>
              <c:numCache>
                <c:formatCode>0.00</c:formatCode>
                <c:ptCount val="1"/>
                <c:pt idx="0">
                  <c:v>154.23843556719783</c:v>
                </c:pt>
              </c:numCache>
            </c:numRef>
          </c:xVal>
          <c:yVal>
            <c:numRef>
              <c:f>'PivotTable 2'!$C$24</c:f>
              <c:numCache>
                <c:formatCode>#,##0</c:formatCode>
                <c:ptCount val="1"/>
                <c:pt idx="0">
                  <c:v>57498</c:v>
                </c:pt>
              </c:numCache>
            </c:numRef>
          </c:yVal>
          <c:bubbleSize>
            <c:numRef>
              <c:f>'PivotTable 2'!$C$24</c:f>
              <c:numCache>
                <c:formatCode>#,##0</c:formatCode>
                <c:ptCount val="1"/>
                <c:pt idx="0">
                  <c:v>57498</c:v>
                </c:pt>
              </c:numCache>
            </c:numRef>
          </c:bubbleSize>
          <c:bubble3D val="0"/>
          <c:extLst>
            <c:ext xmlns:c16="http://schemas.microsoft.com/office/drawing/2014/chart" uri="{C3380CC4-5D6E-409C-BE32-E72D297353CC}">
              <c16:uniqueId val="{00000002-5EE7-4B9C-BDE9-F587844A25F2}"/>
            </c:ext>
          </c:extLst>
        </c:ser>
        <c:dLbls>
          <c:dLblPos val="ctr"/>
          <c:showLegendKey val="0"/>
          <c:showVal val="1"/>
          <c:showCatName val="0"/>
          <c:showSerName val="0"/>
          <c:showPercent val="0"/>
          <c:showBubbleSize val="0"/>
        </c:dLbls>
        <c:bubbleScale val="40"/>
        <c:showNegBubbles val="0"/>
        <c:axId val="2006248335"/>
        <c:axId val="2006231695"/>
      </c:bubbleChart>
      <c:valAx>
        <c:axId val="200624833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Avg unit</a:t>
                </a:r>
                <a:r>
                  <a:rPr lang="en-US" baseline="0"/>
                  <a:t> Price</a:t>
                </a:r>
              </a:p>
            </c:rich>
          </c:tx>
          <c:layout>
            <c:manualLayout>
              <c:xMode val="edge"/>
              <c:yMode val="edge"/>
              <c:x val="0.4715907242691878"/>
              <c:y val="0.8592125984251968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lgn="ctr" rtl="0">
              <a:defRPr lang="en-US" sz="1000" b="0" i="0" u="none" strike="noStrike" kern="1200" baseline="0">
                <a:solidFill>
                  <a:sysClr val="windowText" lastClr="000000">
                    <a:lumMod val="65000"/>
                    <a:lumOff val="35000"/>
                  </a:sysClr>
                </a:solidFill>
                <a:latin typeface="+mn-lt"/>
                <a:ea typeface="+mn-ea"/>
                <a:cs typeface="+mn-cs"/>
              </a:defRPr>
            </a:pPr>
            <a:endParaRPr lang="en-US"/>
          </a:p>
        </c:txPr>
        <c:crossAx val="2006231695"/>
        <c:crosses val="autoZero"/>
        <c:crossBetween val="midCat"/>
      </c:valAx>
      <c:valAx>
        <c:axId val="2006231695"/>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Oty Sold</a:t>
                </a:r>
              </a:p>
            </c:rich>
          </c:tx>
          <c:layout>
            <c:manualLayout>
              <c:xMode val="edge"/>
              <c:yMode val="edge"/>
              <c:x val="0"/>
              <c:y val="0.1410914260717410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lt;1000000]0,&quot;K&quot;;[&gt;1000000]0.00,,&quot;M&quot;;0"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lgn="ctr" rtl="0">
              <a:defRPr lang="en-US" sz="1000" b="0" i="0" u="none" strike="noStrike" kern="1200" baseline="0">
                <a:solidFill>
                  <a:sysClr val="windowText" lastClr="000000">
                    <a:lumMod val="65000"/>
                    <a:lumOff val="35000"/>
                  </a:sysClr>
                </a:solidFill>
                <a:latin typeface="+mn-lt"/>
                <a:ea typeface="+mn-ea"/>
                <a:cs typeface="+mn-cs"/>
              </a:defRPr>
            </a:pPr>
            <a:endParaRPr lang="en-US"/>
          </a:p>
        </c:txPr>
        <c:crossAx val="200624833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34114113029449"/>
          <c:y val="0.22297234152549114"/>
          <c:w val="0.78655939223193427"/>
          <c:h val="0.55354430128052179"/>
        </c:manualLayout>
      </c:layout>
      <c:bubbleChart>
        <c:varyColors val="0"/>
        <c:ser>
          <c:idx val="0"/>
          <c:order val="0"/>
          <c:tx>
            <c:strRef>
              <c:f>'PivotTable 2'!$A$6</c:f>
              <c:strCache>
                <c:ptCount val="1"/>
                <c:pt idx="0">
                  <c:v>Adult</c:v>
                </c:pt>
              </c:strCache>
            </c:strRef>
          </c:tx>
          <c:spPr>
            <a:solidFill>
              <a:srgbClr val="4CD7AE"/>
            </a:solidFill>
            <a:ln>
              <a:noFill/>
            </a:ln>
            <a:effectLst>
              <a:outerShdw blurRad="63500" sx="102000" sy="102000" algn="ctr" rotWithShape="0">
                <a:prstClr val="black">
                  <a:alpha val="40000"/>
                </a:prstClr>
              </a:outerShdw>
            </a:effectLst>
          </c:spPr>
          <c:invertIfNegative val="0"/>
          <c:xVal>
            <c:numRef>
              <c:f>'PivotTable 2'!$C$6:$G$6</c:f>
              <c:numCache>
                <c:formatCode>0.00</c:formatCode>
                <c:ptCount val="5"/>
                <c:pt idx="0">
                  <c:v>162.40288961038959</c:v>
                </c:pt>
                <c:pt idx="1">
                  <c:v>153.92172341172341</c:v>
                </c:pt>
                <c:pt idx="2">
                  <c:v>152.90808689794542</c:v>
                </c:pt>
                <c:pt idx="3">
                  <c:v>151.56806451612903</c:v>
                </c:pt>
                <c:pt idx="4">
                  <c:v>155.85139720558882</c:v>
                </c:pt>
              </c:numCache>
            </c:numRef>
          </c:xVal>
          <c:yVal>
            <c:numRef>
              <c:f>'PivotTable 2'!$D$7:$G$7</c:f>
              <c:numCache>
                <c:formatCode>#,##0</c:formatCode>
                <c:ptCount val="4"/>
                <c:pt idx="0">
                  <c:v>12732</c:v>
                </c:pt>
                <c:pt idx="1">
                  <c:v>14072</c:v>
                </c:pt>
                <c:pt idx="2">
                  <c:v>12055</c:v>
                </c:pt>
                <c:pt idx="3">
                  <c:v>13236</c:v>
                </c:pt>
              </c:numCache>
            </c:numRef>
          </c:yVal>
          <c:bubbleSize>
            <c:numRef>
              <c:f>'PivotTable 2'!$D$7:$G$7</c:f>
              <c:numCache>
                <c:formatCode>#,##0</c:formatCode>
                <c:ptCount val="4"/>
                <c:pt idx="0">
                  <c:v>12732</c:v>
                </c:pt>
                <c:pt idx="1">
                  <c:v>14072</c:v>
                </c:pt>
                <c:pt idx="2">
                  <c:v>12055</c:v>
                </c:pt>
                <c:pt idx="3">
                  <c:v>13236</c:v>
                </c:pt>
              </c:numCache>
            </c:numRef>
          </c:bubbleSize>
          <c:bubble3D val="0"/>
          <c:extLst>
            <c:ext xmlns:c16="http://schemas.microsoft.com/office/drawing/2014/chart" uri="{C3380CC4-5D6E-409C-BE32-E72D297353CC}">
              <c16:uniqueId val="{00000000-1F19-4EE3-8130-F98AAC8803E5}"/>
            </c:ext>
          </c:extLst>
        </c:ser>
        <c:ser>
          <c:idx val="1"/>
          <c:order val="1"/>
          <c:tx>
            <c:strRef>
              <c:f>'PivotTable 2'!$A$8</c:f>
              <c:strCache>
                <c:ptCount val="1"/>
                <c:pt idx="0">
                  <c:v>Children</c:v>
                </c:pt>
              </c:strCache>
            </c:strRef>
          </c:tx>
          <c:spPr>
            <a:solidFill>
              <a:srgbClr val="3D51C9"/>
            </a:solidFill>
            <a:ln>
              <a:noFill/>
            </a:ln>
            <a:effectLst>
              <a:outerShdw blurRad="63500" sx="102000" sy="102000" algn="ctr" rotWithShape="0">
                <a:prstClr val="black">
                  <a:alpha val="40000"/>
                </a:prstClr>
              </a:outerShdw>
            </a:effectLst>
          </c:spPr>
          <c:invertIfNegative val="0"/>
          <c:xVal>
            <c:numRef>
              <c:f>'PivotTable 2'!$C$8:$G$8</c:f>
              <c:numCache>
                <c:formatCode>0.00</c:formatCode>
                <c:ptCount val="5"/>
                <c:pt idx="0">
                  <c:v>148.89293918918918</c:v>
                </c:pt>
                <c:pt idx="1">
                  <c:v>155.49420567375887</c:v>
                </c:pt>
                <c:pt idx="2">
                  <c:v>156.9620141084894</c:v>
                </c:pt>
                <c:pt idx="3">
                  <c:v>155.89612539034349</c:v>
                </c:pt>
                <c:pt idx="4">
                  <c:v>156.02232615083253</c:v>
                </c:pt>
              </c:numCache>
            </c:numRef>
          </c:xVal>
          <c:yVal>
            <c:numRef>
              <c:f>'PivotTable 2'!$C$9:$G$9</c:f>
              <c:numCache>
                <c:formatCode>#,##0</c:formatCode>
                <c:ptCount val="5"/>
                <c:pt idx="0">
                  <c:v>763</c:v>
                </c:pt>
                <c:pt idx="1">
                  <c:v>16784</c:v>
                </c:pt>
                <c:pt idx="2">
                  <c:v>15952</c:v>
                </c:pt>
                <c:pt idx="3">
                  <c:v>16549</c:v>
                </c:pt>
                <c:pt idx="4">
                  <c:v>15544</c:v>
                </c:pt>
              </c:numCache>
            </c:numRef>
          </c:yVal>
          <c:bubbleSize>
            <c:numRef>
              <c:f>'PivotTable 2'!$D$9:$G$9</c:f>
              <c:numCache>
                <c:formatCode>#,##0</c:formatCode>
                <c:ptCount val="4"/>
                <c:pt idx="0">
                  <c:v>16784</c:v>
                </c:pt>
                <c:pt idx="1">
                  <c:v>15952</c:v>
                </c:pt>
                <c:pt idx="2">
                  <c:v>16549</c:v>
                </c:pt>
                <c:pt idx="3">
                  <c:v>15544</c:v>
                </c:pt>
              </c:numCache>
            </c:numRef>
          </c:bubbleSize>
          <c:bubble3D val="0"/>
          <c:extLst>
            <c:ext xmlns:c16="http://schemas.microsoft.com/office/drawing/2014/chart" uri="{C3380CC4-5D6E-409C-BE32-E72D297353CC}">
              <c16:uniqueId val="{00000001-1F19-4EE3-8130-F98AAC8803E5}"/>
            </c:ext>
          </c:extLst>
        </c:ser>
        <c:ser>
          <c:idx val="2"/>
          <c:order val="2"/>
          <c:tx>
            <c:strRef>
              <c:f>'PivotTable 2'!$A$10</c:f>
              <c:strCache>
                <c:ptCount val="1"/>
                <c:pt idx="0">
                  <c:v>Teen</c:v>
                </c:pt>
              </c:strCache>
            </c:strRef>
          </c:tx>
          <c:spPr>
            <a:solidFill>
              <a:schemeClr val="bg2">
                <a:lumMod val="25000"/>
              </a:schemeClr>
            </a:solidFill>
            <a:ln>
              <a:noFill/>
            </a:ln>
            <a:effectLst>
              <a:outerShdw blurRad="63500" sx="102000" sy="102000" algn="ctr" rotWithShape="0">
                <a:prstClr val="black">
                  <a:alpha val="40000"/>
                </a:prstClr>
              </a:outerShdw>
            </a:effectLst>
          </c:spPr>
          <c:invertIfNegative val="0"/>
          <c:xVal>
            <c:numRef>
              <c:f>'PivotTable 2'!$C$10:$G$10</c:f>
              <c:numCache>
                <c:formatCode>0.00</c:formatCode>
                <c:ptCount val="5"/>
                <c:pt idx="0">
                  <c:v>153.33620915032679</c:v>
                </c:pt>
                <c:pt idx="1">
                  <c:v>153.67454953400068</c:v>
                </c:pt>
                <c:pt idx="2">
                  <c:v>156.15871308016878</c:v>
                </c:pt>
                <c:pt idx="3">
                  <c:v>152.55886303191488</c:v>
                </c:pt>
                <c:pt idx="4">
                  <c:v>154.06580502717389</c:v>
                </c:pt>
              </c:numCache>
            </c:numRef>
          </c:xVal>
          <c:yVal>
            <c:numRef>
              <c:f>'PivotTable 2'!$C$11:$G$11</c:f>
              <c:numCache>
                <c:formatCode>#,##0</c:formatCode>
                <c:ptCount val="5"/>
                <c:pt idx="0">
                  <c:v>378</c:v>
                </c:pt>
                <c:pt idx="1">
                  <c:v>13076</c:v>
                </c:pt>
                <c:pt idx="2">
                  <c:v>12671</c:v>
                </c:pt>
                <c:pt idx="3">
                  <c:v>12917</c:v>
                </c:pt>
                <c:pt idx="4">
                  <c:v>13595</c:v>
                </c:pt>
              </c:numCache>
            </c:numRef>
          </c:yVal>
          <c:bubbleSize>
            <c:numRef>
              <c:f>'PivotTable 2'!$C$11:$G$11</c:f>
              <c:numCache>
                <c:formatCode>#,##0</c:formatCode>
                <c:ptCount val="5"/>
                <c:pt idx="0">
                  <c:v>378</c:v>
                </c:pt>
                <c:pt idx="1">
                  <c:v>13076</c:v>
                </c:pt>
                <c:pt idx="2">
                  <c:v>12671</c:v>
                </c:pt>
                <c:pt idx="3">
                  <c:v>12917</c:v>
                </c:pt>
                <c:pt idx="4">
                  <c:v>13595</c:v>
                </c:pt>
              </c:numCache>
            </c:numRef>
          </c:bubbleSize>
          <c:bubble3D val="0"/>
          <c:extLst>
            <c:ext xmlns:c16="http://schemas.microsoft.com/office/drawing/2014/chart" uri="{C3380CC4-5D6E-409C-BE32-E72D297353CC}">
              <c16:uniqueId val="{00000002-1F19-4EE3-8130-F98AAC8803E5}"/>
            </c:ext>
          </c:extLst>
        </c:ser>
        <c:dLbls>
          <c:showLegendKey val="0"/>
          <c:showVal val="0"/>
          <c:showCatName val="0"/>
          <c:showSerName val="0"/>
          <c:showPercent val="0"/>
          <c:showBubbleSize val="0"/>
        </c:dLbls>
        <c:bubbleScale val="30"/>
        <c:showNegBubbles val="0"/>
        <c:axId val="1811542527"/>
        <c:axId val="1811540031"/>
      </c:bubbleChart>
      <c:valAx>
        <c:axId val="1811542527"/>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sz="900" b="0" i="0" kern="1200" baseline="0">
                    <a:solidFill>
                      <a:srgbClr val="595959"/>
                    </a:solidFill>
                    <a:effectLst/>
                  </a:rPr>
                  <a:t>Avg unit Price</a:t>
                </a:r>
                <a:endParaRPr lang="en-US">
                  <a:effectLst/>
                </a:endParaRPr>
              </a:p>
            </c:rich>
          </c:tx>
          <c:layout>
            <c:manualLayout>
              <c:xMode val="edge"/>
              <c:yMode val="edge"/>
              <c:x val="0.37518818330058251"/>
              <c:y val="0.91171061003738174"/>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0"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811540031"/>
        <c:crosses val="autoZero"/>
        <c:crossBetween val="midCat"/>
      </c:valAx>
      <c:valAx>
        <c:axId val="1811540031"/>
        <c:scaling>
          <c:orientation val="minMax"/>
        </c:scaling>
        <c:delete val="0"/>
        <c:axPos val="l"/>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sz="900" b="0" i="0" kern="1200" baseline="0">
                    <a:solidFill>
                      <a:srgbClr val="595959"/>
                    </a:solidFill>
                    <a:effectLst/>
                  </a:rPr>
                  <a:t>Oty Sold</a:t>
                </a:r>
                <a:endParaRPr lang="en-US">
                  <a:effectLst/>
                </a:endParaRPr>
              </a:p>
            </c:rich>
          </c:tx>
          <c:layout>
            <c:manualLayout>
              <c:xMode val="edge"/>
              <c:yMode val="edge"/>
              <c:x val="8.1009655903103838E-3"/>
              <c:y val="0.38370913863039846"/>
            </c:manualLayout>
          </c:layout>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lt;1000000]0,&quot;K&quot;;[&gt;1000000]0.00,,&quot;M&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811542527"/>
        <c:crosses val="autoZero"/>
        <c:crossBetween val="midCat"/>
      </c:valAx>
      <c:spPr>
        <a:noFill/>
        <a:ln>
          <a:noFill/>
        </a:ln>
        <a:effectLst/>
      </c:spPr>
    </c:plotArea>
    <c:legend>
      <c:legendPos val="t"/>
      <c:layout>
        <c:manualLayout>
          <c:xMode val="edge"/>
          <c:yMode val="edge"/>
          <c:x val="1.5198859932105205E-3"/>
          <c:y val="5.2467092181659111E-2"/>
          <c:w val="0.45926266814544148"/>
          <c:h val="0.11205257709320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92369692804216"/>
          <c:y val="0.26112899208766788"/>
          <c:w val="0.63259241818464473"/>
          <c:h val="0.6167078567733778"/>
        </c:manualLayout>
      </c:layout>
      <c:barChart>
        <c:barDir val="col"/>
        <c:grouping val="stacked"/>
        <c:varyColors val="0"/>
        <c:ser>
          <c:idx val="1"/>
          <c:order val="0"/>
          <c:tx>
            <c:strRef>
              <c:f>'PivotTable 2'!$A$60</c:f>
              <c:strCache>
                <c:ptCount val="1"/>
                <c:pt idx="0">
                  <c:v>In-store</c:v>
                </c:pt>
              </c:strCache>
            </c:strRef>
          </c:tx>
          <c:spPr>
            <a:solidFill>
              <a:srgbClr val="4F7BD9"/>
            </a:solidFill>
            <a:ln>
              <a:noFill/>
            </a:ln>
            <a:effectLst/>
          </c:spPr>
          <c:invertIfNegative val="0"/>
          <c:cat>
            <c:strRef>
              <c:f>'PivotTable 2'!$C$59:$E$59</c:f>
              <c:strCache>
                <c:ptCount val="3"/>
                <c:pt idx="0">
                  <c:v>Nov</c:v>
                </c:pt>
                <c:pt idx="1">
                  <c:v>Dec</c:v>
                </c:pt>
                <c:pt idx="2">
                  <c:v>Jan</c:v>
                </c:pt>
              </c:strCache>
            </c:strRef>
          </c:cat>
          <c:val>
            <c:numRef>
              <c:f>'PivotTable 2'!$C$61:$E$61</c:f>
              <c:numCache>
                <c:formatCode>#,##0</c:formatCode>
                <c:ptCount val="3"/>
                <c:pt idx="0">
                  <c:v>25913</c:v>
                </c:pt>
                <c:pt idx="1">
                  <c:v>66175</c:v>
                </c:pt>
                <c:pt idx="2">
                  <c:v>18040</c:v>
                </c:pt>
              </c:numCache>
            </c:numRef>
          </c:val>
          <c:extLst>
            <c:ext xmlns:c16="http://schemas.microsoft.com/office/drawing/2014/chart" uri="{C3380CC4-5D6E-409C-BE32-E72D297353CC}">
              <c16:uniqueId val="{00000000-2CF3-435D-8570-995ED8C25524}"/>
            </c:ext>
          </c:extLst>
        </c:ser>
        <c:ser>
          <c:idx val="3"/>
          <c:order val="1"/>
          <c:tx>
            <c:strRef>
              <c:f>'PivotTable 2'!$A$62</c:f>
              <c:strCache>
                <c:ptCount val="1"/>
                <c:pt idx="0">
                  <c:v>Online</c:v>
                </c:pt>
              </c:strCache>
            </c:strRef>
          </c:tx>
          <c:spPr>
            <a:solidFill>
              <a:srgbClr val="4CD7AE"/>
            </a:solidFill>
            <a:ln>
              <a:noFill/>
            </a:ln>
            <a:effectLst/>
          </c:spPr>
          <c:invertIfNegative val="0"/>
          <c:cat>
            <c:strRef>
              <c:f>'PivotTable 2'!$C$59:$E$59</c:f>
              <c:strCache>
                <c:ptCount val="3"/>
                <c:pt idx="0">
                  <c:v>Nov</c:v>
                </c:pt>
                <c:pt idx="1">
                  <c:v>Dec</c:v>
                </c:pt>
                <c:pt idx="2">
                  <c:v>Jan</c:v>
                </c:pt>
              </c:strCache>
            </c:strRef>
          </c:cat>
          <c:val>
            <c:numRef>
              <c:f>'PivotTable 2'!$C$63:$E$63</c:f>
              <c:numCache>
                <c:formatCode>#,##0</c:formatCode>
                <c:ptCount val="3"/>
                <c:pt idx="0">
                  <c:v>9870</c:v>
                </c:pt>
                <c:pt idx="1">
                  <c:v>9847</c:v>
                </c:pt>
                <c:pt idx="2">
                  <c:v>10365</c:v>
                </c:pt>
              </c:numCache>
            </c:numRef>
          </c:val>
          <c:extLst>
            <c:ext xmlns:c16="http://schemas.microsoft.com/office/drawing/2014/chart" uri="{C3380CC4-5D6E-409C-BE32-E72D297353CC}">
              <c16:uniqueId val="{00000001-2CF3-435D-8570-995ED8C25524}"/>
            </c:ext>
          </c:extLst>
        </c:ser>
        <c:ser>
          <c:idx val="5"/>
          <c:order val="2"/>
          <c:tx>
            <c:strRef>
              <c:f>'PivotTable 2'!$A$64</c:f>
              <c:strCache>
                <c:ptCount val="1"/>
                <c:pt idx="0">
                  <c:v>Xmas Market</c:v>
                </c:pt>
              </c:strCache>
            </c:strRef>
          </c:tx>
          <c:spPr>
            <a:solidFill>
              <a:srgbClr val="5FFBF1"/>
            </a:solidFill>
            <a:ln>
              <a:noFill/>
            </a:ln>
            <a:effectLst/>
          </c:spPr>
          <c:invertIfNegative val="0"/>
          <c:cat>
            <c:strRef>
              <c:f>'PivotTable 2'!$C$59:$E$59</c:f>
              <c:strCache>
                <c:ptCount val="3"/>
                <c:pt idx="0">
                  <c:v>Nov</c:v>
                </c:pt>
                <c:pt idx="1">
                  <c:v>Dec</c:v>
                </c:pt>
                <c:pt idx="2">
                  <c:v>Jan</c:v>
                </c:pt>
              </c:strCache>
            </c:strRef>
          </c:cat>
          <c:val>
            <c:numRef>
              <c:f>'PivotTable 2'!$C$65:$E$65</c:f>
              <c:numCache>
                <c:formatCode>#,##0</c:formatCode>
                <c:ptCount val="3"/>
                <c:pt idx="0">
                  <c:v>10453</c:v>
                </c:pt>
                <c:pt idx="1">
                  <c:v>9930</c:v>
                </c:pt>
                <c:pt idx="2">
                  <c:v>10126</c:v>
                </c:pt>
              </c:numCache>
            </c:numRef>
          </c:val>
          <c:extLst>
            <c:ext xmlns:c16="http://schemas.microsoft.com/office/drawing/2014/chart" uri="{C3380CC4-5D6E-409C-BE32-E72D297353CC}">
              <c16:uniqueId val="{00000002-2CF3-435D-8570-995ED8C25524}"/>
            </c:ext>
          </c:extLst>
        </c:ser>
        <c:dLbls>
          <c:showLegendKey val="0"/>
          <c:showVal val="0"/>
          <c:showCatName val="0"/>
          <c:showSerName val="0"/>
          <c:showPercent val="0"/>
          <c:showBubbleSize val="0"/>
        </c:dLbls>
        <c:gapWidth val="150"/>
        <c:overlap val="100"/>
        <c:axId val="856561487"/>
        <c:axId val="856559823"/>
      </c:barChart>
      <c:lineChart>
        <c:grouping val="standard"/>
        <c:varyColors val="0"/>
        <c:ser>
          <c:idx val="0"/>
          <c:order val="3"/>
          <c:tx>
            <c:strRef>
              <c:f>'PivotTable 2'!$B$60</c:f>
              <c:strCache>
                <c:ptCount val="1"/>
                <c:pt idx="0">
                  <c:v>Average of Unit Price</c:v>
                </c:pt>
              </c:strCache>
            </c:strRef>
          </c:tx>
          <c:spPr>
            <a:ln w="28575" cap="rnd">
              <a:solidFill>
                <a:schemeClr val="accent1"/>
              </a:solidFill>
              <a:round/>
            </a:ln>
            <a:effectLst/>
          </c:spPr>
          <c:marker>
            <c:symbol val="circle"/>
            <c:size val="7"/>
            <c:spPr>
              <a:solidFill>
                <a:srgbClr val="60EFFF"/>
              </a:solidFill>
              <a:ln w="9525">
                <a:solidFill>
                  <a:srgbClr val="60EFFF"/>
                </a:solidFill>
              </a:ln>
              <a:effectLst/>
            </c:spPr>
          </c:marker>
          <c:val>
            <c:numRef>
              <c:f>'PivotTable 2'!$C$48:$E$48</c:f>
              <c:numCache>
                <c:formatCode>0.00</c:formatCode>
                <c:ptCount val="3"/>
                <c:pt idx="0">
                  <c:v>154.40080957230143</c:v>
                </c:pt>
                <c:pt idx="1">
                  <c:v>155.80401070114814</c:v>
                </c:pt>
                <c:pt idx="2">
                  <c:v>154.71745244366403</c:v>
                </c:pt>
              </c:numCache>
            </c:numRef>
          </c:val>
          <c:smooth val="0"/>
          <c:extLst>
            <c:ext xmlns:c16="http://schemas.microsoft.com/office/drawing/2014/chart" uri="{C3380CC4-5D6E-409C-BE32-E72D297353CC}">
              <c16:uniqueId val="{00000003-2CF3-435D-8570-995ED8C25524}"/>
            </c:ext>
          </c:extLst>
        </c:ser>
        <c:dLbls>
          <c:showLegendKey val="0"/>
          <c:showVal val="0"/>
          <c:showCatName val="0"/>
          <c:showSerName val="0"/>
          <c:showPercent val="0"/>
          <c:showBubbleSize val="0"/>
        </c:dLbls>
        <c:marker val="1"/>
        <c:smooth val="0"/>
        <c:axId val="1047765551"/>
        <c:axId val="1047765135"/>
      </c:lineChart>
      <c:catAx>
        <c:axId val="856561487"/>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6559823"/>
        <c:crosses val="autoZero"/>
        <c:auto val="1"/>
        <c:lblAlgn val="ctr"/>
        <c:lblOffset val="100"/>
        <c:noMultiLvlLbl val="0"/>
      </c:catAx>
      <c:valAx>
        <c:axId val="856559823"/>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kern="1200" baseline="0">
                    <a:solidFill>
                      <a:srgbClr val="595959"/>
                    </a:solidFill>
                    <a:effectLst/>
                  </a:rPr>
                  <a:t>Oty Sold</a:t>
                </a:r>
                <a:endParaRPr lang="en-US">
                  <a:effectLst/>
                </a:endParaRPr>
              </a:p>
            </c:rich>
          </c:tx>
          <c:layout>
            <c:manualLayout>
              <c:xMode val="edge"/>
              <c:yMode val="edge"/>
              <c:x val="3.6711579769576272E-3"/>
              <c:y val="0.4533785466597697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lt;1000000]0,&quot;K&quot;;[&gt;1000000]0.00,,&quot;M&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6561487"/>
        <c:crosses val="autoZero"/>
        <c:crossBetween val="between"/>
      </c:valAx>
      <c:valAx>
        <c:axId val="1047765135"/>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kern="1200" baseline="0">
                    <a:solidFill>
                      <a:srgbClr val="595959"/>
                    </a:solidFill>
                    <a:effectLst/>
                    <a:latin typeface="Calibri" panose="020F0502020204030204" pitchFamily="34" charset="0"/>
                  </a:rPr>
                  <a:t>Avg Unit Price</a:t>
                </a:r>
                <a:endParaRPr lang="en-US">
                  <a:effectLst/>
                </a:endParaRPr>
              </a:p>
            </c:rich>
          </c:tx>
          <c:layout>
            <c:manualLayout>
              <c:xMode val="edge"/>
              <c:yMode val="edge"/>
              <c:x val="0.9406169132197667"/>
              <c:y val="0.390072705327892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7765551"/>
        <c:crosses val="max"/>
        <c:crossBetween val="between"/>
      </c:valAx>
      <c:catAx>
        <c:axId val="1047765551"/>
        <c:scaling>
          <c:orientation val="minMax"/>
        </c:scaling>
        <c:delete val="1"/>
        <c:axPos val="b"/>
        <c:majorTickMark val="out"/>
        <c:minorTickMark val="none"/>
        <c:tickLblPos val="nextTo"/>
        <c:crossAx val="1047765135"/>
        <c:crosses val="autoZero"/>
        <c:auto val="1"/>
        <c:lblAlgn val="ctr"/>
        <c:lblOffset val="100"/>
        <c:noMultiLvlLbl val="0"/>
      </c:catAx>
      <c:spPr>
        <a:noFill/>
        <a:ln>
          <a:noFill/>
        </a:ln>
        <a:effectLst/>
      </c:spPr>
    </c:plotArea>
    <c:legend>
      <c:legendPos val="t"/>
      <c:layout>
        <c:manualLayout>
          <c:xMode val="edge"/>
          <c:yMode val="edge"/>
          <c:x val="0"/>
          <c:y val="6.9444444444444448E-2"/>
          <c:w val="0.89999984907004504"/>
          <c:h val="9.530001724237025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[Xmas.xlsm]pivotTable 1!Age_range_sales</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Age</a:t>
            </a:r>
          </a:p>
        </c:rich>
      </c:tx>
      <c:layout>
        <c:manualLayout>
          <c:xMode val="edge"/>
          <c:yMode val="edge"/>
          <c:x val="0.4169934640522876"/>
          <c:y val="0.3821656050955414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9.9999999999999895E-2"/>
              <c:y val="-0.1296296296296296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2"/>
        <c:spPr>
          <a:solidFill>
            <a:schemeClr val="accent3"/>
          </a:solidFill>
          <a:ln w="19050">
            <a:solidFill>
              <a:schemeClr val="lt1"/>
            </a:solidFill>
          </a:ln>
          <a:effectLst/>
        </c:spPr>
        <c:dLbl>
          <c:idx val="0"/>
          <c:layout>
            <c:manualLayout>
              <c:x val="-0.10277777777777777"/>
              <c:y val="-6.481481481481481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3"/>
        <c:spPr>
          <a:solidFill>
            <a:schemeClr val="accent2"/>
          </a:solidFill>
          <a:ln w="19050">
            <a:solidFill>
              <a:schemeClr val="lt1"/>
            </a:solidFill>
          </a:ln>
          <a:effectLst/>
        </c:spPr>
        <c:dLbl>
          <c:idx val="0"/>
          <c:layout>
            <c:manualLayout>
              <c:x val="-0.13611111111111107"/>
              <c:y val="8.333333333333332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9.9999999999999895E-2"/>
              <c:y val="-0.1296296296296296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0.13611111111111107"/>
              <c:y val="8.333333333333332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10277777777777777"/>
              <c:y val="-6.481481481481481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1"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9"/>
        <c:spPr>
          <a:solidFill>
            <a:srgbClr val="3D51C9"/>
          </a:solidFill>
          <a:ln w="63500">
            <a:solidFill>
              <a:srgbClr val="3D51C9"/>
            </a:solidFill>
          </a:ln>
          <a:effectLst/>
        </c:spPr>
        <c:dLbl>
          <c:idx val="0"/>
          <c:layout>
            <c:manualLayout>
              <c:x val="0.165359477124183"/>
              <c:y val="0.4872536235518331"/>
            </c:manualLayout>
          </c:layout>
          <c:spPr>
            <a:noFill/>
            <a:ln>
              <a:noFill/>
            </a:ln>
            <a:effectLst/>
          </c:spPr>
          <c:txPr>
            <a:bodyPr rot="0" spcFirstLastPara="1" vertOverflow="ellipsis" vert="horz" wrap="square" lIns="38100" tIns="19050" rIns="38100" bIns="19050" anchor="ctr" anchorCtr="1">
              <a:spAutoFit/>
            </a:bodyPr>
            <a:lstStyle/>
            <a:p>
              <a:pPr>
                <a:defRPr sz="800" b="1" i="1"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0"/>
        <c:spPr>
          <a:solidFill>
            <a:srgbClr val="14C5C3"/>
          </a:solidFill>
          <a:ln w="19050">
            <a:noFill/>
          </a:ln>
          <a:effectLst/>
        </c:spPr>
        <c:dLbl>
          <c:idx val="0"/>
          <c:layout>
            <c:manualLayout>
              <c:x val="-0.31813888471314355"/>
              <c:y val="-5.112474437627812E-2"/>
            </c:manualLayout>
          </c:layout>
          <c:spPr>
            <a:noFill/>
            <a:ln>
              <a:noFill/>
            </a:ln>
            <a:effectLst/>
          </c:spPr>
          <c:txPr>
            <a:bodyPr rot="0" spcFirstLastPara="1" vertOverflow="ellipsis" vert="horz" wrap="square" lIns="38100" tIns="19050" rIns="38100" bIns="19050" anchor="ctr" anchorCtr="1">
              <a:noAutofit/>
            </a:bodyPr>
            <a:lstStyle/>
            <a:p>
              <a:pPr>
                <a:defRPr sz="800" b="1" i="1"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3335529487385506"/>
                  <c:h val="0.29713781942901307"/>
                </c:manualLayout>
              </c15:layout>
            </c:ext>
          </c:extLst>
        </c:dLbl>
      </c:pivotFmt>
      <c:pivotFmt>
        <c:idx val="11"/>
        <c:spPr>
          <a:solidFill>
            <a:srgbClr val="202125"/>
          </a:solidFill>
          <a:ln w="38100">
            <a:solidFill>
              <a:srgbClr val="202125"/>
            </a:solidFill>
          </a:ln>
          <a:effectLst/>
        </c:spPr>
        <c:dLbl>
          <c:idx val="0"/>
          <c:layout>
            <c:manualLayout>
              <c:x val="-0.18447686686223044"/>
              <c:y val="2.1674440376481603E-2"/>
            </c:manualLayout>
          </c:layout>
          <c:spPr>
            <a:noFill/>
            <a:ln>
              <a:noFill/>
            </a:ln>
            <a:effectLst/>
          </c:spPr>
          <c:txPr>
            <a:bodyPr rot="0" spcFirstLastPara="1" vertOverflow="ellipsis" vert="horz" wrap="square" lIns="38100" tIns="19050" rIns="38100" bIns="19050" anchor="ctr" anchorCtr="1">
              <a:noAutofit/>
            </a:bodyPr>
            <a:lstStyle/>
            <a:p>
              <a:pPr>
                <a:defRPr sz="800" b="1" i="1"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2973856209150326"/>
                  <c:h val="0.29406272464349598"/>
                </c:manualLayout>
              </c15:layout>
            </c:ext>
          </c:extLst>
        </c:dLbl>
      </c:pivotFmt>
    </c:pivotFmts>
    <c:plotArea>
      <c:layout>
        <c:manualLayout>
          <c:layoutTarget val="inner"/>
          <c:xMode val="edge"/>
          <c:yMode val="edge"/>
          <c:x val="0.17137051416959978"/>
          <c:y val="4.2049498413925253E-2"/>
          <c:w val="0.67261995476371905"/>
          <c:h val="0.89545110542163819"/>
        </c:manualLayout>
      </c:layout>
      <c:doughnutChart>
        <c:varyColors val="1"/>
        <c:ser>
          <c:idx val="0"/>
          <c:order val="0"/>
          <c:tx>
            <c:strRef>
              <c:f>'pivotTable 1'!$B$38</c:f>
              <c:strCache>
                <c:ptCount val="1"/>
                <c:pt idx="0">
                  <c:v>Total</c:v>
                </c:pt>
              </c:strCache>
            </c:strRef>
          </c:tx>
          <c:dPt>
            <c:idx val="0"/>
            <c:bubble3D val="0"/>
            <c:spPr>
              <a:solidFill>
                <a:srgbClr val="3D51C9"/>
              </a:solidFill>
              <a:ln w="63500">
                <a:solidFill>
                  <a:srgbClr val="3D51C9"/>
                </a:solidFill>
              </a:ln>
              <a:effectLst/>
            </c:spPr>
            <c:extLst>
              <c:ext xmlns:c16="http://schemas.microsoft.com/office/drawing/2014/chart" uri="{C3380CC4-5D6E-409C-BE32-E72D297353CC}">
                <c16:uniqueId val="{00000001-BC3E-47F5-8BEF-EFB23BAB3E20}"/>
              </c:ext>
            </c:extLst>
          </c:dPt>
          <c:dPt>
            <c:idx val="1"/>
            <c:bubble3D val="0"/>
            <c:spPr>
              <a:solidFill>
                <a:srgbClr val="14C5C3"/>
              </a:solidFill>
              <a:ln w="19050">
                <a:noFill/>
              </a:ln>
              <a:effectLst/>
            </c:spPr>
            <c:extLst>
              <c:ext xmlns:c16="http://schemas.microsoft.com/office/drawing/2014/chart" uri="{C3380CC4-5D6E-409C-BE32-E72D297353CC}">
                <c16:uniqueId val="{00000003-BC3E-47F5-8BEF-EFB23BAB3E20}"/>
              </c:ext>
            </c:extLst>
          </c:dPt>
          <c:dPt>
            <c:idx val="2"/>
            <c:bubble3D val="0"/>
            <c:spPr>
              <a:solidFill>
                <a:srgbClr val="202125"/>
              </a:solidFill>
              <a:ln w="38100">
                <a:solidFill>
                  <a:srgbClr val="202125"/>
                </a:solidFill>
              </a:ln>
              <a:effectLst/>
            </c:spPr>
            <c:extLst>
              <c:ext xmlns:c16="http://schemas.microsoft.com/office/drawing/2014/chart" uri="{C3380CC4-5D6E-409C-BE32-E72D297353CC}">
                <c16:uniqueId val="{00000005-BC3E-47F5-8BEF-EFB23BAB3E20}"/>
              </c:ext>
            </c:extLst>
          </c:dPt>
          <c:dLbls>
            <c:dLbl>
              <c:idx val="0"/>
              <c:layout>
                <c:manualLayout>
                  <c:x val="0.165359477124183"/>
                  <c:y val="0.4872536235518331"/>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BC3E-47F5-8BEF-EFB23BAB3E20}"/>
                </c:ext>
              </c:extLst>
            </c:dLbl>
            <c:dLbl>
              <c:idx val="1"/>
              <c:layout>
                <c:manualLayout>
                  <c:x val="-0.31813888471314355"/>
                  <c:y val="-5.112474437627812E-2"/>
                </c:manualLayout>
              </c:layout>
              <c:spPr>
                <a:noFill/>
                <a:ln>
                  <a:noFill/>
                </a:ln>
                <a:effectLst/>
              </c:spPr>
              <c:txPr>
                <a:bodyPr rot="0" spcFirstLastPara="1" vertOverflow="ellipsis" vert="horz" wrap="square" lIns="38100" tIns="19050" rIns="38100" bIns="19050" anchor="ctr" anchorCtr="1">
                  <a:noAutofit/>
                </a:bodyPr>
                <a:lstStyle/>
                <a:p>
                  <a:pPr>
                    <a:defRPr sz="800" b="1" i="1"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3335529487385506"/>
                      <c:h val="0.29713781942901307"/>
                    </c:manualLayout>
                  </c15:layout>
                </c:ext>
                <c:ext xmlns:c16="http://schemas.microsoft.com/office/drawing/2014/chart" uri="{C3380CC4-5D6E-409C-BE32-E72D297353CC}">
                  <c16:uniqueId val="{00000003-BC3E-47F5-8BEF-EFB23BAB3E20}"/>
                </c:ext>
              </c:extLst>
            </c:dLbl>
            <c:dLbl>
              <c:idx val="2"/>
              <c:layout>
                <c:manualLayout>
                  <c:x val="-0.18447686686223044"/>
                  <c:y val="2.1674440376481603E-2"/>
                </c:manualLayout>
              </c:layout>
              <c:spPr>
                <a:noFill/>
                <a:ln>
                  <a:noFill/>
                </a:ln>
                <a:effectLst/>
              </c:spPr>
              <c:txPr>
                <a:bodyPr rot="0" spcFirstLastPara="1" vertOverflow="ellipsis" vert="horz" wrap="square" lIns="38100" tIns="19050" rIns="38100" bIns="19050" anchor="ctr" anchorCtr="1">
                  <a:noAutofit/>
                </a:bodyPr>
                <a:lstStyle/>
                <a:p>
                  <a:pPr>
                    <a:defRPr sz="800" b="1" i="1"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2973856209150326"/>
                      <c:h val="0.29406272464349598"/>
                    </c:manualLayout>
                  </c15:layout>
                </c:ext>
                <c:ext xmlns:c16="http://schemas.microsoft.com/office/drawing/2014/chart" uri="{C3380CC4-5D6E-409C-BE32-E72D297353CC}">
                  <c16:uniqueId val="{00000005-BC3E-47F5-8BEF-EFB23BAB3E20}"/>
                </c:ext>
              </c:extLst>
            </c:dLbl>
            <c:spPr>
              <a:noFill/>
              <a:ln>
                <a:noFill/>
              </a:ln>
              <a:effectLst/>
            </c:spPr>
            <c:txPr>
              <a:bodyPr rot="0" spcFirstLastPara="1" vertOverflow="ellipsis" vert="horz" wrap="square" lIns="38100" tIns="19050" rIns="38100" bIns="19050" anchor="ctr" anchorCtr="1">
                <a:spAutoFit/>
              </a:bodyPr>
              <a:lstStyle/>
              <a:p>
                <a:pPr>
                  <a:defRPr sz="800" b="1" i="1"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'pivotTable 1'!$A$39:$A$41</c:f>
              <c:strCache>
                <c:ptCount val="3"/>
                <c:pt idx="0">
                  <c:v>1 to 11</c:v>
                </c:pt>
                <c:pt idx="1">
                  <c:v>12 to 17</c:v>
                </c:pt>
                <c:pt idx="2">
                  <c:v>18 over</c:v>
                </c:pt>
              </c:strCache>
            </c:strRef>
          </c:cat>
          <c:val>
            <c:numRef>
              <c:f>'pivotTable 1'!$B$39:$B$41</c:f>
              <c:numCache>
                <c:formatCode>0.00%</c:formatCode>
                <c:ptCount val="3"/>
                <c:pt idx="0">
                  <c:v>0.38934341790954113</c:v>
                </c:pt>
                <c:pt idx="1">
                  <c:v>0.30789400221515645</c:v>
                </c:pt>
                <c:pt idx="2">
                  <c:v>0.30276257987530236</c:v>
                </c:pt>
              </c:numCache>
            </c:numRef>
          </c:val>
          <c:extLst>
            <c:ext xmlns:c16="http://schemas.microsoft.com/office/drawing/2014/chart" uri="{C3380CC4-5D6E-409C-BE32-E72D297353CC}">
              <c16:uniqueId val="{00000006-BC3E-47F5-8BEF-EFB23BAB3E20}"/>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[Xmas.xlsm]pivotTable 1!Gender_sales</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Gender</a:t>
            </a:r>
          </a:p>
        </c:rich>
      </c:tx>
      <c:layout>
        <c:manualLayout>
          <c:xMode val="edge"/>
          <c:yMode val="edge"/>
          <c:x val="0.35178715923420373"/>
          <c:y val="0.38216569082710816"/>
        </c:manualLayout>
      </c:layout>
      <c:overlay val="0"/>
      <c:spPr>
        <a:noFill/>
        <a:ln>
          <a:noFill/>
        </a:ln>
        <a:effectLst/>
      </c:sp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9.9999999999999895E-2"/>
              <c:y val="-0.1296296296296296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2"/>
        <c:spPr>
          <a:solidFill>
            <a:schemeClr val="accent3"/>
          </a:solidFill>
          <a:ln w="19050">
            <a:solidFill>
              <a:schemeClr val="lt1"/>
            </a:solidFill>
          </a:ln>
          <a:effectLst/>
        </c:spPr>
        <c:dLbl>
          <c:idx val="0"/>
          <c:layout>
            <c:manualLayout>
              <c:x val="-0.10277777777777777"/>
              <c:y val="-6.481481481481481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3"/>
        <c:spPr>
          <a:solidFill>
            <a:schemeClr val="accent2"/>
          </a:solidFill>
          <a:ln w="19050">
            <a:solidFill>
              <a:schemeClr val="lt1"/>
            </a:solidFill>
          </a:ln>
          <a:effectLst/>
        </c:spPr>
        <c:dLbl>
          <c:idx val="0"/>
          <c:layout>
            <c:manualLayout>
              <c:x val="-0.13611111111111107"/>
              <c:y val="8.333333333333332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9.9999999999999895E-2"/>
              <c:y val="-0.1296296296296296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0.13611111111111107"/>
              <c:y val="8.333333333333332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10277777777777777"/>
              <c:y val="-6.481481481481481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1"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9"/>
        <c:spPr>
          <a:solidFill>
            <a:srgbClr val="3D51C9"/>
          </a:solidFill>
          <a:ln w="63500">
            <a:solidFill>
              <a:srgbClr val="3D51C9"/>
            </a:solidFill>
          </a:ln>
          <a:effectLst/>
        </c:spPr>
        <c:dLbl>
          <c:idx val="0"/>
          <c:layout>
            <c:manualLayout>
              <c:x val="0.1588235294117647"/>
              <c:y val="-0.16030465516963754"/>
            </c:manualLayout>
          </c:layout>
          <c:spPr>
            <a:noFill/>
            <a:ln>
              <a:noFill/>
            </a:ln>
            <a:effectLst/>
          </c:spPr>
          <c:txPr>
            <a:bodyPr rot="0" spcFirstLastPara="1" vertOverflow="ellipsis" vert="horz" wrap="square" lIns="38100" tIns="19050" rIns="38100" bIns="19050" anchor="ctr" anchorCtr="1">
              <a:spAutoFit/>
            </a:bodyPr>
            <a:lstStyle/>
            <a:p>
              <a:pPr>
                <a:defRPr sz="800" b="1" i="1"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0"/>
        <c:spPr>
          <a:solidFill>
            <a:srgbClr val="14C5C3"/>
          </a:solidFill>
          <a:ln w="19050">
            <a:noFill/>
          </a:ln>
          <a:effectLst/>
        </c:spPr>
        <c:dLbl>
          <c:idx val="0"/>
          <c:layout>
            <c:manualLayout>
              <c:x val="-0.31813888471314355"/>
              <c:y val="-5.112474437627812E-2"/>
            </c:manualLayout>
          </c:layout>
          <c:spPr>
            <a:noFill/>
            <a:ln>
              <a:noFill/>
            </a:ln>
            <a:effectLst/>
          </c:spPr>
          <c:txPr>
            <a:bodyPr rot="0" spcFirstLastPara="1" vertOverflow="ellipsis" vert="horz" wrap="square" lIns="38100" tIns="19050" rIns="38100" bIns="19050" anchor="ctr" anchorCtr="1">
              <a:noAutofit/>
            </a:bodyPr>
            <a:lstStyle/>
            <a:p>
              <a:pPr>
                <a:defRPr sz="800" b="1" i="1"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3335529487385506"/>
                  <c:h val="0.29713781942901307"/>
                </c:manualLayout>
              </c15:layout>
            </c:ext>
          </c:extLst>
        </c:dLbl>
      </c:pivotFmt>
      <c:pivotFmt>
        <c:idx val="11"/>
        <c:spPr>
          <a:solidFill>
            <a:srgbClr val="202125"/>
          </a:solidFill>
          <a:ln w="38100">
            <a:solidFill>
              <a:srgbClr val="202125"/>
            </a:solidFill>
          </a:ln>
          <a:effectLst/>
        </c:spPr>
        <c:dLbl>
          <c:idx val="0"/>
          <c:layout>
            <c:manualLayout>
              <c:x val="-0.17140497143739386"/>
              <c:y val="-7.3866983973922079E-2"/>
            </c:manualLayout>
          </c:layout>
          <c:spPr>
            <a:noFill/>
            <a:ln>
              <a:noFill/>
            </a:ln>
            <a:effectLst/>
          </c:spPr>
          <c:txPr>
            <a:bodyPr rot="0" spcFirstLastPara="1" vertOverflow="ellipsis" vert="horz" wrap="square" lIns="38100" tIns="19050" rIns="38100" bIns="19050" anchor="ctr" anchorCtr="1">
              <a:noAutofit/>
            </a:bodyPr>
            <a:lstStyle/>
            <a:p>
              <a:pPr>
                <a:defRPr sz="800" b="1" i="1"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2973856209150326"/>
                  <c:h val="0.29406272464349598"/>
                </c:manualLayout>
              </c15:layout>
            </c:ext>
          </c:extLst>
        </c:dLbl>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1"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3"/>
        <c:spPr>
          <a:solidFill>
            <a:srgbClr val="3D51C9"/>
          </a:solidFill>
          <a:ln w="63500">
            <a:solidFill>
              <a:srgbClr val="3D51C9"/>
            </a:solidFill>
          </a:ln>
          <a:effectLst/>
        </c:spPr>
        <c:dLbl>
          <c:idx val="0"/>
          <c:layout>
            <c:manualLayout>
              <c:x val="0.1588235294117647"/>
              <c:y val="-0.16030465516963754"/>
            </c:manualLayout>
          </c:layout>
          <c:spPr>
            <a:noFill/>
            <a:ln>
              <a:noFill/>
            </a:ln>
            <a:effectLst/>
          </c:spPr>
          <c:txPr>
            <a:bodyPr rot="0" spcFirstLastPara="1" vertOverflow="ellipsis" vert="horz" wrap="square" lIns="38100" tIns="19050" rIns="38100" bIns="19050" anchor="ctr" anchorCtr="1">
              <a:spAutoFit/>
            </a:bodyPr>
            <a:lstStyle/>
            <a:p>
              <a:pPr>
                <a:defRPr sz="800" b="1" i="1"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4"/>
        <c:spPr>
          <a:solidFill>
            <a:srgbClr val="14C5C3"/>
          </a:solidFill>
          <a:ln w="19050">
            <a:noFill/>
          </a:ln>
          <a:effectLst/>
        </c:spPr>
        <c:dLbl>
          <c:idx val="0"/>
          <c:layout>
            <c:manualLayout>
              <c:x val="-0.31813888471314355"/>
              <c:y val="-5.112474437627812E-2"/>
            </c:manualLayout>
          </c:layout>
          <c:spPr>
            <a:noFill/>
            <a:ln>
              <a:noFill/>
            </a:ln>
            <a:effectLst/>
          </c:spPr>
          <c:txPr>
            <a:bodyPr rot="0" spcFirstLastPara="1" vertOverflow="ellipsis" vert="horz" wrap="square" lIns="38100" tIns="19050" rIns="38100" bIns="19050" anchor="ctr" anchorCtr="1">
              <a:noAutofit/>
            </a:bodyPr>
            <a:lstStyle/>
            <a:p>
              <a:pPr>
                <a:defRPr sz="800" b="1" i="1"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3335529487385506"/>
                  <c:h val="0.29713781942901307"/>
                </c:manualLayout>
              </c15:layout>
            </c:ext>
          </c:extLst>
        </c:dLbl>
      </c:pivotFmt>
      <c:pivotFmt>
        <c:idx val="15"/>
        <c:spPr>
          <a:solidFill>
            <a:srgbClr val="202125"/>
          </a:solidFill>
          <a:ln w="38100">
            <a:solidFill>
              <a:srgbClr val="202125"/>
            </a:solidFill>
          </a:ln>
          <a:effectLst/>
        </c:spPr>
        <c:dLbl>
          <c:idx val="0"/>
          <c:layout>
            <c:manualLayout>
              <c:x val="-0.17140497143739386"/>
              <c:y val="-7.3866983973922079E-2"/>
            </c:manualLayout>
          </c:layout>
          <c:spPr>
            <a:noFill/>
            <a:ln>
              <a:noFill/>
            </a:ln>
            <a:effectLst/>
          </c:spPr>
          <c:txPr>
            <a:bodyPr rot="0" spcFirstLastPara="1" vertOverflow="ellipsis" vert="horz" wrap="square" lIns="38100" tIns="19050" rIns="38100" bIns="19050" anchor="ctr" anchorCtr="1">
              <a:noAutofit/>
            </a:bodyPr>
            <a:lstStyle/>
            <a:p>
              <a:pPr>
                <a:defRPr sz="800" b="1" i="1"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2973856209150326"/>
                  <c:h val="0.29406272464349598"/>
                </c:manualLayout>
              </c15:layout>
            </c:ext>
          </c:extLst>
        </c:dLbl>
      </c:pivotFmt>
      <c:pivotFmt>
        <c:idx val="1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1"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7"/>
        <c:spPr>
          <a:solidFill>
            <a:srgbClr val="3D51C9"/>
          </a:solidFill>
          <a:ln w="63500">
            <a:solidFill>
              <a:srgbClr val="3D51C9"/>
            </a:solidFill>
          </a:ln>
          <a:effectLst/>
        </c:spPr>
        <c:dLbl>
          <c:idx val="0"/>
          <c:layout>
            <c:manualLayout>
              <c:x val="0.1588235294117647"/>
              <c:y val="-0.16030465516963754"/>
            </c:manualLayout>
          </c:layout>
          <c:spPr>
            <a:noFill/>
            <a:ln>
              <a:noFill/>
            </a:ln>
            <a:effectLst/>
          </c:spPr>
          <c:txPr>
            <a:bodyPr rot="0" spcFirstLastPara="1" vertOverflow="ellipsis" vert="horz" wrap="square" lIns="38100" tIns="19050" rIns="38100" bIns="19050" anchor="ctr" anchorCtr="1">
              <a:spAutoFit/>
            </a:bodyPr>
            <a:lstStyle/>
            <a:p>
              <a:pPr>
                <a:defRPr sz="800" b="1" i="1"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8"/>
        <c:spPr>
          <a:solidFill>
            <a:srgbClr val="14C5C3"/>
          </a:solidFill>
          <a:ln w="19050">
            <a:noFill/>
          </a:ln>
          <a:effectLst/>
        </c:spPr>
        <c:dLbl>
          <c:idx val="0"/>
          <c:layout>
            <c:manualLayout>
              <c:x val="-0.31813888471314355"/>
              <c:y val="-5.112474437627812E-2"/>
            </c:manualLayout>
          </c:layout>
          <c:spPr>
            <a:noFill/>
            <a:ln>
              <a:noFill/>
            </a:ln>
            <a:effectLst/>
          </c:spPr>
          <c:txPr>
            <a:bodyPr rot="0" spcFirstLastPara="1" vertOverflow="ellipsis" vert="horz" wrap="square" lIns="38100" tIns="19050" rIns="38100" bIns="19050" anchor="ctr" anchorCtr="1">
              <a:noAutofit/>
            </a:bodyPr>
            <a:lstStyle/>
            <a:p>
              <a:pPr>
                <a:defRPr sz="800" b="1" i="1"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3335529487385506"/>
                  <c:h val="0.29713781942901307"/>
                </c:manualLayout>
              </c15:layout>
            </c:ext>
          </c:extLst>
        </c:dLbl>
      </c:pivotFmt>
      <c:pivotFmt>
        <c:idx val="19"/>
        <c:spPr>
          <a:solidFill>
            <a:srgbClr val="202125"/>
          </a:solidFill>
          <a:ln w="38100">
            <a:solidFill>
              <a:srgbClr val="202125"/>
            </a:solidFill>
          </a:ln>
          <a:effectLst/>
        </c:spPr>
        <c:dLbl>
          <c:idx val="0"/>
          <c:layout>
            <c:manualLayout>
              <c:x val="-0.17140497143739386"/>
              <c:y val="-7.3866983973922079E-2"/>
            </c:manualLayout>
          </c:layout>
          <c:spPr>
            <a:noFill/>
            <a:ln>
              <a:noFill/>
            </a:ln>
            <a:effectLst/>
          </c:spPr>
          <c:txPr>
            <a:bodyPr rot="0" spcFirstLastPara="1" vertOverflow="ellipsis" vert="horz" wrap="square" lIns="38100" tIns="19050" rIns="38100" bIns="19050" anchor="ctr" anchorCtr="1">
              <a:noAutofit/>
            </a:bodyPr>
            <a:lstStyle/>
            <a:p>
              <a:pPr>
                <a:defRPr sz="800" b="1" i="1"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2973856209150326"/>
                  <c:h val="0.29406272464349598"/>
                </c:manualLayout>
              </c15:layout>
            </c:ext>
          </c:extLst>
        </c:dLbl>
      </c:pivotFmt>
      <c:pivotFmt>
        <c:idx val="2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1"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21"/>
        <c:spPr>
          <a:solidFill>
            <a:srgbClr val="3D51C9"/>
          </a:solidFill>
          <a:ln w="63500">
            <a:solidFill>
              <a:srgbClr val="3D51C9"/>
            </a:solidFill>
          </a:ln>
          <a:effectLst/>
        </c:spPr>
        <c:dLbl>
          <c:idx val="0"/>
          <c:layout>
            <c:manualLayout>
              <c:x val="0.1588235294117647"/>
              <c:y val="-0.16030465516963754"/>
            </c:manualLayout>
          </c:layout>
          <c:spPr>
            <a:noFill/>
            <a:ln>
              <a:noFill/>
            </a:ln>
            <a:effectLst/>
          </c:spPr>
          <c:txPr>
            <a:bodyPr rot="0" spcFirstLastPara="1" vertOverflow="ellipsis" vert="horz" wrap="square" lIns="38100" tIns="19050" rIns="38100" bIns="19050" anchor="ctr" anchorCtr="1">
              <a:spAutoFit/>
            </a:bodyPr>
            <a:lstStyle/>
            <a:p>
              <a:pPr>
                <a:defRPr sz="800" b="1" i="1"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22"/>
        <c:spPr>
          <a:solidFill>
            <a:srgbClr val="14C5C3"/>
          </a:solidFill>
          <a:ln w="19050">
            <a:noFill/>
          </a:ln>
          <a:effectLst/>
        </c:spPr>
        <c:dLbl>
          <c:idx val="0"/>
          <c:layout>
            <c:manualLayout>
              <c:x val="-0.31813888471314355"/>
              <c:y val="-5.112474437627812E-2"/>
            </c:manualLayout>
          </c:layout>
          <c:spPr>
            <a:noFill/>
            <a:ln>
              <a:noFill/>
            </a:ln>
            <a:effectLst/>
          </c:spPr>
          <c:txPr>
            <a:bodyPr rot="0" spcFirstLastPara="1" vertOverflow="ellipsis" vert="horz" wrap="square" lIns="38100" tIns="19050" rIns="38100" bIns="19050" anchor="ctr" anchorCtr="1">
              <a:noAutofit/>
            </a:bodyPr>
            <a:lstStyle/>
            <a:p>
              <a:pPr>
                <a:defRPr sz="800" b="1" i="1"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3335529487385506"/>
                  <c:h val="0.29713781942901307"/>
                </c:manualLayout>
              </c15:layout>
            </c:ext>
          </c:extLst>
        </c:dLbl>
      </c:pivotFmt>
      <c:pivotFmt>
        <c:idx val="23"/>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1"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24"/>
        <c:spPr>
          <a:solidFill>
            <a:srgbClr val="3D51C9"/>
          </a:solidFill>
          <a:ln w="63500">
            <a:solidFill>
              <a:srgbClr val="3D51C9"/>
            </a:solidFill>
          </a:ln>
          <a:effectLst/>
        </c:spPr>
        <c:dLbl>
          <c:idx val="0"/>
          <c:layout>
            <c:manualLayout>
              <c:x val="0.1588235294117647"/>
              <c:y val="-0.16030465516963754"/>
            </c:manualLayout>
          </c:layout>
          <c:spPr>
            <a:noFill/>
            <a:ln>
              <a:noFill/>
            </a:ln>
            <a:effectLst/>
          </c:spPr>
          <c:txPr>
            <a:bodyPr rot="0" spcFirstLastPara="1" vertOverflow="ellipsis" vert="horz" wrap="square" lIns="38100" tIns="19050" rIns="38100" bIns="19050" anchor="ctr" anchorCtr="1">
              <a:spAutoFit/>
            </a:bodyPr>
            <a:lstStyle/>
            <a:p>
              <a:pPr>
                <a:defRPr sz="800" b="1" i="1"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25"/>
        <c:spPr>
          <a:solidFill>
            <a:srgbClr val="14C5C3"/>
          </a:solidFill>
          <a:ln w="19050">
            <a:noFill/>
          </a:ln>
          <a:effectLst/>
        </c:spPr>
        <c:dLbl>
          <c:idx val="0"/>
          <c:layout>
            <c:manualLayout>
              <c:x val="-0.31813888471314355"/>
              <c:y val="-5.112474437627812E-2"/>
            </c:manualLayout>
          </c:layout>
          <c:spPr>
            <a:noFill/>
            <a:ln>
              <a:noFill/>
            </a:ln>
            <a:effectLst/>
          </c:spPr>
          <c:txPr>
            <a:bodyPr rot="0" spcFirstLastPara="1" vertOverflow="ellipsis" vert="horz" wrap="square" lIns="38100" tIns="19050" rIns="38100" bIns="19050" anchor="ctr" anchorCtr="1">
              <a:noAutofit/>
            </a:bodyPr>
            <a:lstStyle/>
            <a:p>
              <a:pPr>
                <a:defRPr sz="800" b="1" i="1"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3335529487385506"/>
                  <c:h val="0.29713781942901307"/>
                </c:manualLayout>
              </c15:layout>
            </c:ext>
          </c:extLst>
        </c:dLbl>
      </c:pivotFmt>
      <c:pivotFmt>
        <c:idx val="26"/>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1"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27"/>
        <c:spPr>
          <a:solidFill>
            <a:srgbClr val="3D51C9"/>
          </a:solidFill>
          <a:ln w="63500">
            <a:solidFill>
              <a:srgbClr val="3D51C9"/>
            </a:solidFill>
          </a:ln>
          <a:effectLst/>
        </c:spPr>
        <c:dLbl>
          <c:idx val="0"/>
          <c:layout>
            <c:manualLayout>
              <c:x val="0.1588235294117647"/>
              <c:y val="-0.16030465516963754"/>
            </c:manualLayout>
          </c:layout>
          <c:spPr>
            <a:noFill/>
            <a:ln>
              <a:noFill/>
            </a:ln>
            <a:effectLst/>
          </c:spPr>
          <c:txPr>
            <a:bodyPr rot="0" spcFirstLastPara="1" vertOverflow="ellipsis" vert="horz" wrap="square" lIns="38100" tIns="19050" rIns="38100" bIns="19050" anchor="ctr" anchorCtr="1">
              <a:spAutoFit/>
            </a:bodyPr>
            <a:lstStyle/>
            <a:p>
              <a:pPr>
                <a:defRPr sz="800" b="1" i="1"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28"/>
        <c:spPr>
          <a:solidFill>
            <a:srgbClr val="14C5C3"/>
          </a:solidFill>
          <a:ln w="19050">
            <a:noFill/>
          </a:ln>
          <a:effectLst/>
        </c:spPr>
        <c:dLbl>
          <c:idx val="0"/>
          <c:layout>
            <c:manualLayout>
              <c:x val="-0.15193959763245557"/>
              <c:y val="0.18391757520694529"/>
            </c:manualLayout>
          </c:layout>
          <c:spPr>
            <a:noFill/>
            <a:ln>
              <a:noFill/>
            </a:ln>
            <a:effectLst/>
          </c:spPr>
          <c:txPr>
            <a:bodyPr rot="0" spcFirstLastPara="1" vertOverflow="ellipsis" vert="horz" wrap="square" lIns="38100" tIns="19050" rIns="38100" bIns="19050" anchor="ctr" anchorCtr="1">
              <a:noAutofit/>
            </a:bodyPr>
            <a:lstStyle/>
            <a:p>
              <a:pPr>
                <a:defRPr sz="800" b="1" i="1"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3335529487385506"/>
                  <c:h val="0.29713781942901307"/>
                </c:manualLayout>
              </c15:layout>
            </c:ext>
          </c:extLst>
        </c:dLbl>
      </c:pivotFmt>
    </c:pivotFmts>
    <c:plotArea>
      <c:layout>
        <c:manualLayout>
          <c:layoutTarget val="inner"/>
          <c:xMode val="edge"/>
          <c:yMode val="edge"/>
          <c:x val="0.17137051416959978"/>
          <c:y val="4.2049498413925253E-2"/>
          <c:w val="0.67261995476371905"/>
          <c:h val="0.89545110542163819"/>
        </c:manualLayout>
      </c:layout>
      <c:doughnutChart>
        <c:varyColors val="1"/>
        <c:ser>
          <c:idx val="0"/>
          <c:order val="0"/>
          <c:tx>
            <c:strRef>
              <c:f>'pivotTable 1'!$E$38</c:f>
              <c:strCache>
                <c:ptCount val="1"/>
                <c:pt idx="0">
                  <c:v>Total</c:v>
                </c:pt>
              </c:strCache>
            </c:strRef>
          </c:tx>
          <c:dPt>
            <c:idx val="0"/>
            <c:bubble3D val="0"/>
            <c:spPr>
              <a:solidFill>
                <a:srgbClr val="3D51C9"/>
              </a:solidFill>
              <a:ln w="63500">
                <a:solidFill>
                  <a:srgbClr val="3D51C9"/>
                </a:solidFill>
              </a:ln>
              <a:effectLst/>
            </c:spPr>
            <c:extLst>
              <c:ext xmlns:c16="http://schemas.microsoft.com/office/drawing/2014/chart" uri="{C3380CC4-5D6E-409C-BE32-E72D297353CC}">
                <c16:uniqueId val="{00000001-3127-4731-AB46-5B72C458FE64}"/>
              </c:ext>
            </c:extLst>
          </c:dPt>
          <c:dPt>
            <c:idx val="1"/>
            <c:bubble3D val="0"/>
            <c:spPr>
              <a:solidFill>
                <a:srgbClr val="14C5C3"/>
              </a:solidFill>
              <a:ln w="19050">
                <a:noFill/>
              </a:ln>
              <a:effectLst/>
            </c:spPr>
            <c:extLst>
              <c:ext xmlns:c16="http://schemas.microsoft.com/office/drawing/2014/chart" uri="{C3380CC4-5D6E-409C-BE32-E72D297353CC}">
                <c16:uniqueId val="{00000003-3127-4731-AB46-5B72C458FE64}"/>
              </c:ext>
            </c:extLst>
          </c:dPt>
          <c:dPt>
            <c:idx val="2"/>
            <c:bubble3D val="0"/>
            <c:extLst>
              <c:ext xmlns:c16="http://schemas.microsoft.com/office/drawing/2014/chart" uri="{C3380CC4-5D6E-409C-BE32-E72D297353CC}">
                <c16:uniqueId val="{00000004-3127-4731-AB46-5B72C458FE64}"/>
              </c:ext>
            </c:extLst>
          </c:dPt>
          <c:dLbls>
            <c:dLbl>
              <c:idx val="0"/>
              <c:layout>
                <c:manualLayout>
                  <c:x val="0.1588235294117647"/>
                  <c:y val="-0.16030465516963754"/>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3127-4731-AB46-5B72C458FE64}"/>
                </c:ext>
              </c:extLst>
            </c:dLbl>
            <c:dLbl>
              <c:idx val="1"/>
              <c:layout>
                <c:manualLayout>
                  <c:x val="-0.15193959763245557"/>
                  <c:y val="0.18391757520694529"/>
                </c:manualLayout>
              </c:layout>
              <c:spPr>
                <a:noFill/>
                <a:ln>
                  <a:noFill/>
                </a:ln>
                <a:effectLst/>
              </c:spPr>
              <c:txPr>
                <a:bodyPr rot="0" spcFirstLastPara="1" vertOverflow="ellipsis" vert="horz" wrap="square" lIns="38100" tIns="19050" rIns="38100" bIns="19050" anchor="ctr" anchorCtr="1">
                  <a:noAutofit/>
                </a:bodyPr>
                <a:lstStyle/>
                <a:p>
                  <a:pPr>
                    <a:defRPr sz="800" b="1" i="1"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3335529487385506"/>
                      <c:h val="0.29713781942901307"/>
                    </c:manualLayout>
                  </c15:layout>
                </c:ext>
                <c:ext xmlns:c16="http://schemas.microsoft.com/office/drawing/2014/chart" uri="{C3380CC4-5D6E-409C-BE32-E72D297353CC}">
                  <c16:uniqueId val="{00000003-3127-4731-AB46-5B72C458FE64}"/>
                </c:ext>
              </c:extLst>
            </c:dLbl>
            <c:spPr>
              <a:noFill/>
              <a:ln>
                <a:noFill/>
              </a:ln>
              <a:effectLst/>
            </c:spPr>
            <c:txPr>
              <a:bodyPr rot="0" spcFirstLastPara="1" vertOverflow="ellipsis" vert="horz" wrap="square" lIns="38100" tIns="19050" rIns="38100" bIns="19050" anchor="ctr" anchorCtr="1">
                <a:spAutoFit/>
              </a:bodyPr>
              <a:lstStyle/>
              <a:p>
                <a:pPr>
                  <a:defRPr sz="800" b="1" i="1"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'pivotTable 1'!$D$39:$D$40</c:f>
              <c:strCache>
                <c:ptCount val="2"/>
                <c:pt idx="0">
                  <c:v>Female</c:v>
                </c:pt>
                <c:pt idx="1">
                  <c:v>Male</c:v>
                </c:pt>
              </c:strCache>
            </c:strRef>
          </c:cat>
          <c:val>
            <c:numRef>
              <c:f>'pivotTable 1'!$E$39:$E$40</c:f>
              <c:numCache>
                <c:formatCode>0.00%</c:formatCode>
                <c:ptCount val="2"/>
                <c:pt idx="0">
                  <c:v>0.5057325893341339</c:v>
                </c:pt>
                <c:pt idx="1">
                  <c:v>0.4942674106658661</c:v>
                </c:pt>
              </c:numCache>
            </c:numRef>
          </c:val>
          <c:extLst>
            <c:ext xmlns:c16="http://schemas.microsoft.com/office/drawing/2014/chart" uri="{C3380CC4-5D6E-409C-BE32-E72D297353CC}">
              <c16:uniqueId val="{00000005-3127-4731-AB46-5B72C458FE64}"/>
            </c:ext>
          </c:extLst>
        </c:ser>
        <c:dLbls>
          <c:showLegendKey val="0"/>
          <c:showVal val="1"/>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560659084281132"/>
          <c:y val="0.19814418578112519"/>
          <c:w val="0.87058388534766484"/>
          <c:h val="0.78373987218988916"/>
        </c:manualLayout>
      </c:layout>
      <c:barChart>
        <c:barDir val="bar"/>
        <c:grouping val="percentStacked"/>
        <c:varyColors val="0"/>
        <c:ser>
          <c:idx val="0"/>
          <c:order val="0"/>
          <c:tx>
            <c:strRef>
              <c:f>'pivotTable 1'!$B$63</c:f>
              <c:strCache>
                <c:ptCount val="1"/>
                <c:pt idx="0">
                  <c:v>In-store</c:v>
                </c:pt>
              </c:strCache>
            </c:strRef>
          </c:tx>
          <c:spPr>
            <a:solidFill>
              <a:srgbClr val="3D51C9"/>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 1'!$A$64:$A$66</c:f>
              <c:strCache>
                <c:ptCount val="3"/>
                <c:pt idx="0">
                  <c:v>1 to 11</c:v>
                </c:pt>
                <c:pt idx="1">
                  <c:v>12 to 17</c:v>
                </c:pt>
                <c:pt idx="2">
                  <c:v>18 over</c:v>
                </c:pt>
              </c:strCache>
            </c:strRef>
          </c:cat>
          <c:val>
            <c:numRef>
              <c:f>'pivotTable 1'!$B$64:$B$66</c:f>
              <c:numCache>
                <c:formatCode>0%</c:formatCode>
                <c:ptCount val="3"/>
                <c:pt idx="0">
                  <c:v>0.46342023282505329</c:v>
                </c:pt>
                <c:pt idx="1">
                  <c:v>0.26827348745696017</c:v>
                </c:pt>
                <c:pt idx="2">
                  <c:v>0.26830627971798654</c:v>
                </c:pt>
              </c:numCache>
            </c:numRef>
          </c:val>
          <c:extLst>
            <c:ext xmlns:c16="http://schemas.microsoft.com/office/drawing/2014/chart" uri="{C3380CC4-5D6E-409C-BE32-E72D297353CC}">
              <c16:uniqueId val="{00000000-B8DB-49A0-826E-D2695FEE58FF}"/>
            </c:ext>
          </c:extLst>
        </c:ser>
        <c:ser>
          <c:idx val="1"/>
          <c:order val="1"/>
          <c:tx>
            <c:strRef>
              <c:f>'pivotTable 1'!$C$63</c:f>
              <c:strCache>
                <c:ptCount val="1"/>
                <c:pt idx="0">
                  <c:v>Online</c:v>
                </c:pt>
              </c:strCache>
            </c:strRef>
          </c:tx>
          <c:spPr>
            <a:solidFill>
              <a:srgbClr val="4CD7AE"/>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 1'!$A$64:$A$66</c:f>
              <c:strCache>
                <c:ptCount val="3"/>
                <c:pt idx="0">
                  <c:v>1 to 11</c:v>
                </c:pt>
                <c:pt idx="1">
                  <c:v>12 to 17</c:v>
                </c:pt>
                <c:pt idx="2">
                  <c:v>18 over</c:v>
                </c:pt>
              </c:strCache>
            </c:strRef>
          </c:cat>
          <c:val>
            <c:numRef>
              <c:f>'pivotTable 1'!$C$64:$C$66</c:f>
              <c:numCache>
                <c:formatCode>0%</c:formatCode>
                <c:ptCount val="3"/>
                <c:pt idx="0">
                  <c:v>0.28782148260211798</c:v>
                </c:pt>
                <c:pt idx="1">
                  <c:v>0.3555219364599092</c:v>
                </c:pt>
                <c:pt idx="2">
                  <c:v>0.35665658093797276</c:v>
                </c:pt>
              </c:numCache>
            </c:numRef>
          </c:val>
          <c:extLst>
            <c:ext xmlns:c16="http://schemas.microsoft.com/office/drawing/2014/chart" uri="{C3380CC4-5D6E-409C-BE32-E72D297353CC}">
              <c16:uniqueId val="{00000001-B8DB-49A0-826E-D2695FEE58FF}"/>
            </c:ext>
          </c:extLst>
        </c:ser>
        <c:ser>
          <c:idx val="2"/>
          <c:order val="2"/>
          <c:tx>
            <c:strRef>
              <c:f>'pivotTable 1'!$D$63</c:f>
              <c:strCache>
                <c:ptCount val="1"/>
                <c:pt idx="0">
                  <c:v>Xmas Market</c:v>
                </c:pt>
              </c:strCache>
            </c:strRef>
          </c:tx>
          <c:spPr>
            <a:solidFill>
              <a:srgbClr val="14C5C3"/>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 1'!$A$64:$A$66</c:f>
              <c:strCache>
                <c:ptCount val="3"/>
                <c:pt idx="0">
                  <c:v>1 to 11</c:v>
                </c:pt>
                <c:pt idx="1">
                  <c:v>12 to 17</c:v>
                </c:pt>
                <c:pt idx="2">
                  <c:v>18 over</c:v>
                </c:pt>
              </c:strCache>
            </c:strRef>
          </c:cat>
          <c:val>
            <c:numRef>
              <c:f>'pivotTable 1'!$D$64:$D$66</c:f>
              <c:numCache>
                <c:formatCode>0%</c:formatCode>
                <c:ptCount val="3"/>
                <c:pt idx="0">
                  <c:v>0.28364312267657993</c:v>
                </c:pt>
                <c:pt idx="1">
                  <c:v>0.36022304832713753</c:v>
                </c:pt>
                <c:pt idx="2">
                  <c:v>0.35613382899628254</c:v>
                </c:pt>
              </c:numCache>
            </c:numRef>
          </c:val>
          <c:extLst>
            <c:ext xmlns:c16="http://schemas.microsoft.com/office/drawing/2014/chart" uri="{C3380CC4-5D6E-409C-BE32-E72D297353CC}">
              <c16:uniqueId val="{00000002-B8DB-49A0-826E-D2695FEE58FF}"/>
            </c:ext>
          </c:extLst>
        </c:ser>
        <c:dLbls>
          <c:dLblPos val="ctr"/>
          <c:showLegendKey val="0"/>
          <c:showVal val="1"/>
          <c:showCatName val="0"/>
          <c:showSerName val="0"/>
          <c:showPercent val="0"/>
          <c:showBubbleSize val="0"/>
        </c:dLbls>
        <c:gapWidth val="50"/>
        <c:overlap val="100"/>
        <c:axId val="1069757248"/>
        <c:axId val="1069742272"/>
      </c:barChart>
      <c:catAx>
        <c:axId val="1069757248"/>
        <c:scaling>
          <c:orientation val="maxMin"/>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9742272"/>
        <c:crosses val="autoZero"/>
        <c:auto val="1"/>
        <c:lblAlgn val="ctr"/>
        <c:lblOffset val="100"/>
        <c:noMultiLvlLbl val="0"/>
      </c:catAx>
      <c:valAx>
        <c:axId val="1069742272"/>
        <c:scaling>
          <c:orientation val="minMax"/>
        </c:scaling>
        <c:delete val="1"/>
        <c:axPos val="t"/>
        <c:numFmt formatCode="0%" sourceLinked="1"/>
        <c:majorTickMark val="none"/>
        <c:minorTickMark val="none"/>
        <c:tickLblPos val="nextTo"/>
        <c:crossAx val="1069757248"/>
        <c:crosses val="autoZero"/>
        <c:crossBetween val="between"/>
      </c:valAx>
      <c:spPr>
        <a:noFill/>
        <a:ln>
          <a:noFill/>
        </a:ln>
        <a:effectLst/>
      </c:spPr>
    </c:plotArea>
    <c:legend>
      <c:legendPos val="t"/>
      <c:layout>
        <c:manualLayout>
          <c:xMode val="edge"/>
          <c:yMode val="edge"/>
          <c:x val="0.56602055512011262"/>
          <c:y val="6.3405635616302677E-2"/>
          <c:w val="0.42261661077756207"/>
          <c:h val="0.15285433070866142"/>
        </c:manualLayout>
      </c:layout>
      <c:overlay val="0"/>
      <c:spPr>
        <a:noFill/>
        <a:ln>
          <a:noFill/>
        </a:ln>
        <a:effectLst/>
      </c:spPr>
      <c:txPr>
        <a:bodyPr rot="0" spcFirstLastPara="1" vertOverflow="ellipsis" vert="horz" wrap="square" anchor="ctr" anchorCtr="1"/>
        <a:lstStyle/>
        <a:p>
          <a:pPr algn="ctr">
            <a:defRPr lang="en-US"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94380015597092"/>
          <c:y val="0.23924971656649427"/>
          <c:w val="0.85942924716827984"/>
          <c:h val="0.76075028343350559"/>
        </c:manualLayout>
      </c:layout>
      <c:barChart>
        <c:barDir val="bar"/>
        <c:grouping val="percentStacked"/>
        <c:varyColors val="0"/>
        <c:ser>
          <c:idx val="0"/>
          <c:order val="0"/>
          <c:tx>
            <c:strRef>
              <c:f>'pivotTable 1'!$H$63</c:f>
              <c:strCache>
                <c:ptCount val="1"/>
                <c:pt idx="0">
                  <c:v>Cash</c:v>
                </c:pt>
              </c:strCache>
            </c:strRef>
          </c:tx>
          <c:spPr>
            <a:solidFill>
              <a:srgbClr val="3D51C9"/>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 1'!$G$64:$G$66</c:f>
              <c:strCache>
                <c:ptCount val="3"/>
                <c:pt idx="0">
                  <c:v>1 to 11</c:v>
                </c:pt>
                <c:pt idx="1">
                  <c:v>12 to 17</c:v>
                </c:pt>
                <c:pt idx="2">
                  <c:v>18 over</c:v>
                </c:pt>
              </c:strCache>
            </c:strRef>
          </c:cat>
          <c:val>
            <c:numRef>
              <c:f>'pivotTable 1'!$H$64:$H$66</c:f>
              <c:numCache>
                <c:formatCode>0%</c:formatCode>
                <c:ptCount val="3"/>
                <c:pt idx="0">
                  <c:v>0.87724802509944533</c:v>
                </c:pt>
                <c:pt idx="1">
                  <c:v>6.2804638915345393E-2</c:v>
                </c:pt>
                <c:pt idx="2">
                  <c:v>5.9947335985209259E-2</c:v>
                </c:pt>
              </c:numCache>
            </c:numRef>
          </c:val>
          <c:extLst>
            <c:ext xmlns:c16="http://schemas.microsoft.com/office/drawing/2014/chart" uri="{C3380CC4-5D6E-409C-BE32-E72D297353CC}">
              <c16:uniqueId val="{00000000-BC84-44BD-9BEA-D1F6ADD87FCA}"/>
            </c:ext>
          </c:extLst>
        </c:ser>
        <c:ser>
          <c:idx val="1"/>
          <c:order val="1"/>
          <c:tx>
            <c:strRef>
              <c:f>'pivotTable 1'!$I$63</c:f>
              <c:strCache>
                <c:ptCount val="1"/>
                <c:pt idx="0">
                  <c:v>Credit Card</c:v>
                </c:pt>
              </c:strCache>
            </c:strRef>
          </c:tx>
          <c:spPr>
            <a:solidFill>
              <a:srgbClr val="4F7BD9"/>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 1'!$G$64:$G$66</c:f>
              <c:strCache>
                <c:ptCount val="3"/>
                <c:pt idx="0">
                  <c:v>1 to 11</c:v>
                </c:pt>
                <c:pt idx="1">
                  <c:v>12 to 17</c:v>
                </c:pt>
                <c:pt idx="2">
                  <c:v>18 over</c:v>
                </c:pt>
              </c:strCache>
            </c:strRef>
          </c:cat>
          <c:val>
            <c:numRef>
              <c:f>'pivotTable 1'!$I$64:$I$66</c:f>
              <c:numCache>
                <c:formatCode>0%</c:formatCode>
                <c:ptCount val="3"/>
                <c:pt idx="0">
                  <c:v>0.16007572570466974</c:v>
                </c:pt>
                <c:pt idx="1">
                  <c:v>0.41659655027345394</c:v>
                </c:pt>
                <c:pt idx="2">
                  <c:v>0.42332772402187629</c:v>
                </c:pt>
              </c:numCache>
            </c:numRef>
          </c:val>
          <c:extLst>
            <c:ext xmlns:c16="http://schemas.microsoft.com/office/drawing/2014/chart" uri="{C3380CC4-5D6E-409C-BE32-E72D297353CC}">
              <c16:uniqueId val="{00000001-BC84-44BD-9BEA-D1F6ADD87FCA}"/>
            </c:ext>
          </c:extLst>
        </c:ser>
        <c:ser>
          <c:idx val="2"/>
          <c:order val="2"/>
          <c:tx>
            <c:strRef>
              <c:f>'pivotTable 1'!$J$63</c:f>
              <c:strCache>
                <c:ptCount val="1"/>
                <c:pt idx="0">
                  <c:v>Debit Card</c:v>
                </c:pt>
              </c:strCache>
            </c:strRef>
          </c:tx>
          <c:spPr>
            <a:solidFill>
              <a:srgbClr val="14C5C3"/>
            </a:solidFill>
            <a:ln>
              <a:noFill/>
            </a:ln>
            <a:effectLst/>
          </c:spPr>
          <c:invertIfNegative val="0"/>
          <c:dLbls>
            <c:dLbl>
              <c:idx val="1"/>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BC84-44BD-9BEA-D1F6ADD87FCA}"/>
                </c:ext>
              </c:extLst>
            </c:dLbl>
            <c:dLbl>
              <c:idx val="2"/>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BC84-44BD-9BEA-D1F6ADD87FCA}"/>
                </c:ext>
              </c:extLst>
            </c:dLbl>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 1'!$G$64:$G$66</c:f>
              <c:strCache>
                <c:ptCount val="3"/>
                <c:pt idx="0">
                  <c:v>1 to 11</c:v>
                </c:pt>
                <c:pt idx="1">
                  <c:v>12 to 17</c:v>
                </c:pt>
                <c:pt idx="2">
                  <c:v>18 over</c:v>
                </c:pt>
              </c:strCache>
            </c:strRef>
          </c:cat>
          <c:val>
            <c:numRef>
              <c:f>'pivotTable 1'!$J$64:$J$66</c:f>
              <c:numCache>
                <c:formatCode>0%</c:formatCode>
                <c:ptCount val="3"/>
                <c:pt idx="0">
                  <c:v>0</c:v>
                </c:pt>
                <c:pt idx="1">
                  <c:v>0.49536927095701733</c:v>
                </c:pt>
                <c:pt idx="2">
                  <c:v>0.50463072904298267</c:v>
                </c:pt>
              </c:numCache>
            </c:numRef>
          </c:val>
          <c:extLst>
            <c:ext xmlns:c16="http://schemas.microsoft.com/office/drawing/2014/chart" uri="{C3380CC4-5D6E-409C-BE32-E72D297353CC}">
              <c16:uniqueId val="{00000002-BC84-44BD-9BEA-D1F6ADD87FCA}"/>
            </c:ext>
          </c:extLst>
        </c:ser>
        <c:ser>
          <c:idx val="3"/>
          <c:order val="3"/>
          <c:tx>
            <c:strRef>
              <c:f>'pivotTable 1'!$K$63</c:f>
              <c:strCache>
                <c:ptCount val="1"/>
                <c:pt idx="0">
                  <c:v>Other</c:v>
                </c:pt>
              </c:strCache>
            </c:strRef>
          </c:tx>
          <c:spPr>
            <a:solidFill>
              <a:srgbClr val="4CD7AE"/>
            </a:solidFill>
            <a:ln>
              <a:noFill/>
            </a:ln>
            <a:effectLst/>
          </c:spPr>
          <c:invertIfNegative val="0"/>
          <c:dLbls>
            <c:dLbl>
              <c:idx val="1"/>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BC84-44BD-9BEA-D1F6ADD87FCA}"/>
                </c:ext>
              </c:extLst>
            </c:dLbl>
            <c:dLbl>
              <c:idx val="2"/>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BC84-44BD-9BEA-D1F6ADD87FCA}"/>
                </c:ext>
              </c:extLst>
            </c:dLbl>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 1'!$G$64:$G$66</c:f>
              <c:strCache>
                <c:ptCount val="3"/>
                <c:pt idx="0">
                  <c:v>1 to 11</c:v>
                </c:pt>
                <c:pt idx="1">
                  <c:v>12 to 17</c:v>
                </c:pt>
                <c:pt idx="2">
                  <c:v>18 over</c:v>
                </c:pt>
              </c:strCache>
            </c:strRef>
          </c:cat>
          <c:val>
            <c:numRef>
              <c:f>'pivotTable 1'!$K$64:$K$66</c:f>
              <c:numCache>
                <c:formatCode>0%</c:formatCode>
                <c:ptCount val="3"/>
                <c:pt idx="0">
                  <c:v>0</c:v>
                </c:pt>
                <c:pt idx="1">
                  <c:v>0.50591797412606665</c:v>
                </c:pt>
                <c:pt idx="2">
                  <c:v>0.49408202587393341</c:v>
                </c:pt>
              </c:numCache>
            </c:numRef>
          </c:val>
          <c:extLst>
            <c:ext xmlns:c16="http://schemas.microsoft.com/office/drawing/2014/chart" uri="{C3380CC4-5D6E-409C-BE32-E72D297353CC}">
              <c16:uniqueId val="{00000003-BC84-44BD-9BEA-D1F6ADD87FCA}"/>
            </c:ext>
          </c:extLst>
        </c:ser>
        <c:ser>
          <c:idx val="4"/>
          <c:order val="4"/>
          <c:tx>
            <c:strRef>
              <c:f>'pivotTable 1'!$L$63</c:f>
              <c:strCache>
                <c:ptCount val="1"/>
                <c:pt idx="0">
                  <c:v>PayPal</c:v>
                </c:pt>
              </c:strCache>
            </c:strRef>
          </c:tx>
          <c:spPr>
            <a:solidFill>
              <a:schemeClr val="tx1">
                <a:lumMod val="65000"/>
                <a:lumOff val="35000"/>
              </a:schemeClr>
            </a:solidFill>
            <a:ln>
              <a:noFill/>
            </a:ln>
            <a:effectLst/>
          </c:spPr>
          <c:invertIfNegative val="0"/>
          <c:dLbls>
            <c:dLbl>
              <c:idx val="1"/>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BC84-44BD-9BEA-D1F6ADD87FCA}"/>
                </c:ext>
              </c:extLst>
            </c:dLbl>
            <c:dLbl>
              <c:idx val="2"/>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BC84-44BD-9BEA-D1F6ADD87FCA}"/>
                </c:ext>
              </c:extLst>
            </c:dLbl>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 1'!$G$64:$G$66</c:f>
              <c:strCache>
                <c:ptCount val="3"/>
                <c:pt idx="0">
                  <c:v>1 to 11</c:v>
                </c:pt>
                <c:pt idx="1">
                  <c:v>12 to 17</c:v>
                </c:pt>
                <c:pt idx="2">
                  <c:v>18 over</c:v>
                </c:pt>
              </c:strCache>
            </c:strRef>
          </c:cat>
          <c:val>
            <c:numRef>
              <c:f>'pivotTable 1'!$L$64:$L$66</c:f>
              <c:numCache>
                <c:formatCode>0%</c:formatCode>
                <c:ptCount val="3"/>
                <c:pt idx="0">
                  <c:v>0</c:v>
                </c:pt>
                <c:pt idx="1">
                  <c:v>0.5020127474002013</c:v>
                </c:pt>
                <c:pt idx="2">
                  <c:v>0.4979872525997987</c:v>
                </c:pt>
              </c:numCache>
            </c:numRef>
          </c:val>
          <c:extLst>
            <c:ext xmlns:c16="http://schemas.microsoft.com/office/drawing/2014/chart" uri="{C3380CC4-5D6E-409C-BE32-E72D297353CC}">
              <c16:uniqueId val="{00000004-BC84-44BD-9BEA-D1F6ADD87FCA}"/>
            </c:ext>
          </c:extLst>
        </c:ser>
        <c:dLbls>
          <c:showLegendKey val="0"/>
          <c:showVal val="0"/>
          <c:showCatName val="0"/>
          <c:showSerName val="0"/>
          <c:showPercent val="0"/>
          <c:showBubbleSize val="0"/>
        </c:dLbls>
        <c:gapWidth val="50"/>
        <c:overlap val="100"/>
        <c:axId val="1488156400"/>
        <c:axId val="1488157232"/>
      </c:barChart>
      <c:catAx>
        <c:axId val="1488156400"/>
        <c:scaling>
          <c:orientation val="maxMin"/>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mn-lt"/>
                <a:ea typeface="+mn-ea"/>
                <a:cs typeface="+mn-cs"/>
              </a:defRPr>
            </a:pPr>
            <a:endParaRPr lang="en-US"/>
          </a:p>
        </c:txPr>
        <c:crossAx val="1488157232"/>
        <c:crosses val="autoZero"/>
        <c:auto val="1"/>
        <c:lblAlgn val="ctr"/>
        <c:lblOffset val="100"/>
        <c:noMultiLvlLbl val="0"/>
      </c:catAx>
      <c:valAx>
        <c:axId val="1488157232"/>
        <c:scaling>
          <c:orientation val="minMax"/>
        </c:scaling>
        <c:delete val="1"/>
        <c:axPos val="t"/>
        <c:numFmt formatCode="0%" sourceLinked="1"/>
        <c:majorTickMark val="none"/>
        <c:minorTickMark val="none"/>
        <c:tickLblPos val="nextTo"/>
        <c:crossAx val="1488156400"/>
        <c:crosses val="autoZero"/>
        <c:crossBetween val="between"/>
      </c:valAx>
      <c:spPr>
        <a:noFill/>
        <a:ln>
          <a:noFill/>
        </a:ln>
        <a:effectLst/>
      </c:spPr>
    </c:plotArea>
    <c:legend>
      <c:legendPos val="t"/>
      <c:layout>
        <c:manualLayout>
          <c:xMode val="edge"/>
          <c:yMode val="edge"/>
          <c:x val="0.39440639974948188"/>
          <c:y val="5.9171597633136092E-2"/>
          <c:w val="0.60365167266179642"/>
          <c:h val="0.16642128313842428"/>
        </c:manualLayout>
      </c:layout>
      <c:overlay val="0"/>
      <c:spPr>
        <a:noFill/>
        <a:ln>
          <a:noFill/>
        </a:ln>
        <a:effectLst/>
      </c:spPr>
      <c:txPr>
        <a:bodyPr rot="0" spcFirstLastPara="1" vertOverflow="ellipsis" vert="horz" wrap="square" anchor="ctr" anchorCtr="1"/>
        <a:lstStyle/>
        <a:p>
          <a:pPr algn="ctr">
            <a:defRPr lang="en-US"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[Xmas.xlsm]pivotTable 1!Countries Sales</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rgbClr val="0061FF">
                  <a:lumMod val="100000"/>
                </a:srgbClr>
              </a:gs>
              <a:gs pos="100000">
                <a:srgbClr val="60EFFF"/>
              </a:gs>
            </a:gsLst>
            <a:lin ang="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4F7BD9"/>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834542233944895"/>
          <c:y val="0.17171276885843814"/>
          <c:w val="0.70556870046416609"/>
          <c:h val="0.77736111111111106"/>
        </c:manualLayout>
      </c:layout>
      <c:barChart>
        <c:barDir val="bar"/>
        <c:grouping val="clustered"/>
        <c:varyColors val="0"/>
        <c:ser>
          <c:idx val="0"/>
          <c:order val="0"/>
          <c:tx>
            <c:strRef>
              <c:f>'pivotTable 1'!$K$4</c:f>
              <c:strCache>
                <c:ptCount val="1"/>
                <c:pt idx="0">
                  <c:v>Total</c:v>
                </c:pt>
              </c:strCache>
            </c:strRef>
          </c:tx>
          <c:spPr>
            <a:gradFill flip="none" rotWithShape="1">
              <a:gsLst>
                <a:gs pos="0">
                  <a:srgbClr val="0061FF">
                    <a:lumMod val="100000"/>
                  </a:srgbClr>
                </a:gs>
                <a:gs pos="100000">
                  <a:srgbClr val="60EFFF"/>
                </a:gs>
              </a:gsLst>
              <a:lin ang="0" scaled="0"/>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4F7BD9"/>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 1'!$J$5:$J$14</c:f>
              <c:strCache>
                <c:ptCount val="10"/>
                <c:pt idx="0">
                  <c:v>Austria</c:v>
                </c:pt>
                <c:pt idx="1">
                  <c:v>Poland</c:v>
                </c:pt>
                <c:pt idx="2">
                  <c:v>France</c:v>
                </c:pt>
                <c:pt idx="3">
                  <c:v>Italy</c:v>
                </c:pt>
                <c:pt idx="4">
                  <c:v>Belgium</c:v>
                </c:pt>
                <c:pt idx="5">
                  <c:v>Portugal</c:v>
                </c:pt>
                <c:pt idx="6">
                  <c:v>United Kingdom</c:v>
                </c:pt>
                <c:pt idx="7">
                  <c:v>Germany</c:v>
                </c:pt>
                <c:pt idx="8">
                  <c:v>Netherlands</c:v>
                </c:pt>
                <c:pt idx="9">
                  <c:v>Sweden</c:v>
                </c:pt>
              </c:strCache>
            </c:strRef>
          </c:cat>
          <c:val>
            <c:numRef>
              <c:f>'pivotTable 1'!$K$5:$K$14</c:f>
              <c:numCache>
                <c:formatCode>[&lt;1000000]"$"0.00,"K";[&gt;1000000]"$"0.00,,"M";"$"0</c:formatCode>
                <c:ptCount val="10"/>
                <c:pt idx="0">
                  <c:v>1948959.36</c:v>
                </c:pt>
                <c:pt idx="1">
                  <c:v>1978660.97</c:v>
                </c:pt>
                <c:pt idx="2">
                  <c:v>2310371.58</c:v>
                </c:pt>
                <c:pt idx="3">
                  <c:v>2421321.16</c:v>
                </c:pt>
                <c:pt idx="4">
                  <c:v>2429087.2799999998</c:v>
                </c:pt>
                <c:pt idx="5">
                  <c:v>2439232.31</c:v>
                </c:pt>
                <c:pt idx="6">
                  <c:v>3655788.33</c:v>
                </c:pt>
                <c:pt idx="7">
                  <c:v>3732289.63</c:v>
                </c:pt>
                <c:pt idx="8">
                  <c:v>3798943.22</c:v>
                </c:pt>
                <c:pt idx="9">
                  <c:v>3817443.17</c:v>
                </c:pt>
              </c:numCache>
            </c:numRef>
          </c:val>
          <c:extLst>
            <c:ext xmlns:c16="http://schemas.microsoft.com/office/drawing/2014/chart" uri="{C3380CC4-5D6E-409C-BE32-E72D297353CC}">
              <c16:uniqueId val="{00000000-F935-4799-A186-0CC2A0CBC62C}"/>
            </c:ext>
          </c:extLst>
        </c:ser>
        <c:dLbls>
          <c:dLblPos val="outEnd"/>
          <c:showLegendKey val="0"/>
          <c:showVal val="1"/>
          <c:showCatName val="0"/>
          <c:showSerName val="0"/>
          <c:showPercent val="0"/>
          <c:showBubbleSize val="0"/>
        </c:dLbls>
        <c:gapWidth val="100"/>
        <c:axId val="1588001872"/>
        <c:axId val="1588000208"/>
      </c:barChart>
      <c:catAx>
        <c:axId val="1588001872"/>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8000208"/>
        <c:crosses val="autoZero"/>
        <c:auto val="1"/>
        <c:lblAlgn val="ctr"/>
        <c:lblOffset val="100"/>
        <c:noMultiLvlLbl val="0"/>
      </c:catAx>
      <c:valAx>
        <c:axId val="1588000208"/>
        <c:scaling>
          <c:orientation val="minMax"/>
        </c:scaling>
        <c:delete val="1"/>
        <c:axPos val="b"/>
        <c:numFmt formatCode="[&lt;1000000]&quot;$&quot;0.00,&quot;K&quot;;[&gt;1000000]&quot;$&quot;0.00,,&quot;M&quot;;&quot;$&quot;0" sourceLinked="1"/>
        <c:majorTickMark val="none"/>
        <c:minorTickMark val="none"/>
        <c:tickLblPos val="nextTo"/>
        <c:crossAx val="15880018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7993019197207679E-2"/>
          <c:y val="0.25173163001927662"/>
          <c:w val="0.90401396160558467"/>
          <c:h val="0.52762331057165579"/>
        </c:manualLayout>
      </c:layout>
      <c:barChart>
        <c:barDir val="col"/>
        <c:grouping val="stacked"/>
        <c:varyColors val="0"/>
        <c:ser>
          <c:idx val="0"/>
          <c:order val="0"/>
          <c:tx>
            <c:strRef>
              <c:f>'pivotTable 1'!$B$84</c:f>
              <c:strCache>
                <c:ptCount val="1"/>
                <c:pt idx="0">
                  <c:v>In-store</c:v>
                </c:pt>
              </c:strCache>
            </c:strRef>
          </c:tx>
          <c:spPr>
            <a:solidFill>
              <a:srgbClr val="3D51C9"/>
            </a:solidFill>
            <a:ln>
              <a:noFill/>
            </a:ln>
            <a:effectLst/>
          </c:spPr>
          <c:invertIfNegative val="0"/>
          <c:cat>
            <c:strRef>
              <c:f>'pivotTable 1'!$A$85:$A$88</c:f>
              <c:strCache>
                <c:ptCount val="4"/>
                <c:pt idx="0">
                  <c:v>2018/2019</c:v>
                </c:pt>
                <c:pt idx="1">
                  <c:v>2019/2020</c:v>
                </c:pt>
                <c:pt idx="2">
                  <c:v>2020/2021</c:v>
                </c:pt>
                <c:pt idx="3">
                  <c:v>2021/2022</c:v>
                </c:pt>
              </c:strCache>
            </c:strRef>
          </c:cat>
          <c:val>
            <c:numRef>
              <c:f>'pivotTable 1'!$B$85:$B$88</c:f>
              <c:numCache>
                <c:formatCode>[&lt;1000000]"$"0.0,"K";[&gt;1000000]"$"0.00,,"M";"$"0</c:formatCode>
                <c:ptCount val="4"/>
                <c:pt idx="0">
                  <c:v>4537858.4000000004</c:v>
                </c:pt>
                <c:pt idx="1">
                  <c:v>4594941.12</c:v>
                </c:pt>
                <c:pt idx="2">
                  <c:v>4399216.3499999996</c:v>
                </c:pt>
                <c:pt idx="3">
                  <c:v>4764217.34</c:v>
                </c:pt>
              </c:numCache>
            </c:numRef>
          </c:val>
          <c:extLst>
            <c:ext xmlns:c16="http://schemas.microsoft.com/office/drawing/2014/chart" uri="{C3380CC4-5D6E-409C-BE32-E72D297353CC}">
              <c16:uniqueId val="{00000000-98C0-436A-AE8F-30CE54122C76}"/>
            </c:ext>
          </c:extLst>
        </c:ser>
        <c:ser>
          <c:idx val="1"/>
          <c:order val="1"/>
          <c:tx>
            <c:strRef>
              <c:f>'pivotTable 1'!$C$84</c:f>
              <c:strCache>
                <c:ptCount val="1"/>
                <c:pt idx="0">
                  <c:v>Online</c:v>
                </c:pt>
              </c:strCache>
            </c:strRef>
          </c:tx>
          <c:spPr>
            <a:solidFill>
              <a:schemeClr val="bg2">
                <a:lumMod val="50000"/>
              </a:schemeClr>
            </a:solidFill>
            <a:ln>
              <a:noFill/>
            </a:ln>
            <a:effectLst/>
          </c:spPr>
          <c:invertIfNegative val="0"/>
          <c:cat>
            <c:strRef>
              <c:f>'pivotTable 1'!$A$85:$A$88</c:f>
              <c:strCache>
                <c:ptCount val="4"/>
                <c:pt idx="0">
                  <c:v>2018/2019</c:v>
                </c:pt>
                <c:pt idx="1">
                  <c:v>2019/2020</c:v>
                </c:pt>
                <c:pt idx="2">
                  <c:v>2020/2021</c:v>
                </c:pt>
                <c:pt idx="3">
                  <c:v>2021/2022</c:v>
                </c:pt>
              </c:strCache>
            </c:strRef>
          </c:cat>
          <c:val>
            <c:numRef>
              <c:f>'pivotTable 1'!$C$85:$C$88</c:f>
              <c:numCache>
                <c:formatCode>[&lt;1000000]"$"0.0,"K";[&gt;1000000]"$"0.00,,"M";"$"0</c:formatCode>
                <c:ptCount val="4"/>
                <c:pt idx="0">
                  <c:v>1280693.32</c:v>
                </c:pt>
                <c:pt idx="1">
                  <c:v>1291623.76</c:v>
                </c:pt>
                <c:pt idx="2">
                  <c:v>1322828.3400000001</c:v>
                </c:pt>
                <c:pt idx="3">
                  <c:v>1134355.3700000001</c:v>
                </c:pt>
              </c:numCache>
            </c:numRef>
          </c:val>
          <c:extLst>
            <c:ext xmlns:c16="http://schemas.microsoft.com/office/drawing/2014/chart" uri="{C3380CC4-5D6E-409C-BE32-E72D297353CC}">
              <c16:uniqueId val="{00000001-98C0-436A-AE8F-30CE54122C76}"/>
            </c:ext>
          </c:extLst>
        </c:ser>
        <c:ser>
          <c:idx val="2"/>
          <c:order val="2"/>
          <c:tx>
            <c:strRef>
              <c:f>'pivotTable 1'!$D$84</c:f>
              <c:strCache>
                <c:ptCount val="1"/>
                <c:pt idx="0">
                  <c:v>Xmas Market</c:v>
                </c:pt>
              </c:strCache>
            </c:strRef>
          </c:tx>
          <c:spPr>
            <a:solidFill>
              <a:schemeClr val="bg2">
                <a:lumMod val="75000"/>
              </a:schemeClr>
            </a:solidFill>
            <a:ln>
              <a:noFill/>
            </a:ln>
            <a:effectLst/>
          </c:spPr>
          <c:invertIfNegative val="0"/>
          <c:cat>
            <c:strRef>
              <c:f>'pivotTable 1'!$A$85:$A$88</c:f>
              <c:strCache>
                <c:ptCount val="4"/>
                <c:pt idx="0">
                  <c:v>2018/2019</c:v>
                </c:pt>
                <c:pt idx="1">
                  <c:v>2019/2020</c:v>
                </c:pt>
                <c:pt idx="2">
                  <c:v>2020/2021</c:v>
                </c:pt>
                <c:pt idx="3">
                  <c:v>2021/2022</c:v>
                </c:pt>
              </c:strCache>
            </c:strRef>
          </c:cat>
          <c:val>
            <c:numRef>
              <c:f>'pivotTable 1'!$D$85:$D$88</c:f>
              <c:numCache>
                <c:formatCode>[&lt;1000000]"$"0.0,"K";[&gt;1000000]"$"0.00,,"M";"$"0</c:formatCode>
                <c:ptCount val="4"/>
                <c:pt idx="0">
                  <c:v>1252236.6000000001</c:v>
                </c:pt>
                <c:pt idx="1">
                  <c:v>1292581.3600000001</c:v>
                </c:pt>
                <c:pt idx="2">
                  <c:v>1230086.5900000001</c:v>
                </c:pt>
                <c:pt idx="3">
                  <c:v>1187929.58</c:v>
                </c:pt>
              </c:numCache>
            </c:numRef>
          </c:val>
          <c:extLst>
            <c:ext xmlns:c16="http://schemas.microsoft.com/office/drawing/2014/chart" uri="{C3380CC4-5D6E-409C-BE32-E72D297353CC}">
              <c16:uniqueId val="{00000002-98C0-436A-AE8F-30CE54122C76}"/>
            </c:ext>
          </c:extLst>
        </c:ser>
        <c:dLbls>
          <c:showLegendKey val="0"/>
          <c:showVal val="0"/>
          <c:showCatName val="0"/>
          <c:showSerName val="0"/>
          <c:showPercent val="0"/>
          <c:showBubbleSize val="0"/>
        </c:dLbls>
        <c:gapWidth val="100"/>
        <c:overlap val="100"/>
        <c:axId val="1064810815"/>
        <c:axId val="1064811231"/>
      </c:barChart>
      <c:catAx>
        <c:axId val="10648108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064811231"/>
        <c:crosses val="autoZero"/>
        <c:auto val="1"/>
        <c:lblAlgn val="ctr"/>
        <c:lblOffset val="100"/>
        <c:noMultiLvlLbl val="0"/>
      </c:catAx>
      <c:valAx>
        <c:axId val="1064811231"/>
        <c:scaling>
          <c:orientation val="minMax"/>
        </c:scaling>
        <c:delete val="1"/>
        <c:axPos val="l"/>
        <c:numFmt formatCode="[&lt;1000000]&quot;$&quot;0.0,&quot;K&quot;;[&gt;1000000]&quot;$&quot;0.00,,&quot;M&quot;;&quot;$&quot;0" sourceLinked="1"/>
        <c:majorTickMark val="none"/>
        <c:minorTickMark val="none"/>
        <c:tickLblPos val="nextTo"/>
        <c:crossAx val="1064810815"/>
        <c:crosses val="autoZero"/>
        <c:crossBetween val="between"/>
      </c:valAx>
      <c:spPr>
        <a:noFill/>
        <a:ln>
          <a:noFill/>
        </a:ln>
        <a:effectLst/>
      </c:spPr>
    </c:plotArea>
    <c:legend>
      <c:legendPos val="b"/>
      <c:layout>
        <c:manualLayout>
          <c:xMode val="edge"/>
          <c:yMode val="edge"/>
          <c:x val="0.30157102417171677"/>
          <c:y val="2.083230807086614E-2"/>
          <c:w val="0.68481606683981255"/>
          <c:h val="0.11250078740157481"/>
        </c:manualLayout>
      </c:layout>
      <c:overlay val="0"/>
      <c:spPr>
        <a:noFill/>
        <a:ln>
          <a:noFill/>
        </a:ln>
        <a:effectLst/>
      </c:spPr>
      <c:txPr>
        <a:bodyPr rot="0" spcFirstLastPara="1" vertOverflow="ellipsis" vert="horz" wrap="square" anchor="ctr" anchorCtr="1"/>
        <a:lstStyle/>
        <a:p>
          <a:pPr algn="ctr">
            <a:defRPr lang="en-US"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hyperlink" Target="#'Pricing Dashboard'!A1"/><Relationship Id="rId7" Type="http://schemas.openxmlformats.org/officeDocument/2006/relationships/chart" Target="../charts/chart4.xml"/><Relationship Id="rId2" Type="http://schemas.openxmlformats.org/officeDocument/2006/relationships/hyperlink" Target="#'Customer Segment Dashboard'!A1"/><Relationship Id="rId1" Type="http://schemas.openxmlformats.org/officeDocument/2006/relationships/image" Target="../media/image1.png"/><Relationship Id="rId6" Type="http://schemas.openxmlformats.org/officeDocument/2006/relationships/chart" Target="../charts/chart3.xml"/><Relationship Id="rId5" Type="http://schemas.openxmlformats.org/officeDocument/2006/relationships/chart" Target="../charts/chart2.xml"/><Relationship Id="rId10" Type="http://schemas.openxmlformats.org/officeDocument/2006/relationships/chart" Target="../charts/chart7.xml"/><Relationship Id="rId4" Type="http://schemas.openxmlformats.org/officeDocument/2006/relationships/chart" Target="../charts/chart1.xml"/><Relationship Id="rId9" Type="http://schemas.openxmlformats.org/officeDocument/2006/relationships/chart" Target="../charts/chart6.xml"/></Relationships>
</file>

<file path=xl/drawings/_rels/drawing2.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chart" Target="../charts/chart9.xml"/><Relationship Id="rId7" Type="http://schemas.openxmlformats.org/officeDocument/2006/relationships/chart" Target="../charts/chart13.xml"/><Relationship Id="rId2" Type="http://schemas.openxmlformats.org/officeDocument/2006/relationships/chart" Target="../charts/chart8.xml"/><Relationship Id="rId1" Type="http://schemas.openxmlformats.org/officeDocument/2006/relationships/image" Target="../media/image1.png"/><Relationship Id="rId6" Type="http://schemas.openxmlformats.org/officeDocument/2006/relationships/chart" Target="../charts/chart12.xml"/><Relationship Id="rId5" Type="http://schemas.openxmlformats.org/officeDocument/2006/relationships/chart" Target="../charts/chart11.xml"/><Relationship Id="rId10" Type="http://schemas.openxmlformats.org/officeDocument/2006/relationships/hyperlink" Target="#'Pricing Dashboard'!A1"/><Relationship Id="rId4" Type="http://schemas.openxmlformats.org/officeDocument/2006/relationships/chart" Target="../charts/chart10.xml"/><Relationship Id="rId9" Type="http://schemas.openxmlformats.org/officeDocument/2006/relationships/hyperlink" Target="#'Customer Segment Dashboard'!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23</xdr:col>
      <xdr:colOff>449578</xdr:colOff>
      <xdr:row>37</xdr:row>
      <xdr:rowOff>91441</xdr:rowOff>
    </xdr:to>
    <xdr:grpSp>
      <xdr:nvGrpSpPr>
        <xdr:cNvPr id="2" name="Group 1">
          <a:extLst>
            <a:ext uri="{FF2B5EF4-FFF2-40B4-BE49-F238E27FC236}">
              <a16:creationId xmlns:a16="http://schemas.microsoft.com/office/drawing/2014/main" id="{AEC9139D-6B83-4C6A-B11E-4B40194147D0}"/>
            </a:ext>
          </a:extLst>
        </xdr:cNvPr>
        <xdr:cNvGrpSpPr/>
      </xdr:nvGrpSpPr>
      <xdr:grpSpPr>
        <a:xfrm>
          <a:off x="0" y="0"/>
          <a:ext cx="14470378" cy="6858001"/>
          <a:chOff x="67107" y="79696"/>
          <a:chExt cx="12057254" cy="6690221"/>
        </a:xfrm>
      </xdr:grpSpPr>
      <xdr:sp macro="" textlink="">
        <xdr:nvSpPr>
          <xdr:cNvPr id="3" name="Rectangle: Rounded Corners 2">
            <a:extLst>
              <a:ext uri="{FF2B5EF4-FFF2-40B4-BE49-F238E27FC236}">
                <a16:creationId xmlns:a16="http://schemas.microsoft.com/office/drawing/2014/main" id="{13D932D4-6B93-4661-A540-B5D0A6E3E788}"/>
              </a:ext>
            </a:extLst>
          </xdr:cNvPr>
          <xdr:cNvSpPr/>
        </xdr:nvSpPr>
        <xdr:spPr>
          <a:xfrm>
            <a:off x="86158" y="79696"/>
            <a:ext cx="12038203" cy="6690221"/>
          </a:xfrm>
          <a:prstGeom prst="roundRect">
            <a:avLst>
              <a:gd name="adj" fmla="val 0"/>
            </a:avLst>
          </a:prstGeom>
          <a:solidFill>
            <a:srgbClr val="D7E9F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CH"/>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CH">
              <a:solidFill>
                <a:schemeClr val="bg1"/>
              </a:solidFill>
            </a:endParaRPr>
          </a:p>
        </xdr:txBody>
      </xdr:sp>
      <xdr:pic>
        <xdr:nvPicPr>
          <xdr:cNvPr id="4" name="Picture 3">
            <a:extLst>
              <a:ext uri="{FF2B5EF4-FFF2-40B4-BE49-F238E27FC236}">
                <a16:creationId xmlns:a16="http://schemas.microsoft.com/office/drawing/2014/main" id="{506F64E7-1D68-4A70-93C8-B35A438F13A8}"/>
              </a:ext>
            </a:extLst>
          </xdr:cNvPr>
          <xdr:cNvPicPr>
            <a:picLocks noChangeAspect="1"/>
          </xdr:cNvPicPr>
        </xdr:nvPicPr>
        <xdr:blipFill rotWithShape="1">
          <a:blip xmlns:r="http://schemas.openxmlformats.org/officeDocument/2006/relationships" r:embed="rId1"/>
          <a:srcRect l="-74" t="13555" r="39859"/>
          <a:stretch/>
        </xdr:blipFill>
        <xdr:spPr>
          <a:xfrm rot="10800000">
            <a:off x="67107" y="79696"/>
            <a:ext cx="1752397" cy="1233973"/>
          </a:xfrm>
          <a:prstGeom prst="rect">
            <a:avLst/>
          </a:prstGeom>
          <a:solidFill>
            <a:srgbClr val="4F7BD9"/>
          </a:solidFill>
          <a:ln>
            <a:noFill/>
          </a:ln>
        </xdr:spPr>
      </xdr:pic>
    </xdr:grpSp>
    <xdr:clientData/>
  </xdr:twoCellAnchor>
  <xdr:twoCellAnchor>
    <xdr:from>
      <xdr:col>3</xdr:col>
      <xdr:colOff>184953</xdr:colOff>
      <xdr:row>0</xdr:row>
      <xdr:rowOff>0</xdr:rowOff>
    </xdr:from>
    <xdr:to>
      <xdr:col>24</xdr:col>
      <xdr:colOff>0</xdr:colOff>
      <xdr:row>37</xdr:row>
      <xdr:rowOff>0</xdr:rowOff>
    </xdr:to>
    <xdr:sp macro="" textlink="">
      <xdr:nvSpPr>
        <xdr:cNvPr id="5" name="Rectangle: Diagonal Corners Rounded 4">
          <a:extLst>
            <a:ext uri="{FF2B5EF4-FFF2-40B4-BE49-F238E27FC236}">
              <a16:creationId xmlns:a16="http://schemas.microsoft.com/office/drawing/2014/main" id="{AC8CF811-78C1-43C3-AA38-0F12F28AEF4A}"/>
            </a:ext>
          </a:extLst>
        </xdr:cNvPr>
        <xdr:cNvSpPr/>
      </xdr:nvSpPr>
      <xdr:spPr>
        <a:xfrm>
          <a:off x="2013753" y="0"/>
          <a:ext cx="12616647" cy="6766560"/>
        </a:xfrm>
        <a:prstGeom prst="round2DiagRect">
          <a:avLst>
            <a:gd name="adj1" fmla="val 3509"/>
            <a:gd name="adj2" fmla="val 2232"/>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474345</xdr:colOff>
      <xdr:row>2</xdr:row>
      <xdr:rowOff>99060</xdr:rowOff>
    </xdr:from>
    <xdr:to>
      <xdr:col>9</xdr:col>
      <xdr:colOff>175260</xdr:colOff>
      <xdr:row>14</xdr:row>
      <xdr:rowOff>144780</xdr:rowOff>
    </xdr:to>
    <xdr:sp macro="" textlink="">
      <xdr:nvSpPr>
        <xdr:cNvPr id="56" name="Rectangle: Diagonal Corners Rounded 55">
          <a:extLst>
            <a:ext uri="{FF2B5EF4-FFF2-40B4-BE49-F238E27FC236}">
              <a16:creationId xmlns:a16="http://schemas.microsoft.com/office/drawing/2014/main" id="{1501E2AE-B18F-4AC3-88C8-79586C360265}"/>
            </a:ext>
          </a:extLst>
        </xdr:cNvPr>
        <xdr:cNvSpPr/>
      </xdr:nvSpPr>
      <xdr:spPr>
        <a:xfrm>
          <a:off x="2303145" y="464820"/>
          <a:ext cx="3358515" cy="2240280"/>
        </a:xfrm>
        <a:prstGeom prst="round2DiagRect">
          <a:avLst>
            <a:gd name="adj1" fmla="val 3646"/>
            <a:gd name="adj2" fmla="val 3646"/>
          </a:avLst>
        </a:prstGeom>
        <a:solidFill>
          <a:srgbClr val="FBFCFE"/>
        </a:solidFill>
        <a:ln>
          <a:noFill/>
        </a:ln>
        <a:effectLst>
          <a:outerShdw blurRad="63500" dist="50800" algn="ctr" rotWithShape="0">
            <a:srgbClr val="DEE5FF">
              <a:alpha val="9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190500</xdr:colOff>
      <xdr:row>5</xdr:row>
      <xdr:rowOff>102108</xdr:rowOff>
    </xdr:from>
    <xdr:to>
      <xdr:col>3</xdr:col>
      <xdr:colOff>182880</xdr:colOff>
      <xdr:row>7</xdr:row>
      <xdr:rowOff>175260</xdr:rowOff>
    </xdr:to>
    <xdr:sp macro="" textlink="">
      <xdr:nvSpPr>
        <xdr:cNvPr id="82" name="Rectangle: Top Corners Rounded 81">
          <a:extLst>
            <a:ext uri="{FF2B5EF4-FFF2-40B4-BE49-F238E27FC236}">
              <a16:creationId xmlns:a16="http://schemas.microsoft.com/office/drawing/2014/main" id="{D18E78F2-9142-4B85-8F07-F6C5A3D01C95}"/>
            </a:ext>
          </a:extLst>
        </xdr:cNvPr>
        <xdr:cNvSpPr/>
      </xdr:nvSpPr>
      <xdr:spPr>
        <a:xfrm rot="16200000">
          <a:off x="881634" y="325374"/>
          <a:ext cx="438912" cy="1821180"/>
        </a:xfrm>
        <a:prstGeom prst="round2SameRect">
          <a:avLst>
            <a:gd name="adj1" fmla="val 42500"/>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38100</xdr:colOff>
      <xdr:row>5</xdr:row>
      <xdr:rowOff>169163</xdr:rowOff>
    </xdr:from>
    <xdr:to>
      <xdr:col>3</xdr:col>
      <xdr:colOff>175260</xdr:colOff>
      <xdr:row>7</xdr:row>
      <xdr:rowOff>108203</xdr:rowOff>
    </xdr:to>
    <xdr:sp macro="" textlink="">
      <xdr:nvSpPr>
        <xdr:cNvPr id="83" name="TextBox 82">
          <a:hlinkClick xmlns:r="http://schemas.openxmlformats.org/officeDocument/2006/relationships" r:id="rId2"/>
          <a:extLst>
            <a:ext uri="{FF2B5EF4-FFF2-40B4-BE49-F238E27FC236}">
              <a16:creationId xmlns:a16="http://schemas.microsoft.com/office/drawing/2014/main" id="{929AE7C7-82A9-47D1-8A07-E35F2A0393C4}"/>
            </a:ext>
          </a:extLst>
        </xdr:cNvPr>
        <xdr:cNvSpPr txBox="1"/>
      </xdr:nvSpPr>
      <xdr:spPr>
        <a:xfrm>
          <a:off x="38100" y="1083563"/>
          <a:ext cx="196596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1">
              <a:solidFill>
                <a:schemeClr val="tx1">
                  <a:lumMod val="65000"/>
                  <a:lumOff val="35000"/>
                </a:schemeClr>
              </a:solidFill>
              <a:latin typeface="+mn-lt"/>
              <a:ea typeface="+mn-ea"/>
              <a:cs typeface="+mn-cs"/>
            </a:rPr>
            <a:t>Customer Segment</a:t>
          </a:r>
        </a:p>
      </xdr:txBody>
    </xdr:sp>
    <xdr:clientData/>
  </xdr:twoCellAnchor>
  <xdr:twoCellAnchor>
    <xdr:from>
      <xdr:col>0</xdr:col>
      <xdr:colOff>182880</xdr:colOff>
      <xdr:row>9</xdr:row>
      <xdr:rowOff>25908</xdr:rowOff>
    </xdr:from>
    <xdr:to>
      <xdr:col>3</xdr:col>
      <xdr:colOff>175260</xdr:colOff>
      <xdr:row>11</xdr:row>
      <xdr:rowOff>99060</xdr:rowOff>
    </xdr:to>
    <xdr:sp macro="" textlink="">
      <xdr:nvSpPr>
        <xdr:cNvPr id="84" name="Rectangle: Top Corners Rounded 83">
          <a:extLst>
            <a:ext uri="{FF2B5EF4-FFF2-40B4-BE49-F238E27FC236}">
              <a16:creationId xmlns:a16="http://schemas.microsoft.com/office/drawing/2014/main" id="{9344EF4A-5F50-47C5-8C24-E3E2554A1D64}"/>
            </a:ext>
          </a:extLst>
        </xdr:cNvPr>
        <xdr:cNvSpPr/>
      </xdr:nvSpPr>
      <xdr:spPr>
        <a:xfrm rot="16200000">
          <a:off x="874014" y="980694"/>
          <a:ext cx="438912" cy="1821180"/>
        </a:xfrm>
        <a:prstGeom prst="round2SameRect">
          <a:avLst>
            <a:gd name="adj1" fmla="val 42500"/>
            <a:gd name="adj2" fmla="val 0"/>
          </a:avLst>
        </a:prstGeom>
        <a:solidFill>
          <a:srgbClr val="4F7BD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4F7BD9"/>
            </a:solidFill>
          </a:endParaRPr>
        </a:p>
      </xdr:txBody>
    </xdr:sp>
    <xdr:clientData/>
  </xdr:twoCellAnchor>
  <xdr:twoCellAnchor>
    <xdr:from>
      <xdr:col>0</xdr:col>
      <xdr:colOff>38100</xdr:colOff>
      <xdr:row>9</xdr:row>
      <xdr:rowOff>60960</xdr:rowOff>
    </xdr:from>
    <xdr:to>
      <xdr:col>3</xdr:col>
      <xdr:colOff>175260</xdr:colOff>
      <xdr:row>11</xdr:row>
      <xdr:rowOff>45720</xdr:rowOff>
    </xdr:to>
    <xdr:sp macro="" textlink="">
      <xdr:nvSpPr>
        <xdr:cNvPr id="85" name="TextBox 84">
          <a:hlinkClick xmlns:r="http://schemas.openxmlformats.org/officeDocument/2006/relationships" r:id="rId3"/>
          <a:extLst>
            <a:ext uri="{FF2B5EF4-FFF2-40B4-BE49-F238E27FC236}">
              <a16:creationId xmlns:a16="http://schemas.microsoft.com/office/drawing/2014/main" id="{81362AFB-0BB6-4440-A895-831ACEC43E11}"/>
            </a:ext>
          </a:extLst>
        </xdr:cNvPr>
        <xdr:cNvSpPr txBox="1"/>
      </xdr:nvSpPr>
      <xdr:spPr>
        <a:xfrm>
          <a:off x="38100" y="1706880"/>
          <a:ext cx="196596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bg1"/>
              </a:solidFill>
              <a:effectLst/>
              <a:uLnTx/>
              <a:uFillTx/>
              <a:latin typeface="+mn-lt"/>
              <a:ea typeface="+mn-ea"/>
              <a:cs typeface="+mn-cs"/>
            </a:rPr>
            <a:t>Pricing &amp; Promotion</a:t>
          </a:r>
        </a:p>
      </xdr:txBody>
    </xdr:sp>
    <xdr:clientData/>
  </xdr:twoCellAnchor>
  <xdr:twoCellAnchor>
    <xdr:from>
      <xdr:col>3</xdr:col>
      <xdr:colOff>396240</xdr:colOff>
      <xdr:row>2</xdr:row>
      <xdr:rowOff>100583</xdr:rowOff>
    </xdr:from>
    <xdr:to>
      <xdr:col>8</xdr:col>
      <xdr:colOff>358140</xdr:colOff>
      <xdr:row>4</xdr:row>
      <xdr:rowOff>39623</xdr:rowOff>
    </xdr:to>
    <xdr:sp macro="" textlink="">
      <xdr:nvSpPr>
        <xdr:cNvPr id="12" name="TextBox 11">
          <a:extLst>
            <a:ext uri="{FF2B5EF4-FFF2-40B4-BE49-F238E27FC236}">
              <a16:creationId xmlns:a16="http://schemas.microsoft.com/office/drawing/2014/main" id="{C6C0F3DE-FA48-420D-B028-778C57927AFF}"/>
            </a:ext>
          </a:extLst>
        </xdr:cNvPr>
        <xdr:cNvSpPr txBox="1"/>
      </xdr:nvSpPr>
      <xdr:spPr>
        <a:xfrm>
          <a:off x="2225040" y="466343"/>
          <a:ext cx="30099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1">
              <a:solidFill>
                <a:schemeClr val="tx1">
                  <a:lumMod val="65000"/>
                  <a:lumOff val="35000"/>
                </a:schemeClr>
              </a:solidFill>
              <a:latin typeface="+mn-lt"/>
              <a:ea typeface="+mn-ea"/>
              <a:cs typeface="+mn-cs"/>
            </a:rPr>
            <a:t>How unit </a:t>
          </a:r>
          <a:r>
            <a:rPr lang="en-US" sz="1200" b="1">
              <a:solidFill>
                <a:srgbClr val="4F7BD9"/>
              </a:solidFill>
              <a:latin typeface="+mn-lt"/>
              <a:ea typeface="+mn-ea"/>
              <a:cs typeface="+mn-cs"/>
            </a:rPr>
            <a:t>price</a:t>
          </a:r>
          <a:r>
            <a:rPr lang="en-US" sz="1200" b="1">
              <a:solidFill>
                <a:schemeClr val="tx1">
                  <a:lumMod val="65000"/>
                  <a:lumOff val="35000"/>
                </a:schemeClr>
              </a:solidFill>
              <a:latin typeface="+mn-lt"/>
              <a:ea typeface="+mn-ea"/>
              <a:cs typeface="+mn-cs"/>
            </a:rPr>
            <a:t> affected </a:t>
          </a:r>
          <a:r>
            <a:rPr lang="en-US" sz="1200" b="1">
              <a:solidFill>
                <a:srgbClr val="4F7BD9"/>
              </a:solidFill>
              <a:latin typeface="+mn-lt"/>
              <a:ea typeface="+mn-ea"/>
              <a:cs typeface="+mn-cs"/>
            </a:rPr>
            <a:t>Quantity Sold </a:t>
          </a:r>
          <a:r>
            <a:rPr lang="en-US" sz="1200" b="1">
              <a:solidFill>
                <a:schemeClr val="tx1">
                  <a:lumMod val="65000"/>
                  <a:lumOff val="35000"/>
                </a:schemeClr>
              </a:solidFill>
              <a:latin typeface="+mn-lt"/>
              <a:ea typeface="+mn-ea"/>
              <a:cs typeface="+mn-cs"/>
            </a:rPr>
            <a:t>?</a:t>
          </a:r>
        </a:p>
      </xdr:txBody>
    </xdr:sp>
    <xdr:clientData/>
  </xdr:twoCellAnchor>
  <xdr:twoCellAnchor>
    <xdr:from>
      <xdr:col>3</xdr:col>
      <xdr:colOff>474345</xdr:colOff>
      <xdr:row>15</xdr:row>
      <xdr:rowOff>152400</xdr:rowOff>
    </xdr:from>
    <xdr:to>
      <xdr:col>9</xdr:col>
      <xdr:colOff>175260</xdr:colOff>
      <xdr:row>25</xdr:row>
      <xdr:rowOff>7620</xdr:rowOff>
    </xdr:to>
    <xdr:sp macro="" textlink="">
      <xdr:nvSpPr>
        <xdr:cNvPr id="13" name="Rectangle: Diagonal Corners Rounded 12">
          <a:extLst>
            <a:ext uri="{FF2B5EF4-FFF2-40B4-BE49-F238E27FC236}">
              <a16:creationId xmlns:a16="http://schemas.microsoft.com/office/drawing/2014/main" id="{C4F4992D-B19C-4791-BC59-943312140608}"/>
            </a:ext>
          </a:extLst>
        </xdr:cNvPr>
        <xdr:cNvSpPr/>
      </xdr:nvSpPr>
      <xdr:spPr>
        <a:xfrm>
          <a:off x="2303145" y="2895600"/>
          <a:ext cx="3358515" cy="1684020"/>
        </a:xfrm>
        <a:prstGeom prst="round2DiagRect">
          <a:avLst>
            <a:gd name="adj1" fmla="val 3646"/>
            <a:gd name="adj2" fmla="val 3646"/>
          </a:avLst>
        </a:prstGeom>
        <a:solidFill>
          <a:srgbClr val="FBFCFE"/>
        </a:solidFill>
        <a:ln>
          <a:noFill/>
        </a:ln>
        <a:effectLst>
          <a:outerShdw blurRad="63500" dist="50800" algn="ctr" rotWithShape="0">
            <a:srgbClr val="DEE5FF">
              <a:alpha val="9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464820</xdr:colOff>
      <xdr:row>15</xdr:row>
      <xdr:rowOff>131063</xdr:rowOff>
    </xdr:from>
    <xdr:to>
      <xdr:col>8</xdr:col>
      <xdr:colOff>426720</xdr:colOff>
      <xdr:row>17</xdr:row>
      <xdr:rowOff>70103</xdr:rowOff>
    </xdr:to>
    <xdr:sp macro="" textlink="">
      <xdr:nvSpPr>
        <xdr:cNvPr id="16" name="TextBox 15">
          <a:extLst>
            <a:ext uri="{FF2B5EF4-FFF2-40B4-BE49-F238E27FC236}">
              <a16:creationId xmlns:a16="http://schemas.microsoft.com/office/drawing/2014/main" id="{F95DE91C-688D-4E44-854A-A1BCEB226EA1}"/>
            </a:ext>
          </a:extLst>
        </xdr:cNvPr>
        <xdr:cNvSpPr txBox="1"/>
      </xdr:nvSpPr>
      <xdr:spPr>
        <a:xfrm>
          <a:off x="2293620" y="2874263"/>
          <a:ext cx="30099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1">
              <a:solidFill>
                <a:schemeClr val="tx1">
                  <a:lumMod val="65000"/>
                  <a:lumOff val="35000"/>
                </a:schemeClr>
              </a:solidFill>
              <a:latin typeface="+mn-lt"/>
              <a:ea typeface="+mn-ea"/>
              <a:cs typeface="+mn-cs"/>
            </a:rPr>
            <a:t>How Xmas </a:t>
          </a:r>
          <a:r>
            <a:rPr lang="en-US" sz="1200" b="1">
              <a:solidFill>
                <a:srgbClr val="4F7BD9"/>
              </a:solidFill>
              <a:latin typeface="+mn-lt"/>
              <a:ea typeface="+mn-ea"/>
              <a:cs typeface="+mn-cs"/>
            </a:rPr>
            <a:t>Budget</a:t>
          </a:r>
          <a:r>
            <a:rPr lang="en-US" sz="1200" b="1">
              <a:solidFill>
                <a:schemeClr val="tx1">
                  <a:lumMod val="65000"/>
                  <a:lumOff val="35000"/>
                </a:schemeClr>
              </a:solidFill>
              <a:latin typeface="+mn-lt"/>
              <a:ea typeface="+mn-ea"/>
              <a:cs typeface="+mn-cs"/>
            </a:rPr>
            <a:t> affected </a:t>
          </a:r>
          <a:r>
            <a:rPr lang="en-US" sz="1200" b="1">
              <a:solidFill>
                <a:srgbClr val="4F7BD9"/>
              </a:solidFill>
              <a:latin typeface="+mn-lt"/>
              <a:ea typeface="+mn-ea"/>
              <a:cs typeface="+mn-cs"/>
            </a:rPr>
            <a:t>Quantity Sold </a:t>
          </a:r>
          <a:r>
            <a:rPr lang="en-US" sz="1200" b="1">
              <a:solidFill>
                <a:schemeClr val="tx1">
                  <a:lumMod val="65000"/>
                  <a:lumOff val="35000"/>
                </a:schemeClr>
              </a:solidFill>
              <a:latin typeface="+mn-lt"/>
              <a:ea typeface="+mn-ea"/>
              <a:cs typeface="+mn-cs"/>
            </a:rPr>
            <a:t>?</a:t>
          </a:r>
        </a:p>
      </xdr:txBody>
    </xdr:sp>
    <xdr:clientData/>
  </xdr:twoCellAnchor>
  <xdr:twoCellAnchor>
    <xdr:from>
      <xdr:col>9</xdr:col>
      <xdr:colOff>443865</xdr:colOff>
      <xdr:row>15</xdr:row>
      <xdr:rowOff>152400</xdr:rowOff>
    </xdr:from>
    <xdr:to>
      <xdr:col>15</xdr:col>
      <xdr:colOff>144780</xdr:colOff>
      <xdr:row>25</xdr:row>
      <xdr:rowOff>7620</xdr:rowOff>
    </xdr:to>
    <xdr:sp macro="" textlink="">
      <xdr:nvSpPr>
        <xdr:cNvPr id="38" name="Rectangle: Diagonal Corners Rounded 37">
          <a:extLst>
            <a:ext uri="{FF2B5EF4-FFF2-40B4-BE49-F238E27FC236}">
              <a16:creationId xmlns:a16="http://schemas.microsoft.com/office/drawing/2014/main" id="{A5BEE18C-656B-4436-9186-5D3C167F1D99}"/>
            </a:ext>
          </a:extLst>
        </xdr:cNvPr>
        <xdr:cNvSpPr/>
      </xdr:nvSpPr>
      <xdr:spPr>
        <a:xfrm>
          <a:off x="5930265" y="2895600"/>
          <a:ext cx="3358515" cy="1684020"/>
        </a:xfrm>
        <a:prstGeom prst="round2DiagRect">
          <a:avLst>
            <a:gd name="adj1" fmla="val 3646"/>
            <a:gd name="adj2" fmla="val 3646"/>
          </a:avLst>
        </a:prstGeom>
        <a:solidFill>
          <a:srgbClr val="FBFCFE"/>
        </a:solidFill>
        <a:ln>
          <a:noFill/>
        </a:ln>
        <a:effectLst>
          <a:outerShdw blurRad="63500" dist="50800" algn="ctr" rotWithShape="0">
            <a:srgbClr val="DEE5FF">
              <a:alpha val="9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480060</xdr:colOff>
      <xdr:row>17</xdr:row>
      <xdr:rowOff>30480</xdr:rowOff>
    </xdr:from>
    <xdr:to>
      <xdr:col>15</xdr:col>
      <xdr:colOff>121920</xdr:colOff>
      <xdr:row>25</xdr:row>
      <xdr:rowOff>7620</xdr:rowOff>
    </xdr:to>
    <xdr:graphicFrame macro="">
      <xdr:nvGraphicFramePr>
        <xdr:cNvPr id="41" name="Chart 40">
          <a:extLst>
            <a:ext uri="{FF2B5EF4-FFF2-40B4-BE49-F238E27FC236}">
              <a16:creationId xmlns:a16="http://schemas.microsoft.com/office/drawing/2014/main" id="{E7719A85-7EFE-47E1-806B-D772AD51C9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480060</xdr:colOff>
      <xdr:row>15</xdr:row>
      <xdr:rowOff>131063</xdr:rowOff>
    </xdr:from>
    <xdr:to>
      <xdr:col>14</xdr:col>
      <xdr:colOff>441960</xdr:colOff>
      <xdr:row>17</xdr:row>
      <xdr:rowOff>70103</xdr:rowOff>
    </xdr:to>
    <xdr:sp macro="" textlink="">
      <xdr:nvSpPr>
        <xdr:cNvPr id="42" name="TextBox 41">
          <a:extLst>
            <a:ext uri="{FF2B5EF4-FFF2-40B4-BE49-F238E27FC236}">
              <a16:creationId xmlns:a16="http://schemas.microsoft.com/office/drawing/2014/main" id="{2AD49495-B43B-46A1-899A-12FF951A9BF7}"/>
            </a:ext>
          </a:extLst>
        </xdr:cNvPr>
        <xdr:cNvSpPr txBox="1"/>
      </xdr:nvSpPr>
      <xdr:spPr>
        <a:xfrm>
          <a:off x="5966460" y="2874263"/>
          <a:ext cx="30099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1">
              <a:solidFill>
                <a:schemeClr val="tx1">
                  <a:lumMod val="65000"/>
                  <a:lumOff val="35000"/>
                </a:schemeClr>
              </a:solidFill>
              <a:latin typeface="+mn-lt"/>
              <a:ea typeface="+mn-ea"/>
              <a:cs typeface="+mn-cs"/>
            </a:rPr>
            <a:t> </a:t>
          </a:r>
          <a:r>
            <a:rPr lang="en-US" sz="1200" b="1">
              <a:solidFill>
                <a:srgbClr val="4F7BD9"/>
              </a:solidFill>
              <a:latin typeface="+mn-lt"/>
              <a:ea typeface="+mn-ea"/>
              <a:cs typeface="+mn-cs"/>
            </a:rPr>
            <a:t>Sales</a:t>
          </a:r>
          <a:r>
            <a:rPr lang="en-US" sz="1200" b="1">
              <a:solidFill>
                <a:schemeClr val="tx1">
                  <a:lumMod val="65000"/>
                  <a:lumOff val="35000"/>
                </a:schemeClr>
              </a:solidFill>
              <a:latin typeface="+mn-lt"/>
              <a:ea typeface="+mn-ea"/>
              <a:cs typeface="+mn-cs"/>
            </a:rPr>
            <a:t> in each </a:t>
          </a:r>
          <a:r>
            <a:rPr lang="en-US" sz="1200" b="1">
              <a:solidFill>
                <a:srgbClr val="4F7BD9"/>
              </a:solidFill>
              <a:latin typeface="+mn-lt"/>
              <a:ea typeface="+mn-ea"/>
              <a:cs typeface="+mn-cs"/>
            </a:rPr>
            <a:t>Month (% of Total sales)</a:t>
          </a:r>
          <a:endParaRPr lang="en-US" sz="1200" b="1">
            <a:solidFill>
              <a:schemeClr val="tx1">
                <a:lumMod val="65000"/>
                <a:lumOff val="35000"/>
              </a:schemeClr>
            </a:solidFill>
            <a:latin typeface="+mn-lt"/>
            <a:ea typeface="+mn-ea"/>
            <a:cs typeface="+mn-cs"/>
          </a:endParaRPr>
        </a:p>
      </xdr:txBody>
    </xdr:sp>
    <xdr:clientData/>
  </xdr:twoCellAnchor>
  <xdr:twoCellAnchor>
    <xdr:from>
      <xdr:col>10</xdr:col>
      <xdr:colOff>274320</xdr:colOff>
      <xdr:row>18</xdr:row>
      <xdr:rowOff>85343</xdr:rowOff>
    </xdr:from>
    <xdr:to>
      <xdr:col>11</xdr:col>
      <xdr:colOff>114300</xdr:colOff>
      <xdr:row>20</xdr:row>
      <xdr:rowOff>24383</xdr:rowOff>
    </xdr:to>
    <xdr:sp macro="" textlink="'PivotTable 2'!F35">
      <xdr:nvSpPr>
        <xdr:cNvPr id="43" name="TextBox 42">
          <a:extLst>
            <a:ext uri="{FF2B5EF4-FFF2-40B4-BE49-F238E27FC236}">
              <a16:creationId xmlns:a16="http://schemas.microsoft.com/office/drawing/2014/main" id="{3200D4DF-8204-422D-9580-74AF04C0221C}"/>
            </a:ext>
          </a:extLst>
        </xdr:cNvPr>
        <xdr:cNvSpPr txBox="1"/>
      </xdr:nvSpPr>
      <xdr:spPr>
        <a:xfrm>
          <a:off x="6370320" y="3377183"/>
          <a:ext cx="44958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1947F7A-F4A8-40FB-B8E8-C86AC50FABBD}" type="TxLink">
            <a:rPr lang="en-US" sz="1100" b="1" i="0" u="none" strike="noStrike">
              <a:solidFill>
                <a:srgbClr val="4F7BD9"/>
              </a:solidFill>
              <a:latin typeface="Calibri"/>
              <a:ea typeface="+mn-ea"/>
              <a:cs typeface="Calibri"/>
            </a:rPr>
            <a:pPr marL="0" indent="0" algn="l"/>
            <a:t>21%</a:t>
          </a:fld>
          <a:endParaRPr lang="en-US" sz="1200" b="1">
            <a:solidFill>
              <a:srgbClr val="4F7BD9"/>
            </a:solidFill>
            <a:latin typeface="+mn-lt"/>
            <a:ea typeface="+mn-ea"/>
            <a:cs typeface="+mn-cs"/>
          </a:endParaRPr>
        </a:p>
      </xdr:txBody>
    </xdr:sp>
    <xdr:clientData/>
  </xdr:twoCellAnchor>
  <xdr:twoCellAnchor>
    <xdr:from>
      <xdr:col>12</xdr:col>
      <xdr:colOff>83820</xdr:colOff>
      <xdr:row>18</xdr:row>
      <xdr:rowOff>85343</xdr:rowOff>
    </xdr:from>
    <xdr:to>
      <xdr:col>12</xdr:col>
      <xdr:colOff>533400</xdr:colOff>
      <xdr:row>20</xdr:row>
      <xdr:rowOff>24383</xdr:rowOff>
    </xdr:to>
    <xdr:sp macro="" textlink="'PivotTable 2'!F36">
      <xdr:nvSpPr>
        <xdr:cNvPr id="44" name="TextBox 43">
          <a:extLst>
            <a:ext uri="{FF2B5EF4-FFF2-40B4-BE49-F238E27FC236}">
              <a16:creationId xmlns:a16="http://schemas.microsoft.com/office/drawing/2014/main" id="{1A584B7E-6F52-4423-95BD-593F4570B932}"/>
            </a:ext>
          </a:extLst>
        </xdr:cNvPr>
        <xdr:cNvSpPr txBox="1"/>
      </xdr:nvSpPr>
      <xdr:spPr>
        <a:xfrm>
          <a:off x="7399020" y="3377183"/>
          <a:ext cx="44958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B8DBFA1-61BF-4118-A96E-6C5B0A9F2E38}" type="TxLink">
            <a:rPr lang="en-US" sz="1100" b="1" i="0" u="none" strike="noStrike">
              <a:solidFill>
                <a:srgbClr val="4F7BD9"/>
              </a:solidFill>
              <a:latin typeface="Calibri"/>
              <a:ea typeface="+mn-ea"/>
              <a:cs typeface="Calibri"/>
            </a:rPr>
            <a:pPr marL="0" indent="0" algn="l"/>
            <a:t>26%</a:t>
          </a:fld>
          <a:endParaRPr lang="en-US" sz="1100" b="1" i="0" u="none" strike="noStrike">
            <a:solidFill>
              <a:srgbClr val="4F7BD9"/>
            </a:solidFill>
            <a:latin typeface="Calibri"/>
            <a:ea typeface="+mn-ea"/>
            <a:cs typeface="Calibri"/>
          </a:endParaRPr>
        </a:p>
      </xdr:txBody>
    </xdr:sp>
    <xdr:clientData/>
  </xdr:twoCellAnchor>
  <xdr:twoCellAnchor>
    <xdr:from>
      <xdr:col>13</xdr:col>
      <xdr:colOff>472440</xdr:colOff>
      <xdr:row>18</xdr:row>
      <xdr:rowOff>85343</xdr:rowOff>
    </xdr:from>
    <xdr:to>
      <xdr:col>14</xdr:col>
      <xdr:colOff>312420</xdr:colOff>
      <xdr:row>20</xdr:row>
      <xdr:rowOff>24383</xdr:rowOff>
    </xdr:to>
    <xdr:sp macro="" textlink="'PivotTable 2'!F37">
      <xdr:nvSpPr>
        <xdr:cNvPr id="45" name="TextBox 44">
          <a:extLst>
            <a:ext uri="{FF2B5EF4-FFF2-40B4-BE49-F238E27FC236}">
              <a16:creationId xmlns:a16="http://schemas.microsoft.com/office/drawing/2014/main" id="{1201C2C1-7A19-4990-827E-67EE81BEB1AC}"/>
            </a:ext>
          </a:extLst>
        </xdr:cNvPr>
        <xdr:cNvSpPr txBox="1"/>
      </xdr:nvSpPr>
      <xdr:spPr>
        <a:xfrm>
          <a:off x="8397240" y="3377183"/>
          <a:ext cx="44958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ED535CA-4E80-48F3-A00B-F4BBEF888EFB}" type="TxLink">
            <a:rPr lang="en-US" sz="1100" b="1" i="0" u="none" strike="noStrike">
              <a:solidFill>
                <a:srgbClr val="4F7BD9"/>
              </a:solidFill>
              <a:latin typeface="Calibri"/>
              <a:ea typeface="+mn-ea"/>
              <a:cs typeface="Calibri"/>
            </a:rPr>
            <a:pPr marL="0" indent="0" algn="l"/>
            <a:t>52%</a:t>
          </a:fld>
          <a:endParaRPr lang="en-US" sz="1100" b="1" i="0" u="none" strike="noStrike">
            <a:solidFill>
              <a:srgbClr val="4F7BD9"/>
            </a:solidFill>
            <a:latin typeface="Calibri"/>
            <a:ea typeface="+mn-ea"/>
            <a:cs typeface="Calibri"/>
          </a:endParaRPr>
        </a:p>
      </xdr:txBody>
    </xdr:sp>
    <xdr:clientData/>
  </xdr:twoCellAnchor>
  <xdr:twoCellAnchor>
    <xdr:from>
      <xdr:col>9</xdr:col>
      <xdr:colOff>459105</xdr:colOff>
      <xdr:row>2</xdr:row>
      <xdr:rowOff>99060</xdr:rowOff>
    </xdr:from>
    <xdr:to>
      <xdr:col>15</xdr:col>
      <xdr:colOff>160020</xdr:colOff>
      <xdr:row>14</xdr:row>
      <xdr:rowOff>144780</xdr:rowOff>
    </xdr:to>
    <xdr:sp macro="" textlink="">
      <xdr:nvSpPr>
        <xdr:cNvPr id="46" name="Rectangle: Diagonal Corners Rounded 45">
          <a:extLst>
            <a:ext uri="{FF2B5EF4-FFF2-40B4-BE49-F238E27FC236}">
              <a16:creationId xmlns:a16="http://schemas.microsoft.com/office/drawing/2014/main" id="{F896266D-E5C6-478F-9F96-CE1291B94ECE}"/>
            </a:ext>
          </a:extLst>
        </xdr:cNvPr>
        <xdr:cNvSpPr/>
      </xdr:nvSpPr>
      <xdr:spPr>
        <a:xfrm>
          <a:off x="5945505" y="464820"/>
          <a:ext cx="3358515" cy="2240280"/>
        </a:xfrm>
        <a:prstGeom prst="round2DiagRect">
          <a:avLst>
            <a:gd name="adj1" fmla="val 3646"/>
            <a:gd name="adj2" fmla="val 3646"/>
          </a:avLst>
        </a:prstGeom>
        <a:solidFill>
          <a:srgbClr val="FBFCFE"/>
        </a:solidFill>
        <a:ln>
          <a:noFill/>
        </a:ln>
        <a:effectLst>
          <a:outerShdw blurRad="63500" dist="50800" algn="ctr" rotWithShape="0">
            <a:srgbClr val="DEE5FF">
              <a:alpha val="9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480060</xdr:colOff>
      <xdr:row>2</xdr:row>
      <xdr:rowOff>115823</xdr:rowOff>
    </xdr:from>
    <xdr:to>
      <xdr:col>14</xdr:col>
      <xdr:colOff>441960</xdr:colOff>
      <xdr:row>4</xdr:row>
      <xdr:rowOff>54863</xdr:rowOff>
    </xdr:to>
    <xdr:sp macro="" textlink="">
      <xdr:nvSpPr>
        <xdr:cNvPr id="48" name="TextBox 47">
          <a:extLst>
            <a:ext uri="{FF2B5EF4-FFF2-40B4-BE49-F238E27FC236}">
              <a16:creationId xmlns:a16="http://schemas.microsoft.com/office/drawing/2014/main" id="{4A777815-7BFE-45AE-B3D5-401DB6D3566C}"/>
            </a:ext>
          </a:extLst>
        </xdr:cNvPr>
        <xdr:cNvSpPr txBox="1"/>
      </xdr:nvSpPr>
      <xdr:spPr>
        <a:xfrm>
          <a:off x="5966460" y="481583"/>
          <a:ext cx="30099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1">
              <a:solidFill>
                <a:srgbClr val="4F7BD9"/>
              </a:solidFill>
              <a:latin typeface="+mn-lt"/>
              <a:ea typeface="+mn-ea"/>
              <a:cs typeface="+mn-cs"/>
            </a:rPr>
            <a:t>Purchase</a:t>
          </a:r>
          <a:r>
            <a:rPr lang="en-US" sz="1200" b="1">
              <a:solidFill>
                <a:schemeClr val="tx1">
                  <a:lumMod val="65000"/>
                  <a:lumOff val="35000"/>
                </a:schemeClr>
              </a:solidFill>
              <a:latin typeface="+mn-lt"/>
              <a:ea typeface="+mn-ea"/>
              <a:cs typeface="+mn-cs"/>
            </a:rPr>
            <a:t> Type </a:t>
          </a:r>
          <a:r>
            <a:rPr lang="en-US" sz="1200" b="1">
              <a:solidFill>
                <a:srgbClr val="4F7BD9"/>
              </a:solidFill>
              <a:latin typeface="+mn-lt"/>
              <a:ea typeface="+mn-ea"/>
              <a:cs typeface="+mn-cs"/>
            </a:rPr>
            <a:t>quantity</a:t>
          </a:r>
          <a:r>
            <a:rPr lang="en-US" sz="1200" b="1" baseline="0">
              <a:solidFill>
                <a:schemeClr val="tx1">
                  <a:lumMod val="65000"/>
                  <a:lumOff val="35000"/>
                </a:schemeClr>
              </a:solidFill>
              <a:latin typeface="+mn-lt"/>
              <a:ea typeface="+mn-ea"/>
              <a:cs typeface="+mn-cs"/>
            </a:rPr>
            <a:t> sold each </a:t>
          </a:r>
          <a:r>
            <a:rPr lang="en-US" sz="1200" b="1" baseline="0">
              <a:solidFill>
                <a:srgbClr val="4F7BD9"/>
              </a:solidFill>
              <a:latin typeface="+mn-lt"/>
              <a:ea typeface="+mn-ea"/>
              <a:cs typeface="+mn-cs"/>
            </a:rPr>
            <a:t>month</a:t>
          </a:r>
          <a:endParaRPr lang="en-US" sz="1200" b="1">
            <a:solidFill>
              <a:srgbClr val="4F7BD9"/>
            </a:solidFill>
            <a:latin typeface="+mn-lt"/>
            <a:ea typeface="+mn-ea"/>
            <a:cs typeface="+mn-cs"/>
          </a:endParaRPr>
        </a:p>
      </xdr:txBody>
    </xdr:sp>
    <xdr:clientData/>
  </xdr:twoCellAnchor>
  <xdr:twoCellAnchor>
    <xdr:from>
      <xdr:col>15</xdr:col>
      <xdr:colOff>466725</xdr:colOff>
      <xdr:row>2</xdr:row>
      <xdr:rowOff>99060</xdr:rowOff>
    </xdr:from>
    <xdr:to>
      <xdr:col>23</xdr:col>
      <xdr:colOff>220980</xdr:colOff>
      <xdr:row>14</xdr:row>
      <xdr:rowOff>106680</xdr:rowOff>
    </xdr:to>
    <xdr:sp macro="" textlink="">
      <xdr:nvSpPr>
        <xdr:cNvPr id="25" name="Rectangle: Diagonal Corners Rounded 24">
          <a:extLst>
            <a:ext uri="{FF2B5EF4-FFF2-40B4-BE49-F238E27FC236}">
              <a16:creationId xmlns:a16="http://schemas.microsoft.com/office/drawing/2014/main" id="{55A94F46-161C-46E7-80AF-49EE0445F854}"/>
            </a:ext>
          </a:extLst>
        </xdr:cNvPr>
        <xdr:cNvSpPr/>
      </xdr:nvSpPr>
      <xdr:spPr>
        <a:xfrm>
          <a:off x="9610725" y="464820"/>
          <a:ext cx="4631055" cy="2202180"/>
        </a:xfrm>
        <a:prstGeom prst="round2DiagRect">
          <a:avLst>
            <a:gd name="adj1" fmla="val 3646"/>
            <a:gd name="adj2" fmla="val 3646"/>
          </a:avLst>
        </a:prstGeom>
        <a:solidFill>
          <a:srgbClr val="FBFCFE"/>
        </a:solidFill>
        <a:ln>
          <a:noFill/>
        </a:ln>
        <a:effectLst>
          <a:outerShdw blurRad="63500" dist="50800" algn="ctr" rotWithShape="0">
            <a:srgbClr val="DEE5FF">
              <a:alpha val="9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495299</xdr:colOff>
      <xdr:row>3</xdr:row>
      <xdr:rowOff>114300</xdr:rowOff>
    </xdr:from>
    <xdr:to>
      <xdr:col>23</xdr:col>
      <xdr:colOff>198120</xdr:colOff>
      <xdr:row>14</xdr:row>
      <xdr:rowOff>76200</xdr:rowOff>
    </xdr:to>
    <xdr:graphicFrame macro="">
      <xdr:nvGraphicFramePr>
        <xdr:cNvPr id="26" name="Chart 25">
          <a:extLst>
            <a:ext uri="{FF2B5EF4-FFF2-40B4-BE49-F238E27FC236}">
              <a16:creationId xmlns:a16="http://schemas.microsoft.com/office/drawing/2014/main" id="{2A2DBBFE-A702-4EEF-ABCC-CAC1B53F22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472440</xdr:colOff>
      <xdr:row>2</xdr:row>
      <xdr:rowOff>115823</xdr:rowOff>
    </xdr:from>
    <xdr:to>
      <xdr:col>21</xdr:col>
      <xdr:colOff>68580</xdr:colOff>
      <xdr:row>4</xdr:row>
      <xdr:rowOff>54863</xdr:rowOff>
    </xdr:to>
    <xdr:sp macro="" textlink="">
      <xdr:nvSpPr>
        <xdr:cNvPr id="27" name="TextBox 26">
          <a:extLst>
            <a:ext uri="{FF2B5EF4-FFF2-40B4-BE49-F238E27FC236}">
              <a16:creationId xmlns:a16="http://schemas.microsoft.com/office/drawing/2014/main" id="{40FDA8AF-8FF5-4762-826F-9750D8D721D8}"/>
            </a:ext>
          </a:extLst>
        </xdr:cNvPr>
        <xdr:cNvSpPr txBox="1"/>
      </xdr:nvSpPr>
      <xdr:spPr>
        <a:xfrm>
          <a:off x="9616440" y="481583"/>
          <a:ext cx="325374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1">
              <a:solidFill>
                <a:srgbClr val="4F7BD9"/>
              </a:solidFill>
              <a:latin typeface="+mn-lt"/>
              <a:ea typeface="+mn-ea"/>
              <a:cs typeface="+mn-cs"/>
            </a:rPr>
            <a:t>Which</a:t>
          </a:r>
          <a:r>
            <a:rPr lang="en-US" sz="1200" b="1" baseline="0">
              <a:solidFill>
                <a:srgbClr val="4F7BD9"/>
              </a:solidFill>
              <a:latin typeface="+mn-lt"/>
              <a:ea typeface="+mn-ea"/>
              <a:cs typeface="+mn-cs"/>
            </a:rPr>
            <a:t> day</a:t>
          </a:r>
          <a:r>
            <a:rPr lang="en-US" sz="1200" b="1">
              <a:solidFill>
                <a:schemeClr val="tx1">
                  <a:lumMod val="65000"/>
                  <a:lumOff val="35000"/>
                </a:schemeClr>
              </a:solidFill>
              <a:latin typeface="+mn-lt"/>
              <a:ea typeface="+mn-ea"/>
              <a:cs typeface="+mn-cs"/>
            </a:rPr>
            <a:t> each </a:t>
          </a:r>
          <a:r>
            <a:rPr lang="en-US" sz="1200" b="1">
              <a:solidFill>
                <a:srgbClr val="4F7BD9"/>
              </a:solidFill>
              <a:latin typeface="+mn-lt"/>
              <a:ea typeface="+mn-ea"/>
              <a:cs typeface="+mn-cs"/>
            </a:rPr>
            <a:t>gender</a:t>
          </a:r>
          <a:r>
            <a:rPr lang="en-US" sz="1200" b="1" baseline="0">
              <a:solidFill>
                <a:schemeClr val="tx1">
                  <a:lumMod val="65000"/>
                  <a:lumOff val="35000"/>
                </a:schemeClr>
              </a:solidFill>
              <a:latin typeface="+mn-lt"/>
              <a:ea typeface="+mn-ea"/>
              <a:cs typeface="+mn-cs"/>
            </a:rPr>
            <a:t> shopped </a:t>
          </a:r>
          <a:r>
            <a:rPr lang="en-US" sz="1200" b="1" baseline="0">
              <a:solidFill>
                <a:srgbClr val="4F7BD9"/>
              </a:solidFill>
              <a:latin typeface="+mn-lt"/>
              <a:ea typeface="+mn-ea"/>
              <a:cs typeface="+mn-cs"/>
            </a:rPr>
            <a:t>Xmas gifts ?</a:t>
          </a:r>
          <a:endParaRPr lang="en-US" sz="1200" b="1">
            <a:solidFill>
              <a:srgbClr val="4F7BD9"/>
            </a:solidFill>
            <a:latin typeface="+mn-lt"/>
            <a:ea typeface="+mn-ea"/>
            <a:cs typeface="+mn-cs"/>
          </a:endParaRPr>
        </a:p>
      </xdr:txBody>
    </xdr:sp>
    <xdr:clientData/>
  </xdr:twoCellAnchor>
  <xdr:twoCellAnchor>
    <xdr:from>
      <xdr:col>15</xdr:col>
      <xdr:colOff>466725</xdr:colOff>
      <xdr:row>15</xdr:row>
      <xdr:rowOff>129540</xdr:rowOff>
    </xdr:from>
    <xdr:to>
      <xdr:col>23</xdr:col>
      <xdr:colOff>220980</xdr:colOff>
      <xdr:row>35</xdr:row>
      <xdr:rowOff>152400</xdr:rowOff>
    </xdr:to>
    <xdr:sp macro="" textlink="">
      <xdr:nvSpPr>
        <xdr:cNvPr id="28" name="Rectangle: Diagonal Corners Rounded 27">
          <a:extLst>
            <a:ext uri="{FF2B5EF4-FFF2-40B4-BE49-F238E27FC236}">
              <a16:creationId xmlns:a16="http://schemas.microsoft.com/office/drawing/2014/main" id="{6F2EFA45-2585-4367-8410-F09E4F8A084A}"/>
            </a:ext>
          </a:extLst>
        </xdr:cNvPr>
        <xdr:cNvSpPr/>
      </xdr:nvSpPr>
      <xdr:spPr>
        <a:xfrm>
          <a:off x="9610725" y="2872740"/>
          <a:ext cx="4631055" cy="3680460"/>
        </a:xfrm>
        <a:prstGeom prst="round2DiagRect">
          <a:avLst>
            <a:gd name="adj1" fmla="val 3646"/>
            <a:gd name="adj2" fmla="val 3646"/>
          </a:avLst>
        </a:prstGeom>
        <a:solidFill>
          <a:srgbClr val="FBFCFE"/>
        </a:solidFill>
        <a:ln>
          <a:noFill/>
        </a:ln>
        <a:effectLst>
          <a:outerShdw blurRad="63500" dist="50800" algn="ctr" rotWithShape="0">
            <a:srgbClr val="DEE5FF">
              <a:alpha val="9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466725</xdr:colOff>
      <xdr:row>17</xdr:row>
      <xdr:rowOff>83820</xdr:rowOff>
    </xdr:from>
    <xdr:to>
      <xdr:col>23</xdr:col>
      <xdr:colOff>161925</xdr:colOff>
      <xdr:row>35</xdr:row>
      <xdr:rowOff>99060</xdr:rowOff>
    </xdr:to>
    <xdr:graphicFrame macro="">
      <xdr:nvGraphicFramePr>
        <xdr:cNvPr id="29" name="Chart 28">
          <a:extLst>
            <a:ext uri="{FF2B5EF4-FFF2-40B4-BE49-F238E27FC236}">
              <a16:creationId xmlns:a16="http://schemas.microsoft.com/office/drawing/2014/main" id="{7525E39D-C8E6-47FE-AA85-F064F71E85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0</xdr:colOff>
      <xdr:row>15</xdr:row>
      <xdr:rowOff>131063</xdr:rowOff>
    </xdr:from>
    <xdr:to>
      <xdr:col>21</xdr:col>
      <xdr:colOff>205740</xdr:colOff>
      <xdr:row>17</xdr:row>
      <xdr:rowOff>70103</xdr:rowOff>
    </xdr:to>
    <xdr:sp macro="" textlink="">
      <xdr:nvSpPr>
        <xdr:cNvPr id="30" name="TextBox 29">
          <a:extLst>
            <a:ext uri="{FF2B5EF4-FFF2-40B4-BE49-F238E27FC236}">
              <a16:creationId xmlns:a16="http://schemas.microsoft.com/office/drawing/2014/main" id="{CA7281AA-2E31-4281-B86D-BA14F79C4A5C}"/>
            </a:ext>
          </a:extLst>
        </xdr:cNvPr>
        <xdr:cNvSpPr txBox="1"/>
      </xdr:nvSpPr>
      <xdr:spPr>
        <a:xfrm>
          <a:off x="9753600" y="2874263"/>
          <a:ext cx="325374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1">
              <a:solidFill>
                <a:srgbClr val="4F7BD9"/>
              </a:solidFill>
              <a:latin typeface="+mn-lt"/>
              <a:ea typeface="+mn-ea"/>
              <a:cs typeface="+mn-cs"/>
            </a:rPr>
            <a:t>Products Sales Performance</a:t>
          </a:r>
        </a:p>
      </xdr:txBody>
    </xdr:sp>
    <xdr:clientData/>
  </xdr:twoCellAnchor>
  <xdr:twoCellAnchor>
    <xdr:from>
      <xdr:col>3</xdr:col>
      <xdr:colOff>474345</xdr:colOff>
      <xdr:row>26</xdr:row>
      <xdr:rowOff>0</xdr:rowOff>
    </xdr:from>
    <xdr:to>
      <xdr:col>15</xdr:col>
      <xdr:colOff>213360</xdr:colOff>
      <xdr:row>36</xdr:row>
      <xdr:rowOff>38100</xdr:rowOff>
    </xdr:to>
    <xdr:sp macro="" textlink="">
      <xdr:nvSpPr>
        <xdr:cNvPr id="31" name="Rectangle: Diagonal Corners Rounded 30">
          <a:extLst>
            <a:ext uri="{FF2B5EF4-FFF2-40B4-BE49-F238E27FC236}">
              <a16:creationId xmlns:a16="http://schemas.microsoft.com/office/drawing/2014/main" id="{4E974205-E570-4C54-871F-A54DCE697C25}"/>
            </a:ext>
          </a:extLst>
        </xdr:cNvPr>
        <xdr:cNvSpPr/>
      </xdr:nvSpPr>
      <xdr:spPr>
        <a:xfrm>
          <a:off x="2303145" y="4754880"/>
          <a:ext cx="7054215" cy="1866900"/>
        </a:xfrm>
        <a:prstGeom prst="round2DiagRect">
          <a:avLst>
            <a:gd name="adj1" fmla="val 3646"/>
            <a:gd name="adj2" fmla="val 3646"/>
          </a:avLst>
        </a:prstGeom>
        <a:solidFill>
          <a:srgbClr val="FBFCFE"/>
        </a:solidFill>
        <a:ln>
          <a:noFill/>
        </a:ln>
        <a:effectLst>
          <a:outerShdw blurRad="63500" dist="50800" algn="ctr" rotWithShape="0">
            <a:srgbClr val="DEE5FF">
              <a:alpha val="9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527684</xdr:colOff>
      <xdr:row>27</xdr:row>
      <xdr:rowOff>106680</xdr:rowOff>
    </xdr:from>
    <xdr:to>
      <xdr:col>15</xdr:col>
      <xdr:colOff>160019</xdr:colOff>
      <xdr:row>36</xdr:row>
      <xdr:rowOff>30480</xdr:rowOff>
    </xdr:to>
    <xdr:graphicFrame macro="">
      <xdr:nvGraphicFramePr>
        <xdr:cNvPr id="32" name="Chart 31">
          <a:extLst>
            <a:ext uri="{FF2B5EF4-FFF2-40B4-BE49-F238E27FC236}">
              <a16:creationId xmlns:a16="http://schemas.microsoft.com/office/drawing/2014/main" id="{08D33A07-E0CA-46B3-BA54-461125C436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464820</xdr:colOff>
      <xdr:row>25</xdr:row>
      <xdr:rowOff>169163</xdr:rowOff>
    </xdr:from>
    <xdr:to>
      <xdr:col>11</xdr:col>
      <xdr:colOff>114300</xdr:colOff>
      <xdr:row>27</xdr:row>
      <xdr:rowOff>108203</xdr:rowOff>
    </xdr:to>
    <xdr:sp macro="" textlink="">
      <xdr:nvSpPr>
        <xdr:cNvPr id="33" name="TextBox 32">
          <a:extLst>
            <a:ext uri="{FF2B5EF4-FFF2-40B4-BE49-F238E27FC236}">
              <a16:creationId xmlns:a16="http://schemas.microsoft.com/office/drawing/2014/main" id="{13E0C5E5-C050-425F-BAAB-0565E933CACD}"/>
            </a:ext>
          </a:extLst>
        </xdr:cNvPr>
        <xdr:cNvSpPr txBox="1"/>
      </xdr:nvSpPr>
      <xdr:spPr>
        <a:xfrm>
          <a:off x="2293620" y="4741163"/>
          <a:ext cx="452628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1">
              <a:solidFill>
                <a:schemeClr val="tx1">
                  <a:lumMod val="65000"/>
                  <a:lumOff val="35000"/>
                </a:schemeClr>
              </a:solidFill>
              <a:latin typeface="+mn-lt"/>
              <a:ea typeface="+mn-ea"/>
              <a:cs typeface="+mn-cs"/>
            </a:rPr>
            <a:t>Which were</a:t>
          </a:r>
          <a:r>
            <a:rPr lang="en-US" sz="1200" b="1" baseline="0">
              <a:solidFill>
                <a:schemeClr val="tx1">
                  <a:lumMod val="65000"/>
                  <a:lumOff val="35000"/>
                </a:schemeClr>
              </a:solidFill>
              <a:latin typeface="+mn-lt"/>
              <a:ea typeface="+mn-ea"/>
              <a:cs typeface="+mn-cs"/>
            </a:rPr>
            <a:t> the common unit </a:t>
          </a:r>
          <a:r>
            <a:rPr lang="en-US" sz="1200" b="1">
              <a:solidFill>
                <a:schemeClr val="tx1">
                  <a:lumMod val="65000"/>
                  <a:lumOff val="35000"/>
                </a:schemeClr>
              </a:solidFill>
              <a:latin typeface="+mn-lt"/>
              <a:ea typeface="+mn-ea"/>
              <a:cs typeface="+mn-cs"/>
            </a:rPr>
            <a:t> </a:t>
          </a:r>
          <a:r>
            <a:rPr lang="en-US" sz="1200" b="1">
              <a:solidFill>
                <a:srgbClr val="4F7BD9"/>
              </a:solidFill>
              <a:latin typeface="+mn-lt"/>
              <a:ea typeface="+mn-ea"/>
              <a:cs typeface="+mn-cs"/>
            </a:rPr>
            <a:t>sold per order ?</a:t>
          </a:r>
          <a:endParaRPr lang="en-US" sz="1200" b="1">
            <a:solidFill>
              <a:schemeClr val="tx1">
                <a:lumMod val="65000"/>
                <a:lumOff val="35000"/>
              </a:schemeClr>
            </a:solidFill>
            <a:latin typeface="+mn-lt"/>
            <a:ea typeface="+mn-ea"/>
            <a:cs typeface="+mn-cs"/>
          </a:endParaRPr>
        </a:p>
      </xdr:txBody>
    </xdr:sp>
    <xdr:clientData/>
  </xdr:twoCellAnchor>
  <xdr:twoCellAnchor>
    <xdr:from>
      <xdr:col>3</xdr:col>
      <xdr:colOff>474345</xdr:colOff>
      <xdr:row>17</xdr:row>
      <xdr:rowOff>68580</xdr:rowOff>
    </xdr:from>
    <xdr:to>
      <xdr:col>9</xdr:col>
      <xdr:colOff>167640</xdr:colOff>
      <xdr:row>24</xdr:row>
      <xdr:rowOff>160020</xdr:rowOff>
    </xdr:to>
    <xdr:graphicFrame macro="">
      <xdr:nvGraphicFramePr>
        <xdr:cNvPr id="34" name="Chart 33">
          <a:extLst>
            <a:ext uri="{FF2B5EF4-FFF2-40B4-BE49-F238E27FC236}">
              <a16:creationId xmlns:a16="http://schemas.microsoft.com/office/drawing/2014/main" id="{37551A96-ECEC-4EC3-8A2E-0D9696002D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0</xdr:col>
      <xdr:colOff>0</xdr:colOff>
      <xdr:row>22</xdr:row>
      <xdr:rowOff>38100</xdr:rowOff>
    </xdr:from>
    <xdr:to>
      <xdr:col>3</xdr:col>
      <xdr:colOff>83820</xdr:colOff>
      <xdr:row>24</xdr:row>
      <xdr:rowOff>83820</xdr:rowOff>
    </xdr:to>
    <mc:AlternateContent xmlns:mc="http://schemas.openxmlformats.org/markup-compatibility/2006" xmlns:a14="http://schemas.microsoft.com/office/drawing/2010/main">
      <mc:Choice Requires="a14">
        <xdr:graphicFrame macro="">
          <xdr:nvGraphicFramePr>
            <xdr:cNvPr id="35" name="Gender 1">
              <a:extLst>
                <a:ext uri="{FF2B5EF4-FFF2-40B4-BE49-F238E27FC236}">
                  <a16:creationId xmlns:a16="http://schemas.microsoft.com/office/drawing/2014/main" id="{2E9780A1-EF4C-431F-B66A-44B3F6413621}"/>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0" y="4061460"/>
              <a:ext cx="1912620" cy="4114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15</xdr:row>
      <xdr:rowOff>45721</xdr:rowOff>
    </xdr:from>
    <xdr:to>
      <xdr:col>3</xdr:col>
      <xdr:colOff>106680</xdr:colOff>
      <xdr:row>20</xdr:row>
      <xdr:rowOff>129540</xdr:rowOff>
    </xdr:to>
    <mc:AlternateContent xmlns:mc="http://schemas.openxmlformats.org/markup-compatibility/2006" xmlns:a14="http://schemas.microsoft.com/office/drawing/2010/main">
      <mc:Choice Requires="a14">
        <xdr:graphicFrame macro="">
          <xdr:nvGraphicFramePr>
            <xdr:cNvPr id="37" name="Xmas Seasons 1">
              <a:extLst>
                <a:ext uri="{FF2B5EF4-FFF2-40B4-BE49-F238E27FC236}">
                  <a16:creationId xmlns:a16="http://schemas.microsoft.com/office/drawing/2014/main" id="{683F4F5E-3BF3-4CC4-A392-080F072D1161}"/>
                </a:ext>
              </a:extLst>
            </xdr:cNvPr>
            <xdr:cNvGraphicFramePr/>
          </xdr:nvGraphicFramePr>
          <xdr:xfrm>
            <a:off x="0" y="0"/>
            <a:ext cx="0" cy="0"/>
          </xdr:xfrm>
          <a:graphic>
            <a:graphicData uri="http://schemas.microsoft.com/office/drawing/2010/slicer">
              <sle:slicer xmlns:sle="http://schemas.microsoft.com/office/drawing/2010/slicer" name="Xmas Seasons 1"/>
            </a:graphicData>
          </a:graphic>
        </xdr:graphicFrame>
      </mc:Choice>
      <mc:Fallback xmlns="">
        <xdr:sp macro="" textlink="">
          <xdr:nvSpPr>
            <xdr:cNvPr id="0" name=""/>
            <xdr:cNvSpPr>
              <a:spLocks noTextEdit="1"/>
            </xdr:cNvSpPr>
          </xdr:nvSpPr>
          <xdr:spPr>
            <a:xfrm>
              <a:off x="0" y="2788921"/>
              <a:ext cx="1935480" cy="9982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14</xdr:row>
      <xdr:rowOff>7620</xdr:rowOff>
    </xdr:from>
    <xdr:to>
      <xdr:col>2</xdr:col>
      <xdr:colOff>579120</xdr:colOff>
      <xdr:row>15</xdr:row>
      <xdr:rowOff>175260</xdr:rowOff>
    </xdr:to>
    <xdr:sp macro="" textlink="">
      <xdr:nvSpPr>
        <xdr:cNvPr id="39" name="TextBox 38">
          <a:extLst>
            <a:ext uri="{FF2B5EF4-FFF2-40B4-BE49-F238E27FC236}">
              <a16:creationId xmlns:a16="http://schemas.microsoft.com/office/drawing/2014/main" id="{4C2AE7D4-766C-48ED-AD34-27B9B7EB8DBA}"/>
            </a:ext>
          </a:extLst>
        </xdr:cNvPr>
        <xdr:cNvSpPr txBox="1"/>
      </xdr:nvSpPr>
      <xdr:spPr>
        <a:xfrm>
          <a:off x="0" y="2567940"/>
          <a:ext cx="179832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tx1">
                  <a:lumMod val="65000"/>
                  <a:lumOff val="35000"/>
                </a:schemeClr>
              </a:solidFill>
            </a:rPr>
            <a:t>Xmas Season</a:t>
          </a:r>
        </a:p>
      </xdr:txBody>
    </xdr:sp>
    <xdr:clientData/>
  </xdr:twoCellAnchor>
  <xdr:twoCellAnchor>
    <xdr:from>
      <xdr:col>0</xdr:col>
      <xdr:colOff>0</xdr:colOff>
      <xdr:row>20</xdr:row>
      <xdr:rowOff>91439</xdr:rowOff>
    </xdr:from>
    <xdr:to>
      <xdr:col>2</xdr:col>
      <xdr:colOff>579120</xdr:colOff>
      <xdr:row>22</xdr:row>
      <xdr:rowOff>76199</xdr:rowOff>
    </xdr:to>
    <xdr:sp macro="" textlink="">
      <xdr:nvSpPr>
        <xdr:cNvPr id="40" name="TextBox 39">
          <a:extLst>
            <a:ext uri="{FF2B5EF4-FFF2-40B4-BE49-F238E27FC236}">
              <a16:creationId xmlns:a16="http://schemas.microsoft.com/office/drawing/2014/main" id="{2251E8D5-7341-40FD-AF5F-8EE931020E76}"/>
            </a:ext>
          </a:extLst>
        </xdr:cNvPr>
        <xdr:cNvSpPr txBox="1"/>
      </xdr:nvSpPr>
      <xdr:spPr>
        <a:xfrm>
          <a:off x="0" y="3749039"/>
          <a:ext cx="179832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tx1">
                  <a:lumMod val="65000"/>
                  <a:lumOff val="35000"/>
                </a:schemeClr>
              </a:solidFill>
            </a:rPr>
            <a:t>Gender</a:t>
          </a:r>
        </a:p>
      </xdr:txBody>
    </xdr:sp>
    <xdr:clientData/>
  </xdr:twoCellAnchor>
  <xdr:twoCellAnchor>
    <xdr:from>
      <xdr:col>0</xdr:col>
      <xdr:colOff>0</xdr:colOff>
      <xdr:row>24</xdr:row>
      <xdr:rowOff>144779</xdr:rowOff>
    </xdr:from>
    <xdr:to>
      <xdr:col>2</xdr:col>
      <xdr:colOff>579120</xdr:colOff>
      <xdr:row>26</xdr:row>
      <xdr:rowOff>129539</xdr:rowOff>
    </xdr:to>
    <xdr:sp macro="" textlink="">
      <xdr:nvSpPr>
        <xdr:cNvPr id="49" name="TextBox 48">
          <a:extLst>
            <a:ext uri="{FF2B5EF4-FFF2-40B4-BE49-F238E27FC236}">
              <a16:creationId xmlns:a16="http://schemas.microsoft.com/office/drawing/2014/main" id="{75CC0846-C7A0-4B2E-B7D5-22E6A8600C5A}"/>
            </a:ext>
          </a:extLst>
        </xdr:cNvPr>
        <xdr:cNvSpPr txBox="1"/>
      </xdr:nvSpPr>
      <xdr:spPr>
        <a:xfrm>
          <a:off x="0" y="4533899"/>
          <a:ext cx="179832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tx1">
                  <a:lumMod val="65000"/>
                  <a:lumOff val="35000"/>
                </a:schemeClr>
              </a:solidFill>
            </a:rPr>
            <a:t>Product Type</a:t>
          </a:r>
        </a:p>
      </xdr:txBody>
    </xdr:sp>
    <xdr:clientData/>
  </xdr:twoCellAnchor>
  <xdr:twoCellAnchor>
    <xdr:from>
      <xdr:col>0</xdr:col>
      <xdr:colOff>358140</xdr:colOff>
      <xdr:row>32</xdr:row>
      <xdr:rowOff>91440</xdr:rowOff>
    </xdr:from>
    <xdr:to>
      <xdr:col>2</xdr:col>
      <xdr:colOff>152400</xdr:colOff>
      <xdr:row>34</xdr:row>
      <xdr:rowOff>38100</xdr:rowOff>
    </xdr:to>
    <xdr:sp macro="[0]!ClearFilters" textlink="">
      <xdr:nvSpPr>
        <xdr:cNvPr id="50" name="Rectangle: Rounded Corners 49">
          <a:extLst>
            <a:ext uri="{FF2B5EF4-FFF2-40B4-BE49-F238E27FC236}">
              <a16:creationId xmlns:a16="http://schemas.microsoft.com/office/drawing/2014/main" id="{969E1F89-7C72-42E1-9B3E-F24F5BD7C035}"/>
            </a:ext>
          </a:extLst>
        </xdr:cNvPr>
        <xdr:cNvSpPr/>
      </xdr:nvSpPr>
      <xdr:spPr>
        <a:xfrm>
          <a:off x="358140" y="5943600"/>
          <a:ext cx="1013460" cy="312420"/>
        </a:xfrm>
        <a:prstGeom prst="roundRect">
          <a:avLst/>
        </a:prstGeom>
        <a:solidFill>
          <a:srgbClr val="3D51C9"/>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5FFBF1"/>
              </a:solidFill>
            </a:rPr>
            <a:t>Clear Filters</a:t>
          </a:r>
        </a:p>
      </xdr:txBody>
    </xdr:sp>
    <xdr:clientData/>
  </xdr:twoCellAnchor>
  <xdr:twoCellAnchor editAs="oneCell">
    <xdr:from>
      <xdr:col>0</xdr:col>
      <xdr:colOff>68580</xdr:colOff>
      <xdr:row>26</xdr:row>
      <xdr:rowOff>68581</xdr:rowOff>
    </xdr:from>
    <xdr:to>
      <xdr:col>2</xdr:col>
      <xdr:colOff>327660</xdr:colOff>
      <xdr:row>31</xdr:row>
      <xdr:rowOff>152400</xdr:rowOff>
    </xdr:to>
    <mc:AlternateContent xmlns:mc="http://schemas.openxmlformats.org/markup-compatibility/2006" xmlns:a14="http://schemas.microsoft.com/office/drawing/2010/main">
      <mc:Choice Requires="a14">
        <xdr:graphicFrame macro="">
          <xdr:nvGraphicFramePr>
            <xdr:cNvPr id="51" name="Purchase Type">
              <a:extLst>
                <a:ext uri="{FF2B5EF4-FFF2-40B4-BE49-F238E27FC236}">
                  <a16:creationId xmlns:a16="http://schemas.microsoft.com/office/drawing/2014/main" id="{871D11C2-C81C-4E3C-8BCE-6EB8C9C795DC}"/>
                </a:ext>
              </a:extLst>
            </xdr:cNvPr>
            <xdr:cNvGraphicFramePr/>
          </xdr:nvGraphicFramePr>
          <xdr:xfrm>
            <a:off x="0" y="0"/>
            <a:ext cx="0" cy="0"/>
          </xdr:xfrm>
          <a:graphic>
            <a:graphicData uri="http://schemas.microsoft.com/office/drawing/2010/slicer">
              <sle:slicer xmlns:sle="http://schemas.microsoft.com/office/drawing/2010/slicer" name="Purchase Type"/>
            </a:graphicData>
          </a:graphic>
        </xdr:graphicFrame>
      </mc:Choice>
      <mc:Fallback xmlns="">
        <xdr:sp macro="" textlink="">
          <xdr:nvSpPr>
            <xdr:cNvPr id="0" name=""/>
            <xdr:cNvSpPr>
              <a:spLocks noTextEdit="1"/>
            </xdr:cNvSpPr>
          </xdr:nvSpPr>
          <xdr:spPr>
            <a:xfrm>
              <a:off x="68580" y="4823461"/>
              <a:ext cx="1478280" cy="9982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474345</xdr:colOff>
      <xdr:row>3</xdr:row>
      <xdr:rowOff>91440</xdr:rowOff>
    </xdr:from>
    <xdr:to>
      <xdr:col>9</xdr:col>
      <xdr:colOff>139065</xdr:colOff>
      <xdr:row>14</xdr:row>
      <xdr:rowOff>91440</xdr:rowOff>
    </xdr:to>
    <xdr:graphicFrame macro="">
      <xdr:nvGraphicFramePr>
        <xdr:cNvPr id="52" name="Chart 51">
          <a:extLst>
            <a:ext uri="{FF2B5EF4-FFF2-40B4-BE49-F238E27FC236}">
              <a16:creationId xmlns:a16="http://schemas.microsoft.com/office/drawing/2014/main" id="{0C853A6D-C4D1-47BA-B1A2-147A2C404B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459105</xdr:colOff>
      <xdr:row>3</xdr:row>
      <xdr:rowOff>83820</xdr:rowOff>
    </xdr:from>
    <xdr:to>
      <xdr:col>15</xdr:col>
      <xdr:colOff>114300</xdr:colOff>
      <xdr:row>14</xdr:row>
      <xdr:rowOff>160020</xdr:rowOff>
    </xdr:to>
    <xdr:graphicFrame macro="">
      <xdr:nvGraphicFramePr>
        <xdr:cNvPr id="53" name="Chart 52">
          <a:extLst>
            <a:ext uri="{FF2B5EF4-FFF2-40B4-BE49-F238E27FC236}">
              <a16:creationId xmlns:a16="http://schemas.microsoft.com/office/drawing/2014/main" id="{6F896154-1DD5-4E66-AA89-A87EF6B786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xdr:col>
      <xdr:colOff>398313</xdr:colOff>
      <xdr:row>0</xdr:row>
      <xdr:rowOff>0</xdr:rowOff>
    </xdr:from>
    <xdr:to>
      <xdr:col>11</xdr:col>
      <xdr:colOff>573573</xdr:colOff>
      <xdr:row>2</xdr:row>
      <xdr:rowOff>38100</xdr:rowOff>
    </xdr:to>
    <xdr:sp macro="" textlink="">
      <xdr:nvSpPr>
        <xdr:cNvPr id="54" name="TextBox 53">
          <a:extLst>
            <a:ext uri="{FF2B5EF4-FFF2-40B4-BE49-F238E27FC236}">
              <a16:creationId xmlns:a16="http://schemas.microsoft.com/office/drawing/2014/main" id="{CC70905E-55B9-4F65-93D6-AE247CF0EA05}"/>
            </a:ext>
          </a:extLst>
        </xdr:cNvPr>
        <xdr:cNvSpPr txBox="1"/>
      </xdr:nvSpPr>
      <xdr:spPr>
        <a:xfrm>
          <a:off x="2227113" y="0"/>
          <a:ext cx="5052060" cy="403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3200">
              <a:solidFill>
                <a:srgbClr val="4F7BD9"/>
              </a:solidFill>
            </a:rPr>
            <a:t>Xmas Gift Sales Analysis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23</xdr:col>
      <xdr:colOff>449578</xdr:colOff>
      <xdr:row>35</xdr:row>
      <xdr:rowOff>144176</xdr:rowOff>
    </xdr:to>
    <xdr:grpSp>
      <xdr:nvGrpSpPr>
        <xdr:cNvPr id="4" name="Group 3">
          <a:extLst>
            <a:ext uri="{FF2B5EF4-FFF2-40B4-BE49-F238E27FC236}">
              <a16:creationId xmlns:a16="http://schemas.microsoft.com/office/drawing/2014/main" id="{02CDA630-869B-4D39-8962-C6407F826F83}"/>
            </a:ext>
          </a:extLst>
        </xdr:cNvPr>
        <xdr:cNvGrpSpPr/>
      </xdr:nvGrpSpPr>
      <xdr:grpSpPr>
        <a:xfrm>
          <a:off x="0" y="0"/>
          <a:ext cx="14470378" cy="6544976"/>
          <a:chOff x="67107" y="79696"/>
          <a:chExt cx="12057254" cy="6690221"/>
        </a:xfrm>
      </xdr:grpSpPr>
      <xdr:sp macro="" textlink="">
        <xdr:nvSpPr>
          <xdr:cNvPr id="5" name="Rectangle: Rounded Corners 4">
            <a:extLst>
              <a:ext uri="{FF2B5EF4-FFF2-40B4-BE49-F238E27FC236}">
                <a16:creationId xmlns:a16="http://schemas.microsoft.com/office/drawing/2014/main" id="{B3D1985A-B611-D927-A281-6E6FCFEDADD1}"/>
              </a:ext>
            </a:extLst>
          </xdr:cNvPr>
          <xdr:cNvSpPr/>
        </xdr:nvSpPr>
        <xdr:spPr>
          <a:xfrm>
            <a:off x="86158" y="79696"/>
            <a:ext cx="12038203" cy="6690221"/>
          </a:xfrm>
          <a:prstGeom prst="roundRect">
            <a:avLst>
              <a:gd name="adj" fmla="val 0"/>
            </a:avLst>
          </a:prstGeom>
          <a:solidFill>
            <a:srgbClr val="D7E9F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CH"/>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CH">
              <a:solidFill>
                <a:schemeClr val="bg1"/>
              </a:solidFill>
            </a:endParaRPr>
          </a:p>
        </xdr:txBody>
      </xdr:sp>
      <xdr:pic>
        <xdr:nvPicPr>
          <xdr:cNvPr id="6" name="Picture 5">
            <a:extLst>
              <a:ext uri="{FF2B5EF4-FFF2-40B4-BE49-F238E27FC236}">
                <a16:creationId xmlns:a16="http://schemas.microsoft.com/office/drawing/2014/main" id="{9563916B-29C8-5DE7-E7E5-4F1E7364AC1A}"/>
              </a:ext>
            </a:extLst>
          </xdr:cNvPr>
          <xdr:cNvPicPr>
            <a:picLocks noChangeAspect="1"/>
          </xdr:cNvPicPr>
        </xdr:nvPicPr>
        <xdr:blipFill rotWithShape="1">
          <a:blip xmlns:r="http://schemas.openxmlformats.org/officeDocument/2006/relationships" r:embed="rId1"/>
          <a:srcRect l="-74" t="13555" r="39859"/>
          <a:stretch/>
        </xdr:blipFill>
        <xdr:spPr>
          <a:xfrm rot="10800000">
            <a:off x="67107" y="79696"/>
            <a:ext cx="1752397" cy="1233973"/>
          </a:xfrm>
          <a:prstGeom prst="rect">
            <a:avLst/>
          </a:prstGeom>
        </xdr:spPr>
      </xdr:pic>
    </xdr:grpSp>
    <xdr:clientData/>
  </xdr:twoCellAnchor>
  <xdr:twoCellAnchor>
    <xdr:from>
      <xdr:col>3</xdr:col>
      <xdr:colOff>162093</xdr:colOff>
      <xdr:row>0</xdr:row>
      <xdr:rowOff>0</xdr:rowOff>
    </xdr:from>
    <xdr:to>
      <xdr:col>23</xdr:col>
      <xdr:colOff>586740</xdr:colOff>
      <xdr:row>37</xdr:row>
      <xdr:rowOff>0</xdr:rowOff>
    </xdr:to>
    <xdr:sp macro="" textlink="">
      <xdr:nvSpPr>
        <xdr:cNvPr id="14" name="Rectangle: Diagonal Corners Rounded 13">
          <a:extLst>
            <a:ext uri="{FF2B5EF4-FFF2-40B4-BE49-F238E27FC236}">
              <a16:creationId xmlns:a16="http://schemas.microsoft.com/office/drawing/2014/main" id="{850BE6B7-CF43-4C11-AD3A-2EBB4249F639}"/>
            </a:ext>
          </a:extLst>
        </xdr:cNvPr>
        <xdr:cNvSpPr/>
      </xdr:nvSpPr>
      <xdr:spPr>
        <a:xfrm>
          <a:off x="1990893" y="0"/>
          <a:ext cx="12616647" cy="6766560"/>
        </a:xfrm>
        <a:prstGeom prst="round2DiagRect">
          <a:avLst>
            <a:gd name="adj1" fmla="val 3509"/>
            <a:gd name="adj2" fmla="val 2232"/>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605790</xdr:colOff>
      <xdr:row>3</xdr:row>
      <xdr:rowOff>7620</xdr:rowOff>
    </xdr:from>
    <xdr:to>
      <xdr:col>6</xdr:col>
      <xdr:colOff>354330</xdr:colOff>
      <xdr:row>11</xdr:row>
      <xdr:rowOff>7620</xdr:rowOff>
    </xdr:to>
    <xdr:sp macro="" textlink="">
      <xdr:nvSpPr>
        <xdr:cNvPr id="17" name="Rectangle: Diagonal Corners Rounded 16">
          <a:extLst>
            <a:ext uri="{FF2B5EF4-FFF2-40B4-BE49-F238E27FC236}">
              <a16:creationId xmlns:a16="http://schemas.microsoft.com/office/drawing/2014/main" id="{290100CC-6E22-4606-8EEA-79B53AB5F0A2}"/>
            </a:ext>
          </a:extLst>
        </xdr:cNvPr>
        <xdr:cNvSpPr/>
      </xdr:nvSpPr>
      <xdr:spPr>
        <a:xfrm>
          <a:off x="2434590" y="556260"/>
          <a:ext cx="1577340" cy="1463040"/>
        </a:xfrm>
        <a:prstGeom prst="round2DiagRect">
          <a:avLst/>
        </a:prstGeom>
        <a:solidFill>
          <a:srgbClr val="FBFCFE"/>
        </a:solidFill>
        <a:ln>
          <a:noFill/>
        </a:ln>
        <a:effectLst>
          <a:outerShdw blurRad="63500" dist="50800" algn="ctr" rotWithShape="0">
            <a:srgbClr val="DEE5FF">
              <a:alpha val="9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152400</xdr:colOff>
      <xdr:row>3</xdr:row>
      <xdr:rowOff>38100</xdr:rowOff>
    </xdr:from>
    <xdr:to>
      <xdr:col>6</xdr:col>
      <xdr:colOff>198120</xdr:colOff>
      <xdr:row>5</xdr:row>
      <xdr:rowOff>22860</xdr:rowOff>
    </xdr:to>
    <xdr:sp macro="" textlink="">
      <xdr:nvSpPr>
        <xdr:cNvPr id="29" name="TextBox 28">
          <a:extLst>
            <a:ext uri="{FF2B5EF4-FFF2-40B4-BE49-F238E27FC236}">
              <a16:creationId xmlns:a16="http://schemas.microsoft.com/office/drawing/2014/main" id="{5987C129-36C4-49FE-9A13-7D299911A8BB}"/>
            </a:ext>
          </a:extLst>
        </xdr:cNvPr>
        <xdr:cNvSpPr txBox="1"/>
      </xdr:nvSpPr>
      <xdr:spPr>
        <a:xfrm>
          <a:off x="2590800" y="586740"/>
          <a:ext cx="126492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t>Total Sales</a:t>
          </a:r>
        </a:p>
      </xdr:txBody>
    </xdr:sp>
    <xdr:clientData/>
  </xdr:twoCellAnchor>
  <xdr:twoCellAnchor>
    <xdr:from>
      <xdr:col>4</xdr:col>
      <xdr:colOff>152400</xdr:colOff>
      <xdr:row>4</xdr:row>
      <xdr:rowOff>152400</xdr:rowOff>
    </xdr:from>
    <xdr:to>
      <xdr:col>6</xdr:col>
      <xdr:colOff>198120</xdr:colOff>
      <xdr:row>6</xdr:row>
      <xdr:rowOff>137160</xdr:rowOff>
    </xdr:to>
    <xdr:sp macro="" textlink="'pivotTable 1'!A3">
      <xdr:nvSpPr>
        <xdr:cNvPr id="34" name="TextBox 33">
          <a:extLst>
            <a:ext uri="{FF2B5EF4-FFF2-40B4-BE49-F238E27FC236}">
              <a16:creationId xmlns:a16="http://schemas.microsoft.com/office/drawing/2014/main" id="{2CABAE41-3584-4E3C-8AF0-4D27F1E7C9E0}"/>
            </a:ext>
          </a:extLst>
        </xdr:cNvPr>
        <xdr:cNvSpPr txBox="1"/>
      </xdr:nvSpPr>
      <xdr:spPr>
        <a:xfrm>
          <a:off x="2590800" y="883920"/>
          <a:ext cx="126492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F04E45C-7795-4D8B-82D5-19B92877D608}" type="TxLink">
            <a:rPr lang="en-US" sz="1600" b="1" i="0" u="none" strike="noStrike">
              <a:solidFill>
                <a:srgbClr val="4F7BD9"/>
              </a:solidFill>
              <a:latin typeface="Calibri"/>
              <a:cs typeface="Calibri"/>
            </a:rPr>
            <a:pPr algn="ctr"/>
            <a:t>$28.53M</a:t>
          </a:fld>
          <a:endParaRPr lang="en-US" sz="1800" b="1">
            <a:solidFill>
              <a:srgbClr val="4F7BD9"/>
            </a:solidFill>
          </a:endParaRPr>
        </a:p>
      </xdr:txBody>
    </xdr:sp>
    <xdr:clientData/>
  </xdr:twoCellAnchor>
  <xdr:twoCellAnchor>
    <xdr:from>
      <xdr:col>3</xdr:col>
      <xdr:colOff>601980</xdr:colOff>
      <xdr:row>7</xdr:row>
      <xdr:rowOff>7620</xdr:rowOff>
    </xdr:from>
    <xdr:to>
      <xdr:col>6</xdr:col>
      <xdr:colOff>358140</xdr:colOff>
      <xdr:row>7</xdr:row>
      <xdr:rowOff>7620</xdr:rowOff>
    </xdr:to>
    <xdr:cxnSp macro="">
      <xdr:nvCxnSpPr>
        <xdr:cNvPr id="46" name="Straight Connector 45">
          <a:extLst>
            <a:ext uri="{FF2B5EF4-FFF2-40B4-BE49-F238E27FC236}">
              <a16:creationId xmlns:a16="http://schemas.microsoft.com/office/drawing/2014/main" id="{898C24AB-A9B3-4848-9257-EE202F75C709}"/>
            </a:ext>
          </a:extLst>
        </xdr:cNvPr>
        <xdr:cNvCxnSpPr/>
      </xdr:nvCxnSpPr>
      <xdr:spPr>
        <a:xfrm flipH="1">
          <a:off x="2430780" y="1287780"/>
          <a:ext cx="1584960" cy="0"/>
        </a:xfrm>
        <a:prstGeom prst="line">
          <a:avLst/>
        </a:prstGeom>
        <a:ln w="12700">
          <a:solidFill>
            <a:srgbClr val="4CD7AE"/>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60960</xdr:colOff>
      <xdr:row>7</xdr:row>
      <xdr:rowOff>22860</xdr:rowOff>
    </xdr:from>
    <xdr:to>
      <xdr:col>5</xdr:col>
      <xdr:colOff>304800</xdr:colOff>
      <xdr:row>9</xdr:row>
      <xdr:rowOff>7620</xdr:rowOff>
    </xdr:to>
    <xdr:sp macro="" textlink="">
      <xdr:nvSpPr>
        <xdr:cNvPr id="50" name="TextBox 49">
          <a:extLst>
            <a:ext uri="{FF2B5EF4-FFF2-40B4-BE49-F238E27FC236}">
              <a16:creationId xmlns:a16="http://schemas.microsoft.com/office/drawing/2014/main" id="{3EF0D655-E699-48BD-BF2E-8DE59480371A}"/>
            </a:ext>
          </a:extLst>
        </xdr:cNvPr>
        <xdr:cNvSpPr txBox="1"/>
      </xdr:nvSpPr>
      <xdr:spPr>
        <a:xfrm>
          <a:off x="2499360" y="1303020"/>
          <a:ext cx="85344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a:solidFill>
                <a:schemeClr val="tx1">
                  <a:lumMod val="65000"/>
                  <a:lumOff val="35000"/>
                </a:schemeClr>
              </a:solidFill>
            </a:rPr>
            <a:t>prev Sales</a:t>
          </a:r>
        </a:p>
      </xdr:txBody>
    </xdr:sp>
    <xdr:clientData/>
  </xdr:twoCellAnchor>
  <xdr:twoCellAnchor>
    <xdr:from>
      <xdr:col>5</xdr:col>
      <xdr:colOff>91440</xdr:colOff>
      <xdr:row>7</xdr:row>
      <xdr:rowOff>22860</xdr:rowOff>
    </xdr:from>
    <xdr:to>
      <xdr:col>6</xdr:col>
      <xdr:colOff>365760</xdr:colOff>
      <xdr:row>9</xdr:row>
      <xdr:rowOff>7620</xdr:rowOff>
    </xdr:to>
    <xdr:sp macro="" textlink="'pivotTable 1'!C23">
      <xdr:nvSpPr>
        <xdr:cNvPr id="51" name="TextBox 50">
          <a:extLst>
            <a:ext uri="{FF2B5EF4-FFF2-40B4-BE49-F238E27FC236}">
              <a16:creationId xmlns:a16="http://schemas.microsoft.com/office/drawing/2014/main" id="{C36BDC6A-6FB1-4E93-80E0-643B7C40238F}"/>
            </a:ext>
          </a:extLst>
        </xdr:cNvPr>
        <xdr:cNvSpPr txBox="1"/>
      </xdr:nvSpPr>
      <xdr:spPr>
        <a:xfrm>
          <a:off x="3139440" y="1303020"/>
          <a:ext cx="88392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9028CBB-4A83-4755-B3BB-C1608C9C17AC}" type="TxLink">
            <a:rPr lang="en-US" sz="1100" b="1" i="0" u="none" strike="noStrike">
              <a:solidFill>
                <a:schemeClr val="tx1">
                  <a:lumMod val="65000"/>
                  <a:lumOff val="35000"/>
                </a:schemeClr>
              </a:solidFill>
              <a:latin typeface="Calibri"/>
              <a:cs typeface="Calibri"/>
            </a:rPr>
            <a:pPr algn="ctr"/>
            <a:t>$6.89M</a:t>
          </a:fld>
          <a:endParaRPr lang="en-US" sz="1600" b="1">
            <a:solidFill>
              <a:schemeClr val="tx1">
                <a:lumMod val="65000"/>
                <a:lumOff val="35000"/>
              </a:schemeClr>
            </a:solidFill>
          </a:endParaRPr>
        </a:p>
      </xdr:txBody>
    </xdr:sp>
    <xdr:clientData/>
  </xdr:twoCellAnchor>
  <xdr:twoCellAnchor>
    <xdr:from>
      <xdr:col>4</xdr:col>
      <xdr:colOff>186690</xdr:colOff>
      <xdr:row>8</xdr:row>
      <xdr:rowOff>38100</xdr:rowOff>
    </xdr:from>
    <xdr:to>
      <xdr:col>6</xdr:col>
      <xdr:colOff>163830</xdr:colOff>
      <xdr:row>10</xdr:row>
      <xdr:rowOff>22860</xdr:rowOff>
    </xdr:to>
    <xdr:sp macro="" textlink="'pivotTable 1'!D24">
      <xdr:nvSpPr>
        <xdr:cNvPr id="52" name="TextBox 51">
          <a:extLst>
            <a:ext uri="{FF2B5EF4-FFF2-40B4-BE49-F238E27FC236}">
              <a16:creationId xmlns:a16="http://schemas.microsoft.com/office/drawing/2014/main" id="{83610733-D977-427F-A5DF-A40FBEACAC13}"/>
            </a:ext>
          </a:extLst>
        </xdr:cNvPr>
        <xdr:cNvSpPr txBox="1"/>
      </xdr:nvSpPr>
      <xdr:spPr>
        <a:xfrm>
          <a:off x="2625090" y="1501140"/>
          <a:ext cx="119634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E31665E-E444-484D-80D2-6169D5864AA6}" type="TxLink">
            <a:rPr lang="en-US" sz="1200" b="1" i="0" u="none" strike="noStrike">
              <a:solidFill>
                <a:srgbClr val="4F7BD9"/>
              </a:solidFill>
              <a:latin typeface="Calibri"/>
              <a:cs typeface="Calibri"/>
            </a:rPr>
            <a:pPr algn="ctr"/>
            <a:t>0.9%▲</a:t>
          </a:fld>
          <a:endParaRPr lang="en-US" sz="1800" b="1">
            <a:solidFill>
              <a:srgbClr val="4F7BD9"/>
            </a:solidFill>
          </a:endParaRPr>
        </a:p>
      </xdr:txBody>
    </xdr:sp>
    <xdr:clientData/>
  </xdr:twoCellAnchor>
  <xdr:twoCellAnchor>
    <xdr:from>
      <xdr:col>4</xdr:col>
      <xdr:colOff>457200</xdr:colOff>
      <xdr:row>9</xdr:row>
      <xdr:rowOff>76200</xdr:rowOff>
    </xdr:from>
    <xdr:to>
      <xdr:col>5</xdr:col>
      <xdr:colOff>502920</xdr:colOff>
      <xdr:row>11</xdr:row>
      <xdr:rowOff>60960</xdr:rowOff>
    </xdr:to>
    <xdr:sp macro="" textlink="">
      <xdr:nvSpPr>
        <xdr:cNvPr id="53" name="TextBox 52">
          <a:extLst>
            <a:ext uri="{FF2B5EF4-FFF2-40B4-BE49-F238E27FC236}">
              <a16:creationId xmlns:a16="http://schemas.microsoft.com/office/drawing/2014/main" id="{A3AFF53D-FE43-443C-B97B-A344014E22E1}"/>
            </a:ext>
          </a:extLst>
        </xdr:cNvPr>
        <xdr:cNvSpPr txBox="1"/>
      </xdr:nvSpPr>
      <xdr:spPr>
        <a:xfrm>
          <a:off x="2895600" y="1722120"/>
          <a:ext cx="65532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tx1">
                  <a:lumMod val="65000"/>
                  <a:lumOff val="35000"/>
                </a:schemeClr>
              </a:solidFill>
            </a:rPr>
            <a:t>YOY</a:t>
          </a:r>
        </a:p>
      </xdr:txBody>
    </xdr:sp>
    <xdr:clientData/>
  </xdr:twoCellAnchor>
  <xdr:twoCellAnchor>
    <xdr:from>
      <xdr:col>7</xdr:col>
      <xdr:colOff>210693</xdr:colOff>
      <xdr:row>3</xdr:row>
      <xdr:rowOff>7620</xdr:rowOff>
    </xdr:from>
    <xdr:to>
      <xdr:col>9</xdr:col>
      <xdr:colOff>568833</xdr:colOff>
      <xdr:row>11</xdr:row>
      <xdr:rowOff>7620</xdr:rowOff>
    </xdr:to>
    <xdr:sp macro="" textlink="">
      <xdr:nvSpPr>
        <xdr:cNvPr id="60" name="Rectangle: Diagonal Corners Rounded 59">
          <a:extLst>
            <a:ext uri="{FF2B5EF4-FFF2-40B4-BE49-F238E27FC236}">
              <a16:creationId xmlns:a16="http://schemas.microsoft.com/office/drawing/2014/main" id="{CEDC3380-05B7-4DFB-8B17-5844A66FBDB8}"/>
            </a:ext>
          </a:extLst>
        </xdr:cNvPr>
        <xdr:cNvSpPr/>
      </xdr:nvSpPr>
      <xdr:spPr>
        <a:xfrm>
          <a:off x="4477893" y="556260"/>
          <a:ext cx="1577340" cy="1463040"/>
        </a:xfrm>
        <a:prstGeom prst="round2DiagRect">
          <a:avLst/>
        </a:prstGeom>
        <a:solidFill>
          <a:srgbClr val="FBFCFE"/>
        </a:solidFill>
        <a:ln>
          <a:noFill/>
        </a:ln>
        <a:effectLst>
          <a:outerShdw blurRad="63500" dist="50800" algn="ctr" rotWithShape="0">
            <a:srgbClr val="DEE5FF">
              <a:alpha val="9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338328</xdr:colOff>
      <xdr:row>3</xdr:row>
      <xdr:rowOff>38100</xdr:rowOff>
    </xdr:from>
    <xdr:to>
      <xdr:col>9</xdr:col>
      <xdr:colOff>384048</xdr:colOff>
      <xdr:row>5</xdr:row>
      <xdr:rowOff>22860</xdr:rowOff>
    </xdr:to>
    <xdr:sp macro="" textlink="'pivotTable 1'!B2">
      <xdr:nvSpPr>
        <xdr:cNvPr id="61" name="TextBox 60">
          <a:extLst>
            <a:ext uri="{FF2B5EF4-FFF2-40B4-BE49-F238E27FC236}">
              <a16:creationId xmlns:a16="http://schemas.microsoft.com/office/drawing/2014/main" id="{07F93FD4-3687-4671-BFB1-35FAB3D83900}"/>
            </a:ext>
          </a:extLst>
        </xdr:cNvPr>
        <xdr:cNvSpPr txBox="1"/>
      </xdr:nvSpPr>
      <xdr:spPr>
        <a:xfrm>
          <a:off x="4605528" y="586740"/>
          <a:ext cx="126492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734950E-B9F1-4EF9-85FB-3CBDBB2267F1}" type="TxLink">
            <a:rPr lang="en-US" sz="1200" b="1">
              <a:solidFill>
                <a:schemeClr val="dk1"/>
              </a:solidFill>
              <a:latin typeface="+mn-lt"/>
              <a:ea typeface="+mn-ea"/>
              <a:cs typeface="+mn-cs"/>
            </a:rPr>
            <a:pPr marL="0" indent="0" algn="ctr"/>
            <a:t> Profit After Tax</a:t>
          </a:fld>
          <a:endParaRPr lang="en-US" sz="1200" b="1">
            <a:solidFill>
              <a:schemeClr val="dk1"/>
            </a:solidFill>
            <a:latin typeface="+mn-lt"/>
            <a:ea typeface="+mn-ea"/>
            <a:cs typeface="+mn-cs"/>
          </a:endParaRPr>
        </a:p>
      </xdr:txBody>
    </xdr:sp>
    <xdr:clientData/>
  </xdr:twoCellAnchor>
  <xdr:twoCellAnchor>
    <xdr:from>
      <xdr:col>7</xdr:col>
      <xdr:colOff>338328</xdr:colOff>
      <xdr:row>4</xdr:row>
      <xdr:rowOff>152400</xdr:rowOff>
    </xdr:from>
    <xdr:to>
      <xdr:col>9</xdr:col>
      <xdr:colOff>384048</xdr:colOff>
      <xdr:row>6</xdr:row>
      <xdr:rowOff>137160</xdr:rowOff>
    </xdr:to>
    <xdr:sp macro="" textlink="'pivotTable 1'!B3">
      <xdr:nvSpPr>
        <xdr:cNvPr id="62" name="TextBox 61">
          <a:extLst>
            <a:ext uri="{FF2B5EF4-FFF2-40B4-BE49-F238E27FC236}">
              <a16:creationId xmlns:a16="http://schemas.microsoft.com/office/drawing/2014/main" id="{BBFA5041-52B3-460B-AC34-066A9235E3BE}"/>
            </a:ext>
          </a:extLst>
        </xdr:cNvPr>
        <xdr:cNvSpPr txBox="1"/>
      </xdr:nvSpPr>
      <xdr:spPr>
        <a:xfrm>
          <a:off x="4605528" y="883920"/>
          <a:ext cx="126492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BE7E9EC-9A70-4B3B-8E70-10A7C809AA48}" type="TxLink">
            <a:rPr lang="en-US" sz="1600" b="1" i="0" u="none" strike="noStrike">
              <a:solidFill>
                <a:srgbClr val="4F7BD9"/>
              </a:solidFill>
              <a:latin typeface="Calibri"/>
              <a:ea typeface="+mn-ea"/>
              <a:cs typeface="Calibri"/>
            </a:rPr>
            <a:pPr marL="0" indent="0" algn="ctr"/>
            <a:t>$21.94M</a:t>
          </a:fld>
          <a:endParaRPr lang="en-US" sz="1600" b="1" i="0" u="none" strike="noStrike">
            <a:solidFill>
              <a:srgbClr val="4F7BD9"/>
            </a:solidFill>
            <a:latin typeface="Calibri"/>
            <a:ea typeface="+mn-ea"/>
            <a:cs typeface="Calibri"/>
          </a:endParaRPr>
        </a:p>
      </xdr:txBody>
    </xdr:sp>
    <xdr:clientData/>
  </xdr:twoCellAnchor>
  <xdr:twoCellAnchor>
    <xdr:from>
      <xdr:col>7</xdr:col>
      <xdr:colOff>178308</xdr:colOff>
      <xdr:row>7</xdr:row>
      <xdr:rowOff>7620</xdr:rowOff>
    </xdr:from>
    <xdr:to>
      <xdr:col>9</xdr:col>
      <xdr:colOff>544068</xdr:colOff>
      <xdr:row>7</xdr:row>
      <xdr:rowOff>7620</xdr:rowOff>
    </xdr:to>
    <xdr:cxnSp macro="">
      <xdr:nvCxnSpPr>
        <xdr:cNvPr id="63" name="Straight Connector 62">
          <a:extLst>
            <a:ext uri="{FF2B5EF4-FFF2-40B4-BE49-F238E27FC236}">
              <a16:creationId xmlns:a16="http://schemas.microsoft.com/office/drawing/2014/main" id="{04892CC1-C235-4EA0-AD58-0E77BBB4BEC0}"/>
            </a:ext>
          </a:extLst>
        </xdr:cNvPr>
        <xdr:cNvCxnSpPr/>
      </xdr:nvCxnSpPr>
      <xdr:spPr>
        <a:xfrm flipH="1">
          <a:off x="4445508" y="1287780"/>
          <a:ext cx="1584960" cy="0"/>
        </a:xfrm>
        <a:prstGeom prst="line">
          <a:avLst/>
        </a:prstGeom>
        <a:ln w="12700">
          <a:solidFill>
            <a:srgbClr val="4CD7AE"/>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246888</xdr:colOff>
      <xdr:row>7</xdr:row>
      <xdr:rowOff>22860</xdr:rowOff>
    </xdr:from>
    <xdr:to>
      <xdr:col>8</xdr:col>
      <xdr:colOff>490728</xdr:colOff>
      <xdr:row>9</xdr:row>
      <xdr:rowOff>7620</xdr:rowOff>
    </xdr:to>
    <xdr:sp macro="" textlink="">
      <xdr:nvSpPr>
        <xdr:cNvPr id="64" name="TextBox 63">
          <a:extLst>
            <a:ext uri="{FF2B5EF4-FFF2-40B4-BE49-F238E27FC236}">
              <a16:creationId xmlns:a16="http://schemas.microsoft.com/office/drawing/2014/main" id="{364C905E-F8A3-4783-906A-3961043886C5}"/>
            </a:ext>
          </a:extLst>
        </xdr:cNvPr>
        <xdr:cNvSpPr txBox="1"/>
      </xdr:nvSpPr>
      <xdr:spPr>
        <a:xfrm>
          <a:off x="4514088" y="1303020"/>
          <a:ext cx="85344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a:solidFill>
                <a:schemeClr val="tx1">
                  <a:lumMod val="65000"/>
                  <a:lumOff val="35000"/>
                </a:schemeClr>
              </a:solidFill>
            </a:rPr>
            <a:t>prev Profit</a:t>
          </a:r>
        </a:p>
      </xdr:txBody>
    </xdr:sp>
    <xdr:clientData/>
  </xdr:twoCellAnchor>
  <xdr:twoCellAnchor>
    <xdr:from>
      <xdr:col>8</xdr:col>
      <xdr:colOff>277368</xdr:colOff>
      <xdr:row>7</xdr:row>
      <xdr:rowOff>22860</xdr:rowOff>
    </xdr:from>
    <xdr:to>
      <xdr:col>9</xdr:col>
      <xdr:colOff>551688</xdr:colOff>
      <xdr:row>9</xdr:row>
      <xdr:rowOff>7620</xdr:rowOff>
    </xdr:to>
    <xdr:sp macro="" textlink="'pivotTable 1'!E23">
      <xdr:nvSpPr>
        <xdr:cNvPr id="65" name="TextBox 64">
          <a:extLst>
            <a:ext uri="{FF2B5EF4-FFF2-40B4-BE49-F238E27FC236}">
              <a16:creationId xmlns:a16="http://schemas.microsoft.com/office/drawing/2014/main" id="{668D299F-4FDE-421E-B68C-75A00C89410D}"/>
            </a:ext>
          </a:extLst>
        </xdr:cNvPr>
        <xdr:cNvSpPr txBox="1"/>
      </xdr:nvSpPr>
      <xdr:spPr>
        <a:xfrm>
          <a:off x="5154168" y="1303020"/>
          <a:ext cx="88392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1EF3099-A3AA-42C5-BD78-D2BEDEBD8266}" type="TxLink">
            <a:rPr lang="en-US" sz="1100" b="1" i="0" u="none" strike="noStrike">
              <a:solidFill>
                <a:schemeClr val="tx1">
                  <a:lumMod val="65000"/>
                  <a:lumOff val="35000"/>
                </a:schemeClr>
              </a:solidFill>
              <a:latin typeface="Calibri"/>
              <a:ea typeface="+mn-ea"/>
              <a:cs typeface="Calibri"/>
            </a:rPr>
            <a:pPr marL="0" indent="0" algn="ctr"/>
            <a:t>$5.30M</a:t>
          </a:fld>
          <a:endParaRPr lang="en-US" sz="1100" b="1" i="0" u="none" strike="noStrike">
            <a:solidFill>
              <a:schemeClr val="tx1">
                <a:lumMod val="65000"/>
                <a:lumOff val="35000"/>
              </a:schemeClr>
            </a:solidFill>
            <a:latin typeface="Calibri"/>
            <a:ea typeface="+mn-ea"/>
            <a:cs typeface="Calibri"/>
          </a:endParaRPr>
        </a:p>
      </xdr:txBody>
    </xdr:sp>
    <xdr:clientData/>
  </xdr:twoCellAnchor>
  <xdr:twoCellAnchor>
    <xdr:from>
      <xdr:col>7</xdr:col>
      <xdr:colOff>405003</xdr:colOff>
      <xdr:row>8</xdr:row>
      <xdr:rowOff>38100</xdr:rowOff>
    </xdr:from>
    <xdr:to>
      <xdr:col>9</xdr:col>
      <xdr:colOff>374523</xdr:colOff>
      <xdr:row>10</xdr:row>
      <xdr:rowOff>22860</xdr:rowOff>
    </xdr:to>
    <xdr:sp macro="" textlink="'pivotTable 1'!F24">
      <xdr:nvSpPr>
        <xdr:cNvPr id="66" name="TextBox 65">
          <a:extLst>
            <a:ext uri="{FF2B5EF4-FFF2-40B4-BE49-F238E27FC236}">
              <a16:creationId xmlns:a16="http://schemas.microsoft.com/office/drawing/2014/main" id="{1F3578C7-C467-4113-BE14-3DD986FC8A85}"/>
            </a:ext>
          </a:extLst>
        </xdr:cNvPr>
        <xdr:cNvSpPr txBox="1"/>
      </xdr:nvSpPr>
      <xdr:spPr>
        <a:xfrm>
          <a:off x="4672203" y="1501140"/>
          <a:ext cx="118872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9D6892A-8404-4D0C-B564-907FA0D69CD9}" type="TxLink">
            <a:rPr lang="en-US" sz="1200" b="1" i="0" u="none" strike="noStrike">
              <a:solidFill>
                <a:srgbClr val="4F7BD9"/>
              </a:solidFill>
              <a:latin typeface="Calibri"/>
              <a:ea typeface="+mn-ea"/>
              <a:cs typeface="Calibri"/>
            </a:rPr>
            <a:pPr marL="0" indent="0" algn="ctr"/>
            <a:t>0.9%▲</a:t>
          </a:fld>
          <a:endParaRPr lang="en-US" sz="1200" b="1" i="0" u="none" strike="noStrike">
            <a:solidFill>
              <a:srgbClr val="4F7BD9"/>
            </a:solidFill>
            <a:latin typeface="Calibri"/>
            <a:ea typeface="+mn-ea"/>
            <a:cs typeface="Calibri"/>
          </a:endParaRPr>
        </a:p>
      </xdr:txBody>
    </xdr:sp>
    <xdr:clientData/>
  </xdr:twoCellAnchor>
  <xdr:twoCellAnchor>
    <xdr:from>
      <xdr:col>8</xdr:col>
      <xdr:colOff>62103</xdr:colOff>
      <xdr:row>9</xdr:row>
      <xdr:rowOff>76200</xdr:rowOff>
    </xdr:from>
    <xdr:to>
      <xdr:col>9</xdr:col>
      <xdr:colOff>107823</xdr:colOff>
      <xdr:row>11</xdr:row>
      <xdr:rowOff>60960</xdr:rowOff>
    </xdr:to>
    <xdr:sp macro="" textlink="">
      <xdr:nvSpPr>
        <xdr:cNvPr id="67" name="TextBox 66">
          <a:extLst>
            <a:ext uri="{FF2B5EF4-FFF2-40B4-BE49-F238E27FC236}">
              <a16:creationId xmlns:a16="http://schemas.microsoft.com/office/drawing/2014/main" id="{D92B9125-FFBB-4557-862B-A1AFECA9AC65}"/>
            </a:ext>
          </a:extLst>
        </xdr:cNvPr>
        <xdr:cNvSpPr txBox="1"/>
      </xdr:nvSpPr>
      <xdr:spPr>
        <a:xfrm>
          <a:off x="4938903" y="1722120"/>
          <a:ext cx="65532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tx1">
                  <a:lumMod val="65000"/>
                  <a:lumOff val="35000"/>
                </a:schemeClr>
              </a:solidFill>
            </a:rPr>
            <a:t>YOY</a:t>
          </a:r>
        </a:p>
      </xdr:txBody>
    </xdr:sp>
    <xdr:clientData/>
  </xdr:twoCellAnchor>
  <xdr:twoCellAnchor>
    <xdr:from>
      <xdr:col>10</xdr:col>
      <xdr:colOff>396621</xdr:colOff>
      <xdr:row>3</xdr:row>
      <xdr:rowOff>7620</xdr:rowOff>
    </xdr:from>
    <xdr:to>
      <xdr:col>13</xdr:col>
      <xdr:colOff>145161</xdr:colOff>
      <xdr:row>11</xdr:row>
      <xdr:rowOff>7620</xdr:rowOff>
    </xdr:to>
    <xdr:sp macro="" textlink="">
      <xdr:nvSpPr>
        <xdr:cNvPr id="69" name="Rectangle: Diagonal Corners Rounded 68">
          <a:extLst>
            <a:ext uri="{FF2B5EF4-FFF2-40B4-BE49-F238E27FC236}">
              <a16:creationId xmlns:a16="http://schemas.microsoft.com/office/drawing/2014/main" id="{52807D69-C0C6-4235-9FF3-CD6A8C8ADD63}"/>
            </a:ext>
          </a:extLst>
        </xdr:cNvPr>
        <xdr:cNvSpPr/>
      </xdr:nvSpPr>
      <xdr:spPr>
        <a:xfrm>
          <a:off x="6492621" y="556260"/>
          <a:ext cx="1577340" cy="1463040"/>
        </a:xfrm>
        <a:prstGeom prst="round2DiagRect">
          <a:avLst/>
        </a:prstGeom>
        <a:solidFill>
          <a:srgbClr val="FBFCFE"/>
        </a:solidFill>
        <a:ln>
          <a:noFill/>
        </a:ln>
        <a:effectLst>
          <a:outerShdw blurRad="63500" dist="50800" algn="ctr" rotWithShape="0">
            <a:srgbClr val="DEE5FF">
              <a:alpha val="9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472821</xdr:colOff>
      <xdr:row>3</xdr:row>
      <xdr:rowOff>38100</xdr:rowOff>
    </xdr:from>
    <xdr:to>
      <xdr:col>13</xdr:col>
      <xdr:colOff>68961</xdr:colOff>
      <xdr:row>5</xdr:row>
      <xdr:rowOff>22860</xdr:rowOff>
    </xdr:to>
    <xdr:sp macro="" textlink="'pivotTable 1'!C2">
      <xdr:nvSpPr>
        <xdr:cNvPr id="70" name="TextBox 69">
          <a:extLst>
            <a:ext uri="{FF2B5EF4-FFF2-40B4-BE49-F238E27FC236}">
              <a16:creationId xmlns:a16="http://schemas.microsoft.com/office/drawing/2014/main" id="{BAB1C3BA-F961-4895-93B7-51DAE9AF07FE}"/>
            </a:ext>
          </a:extLst>
        </xdr:cNvPr>
        <xdr:cNvSpPr txBox="1"/>
      </xdr:nvSpPr>
      <xdr:spPr>
        <a:xfrm>
          <a:off x="6568821" y="586740"/>
          <a:ext cx="142494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45F4E90-4E9C-41FD-9D1F-F969C1C2B053}" type="TxLink">
            <a:rPr lang="en-US" sz="1200" b="1">
              <a:solidFill>
                <a:schemeClr val="dk1"/>
              </a:solidFill>
              <a:latin typeface="+mn-lt"/>
              <a:ea typeface="+mn-ea"/>
              <a:cs typeface="+mn-cs"/>
            </a:rPr>
            <a:pPr marL="0" indent="0" algn="ctr"/>
            <a:t> Profit Before Tax</a:t>
          </a:fld>
          <a:endParaRPr lang="en-US" sz="1200" b="1">
            <a:solidFill>
              <a:schemeClr val="dk1"/>
            </a:solidFill>
            <a:latin typeface="+mn-lt"/>
            <a:ea typeface="+mn-ea"/>
            <a:cs typeface="+mn-cs"/>
          </a:endParaRPr>
        </a:p>
      </xdr:txBody>
    </xdr:sp>
    <xdr:clientData/>
  </xdr:twoCellAnchor>
  <xdr:twoCellAnchor>
    <xdr:from>
      <xdr:col>10</xdr:col>
      <xdr:colOff>524256</xdr:colOff>
      <xdr:row>4</xdr:row>
      <xdr:rowOff>152400</xdr:rowOff>
    </xdr:from>
    <xdr:to>
      <xdr:col>12</xdr:col>
      <xdr:colOff>569976</xdr:colOff>
      <xdr:row>6</xdr:row>
      <xdr:rowOff>137160</xdr:rowOff>
    </xdr:to>
    <xdr:sp macro="" textlink="'pivotTable 1'!C3">
      <xdr:nvSpPr>
        <xdr:cNvPr id="71" name="TextBox 70">
          <a:extLst>
            <a:ext uri="{FF2B5EF4-FFF2-40B4-BE49-F238E27FC236}">
              <a16:creationId xmlns:a16="http://schemas.microsoft.com/office/drawing/2014/main" id="{B32B00B2-A894-48AF-8B6C-EAFE5A78E5AC}"/>
            </a:ext>
          </a:extLst>
        </xdr:cNvPr>
        <xdr:cNvSpPr txBox="1"/>
      </xdr:nvSpPr>
      <xdr:spPr>
        <a:xfrm>
          <a:off x="6620256" y="883920"/>
          <a:ext cx="126492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FD517B3-1EAD-45A8-9B1A-31842D6FD373}" type="TxLink">
            <a:rPr lang="en-US" sz="1600" b="1" i="0" u="none" strike="noStrike">
              <a:solidFill>
                <a:srgbClr val="4F7BD9"/>
              </a:solidFill>
              <a:latin typeface="Calibri"/>
              <a:ea typeface="+mn-ea"/>
              <a:cs typeface="Calibri"/>
            </a:rPr>
            <a:pPr marL="0" indent="0" algn="ctr"/>
            <a:t>$19.78M</a:t>
          </a:fld>
          <a:endParaRPr lang="en-US" sz="1600" b="1" i="0" u="none" strike="noStrike">
            <a:solidFill>
              <a:srgbClr val="4F7BD9"/>
            </a:solidFill>
            <a:latin typeface="Calibri"/>
            <a:ea typeface="+mn-ea"/>
            <a:cs typeface="Calibri"/>
          </a:endParaRPr>
        </a:p>
      </xdr:txBody>
    </xdr:sp>
    <xdr:clientData/>
  </xdr:twoCellAnchor>
  <xdr:twoCellAnchor>
    <xdr:from>
      <xdr:col>10</xdr:col>
      <xdr:colOff>364236</xdr:colOff>
      <xdr:row>7</xdr:row>
      <xdr:rowOff>7620</xdr:rowOff>
    </xdr:from>
    <xdr:to>
      <xdr:col>13</xdr:col>
      <xdr:colOff>120396</xdr:colOff>
      <xdr:row>7</xdr:row>
      <xdr:rowOff>7620</xdr:rowOff>
    </xdr:to>
    <xdr:cxnSp macro="">
      <xdr:nvCxnSpPr>
        <xdr:cNvPr id="72" name="Straight Connector 71">
          <a:extLst>
            <a:ext uri="{FF2B5EF4-FFF2-40B4-BE49-F238E27FC236}">
              <a16:creationId xmlns:a16="http://schemas.microsoft.com/office/drawing/2014/main" id="{64D78FD6-948D-43DC-898B-FED2A60D2EB1}"/>
            </a:ext>
          </a:extLst>
        </xdr:cNvPr>
        <xdr:cNvCxnSpPr/>
      </xdr:nvCxnSpPr>
      <xdr:spPr>
        <a:xfrm flipH="1">
          <a:off x="6460236" y="1287780"/>
          <a:ext cx="1584960" cy="0"/>
        </a:xfrm>
        <a:prstGeom prst="line">
          <a:avLst/>
        </a:prstGeom>
        <a:ln w="12700">
          <a:solidFill>
            <a:srgbClr val="4CD7AE"/>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432816</xdr:colOff>
      <xdr:row>7</xdr:row>
      <xdr:rowOff>22860</xdr:rowOff>
    </xdr:from>
    <xdr:to>
      <xdr:col>12</xdr:col>
      <xdr:colOff>67056</xdr:colOff>
      <xdr:row>9</xdr:row>
      <xdr:rowOff>7620</xdr:rowOff>
    </xdr:to>
    <xdr:sp macro="" textlink="">
      <xdr:nvSpPr>
        <xdr:cNvPr id="73" name="TextBox 72">
          <a:extLst>
            <a:ext uri="{FF2B5EF4-FFF2-40B4-BE49-F238E27FC236}">
              <a16:creationId xmlns:a16="http://schemas.microsoft.com/office/drawing/2014/main" id="{7F14F95C-C56C-4523-BCD7-E3C79F485FCB}"/>
            </a:ext>
          </a:extLst>
        </xdr:cNvPr>
        <xdr:cNvSpPr txBox="1"/>
      </xdr:nvSpPr>
      <xdr:spPr>
        <a:xfrm>
          <a:off x="6528816" y="1303020"/>
          <a:ext cx="85344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a:solidFill>
                <a:schemeClr val="tx1">
                  <a:lumMod val="65000"/>
                  <a:lumOff val="35000"/>
                </a:schemeClr>
              </a:solidFill>
            </a:rPr>
            <a:t>prev profit</a:t>
          </a:r>
        </a:p>
      </xdr:txBody>
    </xdr:sp>
    <xdr:clientData/>
  </xdr:twoCellAnchor>
  <xdr:twoCellAnchor>
    <xdr:from>
      <xdr:col>11</xdr:col>
      <xdr:colOff>463296</xdr:colOff>
      <xdr:row>7</xdr:row>
      <xdr:rowOff>22860</xdr:rowOff>
    </xdr:from>
    <xdr:to>
      <xdr:col>13</xdr:col>
      <xdr:colOff>128016</xdr:colOff>
      <xdr:row>9</xdr:row>
      <xdr:rowOff>7620</xdr:rowOff>
    </xdr:to>
    <xdr:sp macro="" textlink="'pivotTable 1'!G23">
      <xdr:nvSpPr>
        <xdr:cNvPr id="74" name="TextBox 73">
          <a:extLst>
            <a:ext uri="{FF2B5EF4-FFF2-40B4-BE49-F238E27FC236}">
              <a16:creationId xmlns:a16="http://schemas.microsoft.com/office/drawing/2014/main" id="{9DF12F25-3856-4CB6-A56F-EC860C52731A}"/>
            </a:ext>
          </a:extLst>
        </xdr:cNvPr>
        <xdr:cNvSpPr txBox="1"/>
      </xdr:nvSpPr>
      <xdr:spPr>
        <a:xfrm>
          <a:off x="7168896" y="1303020"/>
          <a:ext cx="88392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A301C65-ABFC-44C1-9911-C959A206946B}" type="TxLink">
            <a:rPr lang="en-US" sz="1100" b="1" i="0" u="none" strike="noStrike">
              <a:solidFill>
                <a:schemeClr val="tx1">
                  <a:lumMod val="65000"/>
                  <a:lumOff val="35000"/>
                </a:schemeClr>
              </a:solidFill>
              <a:latin typeface="Calibri"/>
              <a:ea typeface="+mn-ea"/>
              <a:cs typeface="Calibri"/>
            </a:rPr>
            <a:pPr marL="0" indent="0" algn="ctr"/>
            <a:t>$4.77M</a:t>
          </a:fld>
          <a:endParaRPr lang="en-US" sz="1100" b="1" i="0" u="none" strike="noStrike">
            <a:solidFill>
              <a:schemeClr val="tx1">
                <a:lumMod val="65000"/>
                <a:lumOff val="35000"/>
              </a:schemeClr>
            </a:solidFill>
            <a:latin typeface="Calibri"/>
            <a:ea typeface="+mn-ea"/>
            <a:cs typeface="Calibri"/>
          </a:endParaRPr>
        </a:p>
      </xdr:txBody>
    </xdr:sp>
    <xdr:clientData/>
  </xdr:twoCellAnchor>
  <xdr:twoCellAnchor>
    <xdr:from>
      <xdr:col>10</xdr:col>
      <xdr:colOff>590931</xdr:colOff>
      <xdr:row>8</xdr:row>
      <xdr:rowOff>38100</xdr:rowOff>
    </xdr:from>
    <xdr:to>
      <xdr:col>12</xdr:col>
      <xdr:colOff>560451</xdr:colOff>
      <xdr:row>10</xdr:row>
      <xdr:rowOff>22860</xdr:rowOff>
    </xdr:to>
    <xdr:sp macro="" textlink="'pivotTable 1'!H24">
      <xdr:nvSpPr>
        <xdr:cNvPr id="75" name="TextBox 74">
          <a:extLst>
            <a:ext uri="{FF2B5EF4-FFF2-40B4-BE49-F238E27FC236}">
              <a16:creationId xmlns:a16="http://schemas.microsoft.com/office/drawing/2014/main" id="{41A52321-373C-4C2D-B0C0-CE08F67F4D1A}"/>
            </a:ext>
          </a:extLst>
        </xdr:cNvPr>
        <xdr:cNvSpPr txBox="1"/>
      </xdr:nvSpPr>
      <xdr:spPr>
        <a:xfrm>
          <a:off x="6686931" y="1501140"/>
          <a:ext cx="118872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818E867-AC53-49F8-ACA3-51E2648E3C89}" type="TxLink">
            <a:rPr lang="en-US" sz="1200" b="1" i="0" u="none" strike="noStrike">
              <a:solidFill>
                <a:srgbClr val="4F7BD9"/>
              </a:solidFill>
              <a:latin typeface="Calibri"/>
              <a:ea typeface="+mn-ea"/>
              <a:cs typeface="Calibri"/>
            </a:rPr>
            <a:pPr marL="0" indent="0" algn="ctr"/>
            <a:t>0.9%▲</a:t>
          </a:fld>
          <a:endParaRPr lang="en-US" sz="1200" b="1" i="0" u="none" strike="noStrike">
            <a:solidFill>
              <a:srgbClr val="4F7BD9"/>
            </a:solidFill>
            <a:latin typeface="Calibri"/>
            <a:ea typeface="+mn-ea"/>
            <a:cs typeface="Calibri"/>
          </a:endParaRPr>
        </a:p>
      </xdr:txBody>
    </xdr:sp>
    <xdr:clientData/>
  </xdr:twoCellAnchor>
  <xdr:twoCellAnchor>
    <xdr:from>
      <xdr:col>11</xdr:col>
      <xdr:colOff>248031</xdr:colOff>
      <xdr:row>9</xdr:row>
      <xdr:rowOff>76200</xdr:rowOff>
    </xdr:from>
    <xdr:to>
      <xdr:col>12</xdr:col>
      <xdr:colOff>293751</xdr:colOff>
      <xdr:row>11</xdr:row>
      <xdr:rowOff>60960</xdr:rowOff>
    </xdr:to>
    <xdr:sp macro="" textlink="">
      <xdr:nvSpPr>
        <xdr:cNvPr id="76" name="TextBox 75">
          <a:extLst>
            <a:ext uri="{FF2B5EF4-FFF2-40B4-BE49-F238E27FC236}">
              <a16:creationId xmlns:a16="http://schemas.microsoft.com/office/drawing/2014/main" id="{58AFD4E0-4232-49D6-8614-62E731A99BBF}"/>
            </a:ext>
          </a:extLst>
        </xdr:cNvPr>
        <xdr:cNvSpPr txBox="1"/>
      </xdr:nvSpPr>
      <xdr:spPr>
        <a:xfrm>
          <a:off x="6953631" y="1722120"/>
          <a:ext cx="65532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tx1">
                  <a:lumMod val="65000"/>
                  <a:lumOff val="35000"/>
                </a:schemeClr>
              </a:solidFill>
            </a:rPr>
            <a:t>YOY</a:t>
          </a:r>
        </a:p>
      </xdr:txBody>
    </xdr:sp>
    <xdr:clientData/>
  </xdr:twoCellAnchor>
  <xdr:twoCellAnchor>
    <xdr:from>
      <xdr:col>13</xdr:col>
      <xdr:colOff>582549</xdr:colOff>
      <xdr:row>3</xdr:row>
      <xdr:rowOff>7620</xdr:rowOff>
    </xdr:from>
    <xdr:to>
      <xdr:col>16</xdr:col>
      <xdr:colOff>331089</xdr:colOff>
      <xdr:row>11</xdr:row>
      <xdr:rowOff>7620</xdr:rowOff>
    </xdr:to>
    <xdr:sp macro="" textlink="">
      <xdr:nvSpPr>
        <xdr:cNvPr id="87" name="Rectangle: Diagonal Corners Rounded 86">
          <a:extLst>
            <a:ext uri="{FF2B5EF4-FFF2-40B4-BE49-F238E27FC236}">
              <a16:creationId xmlns:a16="http://schemas.microsoft.com/office/drawing/2014/main" id="{EAE6B38E-32AF-448F-A235-99616B9C77E3}"/>
            </a:ext>
          </a:extLst>
        </xdr:cNvPr>
        <xdr:cNvSpPr/>
      </xdr:nvSpPr>
      <xdr:spPr>
        <a:xfrm>
          <a:off x="8507349" y="556260"/>
          <a:ext cx="1577340" cy="1463040"/>
        </a:xfrm>
        <a:prstGeom prst="round2DiagRect">
          <a:avLst/>
        </a:prstGeom>
        <a:solidFill>
          <a:srgbClr val="FBFCFE"/>
        </a:solidFill>
        <a:ln>
          <a:noFill/>
        </a:ln>
        <a:effectLst>
          <a:outerShdw blurRad="63500" dist="50800" algn="ctr" rotWithShape="0">
            <a:srgbClr val="DEE5FF">
              <a:alpha val="9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100584</xdr:colOff>
      <xdr:row>3</xdr:row>
      <xdr:rowOff>38100</xdr:rowOff>
    </xdr:from>
    <xdr:to>
      <xdr:col>16</xdr:col>
      <xdr:colOff>146304</xdr:colOff>
      <xdr:row>5</xdr:row>
      <xdr:rowOff>22860</xdr:rowOff>
    </xdr:to>
    <xdr:sp macro="" textlink="'pivotTable 1'!D2">
      <xdr:nvSpPr>
        <xdr:cNvPr id="88" name="TextBox 87">
          <a:extLst>
            <a:ext uri="{FF2B5EF4-FFF2-40B4-BE49-F238E27FC236}">
              <a16:creationId xmlns:a16="http://schemas.microsoft.com/office/drawing/2014/main" id="{A32A70C2-5AAE-48D0-BFBF-8D793388BAFD}"/>
            </a:ext>
          </a:extLst>
        </xdr:cNvPr>
        <xdr:cNvSpPr txBox="1"/>
      </xdr:nvSpPr>
      <xdr:spPr>
        <a:xfrm>
          <a:off x="8634984" y="586740"/>
          <a:ext cx="126492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1290CCE-A543-4B9E-9C51-4A064F38F95C}" type="TxLink">
            <a:rPr lang="en-US" sz="1200" b="1">
              <a:solidFill>
                <a:schemeClr val="dk1"/>
              </a:solidFill>
              <a:latin typeface="+mn-lt"/>
              <a:ea typeface="+mn-ea"/>
              <a:cs typeface="+mn-cs"/>
            </a:rPr>
            <a:pPr marL="0" indent="0" algn="ctr"/>
            <a:t> COGS</a:t>
          </a:fld>
          <a:endParaRPr lang="en-US" sz="1200" b="1">
            <a:solidFill>
              <a:schemeClr val="dk1"/>
            </a:solidFill>
            <a:latin typeface="+mn-lt"/>
            <a:ea typeface="+mn-ea"/>
            <a:cs typeface="+mn-cs"/>
          </a:endParaRPr>
        </a:p>
      </xdr:txBody>
    </xdr:sp>
    <xdr:clientData/>
  </xdr:twoCellAnchor>
  <xdr:twoCellAnchor>
    <xdr:from>
      <xdr:col>14</xdr:col>
      <xdr:colOff>100584</xdr:colOff>
      <xdr:row>4</xdr:row>
      <xdr:rowOff>152400</xdr:rowOff>
    </xdr:from>
    <xdr:to>
      <xdr:col>16</xdr:col>
      <xdr:colOff>146304</xdr:colOff>
      <xdr:row>6</xdr:row>
      <xdr:rowOff>137160</xdr:rowOff>
    </xdr:to>
    <xdr:sp macro="" textlink="'pivotTable 1'!D3">
      <xdr:nvSpPr>
        <xdr:cNvPr id="89" name="TextBox 88">
          <a:extLst>
            <a:ext uri="{FF2B5EF4-FFF2-40B4-BE49-F238E27FC236}">
              <a16:creationId xmlns:a16="http://schemas.microsoft.com/office/drawing/2014/main" id="{D5675380-D029-42DA-AE57-E41788B6BB84}"/>
            </a:ext>
          </a:extLst>
        </xdr:cNvPr>
        <xdr:cNvSpPr txBox="1"/>
      </xdr:nvSpPr>
      <xdr:spPr>
        <a:xfrm>
          <a:off x="8634984" y="883920"/>
          <a:ext cx="126492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ADD50F7-392A-4B77-9D2D-96B93128444C}" type="TxLink">
            <a:rPr lang="en-US" sz="1600" b="1" i="0" u="none" strike="noStrike">
              <a:solidFill>
                <a:srgbClr val="4F7BD9"/>
              </a:solidFill>
              <a:latin typeface="Calibri"/>
              <a:ea typeface="+mn-ea"/>
              <a:cs typeface="Calibri"/>
            </a:rPr>
            <a:pPr marL="0" indent="0" algn="ctr"/>
            <a:t>$6.59M</a:t>
          </a:fld>
          <a:endParaRPr lang="en-US" sz="1600" b="1" i="0" u="none" strike="noStrike">
            <a:solidFill>
              <a:srgbClr val="4F7BD9"/>
            </a:solidFill>
            <a:latin typeface="Calibri"/>
            <a:ea typeface="+mn-ea"/>
            <a:cs typeface="Calibri"/>
          </a:endParaRPr>
        </a:p>
      </xdr:txBody>
    </xdr:sp>
    <xdr:clientData/>
  </xdr:twoCellAnchor>
  <xdr:twoCellAnchor>
    <xdr:from>
      <xdr:col>13</xdr:col>
      <xdr:colOff>550164</xdr:colOff>
      <xdr:row>7</xdr:row>
      <xdr:rowOff>7620</xdr:rowOff>
    </xdr:from>
    <xdr:to>
      <xdr:col>16</xdr:col>
      <xdr:colOff>306324</xdr:colOff>
      <xdr:row>7</xdr:row>
      <xdr:rowOff>7620</xdr:rowOff>
    </xdr:to>
    <xdr:cxnSp macro="">
      <xdr:nvCxnSpPr>
        <xdr:cNvPr id="90" name="Straight Connector 89">
          <a:extLst>
            <a:ext uri="{FF2B5EF4-FFF2-40B4-BE49-F238E27FC236}">
              <a16:creationId xmlns:a16="http://schemas.microsoft.com/office/drawing/2014/main" id="{C1198270-12F2-4E97-BA34-3726970F6610}"/>
            </a:ext>
          </a:extLst>
        </xdr:cNvPr>
        <xdr:cNvCxnSpPr/>
      </xdr:nvCxnSpPr>
      <xdr:spPr>
        <a:xfrm flipH="1">
          <a:off x="8474964" y="1287780"/>
          <a:ext cx="1584960" cy="0"/>
        </a:xfrm>
        <a:prstGeom prst="line">
          <a:avLst/>
        </a:prstGeom>
        <a:ln w="12700">
          <a:solidFill>
            <a:srgbClr val="4CD7AE"/>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9144</xdr:colOff>
      <xdr:row>7</xdr:row>
      <xdr:rowOff>22860</xdr:rowOff>
    </xdr:from>
    <xdr:to>
      <xdr:col>15</xdr:col>
      <xdr:colOff>252984</xdr:colOff>
      <xdr:row>9</xdr:row>
      <xdr:rowOff>7620</xdr:rowOff>
    </xdr:to>
    <xdr:sp macro="" textlink="">
      <xdr:nvSpPr>
        <xdr:cNvPr id="91" name="TextBox 90">
          <a:extLst>
            <a:ext uri="{FF2B5EF4-FFF2-40B4-BE49-F238E27FC236}">
              <a16:creationId xmlns:a16="http://schemas.microsoft.com/office/drawing/2014/main" id="{6FB57B8D-E740-432C-879C-B4BE672253BB}"/>
            </a:ext>
          </a:extLst>
        </xdr:cNvPr>
        <xdr:cNvSpPr txBox="1"/>
      </xdr:nvSpPr>
      <xdr:spPr>
        <a:xfrm>
          <a:off x="8543544" y="1303020"/>
          <a:ext cx="85344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a:solidFill>
                <a:schemeClr val="tx1">
                  <a:lumMod val="65000"/>
                  <a:lumOff val="35000"/>
                </a:schemeClr>
              </a:solidFill>
            </a:rPr>
            <a:t>prev COGS</a:t>
          </a:r>
        </a:p>
      </xdr:txBody>
    </xdr:sp>
    <xdr:clientData/>
  </xdr:twoCellAnchor>
  <xdr:twoCellAnchor>
    <xdr:from>
      <xdr:col>15</xdr:col>
      <xdr:colOff>39624</xdr:colOff>
      <xdr:row>7</xdr:row>
      <xdr:rowOff>22860</xdr:rowOff>
    </xdr:from>
    <xdr:to>
      <xdr:col>16</xdr:col>
      <xdr:colOff>313944</xdr:colOff>
      <xdr:row>9</xdr:row>
      <xdr:rowOff>7620</xdr:rowOff>
    </xdr:to>
    <xdr:sp macro="" textlink="'pivotTable 1'!I23">
      <xdr:nvSpPr>
        <xdr:cNvPr id="92" name="TextBox 91">
          <a:extLst>
            <a:ext uri="{FF2B5EF4-FFF2-40B4-BE49-F238E27FC236}">
              <a16:creationId xmlns:a16="http://schemas.microsoft.com/office/drawing/2014/main" id="{D843C56D-D64B-434D-ACCF-D542A8DF1504}"/>
            </a:ext>
          </a:extLst>
        </xdr:cNvPr>
        <xdr:cNvSpPr txBox="1"/>
      </xdr:nvSpPr>
      <xdr:spPr>
        <a:xfrm>
          <a:off x="9183624" y="1303020"/>
          <a:ext cx="88392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3AF17BA-B693-468C-8988-81C8CF267BAE}" type="TxLink">
            <a:rPr lang="en-US" sz="1100" b="1" i="0" u="none" strike="noStrike">
              <a:solidFill>
                <a:schemeClr val="tx1">
                  <a:lumMod val="65000"/>
                  <a:lumOff val="35000"/>
                </a:schemeClr>
              </a:solidFill>
              <a:latin typeface="Calibri"/>
              <a:ea typeface="+mn-ea"/>
              <a:cs typeface="Calibri"/>
            </a:rPr>
            <a:pPr marL="0" indent="0" algn="ctr"/>
            <a:t>$1.59M</a:t>
          </a:fld>
          <a:endParaRPr lang="en-US" sz="1100" b="1" i="0" u="none" strike="noStrike">
            <a:solidFill>
              <a:schemeClr val="tx1">
                <a:lumMod val="65000"/>
                <a:lumOff val="35000"/>
              </a:schemeClr>
            </a:solidFill>
            <a:latin typeface="Calibri"/>
            <a:ea typeface="+mn-ea"/>
            <a:cs typeface="Calibri"/>
          </a:endParaRPr>
        </a:p>
      </xdr:txBody>
    </xdr:sp>
    <xdr:clientData/>
  </xdr:twoCellAnchor>
  <xdr:twoCellAnchor>
    <xdr:from>
      <xdr:col>14</xdr:col>
      <xdr:colOff>167259</xdr:colOff>
      <xdr:row>8</xdr:row>
      <xdr:rowOff>38100</xdr:rowOff>
    </xdr:from>
    <xdr:to>
      <xdr:col>16</xdr:col>
      <xdr:colOff>136779</xdr:colOff>
      <xdr:row>10</xdr:row>
      <xdr:rowOff>22860</xdr:rowOff>
    </xdr:to>
    <xdr:sp macro="" textlink="'pivotTable 1'!J24">
      <xdr:nvSpPr>
        <xdr:cNvPr id="93" name="TextBox 92">
          <a:extLst>
            <a:ext uri="{FF2B5EF4-FFF2-40B4-BE49-F238E27FC236}">
              <a16:creationId xmlns:a16="http://schemas.microsoft.com/office/drawing/2014/main" id="{8B70BC2B-DC86-4D70-AFCA-7B8E5773D71D}"/>
            </a:ext>
          </a:extLst>
        </xdr:cNvPr>
        <xdr:cNvSpPr txBox="1"/>
      </xdr:nvSpPr>
      <xdr:spPr>
        <a:xfrm>
          <a:off x="8701659" y="1501140"/>
          <a:ext cx="118872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E8D6018-8E7C-4D80-A23F-EA2CAF3AEC95}" type="TxLink">
            <a:rPr lang="en-US" sz="1200" b="1" i="0" u="none" strike="noStrike">
              <a:solidFill>
                <a:srgbClr val="4F7BD9"/>
              </a:solidFill>
              <a:latin typeface="Calibri"/>
              <a:ea typeface="+mn-ea"/>
              <a:cs typeface="Calibri"/>
            </a:rPr>
            <a:pPr marL="0" indent="0" algn="ctr"/>
            <a:t>0.9%▲</a:t>
          </a:fld>
          <a:endParaRPr lang="en-US" sz="1200" b="1" i="0" u="none" strike="noStrike">
            <a:solidFill>
              <a:srgbClr val="4F7BD9"/>
            </a:solidFill>
            <a:latin typeface="Calibri"/>
            <a:ea typeface="+mn-ea"/>
            <a:cs typeface="Calibri"/>
          </a:endParaRPr>
        </a:p>
      </xdr:txBody>
    </xdr:sp>
    <xdr:clientData/>
  </xdr:twoCellAnchor>
  <xdr:twoCellAnchor>
    <xdr:from>
      <xdr:col>14</xdr:col>
      <xdr:colOff>433959</xdr:colOff>
      <xdr:row>9</xdr:row>
      <xdr:rowOff>76200</xdr:rowOff>
    </xdr:from>
    <xdr:to>
      <xdr:col>15</xdr:col>
      <xdr:colOff>479679</xdr:colOff>
      <xdr:row>11</xdr:row>
      <xdr:rowOff>60960</xdr:rowOff>
    </xdr:to>
    <xdr:sp macro="" textlink="">
      <xdr:nvSpPr>
        <xdr:cNvPr id="94" name="TextBox 93">
          <a:extLst>
            <a:ext uri="{FF2B5EF4-FFF2-40B4-BE49-F238E27FC236}">
              <a16:creationId xmlns:a16="http://schemas.microsoft.com/office/drawing/2014/main" id="{8E89741A-BE1C-45C4-869D-4A687FF2D282}"/>
            </a:ext>
          </a:extLst>
        </xdr:cNvPr>
        <xdr:cNvSpPr txBox="1"/>
      </xdr:nvSpPr>
      <xdr:spPr>
        <a:xfrm>
          <a:off x="8968359" y="1722120"/>
          <a:ext cx="65532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tx1">
                  <a:lumMod val="65000"/>
                  <a:lumOff val="35000"/>
                </a:schemeClr>
              </a:solidFill>
            </a:rPr>
            <a:t>YOY</a:t>
          </a:r>
        </a:p>
      </xdr:txBody>
    </xdr:sp>
    <xdr:clientData/>
  </xdr:twoCellAnchor>
  <xdr:twoCellAnchor>
    <xdr:from>
      <xdr:col>17</xdr:col>
      <xdr:colOff>158877</xdr:colOff>
      <xdr:row>3</xdr:row>
      <xdr:rowOff>7620</xdr:rowOff>
    </xdr:from>
    <xdr:to>
      <xdr:col>19</xdr:col>
      <xdr:colOff>517017</xdr:colOff>
      <xdr:row>11</xdr:row>
      <xdr:rowOff>7620</xdr:rowOff>
    </xdr:to>
    <xdr:sp macro="" textlink="">
      <xdr:nvSpPr>
        <xdr:cNvPr id="96" name="Rectangle: Diagonal Corners Rounded 95">
          <a:extLst>
            <a:ext uri="{FF2B5EF4-FFF2-40B4-BE49-F238E27FC236}">
              <a16:creationId xmlns:a16="http://schemas.microsoft.com/office/drawing/2014/main" id="{89AE14C7-418A-4CC1-B23A-73C4BE26C7F0}"/>
            </a:ext>
          </a:extLst>
        </xdr:cNvPr>
        <xdr:cNvSpPr/>
      </xdr:nvSpPr>
      <xdr:spPr>
        <a:xfrm>
          <a:off x="10522077" y="556260"/>
          <a:ext cx="1577340" cy="1463040"/>
        </a:xfrm>
        <a:prstGeom prst="round2DiagRect">
          <a:avLst/>
        </a:prstGeom>
        <a:solidFill>
          <a:srgbClr val="FBFCFE"/>
        </a:solidFill>
        <a:ln>
          <a:noFill/>
        </a:ln>
        <a:effectLst>
          <a:outerShdw blurRad="63500" dist="50800" algn="ctr" rotWithShape="0">
            <a:srgbClr val="DEE5FF">
              <a:alpha val="9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286512</xdr:colOff>
      <xdr:row>3</xdr:row>
      <xdr:rowOff>38100</xdr:rowOff>
    </xdr:from>
    <xdr:to>
      <xdr:col>19</xdr:col>
      <xdr:colOff>332232</xdr:colOff>
      <xdr:row>5</xdr:row>
      <xdr:rowOff>22860</xdr:rowOff>
    </xdr:to>
    <xdr:sp macro="" textlink="'pivotTable 1'!E2">
      <xdr:nvSpPr>
        <xdr:cNvPr id="97" name="TextBox 96">
          <a:extLst>
            <a:ext uri="{FF2B5EF4-FFF2-40B4-BE49-F238E27FC236}">
              <a16:creationId xmlns:a16="http://schemas.microsoft.com/office/drawing/2014/main" id="{4FDCEC23-C989-4F8F-87EF-4D5703F3455C}"/>
            </a:ext>
          </a:extLst>
        </xdr:cNvPr>
        <xdr:cNvSpPr txBox="1"/>
      </xdr:nvSpPr>
      <xdr:spPr>
        <a:xfrm>
          <a:off x="10649712" y="586740"/>
          <a:ext cx="126492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686E10B-938F-4F93-9F20-D3DAE962FED2}" type="TxLink">
            <a:rPr lang="en-US" sz="1200" b="1">
              <a:solidFill>
                <a:schemeClr val="dk1"/>
              </a:solidFill>
              <a:latin typeface="+mn-lt"/>
              <a:ea typeface="+mn-ea"/>
              <a:cs typeface="+mn-cs"/>
            </a:rPr>
            <a:pPr marL="0" indent="0" algn="ctr"/>
            <a:t> Total Tax</a:t>
          </a:fld>
          <a:endParaRPr lang="en-US" sz="1200" b="1">
            <a:solidFill>
              <a:schemeClr val="dk1"/>
            </a:solidFill>
            <a:latin typeface="+mn-lt"/>
            <a:ea typeface="+mn-ea"/>
            <a:cs typeface="+mn-cs"/>
          </a:endParaRPr>
        </a:p>
      </xdr:txBody>
    </xdr:sp>
    <xdr:clientData/>
  </xdr:twoCellAnchor>
  <xdr:twoCellAnchor>
    <xdr:from>
      <xdr:col>17</xdr:col>
      <xdr:colOff>286512</xdr:colOff>
      <xdr:row>4</xdr:row>
      <xdr:rowOff>152400</xdr:rowOff>
    </xdr:from>
    <xdr:to>
      <xdr:col>19</xdr:col>
      <xdr:colOff>332232</xdr:colOff>
      <xdr:row>6</xdr:row>
      <xdr:rowOff>137160</xdr:rowOff>
    </xdr:to>
    <xdr:sp macro="" textlink="'pivotTable 1'!E3">
      <xdr:nvSpPr>
        <xdr:cNvPr id="98" name="TextBox 97">
          <a:extLst>
            <a:ext uri="{FF2B5EF4-FFF2-40B4-BE49-F238E27FC236}">
              <a16:creationId xmlns:a16="http://schemas.microsoft.com/office/drawing/2014/main" id="{7B4642EF-E772-4037-99FF-76B7016BD569}"/>
            </a:ext>
          </a:extLst>
        </xdr:cNvPr>
        <xdr:cNvSpPr txBox="1"/>
      </xdr:nvSpPr>
      <xdr:spPr>
        <a:xfrm>
          <a:off x="10649712" y="883920"/>
          <a:ext cx="126492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7199F94-67DE-47C5-B4E0-CA0E1DCDF049}" type="TxLink">
            <a:rPr lang="en-US" sz="1600" b="1" i="0" u="none" strike="noStrike">
              <a:solidFill>
                <a:srgbClr val="4F7BD9"/>
              </a:solidFill>
              <a:latin typeface="Calibri"/>
              <a:ea typeface="+mn-ea"/>
              <a:cs typeface="Calibri"/>
            </a:rPr>
            <a:pPr marL="0" indent="0" algn="ctr"/>
            <a:t>$2.16M</a:t>
          </a:fld>
          <a:endParaRPr lang="en-US" sz="1600" b="1" i="0" u="none" strike="noStrike">
            <a:solidFill>
              <a:srgbClr val="4F7BD9"/>
            </a:solidFill>
            <a:latin typeface="Calibri"/>
            <a:ea typeface="+mn-ea"/>
            <a:cs typeface="Calibri"/>
          </a:endParaRPr>
        </a:p>
      </xdr:txBody>
    </xdr:sp>
    <xdr:clientData/>
  </xdr:twoCellAnchor>
  <xdr:twoCellAnchor>
    <xdr:from>
      <xdr:col>17</xdr:col>
      <xdr:colOff>126492</xdr:colOff>
      <xdr:row>7</xdr:row>
      <xdr:rowOff>7620</xdr:rowOff>
    </xdr:from>
    <xdr:to>
      <xdr:col>19</xdr:col>
      <xdr:colOff>492252</xdr:colOff>
      <xdr:row>7</xdr:row>
      <xdr:rowOff>7620</xdr:rowOff>
    </xdr:to>
    <xdr:cxnSp macro="">
      <xdr:nvCxnSpPr>
        <xdr:cNvPr id="99" name="Straight Connector 98">
          <a:extLst>
            <a:ext uri="{FF2B5EF4-FFF2-40B4-BE49-F238E27FC236}">
              <a16:creationId xmlns:a16="http://schemas.microsoft.com/office/drawing/2014/main" id="{F4D2AE2A-5553-4207-B76C-B39970D99EAF}"/>
            </a:ext>
          </a:extLst>
        </xdr:cNvPr>
        <xdr:cNvCxnSpPr/>
      </xdr:nvCxnSpPr>
      <xdr:spPr>
        <a:xfrm flipH="1">
          <a:off x="10489692" y="1287780"/>
          <a:ext cx="1584960" cy="0"/>
        </a:xfrm>
        <a:prstGeom prst="line">
          <a:avLst/>
        </a:prstGeom>
        <a:ln w="12700">
          <a:solidFill>
            <a:srgbClr val="4CD7AE"/>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195072</xdr:colOff>
      <xdr:row>7</xdr:row>
      <xdr:rowOff>22860</xdr:rowOff>
    </xdr:from>
    <xdr:to>
      <xdr:col>18</xdr:col>
      <xdr:colOff>438912</xdr:colOff>
      <xdr:row>9</xdr:row>
      <xdr:rowOff>7620</xdr:rowOff>
    </xdr:to>
    <xdr:sp macro="" textlink="">
      <xdr:nvSpPr>
        <xdr:cNvPr id="100" name="TextBox 99">
          <a:extLst>
            <a:ext uri="{FF2B5EF4-FFF2-40B4-BE49-F238E27FC236}">
              <a16:creationId xmlns:a16="http://schemas.microsoft.com/office/drawing/2014/main" id="{1D1234FF-8AC6-4ACE-9222-C6C577A69114}"/>
            </a:ext>
          </a:extLst>
        </xdr:cNvPr>
        <xdr:cNvSpPr txBox="1"/>
      </xdr:nvSpPr>
      <xdr:spPr>
        <a:xfrm>
          <a:off x="10558272" y="1303020"/>
          <a:ext cx="85344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a:solidFill>
                <a:schemeClr val="tx1">
                  <a:lumMod val="65000"/>
                  <a:lumOff val="35000"/>
                </a:schemeClr>
              </a:solidFill>
            </a:rPr>
            <a:t>prev Tax</a:t>
          </a:r>
        </a:p>
      </xdr:txBody>
    </xdr:sp>
    <xdr:clientData/>
  </xdr:twoCellAnchor>
  <xdr:twoCellAnchor>
    <xdr:from>
      <xdr:col>18</xdr:col>
      <xdr:colOff>225552</xdr:colOff>
      <xdr:row>7</xdr:row>
      <xdr:rowOff>22860</xdr:rowOff>
    </xdr:from>
    <xdr:to>
      <xdr:col>19</xdr:col>
      <xdr:colOff>499872</xdr:colOff>
      <xdr:row>9</xdr:row>
      <xdr:rowOff>7620</xdr:rowOff>
    </xdr:to>
    <xdr:sp macro="" textlink="'pivotTable 1'!K23">
      <xdr:nvSpPr>
        <xdr:cNvPr id="101" name="TextBox 100">
          <a:extLst>
            <a:ext uri="{FF2B5EF4-FFF2-40B4-BE49-F238E27FC236}">
              <a16:creationId xmlns:a16="http://schemas.microsoft.com/office/drawing/2014/main" id="{7E741973-8DA1-409B-A162-83FAD2937CB2}"/>
            </a:ext>
          </a:extLst>
        </xdr:cNvPr>
        <xdr:cNvSpPr txBox="1"/>
      </xdr:nvSpPr>
      <xdr:spPr>
        <a:xfrm>
          <a:off x="11198352" y="1303020"/>
          <a:ext cx="88392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47B9D8-B264-4460-B80B-644E0F997C93}" type="TxLink">
            <a:rPr lang="en-US" sz="1100" b="1" i="0" u="none" strike="noStrike">
              <a:solidFill>
                <a:schemeClr val="tx1">
                  <a:lumMod val="65000"/>
                  <a:lumOff val="35000"/>
                </a:schemeClr>
              </a:solidFill>
              <a:latin typeface="Calibri"/>
              <a:ea typeface="+mn-ea"/>
              <a:cs typeface="Calibri"/>
            </a:rPr>
            <a:pPr marL="0" indent="0" algn="ctr"/>
            <a:t>$525.78K</a:t>
          </a:fld>
          <a:endParaRPr lang="en-US" sz="1100" b="1" i="0" u="none" strike="noStrike">
            <a:solidFill>
              <a:schemeClr val="tx1">
                <a:lumMod val="65000"/>
                <a:lumOff val="35000"/>
              </a:schemeClr>
            </a:solidFill>
            <a:latin typeface="Calibri"/>
            <a:ea typeface="+mn-ea"/>
            <a:cs typeface="Calibri"/>
          </a:endParaRPr>
        </a:p>
      </xdr:txBody>
    </xdr:sp>
    <xdr:clientData/>
  </xdr:twoCellAnchor>
  <xdr:twoCellAnchor>
    <xdr:from>
      <xdr:col>17</xdr:col>
      <xdr:colOff>353187</xdr:colOff>
      <xdr:row>8</xdr:row>
      <xdr:rowOff>38100</xdr:rowOff>
    </xdr:from>
    <xdr:to>
      <xdr:col>19</xdr:col>
      <xdr:colOff>322707</xdr:colOff>
      <xdr:row>10</xdr:row>
      <xdr:rowOff>22860</xdr:rowOff>
    </xdr:to>
    <xdr:sp macro="" textlink="'pivotTable 1'!L24">
      <xdr:nvSpPr>
        <xdr:cNvPr id="102" name="TextBox 101">
          <a:extLst>
            <a:ext uri="{FF2B5EF4-FFF2-40B4-BE49-F238E27FC236}">
              <a16:creationId xmlns:a16="http://schemas.microsoft.com/office/drawing/2014/main" id="{8D2647A4-C049-4CAB-BCE3-EDF11E644599}"/>
            </a:ext>
          </a:extLst>
        </xdr:cNvPr>
        <xdr:cNvSpPr txBox="1"/>
      </xdr:nvSpPr>
      <xdr:spPr>
        <a:xfrm>
          <a:off x="10716387" y="1501140"/>
          <a:ext cx="118872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72C415C-1C1D-454F-BEF6-DDA75CBAE815}" type="TxLink">
            <a:rPr lang="en-US" sz="1200" b="1" i="0" u="none" strike="noStrike">
              <a:solidFill>
                <a:srgbClr val="4F7BD9"/>
              </a:solidFill>
              <a:latin typeface="Calibri"/>
              <a:ea typeface="+mn-ea"/>
              <a:cs typeface="Calibri"/>
            </a:rPr>
            <a:pPr marL="0" indent="0" algn="ctr"/>
            <a:t>1.0%▲</a:t>
          </a:fld>
          <a:endParaRPr lang="en-US" sz="1200" b="1" i="0" u="none" strike="noStrike">
            <a:solidFill>
              <a:srgbClr val="4F7BD9"/>
            </a:solidFill>
            <a:latin typeface="Calibri"/>
            <a:ea typeface="+mn-ea"/>
            <a:cs typeface="Calibri"/>
          </a:endParaRPr>
        </a:p>
      </xdr:txBody>
    </xdr:sp>
    <xdr:clientData/>
  </xdr:twoCellAnchor>
  <xdr:twoCellAnchor>
    <xdr:from>
      <xdr:col>18</xdr:col>
      <xdr:colOff>10287</xdr:colOff>
      <xdr:row>9</xdr:row>
      <xdr:rowOff>76200</xdr:rowOff>
    </xdr:from>
    <xdr:to>
      <xdr:col>19</xdr:col>
      <xdr:colOff>56007</xdr:colOff>
      <xdr:row>11</xdr:row>
      <xdr:rowOff>60960</xdr:rowOff>
    </xdr:to>
    <xdr:sp macro="" textlink="">
      <xdr:nvSpPr>
        <xdr:cNvPr id="103" name="TextBox 102">
          <a:extLst>
            <a:ext uri="{FF2B5EF4-FFF2-40B4-BE49-F238E27FC236}">
              <a16:creationId xmlns:a16="http://schemas.microsoft.com/office/drawing/2014/main" id="{B01DB36D-7CB4-4304-92CD-C9DD4DBEB1B3}"/>
            </a:ext>
          </a:extLst>
        </xdr:cNvPr>
        <xdr:cNvSpPr txBox="1"/>
      </xdr:nvSpPr>
      <xdr:spPr>
        <a:xfrm>
          <a:off x="10983087" y="1722120"/>
          <a:ext cx="65532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tx1">
                  <a:lumMod val="65000"/>
                  <a:lumOff val="35000"/>
                </a:schemeClr>
              </a:solidFill>
            </a:rPr>
            <a:t>YOY</a:t>
          </a:r>
        </a:p>
      </xdr:txBody>
    </xdr:sp>
    <xdr:clientData/>
  </xdr:twoCellAnchor>
  <xdr:twoCellAnchor>
    <xdr:from>
      <xdr:col>20</xdr:col>
      <xdr:colOff>344805</xdr:colOff>
      <xdr:row>3</xdr:row>
      <xdr:rowOff>7620</xdr:rowOff>
    </xdr:from>
    <xdr:to>
      <xdr:col>23</xdr:col>
      <xdr:colOff>93345</xdr:colOff>
      <xdr:row>11</xdr:row>
      <xdr:rowOff>7620</xdr:rowOff>
    </xdr:to>
    <xdr:sp macro="" textlink="">
      <xdr:nvSpPr>
        <xdr:cNvPr id="114" name="Rectangle: Diagonal Corners Rounded 113">
          <a:extLst>
            <a:ext uri="{FF2B5EF4-FFF2-40B4-BE49-F238E27FC236}">
              <a16:creationId xmlns:a16="http://schemas.microsoft.com/office/drawing/2014/main" id="{B6C7910B-EDEE-44B5-8F33-5647F6EDB38D}"/>
            </a:ext>
          </a:extLst>
        </xdr:cNvPr>
        <xdr:cNvSpPr/>
      </xdr:nvSpPr>
      <xdr:spPr>
        <a:xfrm>
          <a:off x="12536805" y="556260"/>
          <a:ext cx="1577340" cy="1463040"/>
        </a:xfrm>
        <a:prstGeom prst="round2DiagRect">
          <a:avLst/>
        </a:prstGeom>
        <a:solidFill>
          <a:srgbClr val="FBFCFE"/>
        </a:solidFill>
        <a:ln>
          <a:noFill/>
        </a:ln>
        <a:effectLst>
          <a:outerShdw blurRad="63500" dist="50800" algn="ctr" rotWithShape="0">
            <a:srgbClr val="DEE5FF">
              <a:alpha val="9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472440</xdr:colOff>
      <xdr:row>3</xdr:row>
      <xdr:rowOff>38100</xdr:rowOff>
    </xdr:from>
    <xdr:to>
      <xdr:col>22</xdr:col>
      <xdr:colOff>518160</xdr:colOff>
      <xdr:row>5</xdr:row>
      <xdr:rowOff>22860</xdr:rowOff>
    </xdr:to>
    <xdr:sp macro="" textlink="'pivotTable 1'!F2">
      <xdr:nvSpPr>
        <xdr:cNvPr id="115" name="TextBox 114">
          <a:extLst>
            <a:ext uri="{FF2B5EF4-FFF2-40B4-BE49-F238E27FC236}">
              <a16:creationId xmlns:a16="http://schemas.microsoft.com/office/drawing/2014/main" id="{1B16169D-1023-4E6E-BBAD-230233FB86A3}"/>
            </a:ext>
          </a:extLst>
        </xdr:cNvPr>
        <xdr:cNvSpPr txBox="1"/>
      </xdr:nvSpPr>
      <xdr:spPr>
        <a:xfrm>
          <a:off x="12664440" y="586740"/>
          <a:ext cx="126492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28A4C8D-6E35-4C29-9894-C945454331E1}" type="TxLink">
            <a:rPr lang="en-US" sz="1200" b="1">
              <a:solidFill>
                <a:schemeClr val="dk1"/>
              </a:solidFill>
              <a:latin typeface="+mn-lt"/>
              <a:ea typeface="+mn-ea"/>
              <a:cs typeface="+mn-cs"/>
            </a:rPr>
            <a:pPr marL="0" indent="0" algn="ctr"/>
            <a:t> Quantity</a:t>
          </a:fld>
          <a:endParaRPr lang="en-US" sz="1200" b="1">
            <a:solidFill>
              <a:schemeClr val="dk1"/>
            </a:solidFill>
            <a:latin typeface="+mn-lt"/>
            <a:ea typeface="+mn-ea"/>
            <a:cs typeface="+mn-cs"/>
          </a:endParaRPr>
        </a:p>
      </xdr:txBody>
    </xdr:sp>
    <xdr:clientData/>
  </xdr:twoCellAnchor>
  <xdr:twoCellAnchor>
    <xdr:from>
      <xdr:col>20</xdr:col>
      <xdr:colOff>472440</xdr:colOff>
      <xdr:row>4</xdr:row>
      <xdr:rowOff>152400</xdr:rowOff>
    </xdr:from>
    <xdr:to>
      <xdr:col>22</xdr:col>
      <xdr:colOff>518160</xdr:colOff>
      <xdr:row>6</xdr:row>
      <xdr:rowOff>137160</xdr:rowOff>
    </xdr:to>
    <xdr:sp macro="" textlink="'pivotTable 1'!F3">
      <xdr:nvSpPr>
        <xdr:cNvPr id="116" name="TextBox 115">
          <a:extLst>
            <a:ext uri="{FF2B5EF4-FFF2-40B4-BE49-F238E27FC236}">
              <a16:creationId xmlns:a16="http://schemas.microsoft.com/office/drawing/2014/main" id="{710904DB-5075-4C2D-A1E7-25853C482A0E}"/>
            </a:ext>
          </a:extLst>
        </xdr:cNvPr>
        <xdr:cNvSpPr txBox="1"/>
      </xdr:nvSpPr>
      <xdr:spPr>
        <a:xfrm>
          <a:off x="12664440" y="883920"/>
          <a:ext cx="126492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BF1C312-6989-40AD-A4CC-497D3515824C}" type="TxLink">
            <a:rPr lang="en-US" sz="1600" b="1" i="0" u="none" strike="noStrike">
              <a:solidFill>
                <a:srgbClr val="4F7BD9"/>
              </a:solidFill>
              <a:latin typeface="Calibri"/>
              <a:ea typeface="+mn-ea"/>
              <a:cs typeface="Calibri"/>
            </a:rPr>
            <a:pPr marL="0" indent="0" algn="ctr"/>
            <a:t>170,719</a:t>
          </a:fld>
          <a:endParaRPr lang="en-US" sz="1600" b="1" i="0" u="none" strike="noStrike">
            <a:solidFill>
              <a:srgbClr val="4F7BD9"/>
            </a:solidFill>
            <a:latin typeface="Calibri"/>
            <a:ea typeface="+mn-ea"/>
            <a:cs typeface="Calibri"/>
          </a:endParaRPr>
        </a:p>
      </xdr:txBody>
    </xdr:sp>
    <xdr:clientData/>
  </xdr:twoCellAnchor>
  <xdr:twoCellAnchor>
    <xdr:from>
      <xdr:col>20</xdr:col>
      <xdr:colOff>312420</xdr:colOff>
      <xdr:row>7</xdr:row>
      <xdr:rowOff>7620</xdr:rowOff>
    </xdr:from>
    <xdr:to>
      <xdr:col>23</xdr:col>
      <xdr:colOff>68580</xdr:colOff>
      <xdr:row>7</xdr:row>
      <xdr:rowOff>7620</xdr:rowOff>
    </xdr:to>
    <xdr:cxnSp macro="">
      <xdr:nvCxnSpPr>
        <xdr:cNvPr id="117" name="Straight Connector 116">
          <a:extLst>
            <a:ext uri="{FF2B5EF4-FFF2-40B4-BE49-F238E27FC236}">
              <a16:creationId xmlns:a16="http://schemas.microsoft.com/office/drawing/2014/main" id="{A0752FE2-AE71-4DAA-B4F0-846BA373F96A}"/>
            </a:ext>
          </a:extLst>
        </xdr:cNvPr>
        <xdr:cNvCxnSpPr/>
      </xdr:nvCxnSpPr>
      <xdr:spPr>
        <a:xfrm flipH="1">
          <a:off x="12504420" y="1287780"/>
          <a:ext cx="1584960" cy="0"/>
        </a:xfrm>
        <a:prstGeom prst="line">
          <a:avLst/>
        </a:prstGeom>
        <a:ln w="12700">
          <a:solidFill>
            <a:srgbClr val="4CD7AE"/>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327660</xdr:colOff>
      <xdr:row>7</xdr:row>
      <xdr:rowOff>30480</xdr:rowOff>
    </xdr:from>
    <xdr:to>
      <xdr:col>22</xdr:col>
      <xdr:colOff>182880</xdr:colOff>
      <xdr:row>8</xdr:row>
      <xdr:rowOff>137160</xdr:rowOff>
    </xdr:to>
    <xdr:sp macro="" textlink="">
      <xdr:nvSpPr>
        <xdr:cNvPr id="118" name="TextBox 117">
          <a:extLst>
            <a:ext uri="{FF2B5EF4-FFF2-40B4-BE49-F238E27FC236}">
              <a16:creationId xmlns:a16="http://schemas.microsoft.com/office/drawing/2014/main" id="{84BA2184-195E-4B06-BBCE-B143A1D345EB}"/>
            </a:ext>
          </a:extLst>
        </xdr:cNvPr>
        <xdr:cNvSpPr txBox="1"/>
      </xdr:nvSpPr>
      <xdr:spPr>
        <a:xfrm>
          <a:off x="12519660" y="1310640"/>
          <a:ext cx="107442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a:solidFill>
                <a:schemeClr val="tx1">
                  <a:lumMod val="65000"/>
                  <a:lumOff val="35000"/>
                </a:schemeClr>
              </a:solidFill>
            </a:rPr>
            <a:t>prev</a:t>
          </a:r>
          <a:r>
            <a:rPr lang="en-US" sz="1200" b="0" baseline="0">
              <a:solidFill>
                <a:schemeClr val="tx1">
                  <a:lumMod val="65000"/>
                  <a:lumOff val="35000"/>
                </a:schemeClr>
              </a:solidFill>
            </a:rPr>
            <a:t> </a:t>
          </a:r>
          <a:r>
            <a:rPr lang="en-US" sz="1200" b="0">
              <a:solidFill>
                <a:schemeClr val="tx1">
                  <a:lumMod val="65000"/>
                  <a:lumOff val="35000"/>
                </a:schemeClr>
              </a:solidFill>
            </a:rPr>
            <a:t>Quantity</a:t>
          </a:r>
        </a:p>
      </xdr:txBody>
    </xdr:sp>
    <xdr:clientData/>
  </xdr:twoCellAnchor>
  <xdr:twoCellAnchor>
    <xdr:from>
      <xdr:col>21</xdr:col>
      <xdr:colOff>541020</xdr:colOff>
      <xdr:row>7</xdr:row>
      <xdr:rowOff>0</xdr:rowOff>
    </xdr:from>
    <xdr:to>
      <xdr:col>23</xdr:col>
      <xdr:colOff>205740</xdr:colOff>
      <xdr:row>8</xdr:row>
      <xdr:rowOff>167640</xdr:rowOff>
    </xdr:to>
    <xdr:sp macro="" textlink="'pivotTable 1'!M23">
      <xdr:nvSpPr>
        <xdr:cNvPr id="119" name="TextBox 118">
          <a:extLst>
            <a:ext uri="{FF2B5EF4-FFF2-40B4-BE49-F238E27FC236}">
              <a16:creationId xmlns:a16="http://schemas.microsoft.com/office/drawing/2014/main" id="{A8CB09C5-D25F-4864-BFE7-57EB6D2A2F0C}"/>
            </a:ext>
          </a:extLst>
        </xdr:cNvPr>
        <xdr:cNvSpPr txBox="1"/>
      </xdr:nvSpPr>
      <xdr:spPr>
        <a:xfrm>
          <a:off x="13342620" y="1280160"/>
          <a:ext cx="88392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0798553-D3E2-4382-812C-AD0204EAC04D}" type="TxLink">
            <a:rPr lang="en-US" sz="1100" b="1" i="0" u="none" strike="noStrike">
              <a:solidFill>
                <a:schemeClr val="tx1">
                  <a:lumMod val="65000"/>
                  <a:lumOff val="35000"/>
                </a:schemeClr>
              </a:solidFill>
              <a:latin typeface="Calibri"/>
              <a:ea typeface="+mn-ea"/>
              <a:cs typeface="Calibri"/>
            </a:rPr>
            <a:pPr marL="0" indent="0" algn="ctr"/>
            <a:t>41,142</a:t>
          </a:fld>
          <a:endParaRPr lang="en-US" sz="1100" b="1" i="0" u="none" strike="noStrike">
            <a:solidFill>
              <a:schemeClr val="tx1">
                <a:lumMod val="65000"/>
                <a:lumOff val="35000"/>
              </a:schemeClr>
            </a:solidFill>
            <a:latin typeface="Calibri"/>
            <a:ea typeface="+mn-ea"/>
            <a:cs typeface="Calibri"/>
          </a:endParaRPr>
        </a:p>
      </xdr:txBody>
    </xdr:sp>
    <xdr:clientData/>
  </xdr:twoCellAnchor>
  <xdr:twoCellAnchor>
    <xdr:from>
      <xdr:col>20</xdr:col>
      <xdr:colOff>539115</xdr:colOff>
      <xdr:row>8</xdr:row>
      <xdr:rowOff>38100</xdr:rowOff>
    </xdr:from>
    <xdr:to>
      <xdr:col>22</xdr:col>
      <xdr:colOff>508635</xdr:colOff>
      <xdr:row>10</xdr:row>
      <xdr:rowOff>22860</xdr:rowOff>
    </xdr:to>
    <xdr:sp macro="" textlink="'pivotTable 1'!N24">
      <xdr:nvSpPr>
        <xdr:cNvPr id="120" name="TextBox 119">
          <a:extLst>
            <a:ext uri="{FF2B5EF4-FFF2-40B4-BE49-F238E27FC236}">
              <a16:creationId xmlns:a16="http://schemas.microsoft.com/office/drawing/2014/main" id="{6E352854-994D-45CA-8F08-3180A4A63F1F}"/>
            </a:ext>
          </a:extLst>
        </xdr:cNvPr>
        <xdr:cNvSpPr txBox="1"/>
      </xdr:nvSpPr>
      <xdr:spPr>
        <a:xfrm>
          <a:off x="12731115" y="1501140"/>
          <a:ext cx="118872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4618685-7A10-4A15-94C1-9D171FCCC837}" type="TxLink">
            <a:rPr lang="en-US" sz="1200" b="1" i="0" u="none" strike="noStrike">
              <a:solidFill>
                <a:srgbClr val="4F7BD9"/>
              </a:solidFill>
              <a:latin typeface="Calibri"/>
              <a:ea typeface="+mn-ea"/>
              <a:cs typeface="Calibri"/>
            </a:rPr>
            <a:pPr marL="0" indent="0" algn="ctr"/>
            <a:t>1.3%▲</a:t>
          </a:fld>
          <a:endParaRPr lang="en-US" sz="1200" b="1" i="0" u="none" strike="noStrike">
            <a:solidFill>
              <a:srgbClr val="4F7BD9"/>
            </a:solidFill>
            <a:latin typeface="Calibri"/>
            <a:ea typeface="+mn-ea"/>
            <a:cs typeface="Calibri"/>
          </a:endParaRPr>
        </a:p>
      </xdr:txBody>
    </xdr:sp>
    <xdr:clientData/>
  </xdr:twoCellAnchor>
  <xdr:twoCellAnchor>
    <xdr:from>
      <xdr:col>21</xdr:col>
      <xdr:colOff>196215</xdr:colOff>
      <xdr:row>9</xdr:row>
      <xdr:rowOff>76200</xdr:rowOff>
    </xdr:from>
    <xdr:to>
      <xdr:col>22</xdr:col>
      <xdr:colOff>241935</xdr:colOff>
      <xdr:row>11</xdr:row>
      <xdr:rowOff>60960</xdr:rowOff>
    </xdr:to>
    <xdr:sp macro="" textlink="">
      <xdr:nvSpPr>
        <xdr:cNvPr id="121" name="TextBox 120">
          <a:extLst>
            <a:ext uri="{FF2B5EF4-FFF2-40B4-BE49-F238E27FC236}">
              <a16:creationId xmlns:a16="http://schemas.microsoft.com/office/drawing/2014/main" id="{1CA69260-ADF2-4DAA-ACF8-5D57BACBA8C7}"/>
            </a:ext>
          </a:extLst>
        </xdr:cNvPr>
        <xdr:cNvSpPr txBox="1"/>
      </xdr:nvSpPr>
      <xdr:spPr>
        <a:xfrm>
          <a:off x="12997815" y="1722120"/>
          <a:ext cx="65532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tx1">
                  <a:lumMod val="65000"/>
                  <a:lumOff val="35000"/>
                </a:schemeClr>
              </a:solidFill>
            </a:rPr>
            <a:t>YOY</a:t>
          </a:r>
        </a:p>
      </xdr:txBody>
    </xdr:sp>
    <xdr:clientData/>
  </xdr:twoCellAnchor>
  <xdr:twoCellAnchor>
    <xdr:from>
      <xdr:col>3</xdr:col>
      <xdr:colOff>575310</xdr:colOff>
      <xdr:row>0</xdr:row>
      <xdr:rowOff>53340</xdr:rowOff>
    </xdr:from>
    <xdr:to>
      <xdr:col>12</xdr:col>
      <xdr:colOff>140970</xdr:colOff>
      <xdr:row>2</xdr:row>
      <xdr:rowOff>91440</xdr:rowOff>
    </xdr:to>
    <xdr:sp macro="" textlink="">
      <xdr:nvSpPr>
        <xdr:cNvPr id="2" name="TextBox 1">
          <a:extLst>
            <a:ext uri="{FF2B5EF4-FFF2-40B4-BE49-F238E27FC236}">
              <a16:creationId xmlns:a16="http://schemas.microsoft.com/office/drawing/2014/main" id="{2FE44C1D-6CCC-4DB8-B1ED-D814B56FC23E}"/>
            </a:ext>
          </a:extLst>
        </xdr:cNvPr>
        <xdr:cNvSpPr txBox="1"/>
      </xdr:nvSpPr>
      <xdr:spPr>
        <a:xfrm>
          <a:off x="2404110" y="53340"/>
          <a:ext cx="5052060" cy="403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3200">
              <a:solidFill>
                <a:srgbClr val="4F7BD9"/>
              </a:solidFill>
            </a:rPr>
            <a:t>Xmas Gift Sales Analysis</a:t>
          </a:r>
        </a:p>
      </xdr:txBody>
    </xdr:sp>
    <xdr:clientData/>
  </xdr:twoCellAnchor>
  <xdr:twoCellAnchor>
    <xdr:from>
      <xdr:col>3</xdr:col>
      <xdr:colOff>550545</xdr:colOff>
      <xdr:row>11</xdr:row>
      <xdr:rowOff>144780</xdr:rowOff>
    </xdr:from>
    <xdr:to>
      <xdr:col>11</xdr:col>
      <xdr:colOff>561975</xdr:colOff>
      <xdr:row>19</xdr:row>
      <xdr:rowOff>144780</xdr:rowOff>
    </xdr:to>
    <xdr:sp macro="" textlink="">
      <xdr:nvSpPr>
        <xdr:cNvPr id="58" name="Rectangle: Diagonal Corners Rounded 57">
          <a:extLst>
            <a:ext uri="{FF2B5EF4-FFF2-40B4-BE49-F238E27FC236}">
              <a16:creationId xmlns:a16="http://schemas.microsoft.com/office/drawing/2014/main" id="{65BDC709-31B0-423B-8D02-8533B874E82C}"/>
            </a:ext>
          </a:extLst>
        </xdr:cNvPr>
        <xdr:cNvSpPr/>
      </xdr:nvSpPr>
      <xdr:spPr>
        <a:xfrm>
          <a:off x="2379345" y="2156460"/>
          <a:ext cx="4888230" cy="1463040"/>
        </a:xfrm>
        <a:prstGeom prst="round2DiagRect">
          <a:avLst>
            <a:gd name="adj1" fmla="val 3646"/>
            <a:gd name="adj2" fmla="val 3646"/>
          </a:avLst>
        </a:prstGeom>
        <a:solidFill>
          <a:srgbClr val="FBFCFE"/>
        </a:solidFill>
        <a:ln>
          <a:noFill/>
        </a:ln>
        <a:effectLst>
          <a:outerShdw blurRad="63500" dist="50800" algn="ctr" rotWithShape="0">
            <a:srgbClr val="DEE5FF">
              <a:alpha val="9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327660</xdr:colOff>
      <xdr:row>12</xdr:row>
      <xdr:rowOff>76200</xdr:rowOff>
    </xdr:from>
    <xdr:to>
      <xdr:col>17</xdr:col>
      <xdr:colOff>220980</xdr:colOff>
      <xdr:row>24</xdr:row>
      <xdr:rowOff>144780</xdr:rowOff>
    </xdr:to>
    <xdr:sp macro="" textlink="">
      <xdr:nvSpPr>
        <xdr:cNvPr id="59" name="Rectangle: Diagonal Corners Rounded 58">
          <a:extLst>
            <a:ext uri="{FF2B5EF4-FFF2-40B4-BE49-F238E27FC236}">
              <a16:creationId xmlns:a16="http://schemas.microsoft.com/office/drawing/2014/main" id="{19313D88-40C3-4A73-BD2A-5BE3FD29F440}"/>
            </a:ext>
          </a:extLst>
        </xdr:cNvPr>
        <xdr:cNvSpPr/>
      </xdr:nvSpPr>
      <xdr:spPr>
        <a:xfrm>
          <a:off x="7642860" y="2270760"/>
          <a:ext cx="2941320" cy="2263140"/>
        </a:xfrm>
        <a:prstGeom prst="round2DiagRect">
          <a:avLst>
            <a:gd name="adj1" fmla="val 3646"/>
            <a:gd name="adj2" fmla="val 3646"/>
          </a:avLst>
        </a:prstGeom>
        <a:solidFill>
          <a:srgbClr val="FBFCFE"/>
        </a:solidFill>
        <a:ln>
          <a:noFill/>
        </a:ln>
        <a:effectLst>
          <a:outerShdw blurRad="63500" dist="50800" algn="ctr" rotWithShape="0">
            <a:srgbClr val="DEE5FF">
              <a:alpha val="9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60960</xdr:colOff>
      <xdr:row>12</xdr:row>
      <xdr:rowOff>76200</xdr:rowOff>
    </xdr:from>
    <xdr:to>
      <xdr:col>23</xdr:col>
      <xdr:colOff>106680</xdr:colOff>
      <xdr:row>24</xdr:row>
      <xdr:rowOff>144780</xdr:rowOff>
    </xdr:to>
    <xdr:sp macro="" textlink="">
      <xdr:nvSpPr>
        <xdr:cNvPr id="80" name="Rectangle: Diagonal Corners Rounded 79">
          <a:extLst>
            <a:ext uri="{FF2B5EF4-FFF2-40B4-BE49-F238E27FC236}">
              <a16:creationId xmlns:a16="http://schemas.microsoft.com/office/drawing/2014/main" id="{DA1467FD-4BC0-4C9F-80B1-9B726F8118F5}"/>
            </a:ext>
          </a:extLst>
        </xdr:cNvPr>
        <xdr:cNvSpPr/>
      </xdr:nvSpPr>
      <xdr:spPr>
        <a:xfrm>
          <a:off x="11033760" y="2270760"/>
          <a:ext cx="3093720" cy="2263140"/>
        </a:xfrm>
        <a:prstGeom prst="round2DiagRect">
          <a:avLst>
            <a:gd name="adj1" fmla="val 3646"/>
            <a:gd name="adj2" fmla="val 3646"/>
          </a:avLst>
        </a:prstGeom>
        <a:solidFill>
          <a:srgbClr val="FBFCFE"/>
        </a:solidFill>
        <a:ln>
          <a:noFill/>
        </a:ln>
        <a:effectLst>
          <a:outerShdw blurRad="63500" dist="50800" algn="ctr" rotWithShape="0">
            <a:srgbClr val="DEE5FF">
              <a:alpha val="9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22860</xdr:colOff>
      <xdr:row>13</xdr:row>
      <xdr:rowOff>45720</xdr:rowOff>
    </xdr:from>
    <xdr:to>
      <xdr:col>7</xdr:col>
      <xdr:colOff>137160</xdr:colOff>
      <xdr:row>19</xdr:row>
      <xdr:rowOff>144780</xdr:rowOff>
    </xdr:to>
    <xdr:graphicFrame macro="">
      <xdr:nvGraphicFramePr>
        <xdr:cNvPr id="81" name="Chart 80">
          <a:extLst>
            <a:ext uri="{FF2B5EF4-FFF2-40B4-BE49-F238E27FC236}">
              <a16:creationId xmlns:a16="http://schemas.microsoft.com/office/drawing/2014/main" id="{C7F26A2C-F8E5-4D11-8477-E9CAAD89CD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365760</xdr:colOff>
      <xdr:row>13</xdr:row>
      <xdr:rowOff>53340</xdr:rowOff>
    </xdr:from>
    <xdr:to>
      <xdr:col>11</xdr:col>
      <xdr:colOff>484632</xdr:colOff>
      <xdr:row>19</xdr:row>
      <xdr:rowOff>144780</xdr:rowOff>
    </xdr:to>
    <xdr:graphicFrame macro="">
      <xdr:nvGraphicFramePr>
        <xdr:cNvPr id="105" name="Chart 104">
          <a:extLst>
            <a:ext uri="{FF2B5EF4-FFF2-40B4-BE49-F238E27FC236}">
              <a16:creationId xmlns:a16="http://schemas.microsoft.com/office/drawing/2014/main" id="{161754A9-1016-44E4-9A80-27E0CA9AF9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390524</xdr:colOff>
      <xdr:row>11</xdr:row>
      <xdr:rowOff>144780</xdr:rowOff>
    </xdr:from>
    <xdr:to>
      <xdr:col>11</xdr:col>
      <xdr:colOff>266699</xdr:colOff>
      <xdr:row>13</xdr:row>
      <xdr:rowOff>129540</xdr:rowOff>
    </xdr:to>
    <xdr:sp macro="" textlink="'pivotTable 1'!B2">
      <xdr:nvSpPr>
        <xdr:cNvPr id="106" name="TextBox 105">
          <a:extLst>
            <a:ext uri="{FF2B5EF4-FFF2-40B4-BE49-F238E27FC236}">
              <a16:creationId xmlns:a16="http://schemas.microsoft.com/office/drawing/2014/main" id="{923665ED-EF09-4DA8-A88C-9E07AED63F2C}"/>
            </a:ext>
          </a:extLst>
        </xdr:cNvPr>
        <xdr:cNvSpPr txBox="1"/>
      </xdr:nvSpPr>
      <xdr:spPr>
        <a:xfrm>
          <a:off x="3438524" y="2156460"/>
          <a:ext cx="3533775"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1">
              <a:solidFill>
                <a:schemeClr val="dk1"/>
              </a:solidFill>
              <a:latin typeface="+mn-lt"/>
              <a:ea typeface="+mn-ea"/>
              <a:cs typeface="+mn-cs"/>
            </a:rPr>
            <a:t>Which </a:t>
          </a:r>
          <a:r>
            <a:rPr lang="en-US" sz="1100" b="1">
              <a:solidFill>
                <a:srgbClr val="3D51C9"/>
              </a:solidFill>
              <a:latin typeface="+mn-lt"/>
              <a:ea typeface="+mn-ea"/>
              <a:cs typeface="+mn-cs"/>
            </a:rPr>
            <a:t>Customer Segment </a:t>
          </a:r>
          <a:r>
            <a:rPr lang="en-US" sz="1100" b="1">
              <a:solidFill>
                <a:schemeClr val="dk1"/>
              </a:solidFill>
              <a:latin typeface="+mn-lt"/>
              <a:ea typeface="+mn-ea"/>
              <a:cs typeface="+mn-cs"/>
            </a:rPr>
            <a:t>drove</a:t>
          </a:r>
          <a:r>
            <a:rPr lang="en-US" sz="1100" b="1" baseline="0">
              <a:solidFill>
                <a:schemeClr val="dk1"/>
              </a:solidFill>
              <a:latin typeface="+mn-lt"/>
              <a:ea typeface="+mn-ea"/>
              <a:cs typeface="+mn-cs"/>
            </a:rPr>
            <a:t> Xmas Sales ?</a:t>
          </a:r>
          <a:endParaRPr lang="en-US" sz="1100" b="1">
            <a:solidFill>
              <a:schemeClr val="dk1"/>
            </a:solidFill>
            <a:latin typeface="+mn-lt"/>
            <a:ea typeface="+mn-ea"/>
            <a:cs typeface="+mn-cs"/>
          </a:endParaRPr>
        </a:p>
      </xdr:txBody>
    </xdr:sp>
    <xdr:clientData/>
  </xdr:twoCellAnchor>
  <xdr:twoCellAnchor>
    <xdr:from>
      <xdr:col>3</xdr:col>
      <xdr:colOff>550545</xdr:colOff>
      <xdr:row>20</xdr:row>
      <xdr:rowOff>114300</xdr:rowOff>
    </xdr:from>
    <xdr:to>
      <xdr:col>11</xdr:col>
      <xdr:colOff>561975</xdr:colOff>
      <xdr:row>36</xdr:row>
      <xdr:rowOff>144780</xdr:rowOff>
    </xdr:to>
    <xdr:sp macro="" textlink="">
      <xdr:nvSpPr>
        <xdr:cNvPr id="113" name="Rectangle: Diagonal Corners Rounded 112">
          <a:extLst>
            <a:ext uri="{FF2B5EF4-FFF2-40B4-BE49-F238E27FC236}">
              <a16:creationId xmlns:a16="http://schemas.microsoft.com/office/drawing/2014/main" id="{197B27C3-6285-4928-9B36-EBEB40C79C62}"/>
            </a:ext>
          </a:extLst>
        </xdr:cNvPr>
        <xdr:cNvSpPr/>
      </xdr:nvSpPr>
      <xdr:spPr>
        <a:xfrm>
          <a:off x="2379345" y="3771900"/>
          <a:ext cx="4888230" cy="2956560"/>
        </a:xfrm>
        <a:prstGeom prst="round2DiagRect">
          <a:avLst>
            <a:gd name="adj1" fmla="val 3646"/>
            <a:gd name="adj2" fmla="val 3646"/>
          </a:avLst>
        </a:prstGeom>
        <a:solidFill>
          <a:srgbClr val="FBFCFE"/>
        </a:solidFill>
        <a:ln>
          <a:noFill/>
        </a:ln>
        <a:effectLst>
          <a:outerShdw blurRad="63500" dist="50800" algn="ctr" rotWithShape="0">
            <a:srgbClr val="DEE5FF">
              <a:alpha val="9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563880</xdr:colOff>
      <xdr:row>21</xdr:row>
      <xdr:rowOff>99060</xdr:rowOff>
    </xdr:from>
    <xdr:to>
      <xdr:col>11</xdr:col>
      <xdr:colOff>487680</xdr:colOff>
      <xdr:row>27</xdr:row>
      <xdr:rowOff>160020</xdr:rowOff>
    </xdr:to>
    <xdr:graphicFrame macro="">
      <xdr:nvGraphicFramePr>
        <xdr:cNvPr id="124" name="Chart 123">
          <a:extLst>
            <a:ext uri="{FF2B5EF4-FFF2-40B4-BE49-F238E27FC236}">
              <a16:creationId xmlns:a16="http://schemas.microsoft.com/office/drawing/2014/main" id="{796A1EBA-A3E9-402E-AE2D-5623FAD07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563880</xdr:colOff>
      <xdr:row>29</xdr:row>
      <xdr:rowOff>76200</xdr:rowOff>
    </xdr:from>
    <xdr:to>
      <xdr:col>11</xdr:col>
      <xdr:colOff>541020</xdr:colOff>
      <xdr:row>35</xdr:row>
      <xdr:rowOff>160020</xdr:rowOff>
    </xdr:to>
    <xdr:graphicFrame macro="">
      <xdr:nvGraphicFramePr>
        <xdr:cNvPr id="77" name="Chart 76">
          <a:extLst>
            <a:ext uri="{FF2B5EF4-FFF2-40B4-BE49-F238E27FC236}">
              <a16:creationId xmlns:a16="http://schemas.microsoft.com/office/drawing/2014/main" id="{5FADE3DD-38C3-459C-A9E4-D911FEABB0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558164</xdr:colOff>
      <xdr:row>20</xdr:row>
      <xdr:rowOff>76200</xdr:rowOff>
    </xdr:from>
    <xdr:to>
      <xdr:col>9</xdr:col>
      <xdr:colOff>434339</xdr:colOff>
      <xdr:row>22</xdr:row>
      <xdr:rowOff>60960</xdr:rowOff>
    </xdr:to>
    <xdr:sp macro="" textlink="'pivotTable 1'!B2">
      <xdr:nvSpPr>
        <xdr:cNvPr id="78" name="TextBox 77">
          <a:extLst>
            <a:ext uri="{FF2B5EF4-FFF2-40B4-BE49-F238E27FC236}">
              <a16:creationId xmlns:a16="http://schemas.microsoft.com/office/drawing/2014/main" id="{70F41403-9ED3-4520-B512-D5B96AE2A557}"/>
            </a:ext>
          </a:extLst>
        </xdr:cNvPr>
        <xdr:cNvSpPr txBox="1"/>
      </xdr:nvSpPr>
      <xdr:spPr>
        <a:xfrm>
          <a:off x="2386964" y="3733800"/>
          <a:ext cx="3533775"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a:solidFill>
                <a:schemeClr val="dk1"/>
              </a:solidFill>
              <a:latin typeface="+mn-lt"/>
              <a:ea typeface="+mn-ea"/>
              <a:cs typeface="+mn-cs"/>
            </a:rPr>
            <a:t>Where</a:t>
          </a:r>
          <a:r>
            <a:rPr lang="en-US" sz="1000" b="1" baseline="0">
              <a:solidFill>
                <a:schemeClr val="dk1"/>
              </a:solidFill>
              <a:latin typeface="+mn-lt"/>
              <a:ea typeface="+mn-ea"/>
              <a:cs typeface="+mn-cs"/>
            </a:rPr>
            <a:t> </a:t>
          </a:r>
          <a:r>
            <a:rPr lang="en-US" sz="1000" b="1">
              <a:solidFill>
                <a:srgbClr val="3D51C9"/>
              </a:solidFill>
              <a:latin typeface="+mn-lt"/>
              <a:ea typeface="+mn-ea"/>
              <a:cs typeface="+mn-cs"/>
            </a:rPr>
            <a:t>Customer Shoped </a:t>
          </a:r>
          <a:r>
            <a:rPr lang="en-US" sz="1000" b="1" baseline="0">
              <a:solidFill>
                <a:schemeClr val="dk1"/>
              </a:solidFill>
              <a:latin typeface="+mn-lt"/>
              <a:ea typeface="+mn-ea"/>
              <a:cs typeface="+mn-cs"/>
            </a:rPr>
            <a:t> Xmas gifts ?</a:t>
          </a:r>
          <a:endParaRPr lang="en-US" sz="1000" b="1">
            <a:solidFill>
              <a:schemeClr val="dk1"/>
            </a:solidFill>
            <a:latin typeface="+mn-lt"/>
            <a:ea typeface="+mn-ea"/>
            <a:cs typeface="+mn-cs"/>
          </a:endParaRPr>
        </a:p>
      </xdr:txBody>
    </xdr:sp>
    <xdr:clientData/>
  </xdr:twoCellAnchor>
  <xdr:twoCellAnchor>
    <xdr:from>
      <xdr:col>3</xdr:col>
      <xdr:colOff>558164</xdr:colOff>
      <xdr:row>27</xdr:row>
      <xdr:rowOff>152400</xdr:rowOff>
    </xdr:from>
    <xdr:to>
      <xdr:col>9</xdr:col>
      <xdr:colOff>434339</xdr:colOff>
      <xdr:row>29</xdr:row>
      <xdr:rowOff>137160</xdr:rowOff>
    </xdr:to>
    <xdr:sp macro="" textlink="'pivotTable 1'!B2">
      <xdr:nvSpPr>
        <xdr:cNvPr id="79" name="TextBox 78">
          <a:extLst>
            <a:ext uri="{FF2B5EF4-FFF2-40B4-BE49-F238E27FC236}">
              <a16:creationId xmlns:a16="http://schemas.microsoft.com/office/drawing/2014/main" id="{08C446EB-1C8D-4F26-85FC-54E370133A9B}"/>
            </a:ext>
          </a:extLst>
        </xdr:cNvPr>
        <xdr:cNvSpPr txBox="1"/>
      </xdr:nvSpPr>
      <xdr:spPr>
        <a:xfrm>
          <a:off x="2386964" y="5090160"/>
          <a:ext cx="3533775"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a:solidFill>
                <a:schemeClr val="dk1"/>
              </a:solidFill>
              <a:latin typeface="+mn-lt"/>
              <a:ea typeface="+mn-ea"/>
              <a:cs typeface="+mn-cs"/>
            </a:rPr>
            <a:t>Where were</a:t>
          </a:r>
          <a:r>
            <a:rPr lang="en-US" sz="1000" b="1" baseline="0">
              <a:solidFill>
                <a:schemeClr val="dk1"/>
              </a:solidFill>
              <a:latin typeface="+mn-lt"/>
              <a:ea typeface="+mn-ea"/>
              <a:cs typeface="+mn-cs"/>
            </a:rPr>
            <a:t> the most common </a:t>
          </a:r>
          <a:r>
            <a:rPr lang="en-US" sz="1000" b="1">
              <a:solidFill>
                <a:srgbClr val="3D51C9"/>
              </a:solidFill>
              <a:latin typeface="+mn-lt"/>
              <a:ea typeface="+mn-ea"/>
              <a:cs typeface="+mn-cs"/>
            </a:rPr>
            <a:t>Payment Method</a:t>
          </a:r>
          <a:r>
            <a:rPr lang="en-US" sz="1000" b="1" baseline="0">
              <a:solidFill>
                <a:schemeClr val="dk1"/>
              </a:solidFill>
              <a:latin typeface="+mn-lt"/>
              <a:ea typeface="+mn-ea"/>
              <a:cs typeface="+mn-cs"/>
            </a:rPr>
            <a:t> ?</a:t>
          </a:r>
          <a:endParaRPr lang="en-US" sz="1000" b="1">
            <a:solidFill>
              <a:schemeClr val="dk1"/>
            </a:solidFill>
            <a:latin typeface="+mn-lt"/>
            <a:ea typeface="+mn-ea"/>
            <a:cs typeface="+mn-cs"/>
          </a:endParaRPr>
        </a:p>
      </xdr:txBody>
    </xdr:sp>
    <xdr:clientData/>
  </xdr:twoCellAnchor>
  <xdr:twoCellAnchor>
    <xdr:from>
      <xdr:col>18</xdr:col>
      <xdr:colOff>91440</xdr:colOff>
      <xdr:row>12</xdr:row>
      <xdr:rowOff>68580</xdr:rowOff>
    </xdr:from>
    <xdr:to>
      <xdr:col>23</xdr:col>
      <xdr:colOff>137160</xdr:colOff>
      <xdr:row>25</xdr:row>
      <xdr:rowOff>38100</xdr:rowOff>
    </xdr:to>
    <xdr:graphicFrame macro="">
      <xdr:nvGraphicFramePr>
        <xdr:cNvPr id="82" name="Chart 81">
          <a:extLst>
            <a:ext uri="{FF2B5EF4-FFF2-40B4-BE49-F238E27FC236}">
              <a16:creationId xmlns:a16="http://schemas.microsoft.com/office/drawing/2014/main" id="{56DA6DEB-90DA-4296-BB34-A112652A4E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158114</xdr:colOff>
      <xdr:row>12</xdr:row>
      <xdr:rowOff>60960</xdr:rowOff>
    </xdr:from>
    <xdr:to>
      <xdr:col>22</xdr:col>
      <xdr:colOff>586739</xdr:colOff>
      <xdr:row>14</xdr:row>
      <xdr:rowOff>30480</xdr:rowOff>
    </xdr:to>
    <xdr:sp macro="" textlink="">
      <xdr:nvSpPr>
        <xdr:cNvPr id="83" name="TextBox 82">
          <a:extLst>
            <a:ext uri="{FF2B5EF4-FFF2-40B4-BE49-F238E27FC236}">
              <a16:creationId xmlns:a16="http://schemas.microsoft.com/office/drawing/2014/main" id="{F4E0142E-E2E9-4E57-8425-17400E59ED4C}"/>
            </a:ext>
          </a:extLst>
        </xdr:cNvPr>
        <xdr:cNvSpPr txBox="1"/>
      </xdr:nvSpPr>
      <xdr:spPr>
        <a:xfrm>
          <a:off x="11130914" y="2255520"/>
          <a:ext cx="2867025"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a:solidFill>
                <a:schemeClr val="tx1">
                  <a:lumMod val="50000"/>
                  <a:lumOff val="50000"/>
                </a:schemeClr>
              </a:solidFill>
            </a:rPr>
            <a:t>Which Countries performed</a:t>
          </a:r>
          <a:r>
            <a:rPr lang="en-US" sz="1200" b="1">
              <a:solidFill>
                <a:schemeClr val="tx1">
                  <a:lumMod val="65000"/>
                  <a:lumOff val="35000"/>
                </a:schemeClr>
              </a:solidFill>
            </a:rPr>
            <a:t> </a:t>
          </a:r>
          <a:r>
            <a:rPr lang="en-US" sz="1200" b="1">
              <a:solidFill>
                <a:srgbClr val="3D51C9"/>
              </a:solidFill>
            </a:rPr>
            <a:t>Best</a:t>
          </a:r>
          <a:r>
            <a:rPr lang="en-US" sz="1200" b="1">
              <a:solidFill>
                <a:schemeClr val="tx1">
                  <a:lumMod val="65000"/>
                  <a:lumOff val="35000"/>
                </a:schemeClr>
              </a:solidFill>
            </a:rPr>
            <a:t> ?</a:t>
          </a:r>
        </a:p>
      </xdr:txBody>
    </xdr:sp>
    <xdr:clientData/>
  </xdr:twoCellAnchor>
  <xdr:twoCellAnchor>
    <xdr:from>
      <xdr:col>12</xdr:col>
      <xdr:colOff>327660</xdr:colOff>
      <xdr:row>13</xdr:row>
      <xdr:rowOff>121920</xdr:rowOff>
    </xdr:from>
    <xdr:to>
      <xdr:col>17</xdr:col>
      <xdr:colOff>190500</xdr:colOff>
      <xdr:row>23</xdr:row>
      <xdr:rowOff>129540</xdr:rowOff>
    </xdr:to>
    <xdr:graphicFrame macro="">
      <xdr:nvGraphicFramePr>
        <xdr:cNvPr id="85" name="Chart 84">
          <a:extLst>
            <a:ext uri="{FF2B5EF4-FFF2-40B4-BE49-F238E27FC236}">
              <a16:creationId xmlns:a16="http://schemas.microsoft.com/office/drawing/2014/main" id="{C7AFABD2-0F8E-4E98-8977-497BA26622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xdr:col>
      <xdr:colOff>578739</xdr:colOff>
      <xdr:row>15</xdr:row>
      <xdr:rowOff>7620</xdr:rowOff>
    </xdr:from>
    <xdr:to>
      <xdr:col>16</xdr:col>
      <xdr:colOff>14859</xdr:colOff>
      <xdr:row>16</xdr:row>
      <xdr:rowOff>175260</xdr:rowOff>
    </xdr:to>
    <xdr:sp macro="" textlink="'pivotTable 1'!E87">
      <xdr:nvSpPr>
        <xdr:cNvPr id="86" name="TextBox 85">
          <a:extLst>
            <a:ext uri="{FF2B5EF4-FFF2-40B4-BE49-F238E27FC236}">
              <a16:creationId xmlns:a16="http://schemas.microsoft.com/office/drawing/2014/main" id="{9CEC0CF7-DD22-4591-9BE4-8F686244F5B9}"/>
            </a:ext>
          </a:extLst>
        </xdr:cNvPr>
        <xdr:cNvSpPr txBox="1"/>
      </xdr:nvSpPr>
      <xdr:spPr>
        <a:xfrm>
          <a:off x="9113139" y="2750820"/>
          <a:ext cx="65532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69B6B8B-14B3-409F-8425-C06780D47D87}" type="TxLink">
            <a:rPr lang="en-US" sz="1100" b="0" i="0" u="none" strike="noStrike">
              <a:solidFill>
                <a:srgbClr val="000000"/>
              </a:solidFill>
              <a:latin typeface="Calibri"/>
              <a:cs typeface="Calibri"/>
            </a:rPr>
            <a:pPr algn="ctr"/>
            <a:t>$6.95M</a:t>
          </a:fld>
          <a:endParaRPr lang="en-US" sz="1200" b="1">
            <a:solidFill>
              <a:schemeClr val="tx1">
                <a:lumMod val="65000"/>
                <a:lumOff val="35000"/>
              </a:schemeClr>
            </a:solidFill>
          </a:endParaRPr>
        </a:p>
      </xdr:txBody>
    </xdr:sp>
    <xdr:clientData/>
  </xdr:twoCellAnchor>
  <xdr:twoCellAnchor>
    <xdr:from>
      <xdr:col>13</xdr:col>
      <xdr:colOff>510159</xdr:colOff>
      <xdr:row>15</xdr:row>
      <xdr:rowOff>7620</xdr:rowOff>
    </xdr:from>
    <xdr:to>
      <xdr:col>14</xdr:col>
      <xdr:colOff>555879</xdr:colOff>
      <xdr:row>16</xdr:row>
      <xdr:rowOff>175260</xdr:rowOff>
    </xdr:to>
    <xdr:sp macro="" textlink="'pivotTable 1'!E86">
      <xdr:nvSpPr>
        <xdr:cNvPr id="95" name="TextBox 94">
          <a:extLst>
            <a:ext uri="{FF2B5EF4-FFF2-40B4-BE49-F238E27FC236}">
              <a16:creationId xmlns:a16="http://schemas.microsoft.com/office/drawing/2014/main" id="{4BC5502D-93DC-4C00-963F-3DDEEA7668CC}"/>
            </a:ext>
          </a:extLst>
        </xdr:cNvPr>
        <xdr:cNvSpPr txBox="1"/>
      </xdr:nvSpPr>
      <xdr:spPr>
        <a:xfrm>
          <a:off x="8434959" y="2750820"/>
          <a:ext cx="65532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A9E21ED-6E4D-4FAD-A802-309F002C9871}" type="TxLink">
            <a:rPr lang="en-US" sz="1100" b="0" i="0" u="none" strike="noStrike">
              <a:solidFill>
                <a:srgbClr val="000000"/>
              </a:solidFill>
              <a:latin typeface="Calibri"/>
              <a:cs typeface="Calibri"/>
            </a:rPr>
            <a:pPr algn="ctr"/>
            <a:t>$7.18M</a:t>
          </a:fld>
          <a:endParaRPr lang="en-US" sz="1200" b="1">
            <a:solidFill>
              <a:schemeClr val="tx1">
                <a:lumMod val="65000"/>
                <a:lumOff val="35000"/>
              </a:schemeClr>
            </a:solidFill>
          </a:endParaRPr>
        </a:p>
      </xdr:txBody>
    </xdr:sp>
    <xdr:clientData/>
  </xdr:twoCellAnchor>
  <xdr:twoCellAnchor>
    <xdr:from>
      <xdr:col>12</xdr:col>
      <xdr:colOff>456819</xdr:colOff>
      <xdr:row>15</xdr:row>
      <xdr:rowOff>7620</xdr:rowOff>
    </xdr:from>
    <xdr:to>
      <xdr:col>13</xdr:col>
      <xdr:colOff>502539</xdr:colOff>
      <xdr:row>16</xdr:row>
      <xdr:rowOff>175260</xdr:rowOff>
    </xdr:to>
    <xdr:sp macro="" textlink="'pivotTable 1'!E85">
      <xdr:nvSpPr>
        <xdr:cNvPr id="104" name="TextBox 103">
          <a:extLst>
            <a:ext uri="{FF2B5EF4-FFF2-40B4-BE49-F238E27FC236}">
              <a16:creationId xmlns:a16="http://schemas.microsoft.com/office/drawing/2014/main" id="{D86A4EC1-B34B-49DC-9D72-99BE807E083C}"/>
            </a:ext>
          </a:extLst>
        </xdr:cNvPr>
        <xdr:cNvSpPr txBox="1"/>
      </xdr:nvSpPr>
      <xdr:spPr>
        <a:xfrm>
          <a:off x="7772019" y="2750820"/>
          <a:ext cx="65532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2C3B4D9-734D-4E37-8FE4-615A6E5C2E2B}" type="TxLink">
            <a:rPr lang="en-US" sz="1100" b="0" i="0" u="none" strike="noStrike">
              <a:solidFill>
                <a:srgbClr val="000000"/>
              </a:solidFill>
              <a:latin typeface="Calibri"/>
              <a:cs typeface="Calibri"/>
            </a:rPr>
            <a:pPr algn="ctr"/>
            <a:t>$7.07M</a:t>
          </a:fld>
          <a:endParaRPr lang="en-US" sz="1200" b="1">
            <a:solidFill>
              <a:schemeClr val="tx1">
                <a:lumMod val="65000"/>
                <a:lumOff val="35000"/>
              </a:schemeClr>
            </a:solidFill>
          </a:endParaRPr>
        </a:p>
      </xdr:txBody>
    </xdr:sp>
    <xdr:clientData/>
  </xdr:twoCellAnchor>
  <xdr:twoCellAnchor>
    <xdr:from>
      <xdr:col>15</xdr:col>
      <xdr:colOff>586359</xdr:colOff>
      <xdr:row>15</xdr:row>
      <xdr:rowOff>7620</xdr:rowOff>
    </xdr:from>
    <xdr:to>
      <xdr:col>17</xdr:col>
      <xdr:colOff>22479</xdr:colOff>
      <xdr:row>16</xdr:row>
      <xdr:rowOff>175260</xdr:rowOff>
    </xdr:to>
    <xdr:sp macro="" textlink="'pivotTable 1'!E88">
      <xdr:nvSpPr>
        <xdr:cNvPr id="107" name="TextBox 106">
          <a:extLst>
            <a:ext uri="{FF2B5EF4-FFF2-40B4-BE49-F238E27FC236}">
              <a16:creationId xmlns:a16="http://schemas.microsoft.com/office/drawing/2014/main" id="{7E9AA825-E44E-4ECD-8DC1-8281B761E909}"/>
            </a:ext>
          </a:extLst>
        </xdr:cNvPr>
        <xdr:cNvSpPr txBox="1"/>
      </xdr:nvSpPr>
      <xdr:spPr>
        <a:xfrm>
          <a:off x="9730359" y="2750820"/>
          <a:ext cx="65532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EDA17BB-5DDA-4822-A0DC-783BEFD5C2C2}" type="TxLink">
            <a:rPr lang="en-US" sz="1100" b="0" i="0" u="none" strike="noStrike">
              <a:solidFill>
                <a:srgbClr val="000000"/>
              </a:solidFill>
              <a:latin typeface="Calibri"/>
              <a:cs typeface="Calibri"/>
            </a:rPr>
            <a:pPr algn="ctr"/>
            <a:t>$7.09M</a:t>
          </a:fld>
          <a:endParaRPr lang="en-US" sz="1200" b="1">
            <a:solidFill>
              <a:schemeClr val="tx1">
                <a:lumMod val="65000"/>
                <a:lumOff val="35000"/>
              </a:schemeClr>
            </a:solidFill>
          </a:endParaRPr>
        </a:p>
      </xdr:txBody>
    </xdr:sp>
    <xdr:clientData/>
  </xdr:twoCellAnchor>
  <xdr:twoCellAnchor>
    <xdr:from>
      <xdr:col>12</xdr:col>
      <xdr:colOff>367665</xdr:colOff>
      <xdr:row>12</xdr:row>
      <xdr:rowOff>83820</xdr:rowOff>
    </xdr:from>
    <xdr:to>
      <xdr:col>15</xdr:col>
      <xdr:colOff>335281</xdr:colOff>
      <xdr:row>14</xdr:row>
      <xdr:rowOff>68580</xdr:rowOff>
    </xdr:to>
    <xdr:sp macro="" textlink="'pivotTable 1'!B2">
      <xdr:nvSpPr>
        <xdr:cNvPr id="108" name="TextBox 107">
          <a:extLst>
            <a:ext uri="{FF2B5EF4-FFF2-40B4-BE49-F238E27FC236}">
              <a16:creationId xmlns:a16="http://schemas.microsoft.com/office/drawing/2014/main" id="{DFFA8EF0-4068-4FD7-B220-BD54BCA348AE}"/>
            </a:ext>
          </a:extLst>
        </xdr:cNvPr>
        <xdr:cNvSpPr txBox="1"/>
      </xdr:nvSpPr>
      <xdr:spPr>
        <a:xfrm>
          <a:off x="7682865" y="2278380"/>
          <a:ext cx="1796416"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1">
              <a:solidFill>
                <a:schemeClr val="dk1"/>
              </a:solidFill>
              <a:latin typeface="+mn-lt"/>
              <a:ea typeface="+mn-ea"/>
              <a:cs typeface="+mn-cs"/>
            </a:rPr>
            <a:t>Total Sales in each</a:t>
          </a:r>
          <a:r>
            <a:rPr lang="en-US" sz="1100" b="1" baseline="0">
              <a:solidFill>
                <a:schemeClr val="dk1"/>
              </a:solidFill>
              <a:latin typeface="+mn-lt"/>
              <a:ea typeface="+mn-ea"/>
              <a:cs typeface="+mn-cs"/>
            </a:rPr>
            <a:t> </a:t>
          </a:r>
          <a:r>
            <a:rPr lang="en-US" sz="1100" b="1" baseline="0">
              <a:solidFill>
                <a:srgbClr val="3D51C9"/>
              </a:solidFill>
              <a:latin typeface="+mn-lt"/>
              <a:ea typeface="+mn-ea"/>
              <a:cs typeface="+mn-cs"/>
            </a:rPr>
            <a:t>Season</a:t>
          </a:r>
          <a:endParaRPr lang="en-US" sz="1100" b="1">
            <a:solidFill>
              <a:srgbClr val="3D51C9"/>
            </a:solidFill>
            <a:latin typeface="+mn-lt"/>
            <a:ea typeface="+mn-ea"/>
            <a:cs typeface="+mn-cs"/>
          </a:endParaRPr>
        </a:p>
      </xdr:txBody>
    </xdr:sp>
    <xdr:clientData/>
  </xdr:twoCellAnchor>
  <xdr:twoCellAnchor>
    <xdr:from>
      <xdr:col>12</xdr:col>
      <xdr:colOff>367665</xdr:colOff>
      <xdr:row>22</xdr:row>
      <xdr:rowOff>106680</xdr:rowOff>
    </xdr:from>
    <xdr:to>
      <xdr:col>13</xdr:col>
      <xdr:colOff>213360</xdr:colOff>
      <xdr:row>24</xdr:row>
      <xdr:rowOff>91440</xdr:rowOff>
    </xdr:to>
    <xdr:sp macro="" textlink="'pivotTable 1'!B2">
      <xdr:nvSpPr>
        <xdr:cNvPr id="84" name="TextBox 83">
          <a:extLst>
            <a:ext uri="{FF2B5EF4-FFF2-40B4-BE49-F238E27FC236}">
              <a16:creationId xmlns:a16="http://schemas.microsoft.com/office/drawing/2014/main" id="{70C2D032-5BE8-4430-8502-918BBADE3C75}"/>
            </a:ext>
          </a:extLst>
        </xdr:cNvPr>
        <xdr:cNvSpPr txBox="1"/>
      </xdr:nvSpPr>
      <xdr:spPr>
        <a:xfrm>
          <a:off x="7682865" y="4130040"/>
          <a:ext cx="455295"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1">
              <a:solidFill>
                <a:srgbClr val="3D51C9"/>
              </a:solidFill>
              <a:latin typeface="+mn-lt"/>
              <a:ea typeface="+mn-ea"/>
              <a:cs typeface="+mn-cs"/>
            </a:rPr>
            <a:t>YOY</a:t>
          </a:r>
        </a:p>
      </xdr:txBody>
    </xdr:sp>
    <xdr:clientData/>
  </xdr:twoCellAnchor>
  <xdr:twoCellAnchor>
    <xdr:from>
      <xdr:col>13</xdr:col>
      <xdr:colOff>518161</xdr:colOff>
      <xdr:row>22</xdr:row>
      <xdr:rowOff>106680</xdr:rowOff>
    </xdr:from>
    <xdr:to>
      <xdr:col>14</xdr:col>
      <xdr:colOff>502921</xdr:colOff>
      <xdr:row>24</xdr:row>
      <xdr:rowOff>91440</xdr:rowOff>
    </xdr:to>
    <xdr:sp macro="" textlink="'pivotTable 1'!G86">
      <xdr:nvSpPr>
        <xdr:cNvPr id="109" name="TextBox 108">
          <a:extLst>
            <a:ext uri="{FF2B5EF4-FFF2-40B4-BE49-F238E27FC236}">
              <a16:creationId xmlns:a16="http://schemas.microsoft.com/office/drawing/2014/main" id="{F4D00605-65A4-4E33-B3E0-02780E9F4117}"/>
            </a:ext>
          </a:extLst>
        </xdr:cNvPr>
        <xdr:cNvSpPr txBox="1"/>
      </xdr:nvSpPr>
      <xdr:spPr>
        <a:xfrm>
          <a:off x="8442961" y="4130040"/>
          <a:ext cx="59436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18D3A1A-A5B0-46F9-A663-53B3578546AF}" type="TxLink">
            <a:rPr lang="en-US" sz="1100" b="1">
              <a:solidFill>
                <a:srgbClr val="3D51C9"/>
              </a:solidFill>
              <a:latin typeface="+mn-lt"/>
              <a:ea typeface="+mn-ea"/>
              <a:cs typeface="+mn-cs"/>
            </a:rPr>
            <a:pPr marL="0" indent="0" algn="l"/>
            <a:t>1.51%</a:t>
          </a:fld>
          <a:endParaRPr lang="en-US" sz="1100" b="1">
            <a:solidFill>
              <a:srgbClr val="3D51C9"/>
            </a:solidFill>
            <a:latin typeface="+mn-lt"/>
            <a:ea typeface="+mn-ea"/>
            <a:cs typeface="+mn-cs"/>
          </a:endParaRPr>
        </a:p>
      </xdr:txBody>
    </xdr:sp>
    <xdr:clientData/>
  </xdr:twoCellAnchor>
  <xdr:twoCellAnchor>
    <xdr:from>
      <xdr:col>14</xdr:col>
      <xdr:colOff>548641</xdr:colOff>
      <xdr:row>22</xdr:row>
      <xdr:rowOff>106680</xdr:rowOff>
    </xdr:from>
    <xdr:to>
      <xdr:col>15</xdr:col>
      <xdr:colOff>579121</xdr:colOff>
      <xdr:row>24</xdr:row>
      <xdr:rowOff>91440</xdr:rowOff>
    </xdr:to>
    <xdr:sp macro="" textlink="'pivotTable 1'!G87">
      <xdr:nvSpPr>
        <xdr:cNvPr id="125" name="TextBox 124">
          <a:extLst>
            <a:ext uri="{FF2B5EF4-FFF2-40B4-BE49-F238E27FC236}">
              <a16:creationId xmlns:a16="http://schemas.microsoft.com/office/drawing/2014/main" id="{EFF1AA57-410E-442D-B8E4-5F41D55C4D2B}"/>
            </a:ext>
          </a:extLst>
        </xdr:cNvPr>
        <xdr:cNvSpPr txBox="1"/>
      </xdr:nvSpPr>
      <xdr:spPr>
        <a:xfrm>
          <a:off x="9083041" y="4130040"/>
          <a:ext cx="64008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1217B5C-0A6A-4392-B4B2-D165DC2DD49B}" type="TxLink">
            <a:rPr lang="en-US" sz="1100" b="1">
              <a:solidFill>
                <a:srgbClr val="3D51C9"/>
              </a:solidFill>
              <a:latin typeface="+mn-lt"/>
              <a:ea typeface="+mn-ea"/>
              <a:cs typeface="+mn-cs"/>
            </a:rPr>
            <a:pPr marL="0" indent="0" algn="l"/>
            <a:t>-3.27%</a:t>
          </a:fld>
          <a:endParaRPr lang="en-US" sz="1100" b="1">
            <a:solidFill>
              <a:srgbClr val="3D51C9"/>
            </a:solidFill>
            <a:latin typeface="+mn-lt"/>
            <a:ea typeface="+mn-ea"/>
            <a:cs typeface="+mn-cs"/>
          </a:endParaRPr>
        </a:p>
      </xdr:txBody>
    </xdr:sp>
    <xdr:clientData/>
  </xdr:twoCellAnchor>
  <xdr:twoCellAnchor>
    <xdr:from>
      <xdr:col>16</xdr:col>
      <xdr:colOff>93345</xdr:colOff>
      <xdr:row>22</xdr:row>
      <xdr:rowOff>106680</xdr:rowOff>
    </xdr:from>
    <xdr:to>
      <xdr:col>17</xdr:col>
      <xdr:colOff>144780</xdr:colOff>
      <xdr:row>24</xdr:row>
      <xdr:rowOff>91440</xdr:rowOff>
    </xdr:to>
    <xdr:sp macro="" textlink="'pivotTable 1'!G88">
      <xdr:nvSpPr>
        <xdr:cNvPr id="126" name="TextBox 125">
          <a:extLst>
            <a:ext uri="{FF2B5EF4-FFF2-40B4-BE49-F238E27FC236}">
              <a16:creationId xmlns:a16="http://schemas.microsoft.com/office/drawing/2014/main" id="{FE692820-7033-4337-98A6-BD91329C8A7C}"/>
            </a:ext>
          </a:extLst>
        </xdr:cNvPr>
        <xdr:cNvSpPr txBox="1"/>
      </xdr:nvSpPr>
      <xdr:spPr>
        <a:xfrm>
          <a:off x="9846945" y="4130040"/>
          <a:ext cx="661035"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0FC1A4A-71F6-4563-816D-029E88A9A514}" type="TxLink">
            <a:rPr lang="en-US" sz="1100" b="1">
              <a:solidFill>
                <a:srgbClr val="3D51C9"/>
              </a:solidFill>
              <a:latin typeface="+mn-lt"/>
              <a:ea typeface="+mn-ea"/>
              <a:cs typeface="+mn-cs"/>
            </a:rPr>
            <a:pPr marL="0" indent="0" algn="l"/>
            <a:t>1.90%</a:t>
          </a:fld>
          <a:endParaRPr lang="en-US" sz="1100" b="1">
            <a:solidFill>
              <a:srgbClr val="3D51C9"/>
            </a:solidFill>
            <a:latin typeface="+mn-lt"/>
            <a:ea typeface="+mn-ea"/>
            <a:cs typeface="+mn-cs"/>
          </a:endParaRPr>
        </a:p>
      </xdr:txBody>
    </xdr:sp>
    <xdr:clientData/>
  </xdr:twoCellAnchor>
  <xdr:twoCellAnchor>
    <xdr:from>
      <xdr:col>12</xdr:col>
      <xdr:colOff>167640</xdr:colOff>
      <xdr:row>25</xdr:row>
      <xdr:rowOff>129540</xdr:rowOff>
    </xdr:from>
    <xdr:to>
      <xdr:col>23</xdr:col>
      <xdr:colOff>106680</xdr:colOff>
      <xdr:row>36</xdr:row>
      <xdr:rowOff>114300</xdr:rowOff>
    </xdr:to>
    <xdr:sp macro="" textlink="">
      <xdr:nvSpPr>
        <xdr:cNvPr id="127" name="Rectangle: Diagonal Corners Rounded 126">
          <a:extLst>
            <a:ext uri="{FF2B5EF4-FFF2-40B4-BE49-F238E27FC236}">
              <a16:creationId xmlns:a16="http://schemas.microsoft.com/office/drawing/2014/main" id="{069E3AEA-5765-454F-A16E-46A0A4B36C29}"/>
            </a:ext>
          </a:extLst>
        </xdr:cNvPr>
        <xdr:cNvSpPr/>
      </xdr:nvSpPr>
      <xdr:spPr>
        <a:xfrm>
          <a:off x="7482840" y="4701540"/>
          <a:ext cx="6644640" cy="1996440"/>
        </a:xfrm>
        <a:prstGeom prst="round2DiagRect">
          <a:avLst>
            <a:gd name="adj1" fmla="val 3646"/>
            <a:gd name="adj2" fmla="val 3646"/>
          </a:avLst>
        </a:prstGeom>
        <a:solidFill>
          <a:srgbClr val="FBFCFE"/>
        </a:solidFill>
        <a:ln>
          <a:noFill/>
        </a:ln>
        <a:effectLst>
          <a:outerShdw blurRad="63500" dist="50800" algn="ctr" rotWithShape="0">
            <a:srgbClr val="DEE5FF">
              <a:alpha val="9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12</xdr:col>
          <xdr:colOff>205740</xdr:colOff>
          <xdr:row>26</xdr:row>
          <xdr:rowOff>160020</xdr:rowOff>
        </xdr:from>
        <xdr:to>
          <xdr:col>23</xdr:col>
          <xdr:colOff>60960</xdr:colOff>
          <xdr:row>36</xdr:row>
          <xdr:rowOff>60960</xdr:rowOff>
        </xdr:to>
        <xdr:pic>
          <xdr:nvPicPr>
            <xdr:cNvPr id="135" name="Picture 134">
              <a:extLst>
                <a:ext uri="{FF2B5EF4-FFF2-40B4-BE49-F238E27FC236}">
                  <a16:creationId xmlns:a16="http://schemas.microsoft.com/office/drawing/2014/main" id="{4CC6F0EC-5F7E-4F87-98C3-007005428ADD}"/>
                </a:ext>
              </a:extLst>
            </xdr:cNvPr>
            <xdr:cNvPicPr>
              <a:picLocks noChangeAspect="1" noChangeArrowheads="1"/>
              <a:extLst>
                <a:ext uri="{84589F7E-364E-4C9E-8A38-B11213B215E9}">
                  <a14:cameraTool cellRange="'pivotTable 1'!$A$105:$E$118" spid="_x0000_s1077"/>
                </a:ext>
              </a:extLst>
            </xdr:cNvPicPr>
          </xdr:nvPicPr>
          <xdr:blipFill>
            <a:blip xmlns:r="http://schemas.openxmlformats.org/officeDocument/2006/relationships" r:embed="rId8"/>
            <a:srcRect/>
            <a:stretch>
              <a:fillRect/>
            </a:stretch>
          </xdr:blipFill>
          <xdr:spPr bwMode="auto">
            <a:xfrm>
              <a:off x="7520940" y="4914900"/>
              <a:ext cx="6560820" cy="172974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12</xdr:col>
      <xdr:colOff>367664</xdr:colOff>
      <xdr:row>25</xdr:row>
      <xdr:rowOff>68580</xdr:rowOff>
    </xdr:from>
    <xdr:to>
      <xdr:col>18</xdr:col>
      <xdr:colOff>15239</xdr:colOff>
      <xdr:row>27</xdr:row>
      <xdr:rowOff>53340</xdr:rowOff>
    </xdr:to>
    <xdr:sp macro="" textlink="'pivotTable 1'!B2">
      <xdr:nvSpPr>
        <xdr:cNvPr id="136" name="TextBox 135">
          <a:extLst>
            <a:ext uri="{FF2B5EF4-FFF2-40B4-BE49-F238E27FC236}">
              <a16:creationId xmlns:a16="http://schemas.microsoft.com/office/drawing/2014/main" id="{047E580C-D07D-48E0-9B5B-DE66DC916633}"/>
            </a:ext>
          </a:extLst>
        </xdr:cNvPr>
        <xdr:cNvSpPr txBox="1"/>
      </xdr:nvSpPr>
      <xdr:spPr>
        <a:xfrm>
          <a:off x="7682864" y="4640580"/>
          <a:ext cx="3305175"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1" baseline="0">
              <a:solidFill>
                <a:schemeClr val="dk1"/>
              </a:solidFill>
              <a:latin typeface="+mn-lt"/>
              <a:ea typeface="+mn-ea"/>
              <a:cs typeface="+mn-cs"/>
            </a:rPr>
            <a:t>Top 3 Product </a:t>
          </a:r>
          <a:r>
            <a:rPr lang="en-US" sz="1100" b="1" baseline="0">
              <a:solidFill>
                <a:srgbClr val="3D51C9"/>
              </a:solidFill>
              <a:latin typeface="+mn-lt"/>
              <a:ea typeface="+mn-ea"/>
              <a:cs typeface="+mn-cs"/>
            </a:rPr>
            <a:t>Sales and Profit</a:t>
          </a:r>
          <a:endParaRPr lang="en-US" sz="1100" b="1">
            <a:solidFill>
              <a:srgbClr val="3D51C9"/>
            </a:solidFill>
            <a:latin typeface="+mn-lt"/>
            <a:ea typeface="+mn-ea"/>
            <a:cs typeface="+mn-cs"/>
          </a:endParaRPr>
        </a:p>
      </xdr:txBody>
    </xdr:sp>
    <xdr:clientData/>
  </xdr:twoCellAnchor>
  <xdr:twoCellAnchor>
    <xdr:from>
      <xdr:col>0</xdr:col>
      <xdr:colOff>167640</xdr:colOff>
      <xdr:row>5</xdr:row>
      <xdr:rowOff>102108</xdr:rowOff>
    </xdr:from>
    <xdr:to>
      <xdr:col>3</xdr:col>
      <xdr:colOff>160020</xdr:colOff>
      <xdr:row>7</xdr:row>
      <xdr:rowOff>175260</xdr:rowOff>
    </xdr:to>
    <xdr:sp macro="" textlink="">
      <xdr:nvSpPr>
        <xdr:cNvPr id="7" name="Rectangle: Top Corners Rounded 6">
          <a:extLst>
            <a:ext uri="{FF2B5EF4-FFF2-40B4-BE49-F238E27FC236}">
              <a16:creationId xmlns:a16="http://schemas.microsoft.com/office/drawing/2014/main" id="{473C278E-EEC7-4A30-80E8-9D324BB73304}"/>
            </a:ext>
          </a:extLst>
        </xdr:cNvPr>
        <xdr:cNvSpPr/>
      </xdr:nvSpPr>
      <xdr:spPr>
        <a:xfrm rot="16200000">
          <a:off x="858774" y="325374"/>
          <a:ext cx="438912" cy="1821180"/>
        </a:xfrm>
        <a:prstGeom prst="round2SameRect">
          <a:avLst>
            <a:gd name="adj1" fmla="val 42500"/>
            <a:gd name="adj2" fmla="val 0"/>
          </a:avLst>
        </a:prstGeom>
        <a:solidFill>
          <a:srgbClr val="4F7BD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38100</xdr:colOff>
      <xdr:row>5</xdr:row>
      <xdr:rowOff>169163</xdr:rowOff>
    </xdr:from>
    <xdr:to>
      <xdr:col>3</xdr:col>
      <xdr:colOff>175260</xdr:colOff>
      <xdr:row>7</xdr:row>
      <xdr:rowOff>108203</xdr:rowOff>
    </xdr:to>
    <xdr:sp macro="" textlink="">
      <xdr:nvSpPr>
        <xdr:cNvPr id="137" name="TextBox 136">
          <a:hlinkClick xmlns:r="http://schemas.openxmlformats.org/officeDocument/2006/relationships" r:id="rId9"/>
          <a:extLst>
            <a:ext uri="{FF2B5EF4-FFF2-40B4-BE49-F238E27FC236}">
              <a16:creationId xmlns:a16="http://schemas.microsoft.com/office/drawing/2014/main" id="{B9F80016-A995-4E92-95CB-EA362763C550}"/>
            </a:ext>
          </a:extLst>
        </xdr:cNvPr>
        <xdr:cNvSpPr txBox="1"/>
      </xdr:nvSpPr>
      <xdr:spPr>
        <a:xfrm>
          <a:off x="38100" y="1083563"/>
          <a:ext cx="196596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rPr>
            <a:t>Customer Segment</a:t>
          </a:r>
        </a:p>
      </xdr:txBody>
    </xdr:sp>
    <xdr:clientData/>
  </xdr:twoCellAnchor>
  <xdr:twoCellAnchor>
    <xdr:from>
      <xdr:col>0</xdr:col>
      <xdr:colOff>167640</xdr:colOff>
      <xdr:row>9</xdr:row>
      <xdr:rowOff>25908</xdr:rowOff>
    </xdr:from>
    <xdr:to>
      <xdr:col>3</xdr:col>
      <xdr:colOff>160020</xdr:colOff>
      <xdr:row>11</xdr:row>
      <xdr:rowOff>99060</xdr:rowOff>
    </xdr:to>
    <xdr:sp macro="" textlink="">
      <xdr:nvSpPr>
        <xdr:cNvPr id="147" name="Rectangle: Top Corners Rounded 146">
          <a:extLst>
            <a:ext uri="{FF2B5EF4-FFF2-40B4-BE49-F238E27FC236}">
              <a16:creationId xmlns:a16="http://schemas.microsoft.com/office/drawing/2014/main" id="{78A71287-7A98-4AF7-A190-B6F6D715CC5F}"/>
            </a:ext>
          </a:extLst>
        </xdr:cNvPr>
        <xdr:cNvSpPr/>
      </xdr:nvSpPr>
      <xdr:spPr>
        <a:xfrm rot="16200000">
          <a:off x="858774" y="980694"/>
          <a:ext cx="438912" cy="1821180"/>
        </a:xfrm>
        <a:prstGeom prst="round2SameRect">
          <a:avLst>
            <a:gd name="adj1" fmla="val 42500"/>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38100</xdr:colOff>
      <xdr:row>9</xdr:row>
      <xdr:rowOff>60960</xdr:rowOff>
    </xdr:from>
    <xdr:to>
      <xdr:col>3</xdr:col>
      <xdr:colOff>175260</xdr:colOff>
      <xdr:row>11</xdr:row>
      <xdr:rowOff>45720</xdr:rowOff>
    </xdr:to>
    <xdr:sp macro="" textlink="">
      <xdr:nvSpPr>
        <xdr:cNvPr id="141" name="TextBox 140">
          <a:hlinkClick xmlns:r="http://schemas.openxmlformats.org/officeDocument/2006/relationships" r:id="rId10"/>
          <a:extLst>
            <a:ext uri="{FF2B5EF4-FFF2-40B4-BE49-F238E27FC236}">
              <a16:creationId xmlns:a16="http://schemas.microsoft.com/office/drawing/2014/main" id="{B2D05246-C5D0-4C48-AC9D-0ED816E8C837}"/>
            </a:ext>
          </a:extLst>
        </xdr:cNvPr>
        <xdr:cNvSpPr txBox="1"/>
      </xdr:nvSpPr>
      <xdr:spPr>
        <a:xfrm>
          <a:off x="38100" y="1706880"/>
          <a:ext cx="196596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tx1">
                  <a:lumMod val="65000"/>
                  <a:lumOff val="35000"/>
                </a:schemeClr>
              </a:solidFill>
            </a:rPr>
            <a:t>Pricing &amp; Promotion</a:t>
          </a:r>
        </a:p>
      </xdr:txBody>
    </xdr:sp>
    <xdr:clientData/>
  </xdr:twoCellAnchor>
  <xdr:twoCellAnchor editAs="oneCell">
    <xdr:from>
      <xdr:col>0</xdr:col>
      <xdr:colOff>0</xdr:colOff>
      <xdr:row>21</xdr:row>
      <xdr:rowOff>15240</xdr:rowOff>
    </xdr:from>
    <xdr:to>
      <xdr:col>3</xdr:col>
      <xdr:colOff>83820</xdr:colOff>
      <xdr:row>23</xdr:row>
      <xdr:rowOff>60960</xdr:rowOff>
    </xdr:to>
    <mc:AlternateContent xmlns:mc="http://schemas.openxmlformats.org/markup-compatibility/2006" xmlns:a14="http://schemas.microsoft.com/office/drawing/2010/main">
      <mc:Choice Requires="a14">
        <xdr:graphicFrame macro="">
          <xdr:nvGraphicFramePr>
            <xdr:cNvPr id="112" name="Gender">
              <a:extLst>
                <a:ext uri="{FF2B5EF4-FFF2-40B4-BE49-F238E27FC236}">
                  <a16:creationId xmlns:a16="http://schemas.microsoft.com/office/drawing/2014/main" id="{F997776B-4706-4A65-AE38-6B71D57C9AD5}"/>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0" y="3855720"/>
              <a:ext cx="1912620" cy="4114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14</xdr:row>
      <xdr:rowOff>22861</xdr:rowOff>
    </xdr:from>
    <xdr:to>
      <xdr:col>3</xdr:col>
      <xdr:colOff>106680</xdr:colOff>
      <xdr:row>19</xdr:row>
      <xdr:rowOff>106680</xdr:rowOff>
    </xdr:to>
    <mc:AlternateContent xmlns:mc="http://schemas.openxmlformats.org/markup-compatibility/2006" xmlns:a14="http://schemas.microsoft.com/office/drawing/2010/main">
      <mc:Choice Requires="a14">
        <xdr:graphicFrame macro="">
          <xdr:nvGraphicFramePr>
            <xdr:cNvPr id="128" name="Xmas Seasons">
              <a:extLst>
                <a:ext uri="{FF2B5EF4-FFF2-40B4-BE49-F238E27FC236}">
                  <a16:creationId xmlns:a16="http://schemas.microsoft.com/office/drawing/2014/main" id="{7A25409E-6FA1-4C31-B300-546475B76B4B}"/>
                </a:ext>
              </a:extLst>
            </xdr:cNvPr>
            <xdr:cNvGraphicFramePr/>
          </xdr:nvGraphicFramePr>
          <xdr:xfrm>
            <a:off x="0" y="0"/>
            <a:ext cx="0" cy="0"/>
          </xdr:xfrm>
          <a:graphic>
            <a:graphicData uri="http://schemas.microsoft.com/office/drawing/2010/slicer">
              <sle:slicer xmlns:sle="http://schemas.microsoft.com/office/drawing/2010/slicer" name="Xmas Seasons"/>
            </a:graphicData>
          </a:graphic>
        </xdr:graphicFrame>
      </mc:Choice>
      <mc:Fallback xmlns="">
        <xdr:sp macro="" textlink="">
          <xdr:nvSpPr>
            <xdr:cNvPr id="0" name=""/>
            <xdr:cNvSpPr>
              <a:spLocks noTextEdit="1"/>
            </xdr:cNvSpPr>
          </xdr:nvSpPr>
          <xdr:spPr>
            <a:xfrm>
              <a:off x="0" y="2583181"/>
              <a:ext cx="1935480" cy="9982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12</xdr:row>
      <xdr:rowOff>167640</xdr:rowOff>
    </xdr:from>
    <xdr:to>
      <xdr:col>2</xdr:col>
      <xdr:colOff>579120</xdr:colOff>
      <xdr:row>14</xdr:row>
      <xdr:rowOff>152400</xdr:rowOff>
    </xdr:to>
    <xdr:sp macro="" textlink="">
      <xdr:nvSpPr>
        <xdr:cNvPr id="131" name="TextBox 130">
          <a:extLst>
            <a:ext uri="{FF2B5EF4-FFF2-40B4-BE49-F238E27FC236}">
              <a16:creationId xmlns:a16="http://schemas.microsoft.com/office/drawing/2014/main" id="{B7AACE9E-5D1B-4C07-9F8D-1FF6385AE69A}"/>
            </a:ext>
          </a:extLst>
        </xdr:cNvPr>
        <xdr:cNvSpPr txBox="1"/>
      </xdr:nvSpPr>
      <xdr:spPr>
        <a:xfrm>
          <a:off x="0" y="2362200"/>
          <a:ext cx="179832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tx1">
                  <a:lumMod val="65000"/>
                  <a:lumOff val="35000"/>
                </a:schemeClr>
              </a:solidFill>
            </a:rPr>
            <a:t>Xmas Season</a:t>
          </a:r>
        </a:p>
      </xdr:txBody>
    </xdr:sp>
    <xdr:clientData/>
  </xdr:twoCellAnchor>
  <xdr:twoCellAnchor>
    <xdr:from>
      <xdr:col>0</xdr:col>
      <xdr:colOff>0</xdr:colOff>
      <xdr:row>19</xdr:row>
      <xdr:rowOff>68579</xdr:rowOff>
    </xdr:from>
    <xdr:to>
      <xdr:col>2</xdr:col>
      <xdr:colOff>579120</xdr:colOff>
      <xdr:row>21</xdr:row>
      <xdr:rowOff>53339</xdr:rowOff>
    </xdr:to>
    <xdr:sp macro="" textlink="">
      <xdr:nvSpPr>
        <xdr:cNvPr id="132" name="TextBox 131">
          <a:extLst>
            <a:ext uri="{FF2B5EF4-FFF2-40B4-BE49-F238E27FC236}">
              <a16:creationId xmlns:a16="http://schemas.microsoft.com/office/drawing/2014/main" id="{A7FB5C64-6E82-472C-9625-4B662A246D0B}"/>
            </a:ext>
          </a:extLst>
        </xdr:cNvPr>
        <xdr:cNvSpPr txBox="1"/>
      </xdr:nvSpPr>
      <xdr:spPr>
        <a:xfrm>
          <a:off x="0" y="3543299"/>
          <a:ext cx="179832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tx1">
                  <a:lumMod val="65000"/>
                  <a:lumOff val="35000"/>
                </a:schemeClr>
              </a:solidFill>
            </a:rPr>
            <a:t>Gender</a:t>
          </a:r>
        </a:p>
      </xdr:txBody>
    </xdr:sp>
    <xdr:clientData/>
  </xdr:twoCellAnchor>
  <xdr:twoCellAnchor>
    <xdr:from>
      <xdr:col>0</xdr:col>
      <xdr:colOff>0</xdr:colOff>
      <xdr:row>23</xdr:row>
      <xdr:rowOff>121919</xdr:rowOff>
    </xdr:from>
    <xdr:to>
      <xdr:col>2</xdr:col>
      <xdr:colOff>579120</xdr:colOff>
      <xdr:row>25</xdr:row>
      <xdr:rowOff>106679</xdr:rowOff>
    </xdr:to>
    <xdr:sp macro="" textlink="">
      <xdr:nvSpPr>
        <xdr:cNvPr id="133" name="TextBox 132">
          <a:extLst>
            <a:ext uri="{FF2B5EF4-FFF2-40B4-BE49-F238E27FC236}">
              <a16:creationId xmlns:a16="http://schemas.microsoft.com/office/drawing/2014/main" id="{14E1D940-7DBF-41E3-B8ED-FF73943AD608}"/>
            </a:ext>
          </a:extLst>
        </xdr:cNvPr>
        <xdr:cNvSpPr txBox="1"/>
      </xdr:nvSpPr>
      <xdr:spPr>
        <a:xfrm>
          <a:off x="0" y="4328159"/>
          <a:ext cx="179832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tx1">
                  <a:lumMod val="65000"/>
                  <a:lumOff val="35000"/>
                </a:schemeClr>
              </a:solidFill>
            </a:rPr>
            <a:t>Product Type</a:t>
          </a:r>
        </a:p>
      </xdr:txBody>
    </xdr:sp>
    <xdr:clientData/>
  </xdr:twoCellAnchor>
  <xdr:twoCellAnchor>
    <xdr:from>
      <xdr:col>0</xdr:col>
      <xdr:colOff>320040</xdr:colOff>
      <xdr:row>31</xdr:row>
      <xdr:rowOff>38099</xdr:rowOff>
    </xdr:from>
    <xdr:to>
      <xdr:col>2</xdr:col>
      <xdr:colOff>114300</xdr:colOff>
      <xdr:row>32</xdr:row>
      <xdr:rowOff>167639</xdr:rowOff>
    </xdr:to>
    <xdr:sp macro="[0]!ClearFilters" textlink="">
      <xdr:nvSpPr>
        <xdr:cNvPr id="134" name="Rectangle: Rounded Corners 133">
          <a:extLst>
            <a:ext uri="{FF2B5EF4-FFF2-40B4-BE49-F238E27FC236}">
              <a16:creationId xmlns:a16="http://schemas.microsoft.com/office/drawing/2014/main" id="{5D9263D5-E1D4-4A31-81A3-A50946EE05DC}"/>
            </a:ext>
          </a:extLst>
        </xdr:cNvPr>
        <xdr:cNvSpPr/>
      </xdr:nvSpPr>
      <xdr:spPr>
        <a:xfrm>
          <a:off x="320040" y="5707379"/>
          <a:ext cx="1013460" cy="312420"/>
        </a:xfrm>
        <a:prstGeom prst="roundRect">
          <a:avLst/>
        </a:prstGeom>
        <a:solidFill>
          <a:srgbClr val="3D51C9"/>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5FFBF1"/>
              </a:solidFill>
            </a:rPr>
            <a:t>Clear Filters</a:t>
          </a:r>
        </a:p>
      </xdr:txBody>
    </xdr:sp>
    <xdr:clientData/>
  </xdr:twoCellAnchor>
  <xdr:twoCellAnchor editAs="oneCell">
    <xdr:from>
      <xdr:col>0</xdr:col>
      <xdr:colOff>30480</xdr:colOff>
      <xdr:row>25</xdr:row>
      <xdr:rowOff>15240</xdr:rowOff>
    </xdr:from>
    <xdr:to>
      <xdr:col>2</xdr:col>
      <xdr:colOff>289560</xdr:colOff>
      <xdr:row>30</xdr:row>
      <xdr:rowOff>99059</xdr:rowOff>
    </xdr:to>
    <mc:AlternateContent xmlns:mc="http://schemas.openxmlformats.org/markup-compatibility/2006" xmlns:a14="http://schemas.microsoft.com/office/drawing/2010/main">
      <mc:Choice Requires="a14">
        <xdr:graphicFrame macro="">
          <xdr:nvGraphicFramePr>
            <xdr:cNvPr id="138" name="Purchase Type 1">
              <a:extLst>
                <a:ext uri="{FF2B5EF4-FFF2-40B4-BE49-F238E27FC236}">
                  <a16:creationId xmlns:a16="http://schemas.microsoft.com/office/drawing/2014/main" id="{93A907F1-08C8-4091-A842-BB23E2F73C0D}"/>
                </a:ext>
              </a:extLst>
            </xdr:cNvPr>
            <xdr:cNvGraphicFramePr/>
          </xdr:nvGraphicFramePr>
          <xdr:xfrm>
            <a:off x="0" y="0"/>
            <a:ext cx="0" cy="0"/>
          </xdr:xfrm>
          <a:graphic>
            <a:graphicData uri="http://schemas.microsoft.com/office/drawing/2010/slicer">
              <sle:slicer xmlns:sle="http://schemas.microsoft.com/office/drawing/2010/slicer" name="Purchase Type 1"/>
            </a:graphicData>
          </a:graphic>
        </xdr:graphicFrame>
      </mc:Choice>
      <mc:Fallback xmlns="">
        <xdr:sp macro="" textlink="">
          <xdr:nvSpPr>
            <xdr:cNvPr id="0" name=""/>
            <xdr:cNvSpPr>
              <a:spLocks noTextEdit="1"/>
            </xdr:cNvSpPr>
          </xdr:nvSpPr>
          <xdr:spPr>
            <a:xfrm>
              <a:off x="30480" y="4587240"/>
              <a:ext cx="1478280" cy="9982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do" refreshedDate="45501.089531018515" backgroundQuery="1" createdVersion="7" refreshedVersion="7" minRefreshableVersion="3" recordCount="0" supportSubquery="1" supportAdvancedDrill="1" xr:uid="{8B45A3FD-9DD8-4FF7-ACAD-5BD71820F213}">
  <cacheSource type="external" connectionId="3"/>
  <cacheFields count="4">
    <cacheField name="[Measures].[Sum of Total Sales]" caption="Sum of Total Sales" numFmtId="0" hierarchy="31" level="32767"/>
    <cacheField name="[data].[Customer Age Range].[Customer Age Range]" caption="Customer Age Range" numFmtId="0" hierarchy="1" level="1">
      <sharedItems count="3">
        <s v="1 to 11"/>
        <s v="12 to 17"/>
        <s v="18 over"/>
      </sharedItems>
    </cacheField>
    <cacheField name="[data].[Product Type].[Product Type]" caption="Product Type" numFmtId="0" hierarchy="2" level="1">
      <sharedItems containsSemiMixedTypes="0" containsNonDate="0" containsString="0"/>
    </cacheField>
    <cacheField name="[Date].[Xmas Seasons].[Xmas Seasons]" caption="Xmas Seasons" numFmtId="0" hierarchy="25" level="1">
      <sharedItems containsSemiMixedTypes="0" containsNonDate="0" containsString="0"/>
    </cacheField>
  </cacheFields>
  <cacheHierarchies count="43">
    <cacheHierarchy uniqueName="[data].[Purchasing Date]" caption="Purchasing Date" attribute="1" time="1" defaultMemberUniqueName="[data].[Purchasing Date].[All]" allUniqueName="[data].[Purchasing Date].[All]" dimensionUniqueName="[data]" displayFolder="" count="0" memberValueDatatype="7" unbalanced="0"/>
    <cacheHierarchy uniqueName="[data].[Customer Age Range]" caption="Customer Age Range" attribute="1" defaultMemberUniqueName="[data].[Customer Age Range].[All]" allUniqueName="[data].[Customer Age Range].[All]" dimensionUniqueName="[data]" displayFolder="" count="2" memberValueDatatype="130" unbalanced="0">
      <fieldsUsage count="2">
        <fieldUsage x="-1"/>
        <fieldUsage x="1"/>
      </fieldsUsage>
    </cacheHierarchy>
    <cacheHierarchy uniqueName="[data].[Product Type]" caption="Product Type" attribute="1" defaultMemberUniqueName="[data].[Product Type].[All]" allUniqueName="[data].[Product Type].[All]" dimensionUniqueName="[data]" displayFolder="" count="2" memberValueDatatype="130" unbalanced="0">
      <fieldsUsage count="2">
        <fieldUsage x="-1"/>
        <fieldUsage x="2"/>
      </fieldsUsage>
    </cacheHierarchy>
    <cacheHierarchy uniqueName="[data].[Product Category]" caption="Product Category" attribute="1" defaultMemberUniqueName="[data].[Product Category].[All]" allUniqueName="[data].[Product Category].[All]" dimensionUniqueName="[data]" displayFolder="" count="0" memberValueDatatype="130" unbalanced="0"/>
    <cacheHierarchy uniqueName="[data].[Product Name]" caption="Product Name" attribute="1" defaultMemberUniqueName="[data].[Product Name].[All]" allUniqueName="[data].[Product Name].[All]" dimensionUniqueName="[data]" displayFolder="" count="0" memberValueDatatype="130" unbalanced="0"/>
    <cacheHierarchy uniqueName="[data].[Purchase Type]" caption="Purchase Type" attribute="1" defaultMemberUniqueName="[data].[Purchase Type].[All]" allUniqueName="[data].[Purchase Type].[All]" dimensionUniqueName="[data]" displayFolder="" count="0" memberValueDatatype="130" unbalanced="0"/>
    <cacheHierarchy uniqueName="[data].[Country]" caption="Country" attribute="1" defaultMemberUniqueName="[data].[Country].[All]" allUniqueName="[data].[Country].[All]" dimensionUniqueName="[data]" displayFolder="" count="0" memberValueDatatype="130" unbalanced="0"/>
    <cacheHierarchy uniqueName="[data].[City]" caption="City" attribute="1" defaultMemberUniqueName="[data].[City].[All]" allUniqueName="[data].[City].[All]" dimensionUniqueName="[data]" displayFolder="" count="0" memberValueDatatype="130" unbalanced="0"/>
    <cacheHierarchy uniqueName="[data].[Gender]" caption="Gender" attribute="1" defaultMemberUniqueName="[data].[Gender].[All]" allUniqueName="[data].[Gender].[All]" dimensionUniqueName="[data]" displayFolder="" count="0" memberValueDatatype="130" unbalanced="0"/>
    <cacheHierarchy uniqueName="[data].[Xmas Budget]" caption="Xmas Budget" attribute="1" defaultMemberUniqueName="[data].[Xmas Budget].[All]" allUniqueName="[data].[Xmas Budget].[All]" dimensionUniqueName="[data]" displayFolder="" count="0" memberValueDatatype="130" unbalanced="0"/>
    <cacheHierarchy uniqueName="[data].[Payment Method]" caption="Payment Method" attribute="1" defaultMemberUniqueName="[data].[Payment Method].[All]" allUniqueName="[data].[Payment Method].[All]" dimensionUniqueName="[data]" displayFolder="" count="0" memberValueDatatype="130" unbalanced="0"/>
    <cacheHierarchy uniqueName="[data].[Quantity]" caption="Quantity" attribute="1" defaultMemberUniqueName="[data].[Quantity].[All]" allUniqueName="[data].[Quantity].[All]" dimensionUniqueName="[data]" displayFolder="" count="0" memberValueDatatype="20" unbalanced="0"/>
    <cacheHierarchy uniqueName="[data].[Unit Price]" caption="Unit Price" attribute="1" defaultMemberUniqueName="[data].[Unit Price].[All]" allUniqueName="[data].[Unit Price].[All]" dimensionUniqueName="[data]" displayFolder="" count="0" memberValueDatatype="5" unbalanced="0"/>
    <cacheHierarchy uniqueName="[data].[Tax Per Unit]" caption="Tax Per Unit" attribute="1" defaultMemberUniqueName="[data].[Tax Per Unit].[All]" allUniqueName="[data].[Tax Per Unit].[All]" dimensionUniqueName="[data]" displayFolder="" count="0" memberValueDatatype="5" unbalanced="0"/>
    <cacheHierarchy uniqueName="[data].[Unit Cost]" caption="Unit Cost" attribute="1" defaultMemberUniqueName="[data].[Unit Cost].[All]" allUniqueName="[data].[Unit Cost].[All]" dimensionUniqueName="[data]" displayFolder="" count="0" memberValueDatatype="5" unbalanced="0"/>
    <cacheHierarchy uniqueName="[data].[Total Sales]" caption="Total Sales" attribute="1" defaultMemberUniqueName="[data].[Total Sales].[All]" allUniqueName="[data].[Total Sales].[All]" dimensionUniqueName="[data]" displayFolder="" count="0" memberValueDatatype="5" unbalanced="0"/>
    <cacheHierarchy uniqueName="[data].[Profit After Tax]" caption="Profit After Tax" attribute="1" defaultMemberUniqueName="[data].[Profit After Tax].[All]" allUniqueName="[data].[Profit After Tax].[All]" dimensionUniqueName="[data]" displayFolder="" count="0" memberValueDatatype="5" unbalanced="0"/>
    <cacheHierarchy uniqueName="[data].[Profit Before Tax]" caption="Profit Before Tax" attribute="1" defaultMemberUniqueName="[data].[Profit Before Tax].[All]" allUniqueName="[data].[Profit Before Tax].[All]" dimensionUniqueName="[data]" displayFolder="" count="0" memberValueDatatype="5" unbalanced="0"/>
    <cacheHierarchy uniqueName="[data].[COGS]" caption="COGS" attribute="1" defaultMemberUniqueName="[data].[COGS].[All]" allUniqueName="[data].[COGS].[All]" dimensionUniqueName="[data]" displayFolder="" count="0" memberValueDatatype="5" unbalanced="0"/>
    <cacheHierarchy uniqueName="[data].[Total Tax]" caption="Total Tax" attribute="1" defaultMemberUniqueName="[data].[Total Tax].[All]" allUniqueName="[data].[Total Tax].[All]" dimensionUniqueName="[data]" displayFolder="" count="0" memberValueDatatype="5" unbalanced="0"/>
    <cacheHierarchy uniqueName="[Date].[Purchasing Date]" caption="Purchasing Date" attribute="1" time="1" defaultMemberUniqueName="[Date].[Purchasing Date].[All]" allUniqueName="[Date].[Purchasing Date].[All]" dimensionUniqueName="[Date]" displayFolder="" count="0" memberValueDatatype="7" unbalanced="0"/>
    <cacheHierarchy uniqueName="[Date].[Month Name]" caption="Month Name" attribute="1" defaultMemberUniqueName="[Date].[Month Name].[All]" allUniqueName="[Date].[Month Name].[All]" dimensionUniqueName="[Date]" displayFolder="" count="0" memberValueDatatype="130" unbalanced="0"/>
    <cacheHierarchy uniqueName="[Date].[Year]" caption="Year" attribute="1" defaultMemberUniqueName="[Date].[Year].[All]" allUniqueName="[Date].[Yea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Xmas Seasons]" caption="Xmas Seasons" attribute="1" defaultMemberUniqueName="[Date].[Xmas Seasons].[All]" allUniqueName="[Date].[Xmas Seasons].[All]" dimensionUniqueName="[Date]" displayFolder="" count="2" memberValueDatatype="130" unbalanced="0">
      <fieldsUsage count="2">
        <fieldUsage x="-1"/>
        <fieldUsage x="3"/>
      </fieldsUsage>
    </cacheHierarchy>
    <cacheHierarchy uniqueName="[Measures].[__XL_Count data]" caption="__XL_Count data" measure="1" displayFolder="" measureGroup="data" count="0" hidden="1"/>
    <cacheHierarchy uniqueName="[Measures].[__XL_Count Date]" caption="__XL_Count Date" measure="1" displayFolder="" measureGroup="Date" count="0" hidden="1"/>
    <cacheHierarchy uniqueName="[Measures].[__No measures defined]" caption="__No measures defined" measure="1" displayFolder="" count="0" hidden="1"/>
    <cacheHierarchy uniqueName="[Measures].[Sum of Quantity]" caption="Sum of Quantity" measure="1" displayFolder="" measureGroup="data" count="0" hidden="1">
      <extLst>
        <ext xmlns:x15="http://schemas.microsoft.com/office/spreadsheetml/2010/11/main" uri="{B97F6D7D-B522-45F9-BDA1-12C45D357490}">
          <x15:cacheHierarchy aggregatedColumn="11"/>
        </ext>
      </extLst>
    </cacheHierarchy>
    <cacheHierarchy uniqueName="[Measures].[Sum of Unit Cost]" caption="Sum of Unit Cost" measure="1" displayFolder="" measureGroup="data" count="0" hidden="1">
      <extLst>
        <ext xmlns:x15="http://schemas.microsoft.com/office/spreadsheetml/2010/11/main" uri="{B97F6D7D-B522-45F9-BDA1-12C45D357490}">
          <x15:cacheHierarchy aggregatedColumn="14"/>
        </ext>
      </extLst>
    </cacheHierarchy>
    <cacheHierarchy uniqueName="[Measures].[Sum of Total Sales]" caption="Sum of Total Sales" measure="1" displayFolder="" measureGroup="data" count="0" oneField="1" hidden="1">
      <fieldsUsage count="1">
        <fieldUsage x="0"/>
      </fieldsUsage>
      <extLst>
        <ext xmlns:x15="http://schemas.microsoft.com/office/spreadsheetml/2010/11/main" uri="{B97F6D7D-B522-45F9-BDA1-12C45D357490}">
          <x15:cacheHierarchy aggregatedColumn="15"/>
        </ext>
      </extLst>
    </cacheHierarchy>
    <cacheHierarchy uniqueName="[Measures].[Sum of Profit After Tax]" caption="Sum of Profit After Tax" measure="1" displayFolder="" measureGroup="data" count="0" hidden="1">
      <extLst>
        <ext xmlns:x15="http://schemas.microsoft.com/office/spreadsheetml/2010/11/main" uri="{B97F6D7D-B522-45F9-BDA1-12C45D357490}">
          <x15:cacheHierarchy aggregatedColumn="16"/>
        </ext>
      </extLst>
    </cacheHierarchy>
    <cacheHierarchy uniqueName="[Measures].[Sum of Profit Before Tax]" caption="Sum of Profit Before Tax" measure="1" displayFolder="" measureGroup="data" count="0" hidden="1">
      <extLst>
        <ext xmlns:x15="http://schemas.microsoft.com/office/spreadsheetml/2010/11/main" uri="{B97F6D7D-B522-45F9-BDA1-12C45D357490}">
          <x15:cacheHierarchy aggregatedColumn="17"/>
        </ext>
      </extLst>
    </cacheHierarchy>
    <cacheHierarchy uniqueName="[Measures].[Sum of COGS]" caption="Sum of COGS" measure="1" displayFolder="" measureGroup="data" count="0" hidden="1">
      <extLst>
        <ext xmlns:x15="http://schemas.microsoft.com/office/spreadsheetml/2010/11/main" uri="{B97F6D7D-B522-45F9-BDA1-12C45D357490}">
          <x15:cacheHierarchy aggregatedColumn="18"/>
        </ext>
      </extLst>
    </cacheHierarchy>
    <cacheHierarchy uniqueName="[Measures].[Sum of Total Tax]" caption="Sum of Total Tax" measure="1" displayFolder="" measureGroup="data" count="0" hidden="1">
      <extLst>
        <ext xmlns:x15="http://schemas.microsoft.com/office/spreadsheetml/2010/11/main" uri="{B97F6D7D-B522-45F9-BDA1-12C45D357490}">
          <x15:cacheHierarchy aggregatedColumn="19"/>
        </ext>
      </extLst>
    </cacheHierarchy>
    <cacheHierarchy uniqueName="[Measures].[Sum of Year]" caption="Sum of Year" measure="1" displayFolder="" measureGroup="Date" count="0" hidden="1">
      <extLst>
        <ext xmlns:x15="http://schemas.microsoft.com/office/spreadsheetml/2010/11/main" uri="{B97F6D7D-B522-45F9-BDA1-12C45D357490}">
          <x15:cacheHierarchy aggregatedColumn="22"/>
        </ext>
      </extLst>
    </cacheHierarchy>
    <cacheHierarchy uniqueName="[Measures].[Count of Purchase Type]" caption="Count of Purchase Type" measure="1" displayFolder="" measureGroup="data" count="0" hidden="1">
      <extLst>
        <ext xmlns:x15="http://schemas.microsoft.com/office/spreadsheetml/2010/11/main" uri="{B97F6D7D-B522-45F9-BDA1-12C45D357490}">
          <x15:cacheHierarchy aggregatedColumn="5"/>
        </ext>
      </extLst>
    </cacheHierarchy>
    <cacheHierarchy uniqueName="[Measures].[Count of Payment Method]" caption="Count of Payment Method" measure="1" displayFolder="" measureGroup="data" count="0" hidden="1">
      <extLst>
        <ext xmlns:x15="http://schemas.microsoft.com/office/spreadsheetml/2010/11/main" uri="{B97F6D7D-B522-45F9-BDA1-12C45D357490}">
          <x15:cacheHierarchy aggregatedColumn="10"/>
        </ext>
      </extLst>
    </cacheHierarchy>
    <cacheHierarchy uniqueName="[Measures].[Sum of Unit Price]" caption="Sum of Unit Price" measure="1" displayFolder="" measureGroup="data" count="0" hidden="1">
      <extLst>
        <ext xmlns:x15="http://schemas.microsoft.com/office/spreadsheetml/2010/11/main" uri="{B97F6D7D-B522-45F9-BDA1-12C45D357490}">
          <x15:cacheHierarchy aggregatedColumn="12"/>
        </ext>
      </extLst>
    </cacheHierarchy>
    <cacheHierarchy uniqueName="[Measures].[Average of Unit Price]" caption="Average of Unit Price" measure="1" displayFolder="" measureGroup="data" count="0" hidden="1">
      <extLst>
        <ext xmlns:x15="http://schemas.microsoft.com/office/spreadsheetml/2010/11/main" uri="{B97F6D7D-B522-45F9-BDA1-12C45D357490}">
          <x15:cacheHierarchy aggregatedColumn="12"/>
        </ext>
      </extLst>
    </cacheHierarchy>
    <cacheHierarchy uniqueName="[Measures].[Count of Day Name]" caption="Count of Day Name" measure="1" displayFolder="" measureGroup="Date" count="0" hidden="1">
      <extLst>
        <ext xmlns:x15="http://schemas.microsoft.com/office/spreadsheetml/2010/11/main" uri="{B97F6D7D-B522-45F9-BDA1-12C45D357490}">
          <x15:cacheHierarchy aggregatedColumn="23"/>
        </ext>
      </extLst>
    </cacheHierarchy>
    <cacheHierarchy uniqueName="[Measures].[Count of Quantity]" caption="Count of Quantity" measure="1" displayFolder="" measureGroup="data" count="0" hidden="1">
      <extLst>
        <ext xmlns:x15="http://schemas.microsoft.com/office/spreadsheetml/2010/11/main" uri="{B97F6D7D-B522-45F9-BDA1-12C45D357490}">
          <x15:cacheHierarchy aggregatedColumn="11"/>
        </ext>
      </extLst>
    </cacheHierarchy>
  </cacheHierarchies>
  <kpis count="0"/>
  <dimensions count="3">
    <dimension name="data" uniqueName="[data]" caption="data"/>
    <dimension name="Date" uniqueName="[Date]" caption="Date"/>
    <dimension measure="1" name="Measures" uniqueName="[Measures]" caption="Measures"/>
  </dimensions>
  <measureGroups count="2">
    <measureGroup name="data" caption="data"/>
    <measureGroup name="Date" caption="Date"/>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do" refreshedDate="45501.089531597223" backgroundQuery="1" createdVersion="7" refreshedVersion="7" minRefreshableVersion="3" recordCount="0" supportSubquery="1" supportAdvancedDrill="1" xr:uid="{B8116248-B994-401A-ABD0-5FFA53372345}">
  <cacheSource type="external" connectionId="3"/>
  <cacheFields count="3">
    <cacheField name="[Measures].[Sum of Total Sales]" caption="Sum of Total Sales" numFmtId="0" hierarchy="31" level="32767"/>
    <cacheField name="[data].[Gender].[Gender]" caption="Gender" numFmtId="0" hierarchy="8" level="1">
      <sharedItems count="2">
        <s v="Female"/>
        <s v="Male"/>
      </sharedItems>
    </cacheField>
    <cacheField name="[Date].[Xmas Seasons].[Xmas Seasons]" caption="Xmas Seasons" numFmtId="0" hierarchy="25" level="1">
      <sharedItems containsSemiMixedTypes="0" containsNonDate="0" containsString="0"/>
    </cacheField>
  </cacheFields>
  <cacheHierarchies count="43">
    <cacheHierarchy uniqueName="[data].[Purchasing Date]" caption="Purchasing Date" attribute="1" time="1" defaultMemberUniqueName="[data].[Purchasing Date].[All]" allUniqueName="[data].[Purchasing Date].[All]" dimensionUniqueName="[data]" displayFolder="" count="0" memberValueDatatype="7" unbalanced="0"/>
    <cacheHierarchy uniqueName="[data].[Customer Age Range]" caption="Customer Age Range" attribute="1" defaultMemberUniqueName="[data].[Customer Age Range].[All]" allUniqueName="[data].[Customer Age Range].[All]" dimensionUniqueName="[data]" displayFolder="" count="0" memberValueDatatype="130" unbalanced="0"/>
    <cacheHierarchy uniqueName="[data].[Product Type]" caption="Product Type" attribute="1" defaultMemberUniqueName="[data].[Product Type].[All]" allUniqueName="[data].[Product Type].[All]" dimensionUniqueName="[data]" displayFolder="" count="0" memberValueDatatype="130" unbalanced="0"/>
    <cacheHierarchy uniqueName="[data].[Product Category]" caption="Product Category" attribute="1" defaultMemberUniqueName="[data].[Product Category].[All]" allUniqueName="[data].[Product Category].[All]" dimensionUniqueName="[data]" displayFolder="" count="0" memberValueDatatype="130" unbalanced="0"/>
    <cacheHierarchy uniqueName="[data].[Product Name]" caption="Product Name" attribute="1" defaultMemberUniqueName="[data].[Product Name].[All]" allUniqueName="[data].[Product Name].[All]" dimensionUniqueName="[data]" displayFolder="" count="0" memberValueDatatype="130" unbalanced="0"/>
    <cacheHierarchy uniqueName="[data].[Purchase Type]" caption="Purchase Type" attribute="1" defaultMemberUniqueName="[data].[Purchase Type].[All]" allUniqueName="[data].[Purchase Type].[All]" dimensionUniqueName="[data]" displayFolder="" count="0" memberValueDatatype="130" unbalanced="0"/>
    <cacheHierarchy uniqueName="[data].[Country]" caption="Country" attribute="1" defaultMemberUniqueName="[data].[Country].[All]" allUniqueName="[data].[Country].[All]" dimensionUniqueName="[data]" displayFolder="" count="0" memberValueDatatype="130" unbalanced="0"/>
    <cacheHierarchy uniqueName="[data].[City]" caption="City" attribute="1" defaultMemberUniqueName="[data].[City].[All]" allUniqueName="[data].[City].[All]" dimensionUniqueName="[data]" displayFolder="" count="0" memberValueDatatype="130" unbalanced="0"/>
    <cacheHierarchy uniqueName="[data].[Gender]" caption="Gender" attribute="1" defaultMemberUniqueName="[data].[Gender].[All]" allUniqueName="[data].[Gender].[All]" dimensionUniqueName="[data]" displayFolder="" count="2" memberValueDatatype="130" unbalanced="0">
      <fieldsUsage count="2">
        <fieldUsage x="-1"/>
        <fieldUsage x="1"/>
      </fieldsUsage>
    </cacheHierarchy>
    <cacheHierarchy uniqueName="[data].[Xmas Budget]" caption="Xmas Budget" attribute="1" defaultMemberUniqueName="[data].[Xmas Budget].[All]" allUniqueName="[data].[Xmas Budget].[All]" dimensionUniqueName="[data]" displayFolder="" count="0" memberValueDatatype="130" unbalanced="0"/>
    <cacheHierarchy uniqueName="[data].[Payment Method]" caption="Payment Method" attribute="1" defaultMemberUniqueName="[data].[Payment Method].[All]" allUniqueName="[data].[Payment Method].[All]" dimensionUniqueName="[data]" displayFolder="" count="0" memberValueDatatype="130" unbalanced="0"/>
    <cacheHierarchy uniqueName="[data].[Quantity]" caption="Quantity" attribute="1" defaultMemberUniqueName="[data].[Quantity].[All]" allUniqueName="[data].[Quantity].[All]" dimensionUniqueName="[data]" displayFolder="" count="0" memberValueDatatype="20" unbalanced="0"/>
    <cacheHierarchy uniqueName="[data].[Unit Price]" caption="Unit Price" attribute="1" defaultMemberUniqueName="[data].[Unit Price].[All]" allUniqueName="[data].[Unit Price].[All]" dimensionUniqueName="[data]" displayFolder="" count="0" memberValueDatatype="5" unbalanced="0"/>
    <cacheHierarchy uniqueName="[data].[Tax Per Unit]" caption="Tax Per Unit" attribute="1" defaultMemberUniqueName="[data].[Tax Per Unit].[All]" allUniqueName="[data].[Tax Per Unit].[All]" dimensionUniqueName="[data]" displayFolder="" count="0" memberValueDatatype="5" unbalanced="0"/>
    <cacheHierarchy uniqueName="[data].[Unit Cost]" caption="Unit Cost" attribute="1" defaultMemberUniqueName="[data].[Unit Cost].[All]" allUniqueName="[data].[Unit Cost].[All]" dimensionUniqueName="[data]" displayFolder="" count="0" memberValueDatatype="5" unbalanced="0"/>
    <cacheHierarchy uniqueName="[data].[Total Sales]" caption="Total Sales" attribute="1" defaultMemberUniqueName="[data].[Total Sales].[All]" allUniqueName="[data].[Total Sales].[All]" dimensionUniqueName="[data]" displayFolder="" count="0" memberValueDatatype="5" unbalanced="0"/>
    <cacheHierarchy uniqueName="[data].[Profit After Tax]" caption="Profit After Tax" attribute="1" defaultMemberUniqueName="[data].[Profit After Tax].[All]" allUniqueName="[data].[Profit After Tax].[All]" dimensionUniqueName="[data]" displayFolder="" count="0" memberValueDatatype="5" unbalanced="0"/>
    <cacheHierarchy uniqueName="[data].[Profit Before Tax]" caption="Profit Before Tax" attribute="1" defaultMemberUniqueName="[data].[Profit Before Tax].[All]" allUniqueName="[data].[Profit Before Tax].[All]" dimensionUniqueName="[data]" displayFolder="" count="0" memberValueDatatype="5" unbalanced="0"/>
    <cacheHierarchy uniqueName="[data].[COGS]" caption="COGS" attribute="1" defaultMemberUniqueName="[data].[COGS].[All]" allUniqueName="[data].[COGS].[All]" dimensionUniqueName="[data]" displayFolder="" count="0" memberValueDatatype="5" unbalanced="0"/>
    <cacheHierarchy uniqueName="[data].[Total Tax]" caption="Total Tax" attribute="1" defaultMemberUniqueName="[data].[Total Tax].[All]" allUniqueName="[data].[Total Tax].[All]" dimensionUniqueName="[data]" displayFolder="" count="0" memberValueDatatype="5" unbalanced="0"/>
    <cacheHierarchy uniqueName="[Date].[Purchasing Date]" caption="Purchasing Date" attribute="1" time="1" defaultMemberUniqueName="[Date].[Purchasing Date].[All]" allUniqueName="[Date].[Purchasing Date].[All]" dimensionUniqueName="[Date]" displayFolder="" count="0" memberValueDatatype="7" unbalanced="0"/>
    <cacheHierarchy uniqueName="[Date].[Month Name]" caption="Month Name" attribute="1" defaultMemberUniqueName="[Date].[Month Name].[All]" allUniqueName="[Date].[Month Name].[All]" dimensionUniqueName="[Date]" displayFolder="" count="0" memberValueDatatype="130" unbalanced="0"/>
    <cacheHierarchy uniqueName="[Date].[Year]" caption="Year" attribute="1" defaultMemberUniqueName="[Date].[Year].[All]" allUniqueName="[Date].[Yea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Xmas Seasons]" caption="Xmas Seasons" attribute="1" defaultMemberUniqueName="[Date].[Xmas Seasons].[All]" allUniqueName="[Date].[Xmas Seasons].[All]" dimensionUniqueName="[Date]" displayFolder="" count="2" memberValueDatatype="130" unbalanced="0">
      <fieldsUsage count="2">
        <fieldUsage x="-1"/>
        <fieldUsage x="2"/>
      </fieldsUsage>
    </cacheHierarchy>
    <cacheHierarchy uniqueName="[Measures].[__XL_Count data]" caption="__XL_Count data" measure="1" displayFolder="" measureGroup="data" count="0" hidden="1"/>
    <cacheHierarchy uniqueName="[Measures].[__XL_Count Date]" caption="__XL_Count Date" measure="1" displayFolder="" measureGroup="Date" count="0" hidden="1"/>
    <cacheHierarchy uniqueName="[Measures].[__No measures defined]" caption="__No measures defined" measure="1" displayFolder="" count="0" hidden="1"/>
    <cacheHierarchy uniqueName="[Measures].[Sum of Quantity]" caption="Sum of Quantity" measure="1" displayFolder="" measureGroup="data" count="0" hidden="1">
      <extLst>
        <ext xmlns:x15="http://schemas.microsoft.com/office/spreadsheetml/2010/11/main" uri="{B97F6D7D-B522-45F9-BDA1-12C45D357490}">
          <x15:cacheHierarchy aggregatedColumn="11"/>
        </ext>
      </extLst>
    </cacheHierarchy>
    <cacheHierarchy uniqueName="[Measures].[Sum of Unit Cost]" caption="Sum of Unit Cost" measure="1" displayFolder="" measureGroup="data" count="0" hidden="1">
      <extLst>
        <ext xmlns:x15="http://schemas.microsoft.com/office/spreadsheetml/2010/11/main" uri="{B97F6D7D-B522-45F9-BDA1-12C45D357490}">
          <x15:cacheHierarchy aggregatedColumn="14"/>
        </ext>
      </extLst>
    </cacheHierarchy>
    <cacheHierarchy uniqueName="[Measures].[Sum of Total Sales]" caption="Sum of Total Sales" measure="1" displayFolder="" measureGroup="data" count="0" oneField="1" hidden="1">
      <fieldsUsage count="1">
        <fieldUsage x="0"/>
      </fieldsUsage>
      <extLst>
        <ext xmlns:x15="http://schemas.microsoft.com/office/spreadsheetml/2010/11/main" uri="{B97F6D7D-B522-45F9-BDA1-12C45D357490}">
          <x15:cacheHierarchy aggregatedColumn="15"/>
        </ext>
      </extLst>
    </cacheHierarchy>
    <cacheHierarchy uniqueName="[Measures].[Sum of Profit After Tax]" caption="Sum of Profit After Tax" measure="1" displayFolder="" measureGroup="data" count="0" hidden="1">
      <extLst>
        <ext xmlns:x15="http://schemas.microsoft.com/office/spreadsheetml/2010/11/main" uri="{B97F6D7D-B522-45F9-BDA1-12C45D357490}">
          <x15:cacheHierarchy aggregatedColumn="16"/>
        </ext>
      </extLst>
    </cacheHierarchy>
    <cacheHierarchy uniqueName="[Measures].[Sum of Profit Before Tax]" caption="Sum of Profit Before Tax" measure="1" displayFolder="" measureGroup="data" count="0" hidden="1">
      <extLst>
        <ext xmlns:x15="http://schemas.microsoft.com/office/spreadsheetml/2010/11/main" uri="{B97F6D7D-B522-45F9-BDA1-12C45D357490}">
          <x15:cacheHierarchy aggregatedColumn="17"/>
        </ext>
      </extLst>
    </cacheHierarchy>
    <cacheHierarchy uniqueName="[Measures].[Sum of COGS]" caption="Sum of COGS" measure="1" displayFolder="" measureGroup="data" count="0" hidden="1">
      <extLst>
        <ext xmlns:x15="http://schemas.microsoft.com/office/spreadsheetml/2010/11/main" uri="{B97F6D7D-B522-45F9-BDA1-12C45D357490}">
          <x15:cacheHierarchy aggregatedColumn="18"/>
        </ext>
      </extLst>
    </cacheHierarchy>
    <cacheHierarchy uniqueName="[Measures].[Sum of Total Tax]" caption="Sum of Total Tax" measure="1" displayFolder="" measureGroup="data" count="0" hidden="1">
      <extLst>
        <ext xmlns:x15="http://schemas.microsoft.com/office/spreadsheetml/2010/11/main" uri="{B97F6D7D-B522-45F9-BDA1-12C45D357490}">
          <x15:cacheHierarchy aggregatedColumn="19"/>
        </ext>
      </extLst>
    </cacheHierarchy>
    <cacheHierarchy uniqueName="[Measures].[Sum of Year]" caption="Sum of Year" measure="1" displayFolder="" measureGroup="Date" count="0" hidden="1">
      <extLst>
        <ext xmlns:x15="http://schemas.microsoft.com/office/spreadsheetml/2010/11/main" uri="{B97F6D7D-B522-45F9-BDA1-12C45D357490}">
          <x15:cacheHierarchy aggregatedColumn="22"/>
        </ext>
      </extLst>
    </cacheHierarchy>
    <cacheHierarchy uniqueName="[Measures].[Count of Purchase Type]" caption="Count of Purchase Type" measure="1" displayFolder="" measureGroup="data" count="0" hidden="1">
      <extLst>
        <ext xmlns:x15="http://schemas.microsoft.com/office/spreadsheetml/2010/11/main" uri="{B97F6D7D-B522-45F9-BDA1-12C45D357490}">
          <x15:cacheHierarchy aggregatedColumn="5"/>
        </ext>
      </extLst>
    </cacheHierarchy>
    <cacheHierarchy uniqueName="[Measures].[Count of Payment Method]" caption="Count of Payment Method" measure="1" displayFolder="" measureGroup="data" count="0" hidden="1">
      <extLst>
        <ext xmlns:x15="http://schemas.microsoft.com/office/spreadsheetml/2010/11/main" uri="{B97F6D7D-B522-45F9-BDA1-12C45D357490}">
          <x15:cacheHierarchy aggregatedColumn="10"/>
        </ext>
      </extLst>
    </cacheHierarchy>
    <cacheHierarchy uniqueName="[Measures].[Sum of Unit Price]" caption="Sum of Unit Price" measure="1" displayFolder="" measureGroup="data" count="0" hidden="1">
      <extLst>
        <ext xmlns:x15="http://schemas.microsoft.com/office/spreadsheetml/2010/11/main" uri="{B97F6D7D-B522-45F9-BDA1-12C45D357490}">
          <x15:cacheHierarchy aggregatedColumn="12"/>
        </ext>
      </extLst>
    </cacheHierarchy>
    <cacheHierarchy uniqueName="[Measures].[Average of Unit Price]" caption="Average of Unit Price" measure="1" displayFolder="" measureGroup="data" count="0" hidden="1">
      <extLst>
        <ext xmlns:x15="http://schemas.microsoft.com/office/spreadsheetml/2010/11/main" uri="{B97F6D7D-B522-45F9-BDA1-12C45D357490}">
          <x15:cacheHierarchy aggregatedColumn="12"/>
        </ext>
      </extLst>
    </cacheHierarchy>
    <cacheHierarchy uniqueName="[Measures].[Count of Day Name]" caption="Count of Day Name" measure="1" displayFolder="" measureGroup="Date" count="0" hidden="1">
      <extLst>
        <ext xmlns:x15="http://schemas.microsoft.com/office/spreadsheetml/2010/11/main" uri="{B97F6D7D-B522-45F9-BDA1-12C45D357490}">
          <x15:cacheHierarchy aggregatedColumn="23"/>
        </ext>
      </extLst>
    </cacheHierarchy>
    <cacheHierarchy uniqueName="[Measures].[Count of Quantity]" caption="Count of Quantity" measure="1" displayFolder="" measureGroup="data" count="0" hidden="1">
      <extLst>
        <ext xmlns:x15="http://schemas.microsoft.com/office/spreadsheetml/2010/11/main" uri="{B97F6D7D-B522-45F9-BDA1-12C45D357490}">
          <x15:cacheHierarchy aggregatedColumn="11"/>
        </ext>
      </extLst>
    </cacheHierarchy>
  </cacheHierarchies>
  <kpis count="0"/>
  <dimensions count="3">
    <dimension name="data" uniqueName="[data]" caption="data"/>
    <dimension name="Date" uniqueName="[Date]" caption="Date"/>
    <dimension measure="1" name="Measures" uniqueName="[Measures]" caption="Measures"/>
  </dimensions>
  <measureGroups count="2">
    <measureGroup name="data" caption="data"/>
    <measureGroup name="Date" caption="Date"/>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do" refreshedDate="45501.089532638885" backgroundQuery="1" createdVersion="7" refreshedVersion="7" minRefreshableVersion="3" recordCount="0" supportSubquery="1" supportAdvancedDrill="1" xr:uid="{9693BB23-D956-4DAB-8437-B304EA93DD24}">
  <cacheSource type="external" connectionId="3"/>
  <cacheFields count="5">
    <cacheField name="[data].[Customer Age Range].[Customer Age Range]" caption="Customer Age Range" numFmtId="0" hierarchy="1" level="1">
      <sharedItems count="3">
        <s v="1 to 11"/>
        <s v="12 to 17"/>
        <s v="18 over"/>
      </sharedItems>
    </cacheField>
    <cacheField name="[data].[Payment Method].[Payment Method]" caption="Payment Method" numFmtId="0" hierarchy="10" level="1">
      <sharedItems count="5">
        <s v="Cash"/>
        <s v="Credit Card"/>
        <s v="Debit Card"/>
        <s v="Other"/>
        <s v="PayPal"/>
      </sharedItems>
    </cacheField>
    <cacheField name="[Measures].[Count of Payment Method]" caption="Count of Payment Method" numFmtId="0" hierarchy="38" level="32767"/>
    <cacheField name="[data].[Product Type].[Product Type]" caption="Product Type" numFmtId="0" hierarchy="2" level="1">
      <sharedItems containsSemiMixedTypes="0" containsNonDate="0" containsString="0"/>
    </cacheField>
    <cacheField name="[Date].[Xmas Seasons].[Xmas Seasons]" caption="Xmas Seasons" numFmtId="0" hierarchy="25" level="1">
      <sharedItems containsSemiMixedTypes="0" containsNonDate="0" containsString="0"/>
    </cacheField>
  </cacheFields>
  <cacheHierarchies count="43">
    <cacheHierarchy uniqueName="[data].[Purchasing Date]" caption="Purchasing Date" attribute="1" time="1" defaultMemberUniqueName="[data].[Purchasing Date].[All]" allUniqueName="[data].[Purchasing Date].[All]" dimensionUniqueName="[data]" displayFolder="" count="0" memberValueDatatype="7" unbalanced="0"/>
    <cacheHierarchy uniqueName="[data].[Customer Age Range]" caption="Customer Age Range" attribute="1" defaultMemberUniqueName="[data].[Customer Age Range].[All]" allUniqueName="[data].[Customer Age Range].[All]" dimensionUniqueName="[data]" displayFolder="" count="2" memberValueDatatype="130" unbalanced="0">
      <fieldsUsage count="2">
        <fieldUsage x="-1"/>
        <fieldUsage x="0"/>
      </fieldsUsage>
    </cacheHierarchy>
    <cacheHierarchy uniqueName="[data].[Product Type]" caption="Product Type" attribute="1" defaultMemberUniqueName="[data].[Product Type].[All]" allUniqueName="[data].[Product Type].[All]" dimensionUniqueName="[data]" displayFolder="" count="2" memberValueDatatype="130" unbalanced="0">
      <fieldsUsage count="2">
        <fieldUsage x="-1"/>
        <fieldUsage x="3"/>
      </fieldsUsage>
    </cacheHierarchy>
    <cacheHierarchy uniqueName="[data].[Product Category]" caption="Product Category" attribute="1" defaultMemberUniqueName="[data].[Product Category].[All]" allUniqueName="[data].[Product Category].[All]" dimensionUniqueName="[data]" displayFolder="" count="0" memberValueDatatype="130" unbalanced="0"/>
    <cacheHierarchy uniqueName="[data].[Product Name]" caption="Product Name" attribute="1" defaultMemberUniqueName="[data].[Product Name].[All]" allUniqueName="[data].[Product Name].[All]" dimensionUniqueName="[data]" displayFolder="" count="0" memberValueDatatype="130" unbalanced="0"/>
    <cacheHierarchy uniqueName="[data].[Purchase Type]" caption="Purchase Type" attribute="1" defaultMemberUniqueName="[data].[Purchase Type].[All]" allUniqueName="[data].[Purchase Type].[All]" dimensionUniqueName="[data]" displayFolder="" count="0" memberValueDatatype="130" unbalanced="0"/>
    <cacheHierarchy uniqueName="[data].[Country]" caption="Country" attribute="1" defaultMemberUniqueName="[data].[Country].[All]" allUniqueName="[data].[Country].[All]" dimensionUniqueName="[data]" displayFolder="" count="0" memberValueDatatype="130" unbalanced="0"/>
    <cacheHierarchy uniqueName="[data].[City]" caption="City" attribute="1" defaultMemberUniqueName="[data].[City].[All]" allUniqueName="[data].[City].[All]" dimensionUniqueName="[data]" displayFolder="" count="0" memberValueDatatype="130" unbalanced="0"/>
    <cacheHierarchy uniqueName="[data].[Gender]" caption="Gender" attribute="1" defaultMemberUniqueName="[data].[Gender].[All]" allUniqueName="[data].[Gender].[All]" dimensionUniqueName="[data]" displayFolder="" count="0" memberValueDatatype="130" unbalanced="0"/>
    <cacheHierarchy uniqueName="[data].[Xmas Budget]" caption="Xmas Budget" attribute="1" defaultMemberUniqueName="[data].[Xmas Budget].[All]" allUniqueName="[data].[Xmas Budget].[All]" dimensionUniqueName="[data]" displayFolder="" count="0" memberValueDatatype="130" unbalanced="0"/>
    <cacheHierarchy uniqueName="[data].[Payment Method]" caption="Payment Method" attribute="1" defaultMemberUniqueName="[data].[Payment Method].[All]" allUniqueName="[data].[Payment Method].[All]" dimensionUniqueName="[data]" displayFolder="" count="2" memberValueDatatype="130" unbalanced="0">
      <fieldsUsage count="2">
        <fieldUsage x="-1"/>
        <fieldUsage x="1"/>
      </fieldsUsage>
    </cacheHierarchy>
    <cacheHierarchy uniqueName="[data].[Quantity]" caption="Quantity" attribute="1" defaultMemberUniqueName="[data].[Quantity].[All]" allUniqueName="[data].[Quantity].[All]" dimensionUniqueName="[data]" displayFolder="" count="0" memberValueDatatype="20" unbalanced="0"/>
    <cacheHierarchy uniqueName="[data].[Unit Price]" caption="Unit Price" attribute="1" defaultMemberUniqueName="[data].[Unit Price].[All]" allUniqueName="[data].[Unit Price].[All]" dimensionUniqueName="[data]" displayFolder="" count="0" memberValueDatatype="5" unbalanced="0"/>
    <cacheHierarchy uniqueName="[data].[Tax Per Unit]" caption="Tax Per Unit" attribute="1" defaultMemberUniqueName="[data].[Tax Per Unit].[All]" allUniqueName="[data].[Tax Per Unit].[All]" dimensionUniqueName="[data]" displayFolder="" count="0" memberValueDatatype="5" unbalanced="0"/>
    <cacheHierarchy uniqueName="[data].[Unit Cost]" caption="Unit Cost" attribute="1" defaultMemberUniqueName="[data].[Unit Cost].[All]" allUniqueName="[data].[Unit Cost].[All]" dimensionUniqueName="[data]" displayFolder="" count="0" memberValueDatatype="5" unbalanced="0"/>
    <cacheHierarchy uniqueName="[data].[Total Sales]" caption="Total Sales" attribute="1" defaultMemberUniqueName="[data].[Total Sales].[All]" allUniqueName="[data].[Total Sales].[All]" dimensionUniqueName="[data]" displayFolder="" count="0" memberValueDatatype="5" unbalanced="0"/>
    <cacheHierarchy uniqueName="[data].[Profit After Tax]" caption="Profit After Tax" attribute="1" defaultMemberUniqueName="[data].[Profit After Tax].[All]" allUniqueName="[data].[Profit After Tax].[All]" dimensionUniqueName="[data]" displayFolder="" count="0" memberValueDatatype="5" unbalanced="0"/>
    <cacheHierarchy uniqueName="[data].[Profit Before Tax]" caption="Profit Before Tax" attribute="1" defaultMemberUniqueName="[data].[Profit Before Tax].[All]" allUniqueName="[data].[Profit Before Tax].[All]" dimensionUniqueName="[data]" displayFolder="" count="0" memberValueDatatype="5" unbalanced="0"/>
    <cacheHierarchy uniqueName="[data].[COGS]" caption="COGS" attribute="1" defaultMemberUniqueName="[data].[COGS].[All]" allUniqueName="[data].[COGS].[All]" dimensionUniqueName="[data]" displayFolder="" count="0" memberValueDatatype="5" unbalanced="0"/>
    <cacheHierarchy uniqueName="[data].[Total Tax]" caption="Total Tax" attribute="1" defaultMemberUniqueName="[data].[Total Tax].[All]" allUniqueName="[data].[Total Tax].[All]" dimensionUniqueName="[data]" displayFolder="" count="0" memberValueDatatype="5" unbalanced="0"/>
    <cacheHierarchy uniqueName="[Date].[Purchasing Date]" caption="Purchasing Date" attribute="1" time="1" defaultMemberUniqueName="[Date].[Purchasing Date].[All]" allUniqueName="[Date].[Purchasing Date].[All]" dimensionUniqueName="[Date]" displayFolder="" count="0" memberValueDatatype="7" unbalanced="0"/>
    <cacheHierarchy uniqueName="[Date].[Month Name]" caption="Month Name" attribute="1" defaultMemberUniqueName="[Date].[Month Name].[All]" allUniqueName="[Date].[Month Name].[All]" dimensionUniqueName="[Date]" displayFolder="" count="0" memberValueDatatype="130" unbalanced="0"/>
    <cacheHierarchy uniqueName="[Date].[Year]" caption="Year" attribute="1" defaultMemberUniqueName="[Date].[Year].[All]" allUniqueName="[Date].[Yea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Xmas Seasons]" caption="Xmas Seasons" attribute="1" defaultMemberUniqueName="[Date].[Xmas Seasons].[All]" allUniqueName="[Date].[Xmas Seasons].[All]" dimensionUniqueName="[Date]" displayFolder="" count="2" memberValueDatatype="130" unbalanced="0">
      <fieldsUsage count="2">
        <fieldUsage x="-1"/>
        <fieldUsage x="4"/>
      </fieldsUsage>
    </cacheHierarchy>
    <cacheHierarchy uniqueName="[Measures].[__XL_Count data]" caption="__XL_Count data" measure="1" displayFolder="" measureGroup="data" count="0" hidden="1"/>
    <cacheHierarchy uniqueName="[Measures].[__XL_Count Date]" caption="__XL_Count Date" measure="1" displayFolder="" measureGroup="Date" count="0" hidden="1"/>
    <cacheHierarchy uniqueName="[Measures].[__No measures defined]" caption="__No measures defined" measure="1" displayFolder="" count="0" hidden="1"/>
    <cacheHierarchy uniqueName="[Measures].[Sum of Quantity]" caption="Sum of Quantity" measure="1" displayFolder="" measureGroup="data" count="0" hidden="1">
      <extLst>
        <ext xmlns:x15="http://schemas.microsoft.com/office/spreadsheetml/2010/11/main" uri="{B97F6D7D-B522-45F9-BDA1-12C45D357490}">
          <x15:cacheHierarchy aggregatedColumn="11"/>
        </ext>
      </extLst>
    </cacheHierarchy>
    <cacheHierarchy uniqueName="[Measures].[Sum of Unit Cost]" caption="Sum of Unit Cost" measure="1" displayFolder="" measureGroup="data" count="0" hidden="1">
      <extLst>
        <ext xmlns:x15="http://schemas.microsoft.com/office/spreadsheetml/2010/11/main" uri="{B97F6D7D-B522-45F9-BDA1-12C45D357490}">
          <x15:cacheHierarchy aggregatedColumn="14"/>
        </ext>
      </extLst>
    </cacheHierarchy>
    <cacheHierarchy uniqueName="[Measures].[Sum of Total Sales]" caption="Sum of Total Sales" measure="1" displayFolder="" measureGroup="data" count="0" hidden="1">
      <extLst>
        <ext xmlns:x15="http://schemas.microsoft.com/office/spreadsheetml/2010/11/main" uri="{B97F6D7D-B522-45F9-BDA1-12C45D357490}">
          <x15:cacheHierarchy aggregatedColumn="15"/>
        </ext>
      </extLst>
    </cacheHierarchy>
    <cacheHierarchy uniqueName="[Measures].[Sum of Profit After Tax]" caption="Sum of Profit After Tax" measure="1" displayFolder="" measureGroup="data" count="0" hidden="1">
      <extLst>
        <ext xmlns:x15="http://schemas.microsoft.com/office/spreadsheetml/2010/11/main" uri="{B97F6D7D-B522-45F9-BDA1-12C45D357490}">
          <x15:cacheHierarchy aggregatedColumn="16"/>
        </ext>
      </extLst>
    </cacheHierarchy>
    <cacheHierarchy uniqueName="[Measures].[Sum of Profit Before Tax]" caption="Sum of Profit Before Tax" measure="1" displayFolder="" measureGroup="data" count="0" hidden="1">
      <extLst>
        <ext xmlns:x15="http://schemas.microsoft.com/office/spreadsheetml/2010/11/main" uri="{B97F6D7D-B522-45F9-BDA1-12C45D357490}">
          <x15:cacheHierarchy aggregatedColumn="17"/>
        </ext>
      </extLst>
    </cacheHierarchy>
    <cacheHierarchy uniqueName="[Measures].[Sum of COGS]" caption="Sum of COGS" measure="1" displayFolder="" measureGroup="data" count="0" hidden="1">
      <extLst>
        <ext xmlns:x15="http://schemas.microsoft.com/office/spreadsheetml/2010/11/main" uri="{B97F6D7D-B522-45F9-BDA1-12C45D357490}">
          <x15:cacheHierarchy aggregatedColumn="18"/>
        </ext>
      </extLst>
    </cacheHierarchy>
    <cacheHierarchy uniqueName="[Measures].[Sum of Total Tax]" caption="Sum of Total Tax" measure="1" displayFolder="" measureGroup="data" count="0" hidden="1">
      <extLst>
        <ext xmlns:x15="http://schemas.microsoft.com/office/spreadsheetml/2010/11/main" uri="{B97F6D7D-B522-45F9-BDA1-12C45D357490}">
          <x15:cacheHierarchy aggregatedColumn="19"/>
        </ext>
      </extLst>
    </cacheHierarchy>
    <cacheHierarchy uniqueName="[Measures].[Sum of Year]" caption="Sum of Year" measure="1" displayFolder="" measureGroup="Date" count="0" hidden="1">
      <extLst>
        <ext xmlns:x15="http://schemas.microsoft.com/office/spreadsheetml/2010/11/main" uri="{B97F6D7D-B522-45F9-BDA1-12C45D357490}">
          <x15:cacheHierarchy aggregatedColumn="22"/>
        </ext>
      </extLst>
    </cacheHierarchy>
    <cacheHierarchy uniqueName="[Measures].[Count of Purchase Type]" caption="Count of Purchase Type" measure="1" displayFolder="" measureGroup="data" count="0" hidden="1">
      <extLst>
        <ext xmlns:x15="http://schemas.microsoft.com/office/spreadsheetml/2010/11/main" uri="{B97F6D7D-B522-45F9-BDA1-12C45D357490}">
          <x15:cacheHierarchy aggregatedColumn="5"/>
        </ext>
      </extLst>
    </cacheHierarchy>
    <cacheHierarchy uniqueName="[Measures].[Count of Payment Method]" caption="Count of Payment Method" measure="1" displayFolder="" measureGroup="data" count="0" oneField="1" hidden="1">
      <fieldsUsage count="1">
        <fieldUsage x="2"/>
      </fieldsUsage>
      <extLst>
        <ext xmlns:x15="http://schemas.microsoft.com/office/spreadsheetml/2010/11/main" uri="{B97F6D7D-B522-45F9-BDA1-12C45D357490}">
          <x15:cacheHierarchy aggregatedColumn="10"/>
        </ext>
      </extLst>
    </cacheHierarchy>
    <cacheHierarchy uniqueName="[Measures].[Sum of Unit Price]" caption="Sum of Unit Price" measure="1" displayFolder="" measureGroup="data" count="0" hidden="1">
      <extLst>
        <ext xmlns:x15="http://schemas.microsoft.com/office/spreadsheetml/2010/11/main" uri="{B97F6D7D-B522-45F9-BDA1-12C45D357490}">
          <x15:cacheHierarchy aggregatedColumn="12"/>
        </ext>
      </extLst>
    </cacheHierarchy>
    <cacheHierarchy uniqueName="[Measures].[Average of Unit Price]" caption="Average of Unit Price" measure="1" displayFolder="" measureGroup="data" count="0" hidden="1">
      <extLst>
        <ext xmlns:x15="http://schemas.microsoft.com/office/spreadsheetml/2010/11/main" uri="{B97F6D7D-B522-45F9-BDA1-12C45D357490}">
          <x15:cacheHierarchy aggregatedColumn="12"/>
        </ext>
      </extLst>
    </cacheHierarchy>
    <cacheHierarchy uniqueName="[Measures].[Count of Day Name]" caption="Count of Day Name" measure="1" displayFolder="" measureGroup="Date" count="0" hidden="1">
      <extLst>
        <ext xmlns:x15="http://schemas.microsoft.com/office/spreadsheetml/2010/11/main" uri="{B97F6D7D-B522-45F9-BDA1-12C45D357490}">
          <x15:cacheHierarchy aggregatedColumn="23"/>
        </ext>
      </extLst>
    </cacheHierarchy>
    <cacheHierarchy uniqueName="[Measures].[Count of Quantity]" caption="Count of Quantity" measure="1" displayFolder="" measureGroup="data" count="0" hidden="1">
      <extLst>
        <ext xmlns:x15="http://schemas.microsoft.com/office/spreadsheetml/2010/11/main" uri="{B97F6D7D-B522-45F9-BDA1-12C45D357490}">
          <x15:cacheHierarchy aggregatedColumn="11"/>
        </ext>
      </extLst>
    </cacheHierarchy>
  </cacheHierarchies>
  <kpis count="0"/>
  <dimensions count="3">
    <dimension name="data" uniqueName="[data]" caption="data"/>
    <dimension name="Date" uniqueName="[Date]" caption="Date"/>
    <dimension measure="1" name="Measures" uniqueName="[Measures]" caption="Measures"/>
  </dimensions>
  <measureGroups count="2">
    <measureGroup name="data" caption="data"/>
    <measureGroup name="Date" caption="Date"/>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do" refreshedDate="45501.08953784722" backgroundQuery="1" createdVersion="7" refreshedVersion="7" minRefreshableVersion="3" recordCount="0" supportSubquery="1" supportAdvancedDrill="1" xr:uid="{F46C47F0-D2C1-48FC-A493-E1E8838D224F}">
  <cacheSource type="external" connectionId="3"/>
  <cacheFields count="8">
    <cacheField name="[Date].[Year].[Year]" caption="Year" numFmtId="0" hierarchy="22" level="1">
      <sharedItems containsSemiMixedTypes="0" containsString="0" containsNumber="1" containsInteger="1" minValue="2018" maxValue="2022" count="5">
        <n v="2018"/>
        <n v="2019"/>
        <n v="2020"/>
        <n v="2021"/>
        <n v="2022"/>
      </sharedItems>
      <extLst>
        <ext xmlns:x15="http://schemas.microsoft.com/office/spreadsheetml/2010/11/main" uri="{4F2E5C28-24EA-4eb8-9CBF-B6C8F9C3D259}">
          <x15:cachedUniqueNames>
            <x15:cachedUniqueName index="0" name="[Date].[Year].&amp;[2018]"/>
            <x15:cachedUniqueName index="1" name="[Date].[Year].&amp;[2019]"/>
            <x15:cachedUniqueName index="2" name="[Date].[Year].&amp;[2020]"/>
            <x15:cachedUniqueName index="3" name="[Date].[Year].&amp;[2021]"/>
            <x15:cachedUniqueName index="4" name="[Date].[Year].&amp;[2022]"/>
          </x15:cachedUniqueNames>
        </ext>
      </extLst>
    </cacheField>
    <cacheField name="[Measures].[Sum of Total Sales]" caption="Sum of Total Sales" numFmtId="0" hierarchy="31" level="32767"/>
    <cacheField name="[Measures].[Sum of Profit After Tax]" caption="Sum of Profit After Tax" numFmtId="0" hierarchy="32" level="32767"/>
    <cacheField name="[Measures].[Sum of Profit Before Tax]" caption="Sum of Profit Before Tax" numFmtId="0" hierarchy="33" level="32767"/>
    <cacheField name="[Measures].[Sum of COGS]" caption="Sum of COGS" numFmtId="0" hierarchy="34" level="32767"/>
    <cacheField name="[Measures].[Sum of Total Tax]" caption="Sum of Total Tax" numFmtId="0" hierarchy="35" level="32767"/>
    <cacheField name="[Measures].[Sum of Quantity]" caption="Sum of Quantity" numFmtId="0" hierarchy="29" level="32767"/>
    <cacheField name="[Date].[Xmas Seasons].[Xmas Seasons]" caption="Xmas Seasons" numFmtId="0" hierarchy="25" level="1">
      <sharedItems containsSemiMixedTypes="0" containsNonDate="0" containsString="0"/>
    </cacheField>
  </cacheFields>
  <cacheHierarchies count="43">
    <cacheHierarchy uniqueName="[data].[Purchasing Date]" caption="Purchasing Date" attribute="1" time="1" defaultMemberUniqueName="[data].[Purchasing Date].[All]" allUniqueName="[data].[Purchasing Date].[All]" dimensionUniqueName="[data]" displayFolder="" count="0" memberValueDatatype="7" unbalanced="0"/>
    <cacheHierarchy uniqueName="[data].[Customer Age Range]" caption="Customer Age Range" attribute="1" defaultMemberUniqueName="[data].[Customer Age Range].[All]" allUniqueName="[data].[Customer Age Range].[All]" dimensionUniqueName="[data]" displayFolder="" count="0" memberValueDatatype="130" unbalanced="0"/>
    <cacheHierarchy uniqueName="[data].[Product Type]" caption="Product Type" attribute="1" defaultMemberUniqueName="[data].[Product Type].[All]" allUniqueName="[data].[Product Type].[All]" dimensionUniqueName="[data]" displayFolder="" count="0" memberValueDatatype="130" unbalanced="0"/>
    <cacheHierarchy uniqueName="[data].[Product Category]" caption="Product Category" attribute="1" defaultMemberUniqueName="[data].[Product Category].[All]" allUniqueName="[data].[Product Category].[All]" dimensionUniqueName="[data]" displayFolder="" count="0" memberValueDatatype="130" unbalanced="0"/>
    <cacheHierarchy uniqueName="[data].[Product Name]" caption="Product Name" attribute="1" defaultMemberUniqueName="[data].[Product Name].[All]" allUniqueName="[data].[Product Name].[All]" dimensionUniqueName="[data]" displayFolder="" count="0" memberValueDatatype="130" unbalanced="0"/>
    <cacheHierarchy uniqueName="[data].[Purchase Type]" caption="Purchase Type" attribute="1" defaultMemberUniqueName="[data].[Purchase Type].[All]" allUniqueName="[data].[Purchase Type].[All]" dimensionUniqueName="[data]" displayFolder="" count="0" memberValueDatatype="130" unbalanced="0"/>
    <cacheHierarchy uniqueName="[data].[Country]" caption="Country" attribute="1" defaultMemberUniqueName="[data].[Country].[All]" allUniqueName="[data].[Country].[All]" dimensionUniqueName="[data]" displayFolder="" count="0" memberValueDatatype="130" unbalanced="0"/>
    <cacheHierarchy uniqueName="[data].[City]" caption="City" attribute="1" defaultMemberUniqueName="[data].[City].[All]" allUniqueName="[data].[City].[All]" dimensionUniqueName="[data]" displayFolder="" count="0" memberValueDatatype="130" unbalanced="0"/>
    <cacheHierarchy uniqueName="[data].[Gender]" caption="Gender" attribute="1" defaultMemberUniqueName="[data].[Gender].[All]" allUniqueName="[data].[Gender].[All]" dimensionUniqueName="[data]" displayFolder="" count="0" memberValueDatatype="130" unbalanced="0"/>
    <cacheHierarchy uniqueName="[data].[Xmas Budget]" caption="Xmas Budget" attribute="1" defaultMemberUniqueName="[data].[Xmas Budget].[All]" allUniqueName="[data].[Xmas Budget].[All]" dimensionUniqueName="[data]" displayFolder="" count="0" memberValueDatatype="130" unbalanced="0"/>
    <cacheHierarchy uniqueName="[data].[Payment Method]" caption="Payment Method" attribute="1" defaultMemberUniqueName="[data].[Payment Method].[All]" allUniqueName="[data].[Payment Method].[All]" dimensionUniqueName="[data]" displayFolder="" count="0" memberValueDatatype="130" unbalanced="0"/>
    <cacheHierarchy uniqueName="[data].[Quantity]" caption="Quantity" attribute="1" defaultMemberUniqueName="[data].[Quantity].[All]" allUniqueName="[data].[Quantity].[All]" dimensionUniqueName="[data]" displayFolder="" count="0" memberValueDatatype="20" unbalanced="0"/>
    <cacheHierarchy uniqueName="[data].[Unit Price]" caption="Unit Price" attribute="1" defaultMemberUniqueName="[data].[Unit Price].[All]" allUniqueName="[data].[Unit Price].[All]" dimensionUniqueName="[data]" displayFolder="" count="0" memberValueDatatype="5" unbalanced="0"/>
    <cacheHierarchy uniqueName="[data].[Tax Per Unit]" caption="Tax Per Unit" attribute="1" defaultMemberUniqueName="[data].[Tax Per Unit].[All]" allUniqueName="[data].[Tax Per Unit].[All]" dimensionUniqueName="[data]" displayFolder="" count="0" memberValueDatatype="5" unbalanced="0"/>
    <cacheHierarchy uniqueName="[data].[Unit Cost]" caption="Unit Cost" attribute="1" defaultMemberUniqueName="[data].[Unit Cost].[All]" allUniqueName="[data].[Unit Cost].[All]" dimensionUniqueName="[data]" displayFolder="" count="0" memberValueDatatype="5" unbalanced="0"/>
    <cacheHierarchy uniqueName="[data].[Total Sales]" caption="Total Sales" attribute="1" defaultMemberUniqueName="[data].[Total Sales].[All]" allUniqueName="[data].[Total Sales].[All]" dimensionUniqueName="[data]" displayFolder="" count="0" memberValueDatatype="5" unbalanced="0"/>
    <cacheHierarchy uniqueName="[data].[Profit After Tax]" caption="Profit After Tax" attribute="1" defaultMemberUniqueName="[data].[Profit After Tax].[All]" allUniqueName="[data].[Profit After Tax].[All]" dimensionUniqueName="[data]" displayFolder="" count="0" memberValueDatatype="5" unbalanced="0"/>
    <cacheHierarchy uniqueName="[data].[Profit Before Tax]" caption="Profit Before Tax" attribute="1" defaultMemberUniqueName="[data].[Profit Before Tax].[All]" allUniqueName="[data].[Profit Before Tax].[All]" dimensionUniqueName="[data]" displayFolder="" count="0" memberValueDatatype="5" unbalanced="0"/>
    <cacheHierarchy uniqueName="[data].[COGS]" caption="COGS" attribute="1" defaultMemberUniqueName="[data].[COGS].[All]" allUniqueName="[data].[COGS].[All]" dimensionUniqueName="[data]" displayFolder="" count="0" memberValueDatatype="5" unbalanced="0"/>
    <cacheHierarchy uniqueName="[data].[Total Tax]" caption="Total Tax" attribute="1" defaultMemberUniqueName="[data].[Total Tax].[All]" allUniqueName="[data].[Total Tax].[All]" dimensionUniqueName="[data]" displayFolder="" count="0" memberValueDatatype="5" unbalanced="0"/>
    <cacheHierarchy uniqueName="[Date].[Purchasing Date]" caption="Purchasing Date" attribute="1" time="1" defaultMemberUniqueName="[Date].[Purchasing Date].[All]" allUniqueName="[Date].[Purchasing Date].[All]" dimensionUniqueName="[Date]" displayFolder="" count="0" memberValueDatatype="7" unbalanced="0"/>
    <cacheHierarchy uniqueName="[Date].[Month Name]" caption="Month Name" attribute="1" defaultMemberUniqueName="[Date].[Month Name].[All]" allUniqueName="[Date].[Month Name].[All]" dimensionUniqueName="[Date]" displayFolder="" count="0" memberValueDatatype="130" unbalanced="0"/>
    <cacheHierarchy uniqueName="[Date].[Year]" caption="Year" attribute="1" defaultMemberUniqueName="[Date].[Year].[All]" allUniqueName="[Date].[Year].[All]" dimensionUniqueName="[Date]" displayFolder="" count="2" memberValueDatatype="20" unbalanced="0">
      <fieldsUsage count="2">
        <fieldUsage x="-1"/>
        <fieldUsage x="0"/>
      </fieldsUsage>
    </cacheHierarchy>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Xmas Seasons]" caption="Xmas Seasons" attribute="1" defaultMemberUniqueName="[Date].[Xmas Seasons].[All]" allUniqueName="[Date].[Xmas Seasons].[All]" dimensionUniqueName="[Date]" displayFolder="" count="2" memberValueDatatype="130" unbalanced="0">
      <fieldsUsage count="2">
        <fieldUsage x="-1"/>
        <fieldUsage x="7"/>
      </fieldsUsage>
    </cacheHierarchy>
    <cacheHierarchy uniqueName="[Measures].[__XL_Count data]" caption="__XL_Count data" measure="1" displayFolder="" measureGroup="data" count="0" hidden="1"/>
    <cacheHierarchy uniqueName="[Measures].[__XL_Count Date]" caption="__XL_Count Date" measure="1" displayFolder="" measureGroup="Date" count="0" hidden="1"/>
    <cacheHierarchy uniqueName="[Measures].[__No measures defined]" caption="__No measures defined" measure="1" displayFolder="" count="0" hidden="1"/>
    <cacheHierarchy uniqueName="[Measures].[Sum of Quantity]" caption="Sum of Quantity" measure="1" displayFolder="" measureGroup="data" count="0" oneField="1" hidden="1">
      <fieldsUsage count="1">
        <fieldUsage x="6"/>
      </fieldsUsage>
      <extLst>
        <ext xmlns:x15="http://schemas.microsoft.com/office/spreadsheetml/2010/11/main" uri="{B97F6D7D-B522-45F9-BDA1-12C45D357490}">
          <x15:cacheHierarchy aggregatedColumn="11"/>
        </ext>
      </extLst>
    </cacheHierarchy>
    <cacheHierarchy uniqueName="[Measures].[Sum of Unit Cost]" caption="Sum of Unit Cost" measure="1" displayFolder="" measureGroup="data" count="0" hidden="1">
      <extLst>
        <ext xmlns:x15="http://schemas.microsoft.com/office/spreadsheetml/2010/11/main" uri="{B97F6D7D-B522-45F9-BDA1-12C45D357490}">
          <x15:cacheHierarchy aggregatedColumn="14"/>
        </ext>
      </extLst>
    </cacheHierarchy>
    <cacheHierarchy uniqueName="[Measures].[Sum of Total Sales]" caption="Sum of Total Sales" measure="1" displayFolder="" measureGroup="data" count="0" oneField="1" hidden="1">
      <fieldsUsage count="1">
        <fieldUsage x="1"/>
      </fieldsUsage>
      <extLst>
        <ext xmlns:x15="http://schemas.microsoft.com/office/spreadsheetml/2010/11/main" uri="{B97F6D7D-B522-45F9-BDA1-12C45D357490}">
          <x15:cacheHierarchy aggregatedColumn="15"/>
        </ext>
      </extLst>
    </cacheHierarchy>
    <cacheHierarchy uniqueName="[Measures].[Sum of Profit After Tax]" caption="Sum of Profit After Tax" measure="1" displayFolder="" measureGroup="data" count="0" oneField="1" hidden="1">
      <fieldsUsage count="1">
        <fieldUsage x="2"/>
      </fieldsUsage>
      <extLst>
        <ext xmlns:x15="http://schemas.microsoft.com/office/spreadsheetml/2010/11/main" uri="{B97F6D7D-B522-45F9-BDA1-12C45D357490}">
          <x15:cacheHierarchy aggregatedColumn="16"/>
        </ext>
      </extLst>
    </cacheHierarchy>
    <cacheHierarchy uniqueName="[Measures].[Sum of Profit Before Tax]" caption="Sum of Profit Before Tax" measure="1" displayFolder="" measureGroup="data" count="0" oneField="1" hidden="1">
      <fieldsUsage count="1">
        <fieldUsage x="3"/>
      </fieldsUsage>
      <extLst>
        <ext xmlns:x15="http://schemas.microsoft.com/office/spreadsheetml/2010/11/main" uri="{B97F6D7D-B522-45F9-BDA1-12C45D357490}">
          <x15:cacheHierarchy aggregatedColumn="17"/>
        </ext>
      </extLst>
    </cacheHierarchy>
    <cacheHierarchy uniqueName="[Measures].[Sum of COGS]" caption="Sum of COGS" measure="1" displayFolder="" measureGroup="data" count="0" oneField="1" hidden="1">
      <fieldsUsage count="1">
        <fieldUsage x="4"/>
      </fieldsUsage>
      <extLst>
        <ext xmlns:x15="http://schemas.microsoft.com/office/spreadsheetml/2010/11/main" uri="{B97F6D7D-B522-45F9-BDA1-12C45D357490}">
          <x15:cacheHierarchy aggregatedColumn="18"/>
        </ext>
      </extLst>
    </cacheHierarchy>
    <cacheHierarchy uniqueName="[Measures].[Sum of Total Tax]" caption="Sum of Total Tax" measure="1" displayFolder="" measureGroup="data" count="0" oneField="1" hidden="1">
      <fieldsUsage count="1">
        <fieldUsage x="5"/>
      </fieldsUsage>
      <extLst>
        <ext xmlns:x15="http://schemas.microsoft.com/office/spreadsheetml/2010/11/main" uri="{B97F6D7D-B522-45F9-BDA1-12C45D357490}">
          <x15:cacheHierarchy aggregatedColumn="19"/>
        </ext>
      </extLst>
    </cacheHierarchy>
    <cacheHierarchy uniqueName="[Measures].[Sum of Year]" caption="Sum of Year" measure="1" displayFolder="" measureGroup="Date" count="0" hidden="1">
      <extLst>
        <ext xmlns:x15="http://schemas.microsoft.com/office/spreadsheetml/2010/11/main" uri="{B97F6D7D-B522-45F9-BDA1-12C45D357490}">
          <x15:cacheHierarchy aggregatedColumn="22"/>
        </ext>
      </extLst>
    </cacheHierarchy>
    <cacheHierarchy uniqueName="[Measures].[Count of Purchase Type]" caption="Count of Purchase Type" measure="1" displayFolder="" measureGroup="data" count="0" hidden="1">
      <extLst>
        <ext xmlns:x15="http://schemas.microsoft.com/office/spreadsheetml/2010/11/main" uri="{B97F6D7D-B522-45F9-BDA1-12C45D357490}">
          <x15:cacheHierarchy aggregatedColumn="5"/>
        </ext>
      </extLst>
    </cacheHierarchy>
    <cacheHierarchy uniqueName="[Measures].[Count of Payment Method]" caption="Count of Payment Method" measure="1" displayFolder="" measureGroup="data" count="0" hidden="1">
      <extLst>
        <ext xmlns:x15="http://schemas.microsoft.com/office/spreadsheetml/2010/11/main" uri="{B97F6D7D-B522-45F9-BDA1-12C45D357490}">
          <x15:cacheHierarchy aggregatedColumn="10"/>
        </ext>
      </extLst>
    </cacheHierarchy>
    <cacheHierarchy uniqueName="[Measures].[Sum of Unit Price]" caption="Sum of Unit Price" measure="1" displayFolder="" measureGroup="data" count="0" hidden="1">
      <extLst>
        <ext xmlns:x15="http://schemas.microsoft.com/office/spreadsheetml/2010/11/main" uri="{B97F6D7D-B522-45F9-BDA1-12C45D357490}">
          <x15:cacheHierarchy aggregatedColumn="12"/>
        </ext>
      </extLst>
    </cacheHierarchy>
    <cacheHierarchy uniqueName="[Measures].[Average of Unit Price]" caption="Average of Unit Price" measure="1" displayFolder="" measureGroup="data" count="0" hidden="1">
      <extLst>
        <ext xmlns:x15="http://schemas.microsoft.com/office/spreadsheetml/2010/11/main" uri="{B97F6D7D-B522-45F9-BDA1-12C45D357490}">
          <x15:cacheHierarchy aggregatedColumn="12"/>
        </ext>
      </extLst>
    </cacheHierarchy>
    <cacheHierarchy uniqueName="[Measures].[Count of Day Name]" caption="Count of Day Name" measure="1" displayFolder="" measureGroup="Date" count="0" hidden="1">
      <extLst>
        <ext xmlns:x15="http://schemas.microsoft.com/office/spreadsheetml/2010/11/main" uri="{B97F6D7D-B522-45F9-BDA1-12C45D357490}">
          <x15:cacheHierarchy aggregatedColumn="23"/>
        </ext>
      </extLst>
    </cacheHierarchy>
    <cacheHierarchy uniqueName="[Measures].[Count of Quantity]" caption="Count of Quantity" measure="1" displayFolder="" measureGroup="data" count="0" hidden="1">
      <extLst>
        <ext xmlns:x15="http://schemas.microsoft.com/office/spreadsheetml/2010/11/main" uri="{B97F6D7D-B522-45F9-BDA1-12C45D357490}">
          <x15:cacheHierarchy aggregatedColumn="11"/>
        </ext>
      </extLst>
    </cacheHierarchy>
  </cacheHierarchies>
  <kpis count="0"/>
  <dimensions count="3">
    <dimension name="data" uniqueName="[data]" caption="data"/>
    <dimension name="Date" uniqueName="[Date]" caption="Date"/>
    <dimension measure="1" name="Measures" uniqueName="[Measures]" caption="Measures"/>
  </dimensions>
  <measureGroups count="2">
    <measureGroup name="data" caption="data"/>
    <measureGroup name="Date" caption="Date"/>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do" refreshedDate="45501.089530439815" backgroundQuery="1" createdVersion="7" refreshedVersion="7" minRefreshableVersion="3" recordCount="0" supportSubquery="1" supportAdvancedDrill="1" xr:uid="{87059D70-C181-4E43-AD3F-C44DECF5BCE3}">
  <cacheSource type="external" connectionId="3"/>
  <cacheFields count="3">
    <cacheField name="[Measures].[Sum of Total Sales]" caption="Sum of Total Sales" numFmtId="0" hierarchy="31" level="32767"/>
    <cacheField name="[data].[Country].[Country]" caption="Country" numFmtId="0" hierarchy="6" level="1">
      <sharedItems count="10">
        <s v="Austria"/>
        <s v="Belgium"/>
        <s v="France"/>
        <s v="Germany"/>
        <s v="Italy"/>
        <s v="Netherlands"/>
        <s v="Poland"/>
        <s v="Portugal"/>
        <s v="Sweden"/>
        <s v="United Kingdom"/>
      </sharedItems>
    </cacheField>
    <cacheField name="[Date].[Xmas Seasons].[Xmas Seasons]" caption="Xmas Seasons" numFmtId="0" hierarchy="25" level="1">
      <sharedItems containsSemiMixedTypes="0" containsNonDate="0" containsString="0"/>
    </cacheField>
  </cacheFields>
  <cacheHierarchies count="43">
    <cacheHierarchy uniqueName="[data].[Purchasing Date]" caption="Purchasing Date" attribute="1" time="1" defaultMemberUniqueName="[data].[Purchasing Date].[All]" allUniqueName="[data].[Purchasing Date].[All]" dimensionUniqueName="[data]" displayFolder="" count="0" memberValueDatatype="7" unbalanced="0"/>
    <cacheHierarchy uniqueName="[data].[Customer Age Range]" caption="Customer Age Range" attribute="1" defaultMemberUniqueName="[data].[Customer Age Range].[All]" allUniqueName="[data].[Customer Age Range].[All]" dimensionUniqueName="[data]" displayFolder="" count="0" memberValueDatatype="130" unbalanced="0"/>
    <cacheHierarchy uniqueName="[data].[Product Type]" caption="Product Type" attribute="1" defaultMemberUniqueName="[data].[Product Type].[All]" allUniqueName="[data].[Product Type].[All]" dimensionUniqueName="[data]" displayFolder="" count="0" memberValueDatatype="130" unbalanced="0"/>
    <cacheHierarchy uniqueName="[data].[Product Category]" caption="Product Category" attribute="1" defaultMemberUniqueName="[data].[Product Category].[All]" allUniqueName="[data].[Product Category].[All]" dimensionUniqueName="[data]" displayFolder="" count="0" memberValueDatatype="130" unbalanced="0"/>
    <cacheHierarchy uniqueName="[data].[Product Name]" caption="Product Name" attribute="1" defaultMemberUniqueName="[data].[Product Name].[All]" allUniqueName="[data].[Product Name].[All]" dimensionUniqueName="[data]" displayFolder="" count="0" memberValueDatatype="130" unbalanced="0"/>
    <cacheHierarchy uniqueName="[data].[Purchase Type]" caption="Purchase Type" attribute="1" defaultMemberUniqueName="[data].[Purchase Type].[All]" allUniqueName="[data].[Purchase Type].[All]" dimensionUniqueName="[data]" displayFolder="" count="0" memberValueDatatype="130" unbalanced="0"/>
    <cacheHierarchy uniqueName="[data].[Country]" caption="Country" attribute="1" defaultMemberUniqueName="[data].[Country].[All]" allUniqueName="[data].[Country].[All]" dimensionUniqueName="[data]" displayFolder="" count="2" memberValueDatatype="130" unbalanced="0">
      <fieldsUsage count="2">
        <fieldUsage x="-1"/>
        <fieldUsage x="1"/>
      </fieldsUsage>
    </cacheHierarchy>
    <cacheHierarchy uniqueName="[data].[City]" caption="City" attribute="1" defaultMemberUniqueName="[data].[City].[All]" allUniqueName="[data].[City].[All]" dimensionUniqueName="[data]" displayFolder="" count="0" memberValueDatatype="130" unbalanced="0"/>
    <cacheHierarchy uniqueName="[data].[Gender]" caption="Gender" attribute="1" defaultMemberUniqueName="[data].[Gender].[All]" allUniqueName="[data].[Gender].[All]" dimensionUniqueName="[data]" displayFolder="" count="0" memberValueDatatype="130" unbalanced="0"/>
    <cacheHierarchy uniqueName="[data].[Xmas Budget]" caption="Xmas Budget" attribute="1" defaultMemberUniqueName="[data].[Xmas Budget].[All]" allUniqueName="[data].[Xmas Budget].[All]" dimensionUniqueName="[data]" displayFolder="" count="0" memberValueDatatype="130" unbalanced="0"/>
    <cacheHierarchy uniqueName="[data].[Payment Method]" caption="Payment Method" attribute="1" defaultMemberUniqueName="[data].[Payment Method].[All]" allUniqueName="[data].[Payment Method].[All]" dimensionUniqueName="[data]" displayFolder="" count="0" memberValueDatatype="130" unbalanced="0"/>
    <cacheHierarchy uniqueName="[data].[Quantity]" caption="Quantity" attribute="1" defaultMemberUniqueName="[data].[Quantity].[All]" allUniqueName="[data].[Quantity].[All]" dimensionUniqueName="[data]" displayFolder="" count="0" memberValueDatatype="20" unbalanced="0"/>
    <cacheHierarchy uniqueName="[data].[Unit Price]" caption="Unit Price" attribute="1" defaultMemberUniqueName="[data].[Unit Price].[All]" allUniqueName="[data].[Unit Price].[All]" dimensionUniqueName="[data]" displayFolder="" count="0" memberValueDatatype="5" unbalanced="0"/>
    <cacheHierarchy uniqueName="[data].[Tax Per Unit]" caption="Tax Per Unit" attribute="1" defaultMemberUniqueName="[data].[Tax Per Unit].[All]" allUniqueName="[data].[Tax Per Unit].[All]" dimensionUniqueName="[data]" displayFolder="" count="0" memberValueDatatype="5" unbalanced="0"/>
    <cacheHierarchy uniqueName="[data].[Unit Cost]" caption="Unit Cost" attribute="1" defaultMemberUniqueName="[data].[Unit Cost].[All]" allUniqueName="[data].[Unit Cost].[All]" dimensionUniqueName="[data]" displayFolder="" count="0" memberValueDatatype="5" unbalanced="0"/>
    <cacheHierarchy uniqueName="[data].[Total Sales]" caption="Total Sales" attribute="1" defaultMemberUniqueName="[data].[Total Sales].[All]" allUniqueName="[data].[Total Sales].[All]" dimensionUniqueName="[data]" displayFolder="" count="0" memberValueDatatype="5" unbalanced="0"/>
    <cacheHierarchy uniqueName="[data].[Profit After Tax]" caption="Profit After Tax" attribute="1" defaultMemberUniqueName="[data].[Profit After Tax].[All]" allUniqueName="[data].[Profit After Tax].[All]" dimensionUniqueName="[data]" displayFolder="" count="0" memberValueDatatype="5" unbalanced="0"/>
    <cacheHierarchy uniqueName="[data].[Profit Before Tax]" caption="Profit Before Tax" attribute="1" defaultMemberUniqueName="[data].[Profit Before Tax].[All]" allUniqueName="[data].[Profit Before Tax].[All]" dimensionUniqueName="[data]" displayFolder="" count="0" memberValueDatatype="5" unbalanced="0"/>
    <cacheHierarchy uniqueName="[data].[COGS]" caption="COGS" attribute="1" defaultMemberUniqueName="[data].[COGS].[All]" allUniqueName="[data].[COGS].[All]" dimensionUniqueName="[data]" displayFolder="" count="0" memberValueDatatype="5" unbalanced="0"/>
    <cacheHierarchy uniqueName="[data].[Total Tax]" caption="Total Tax" attribute="1" defaultMemberUniqueName="[data].[Total Tax].[All]" allUniqueName="[data].[Total Tax].[All]" dimensionUniqueName="[data]" displayFolder="" count="0" memberValueDatatype="5" unbalanced="0"/>
    <cacheHierarchy uniqueName="[Date].[Purchasing Date]" caption="Purchasing Date" attribute="1" time="1" defaultMemberUniqueName="[Date].[Purchasing Date].[All]" allUniqueName="[Date].[Purchasing Date].[All]" dimensionUniqueName="[Date]" displayFolder="" count="0" memberValueDatatype="7" unbalanced="0"/>
    <cacheHierarchy uniqueName="[Date].[Month Name]" caption="Month Name" attribute="1" defaultMemberUniqueName="[Date].[Month Name].[All]" allUniqueName="[Date].[Month Name].[All]" dimensionUniqueName="[Date]" displayFolder="" count="0" memberValueDatatype="130" unbalanced="0"/>
    <cacheHierarchy uniqueName="[Date].[Year]" caption="Year" attribute="1" defaultMemberUniqueName="[Date].[Year].[All]" allUniqueName="[Date].[Yea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Xmas Seasons]" caption="Xmas Seasons" attribute="1" defaultMemberUniqueName="[Date].[Xmas Seasons].[All]" allUniqueName="[Date].[Xmas Seasons].[All]" dimensionUniqueName="[Date]" displayFolder="" count="2" memberValueDatatype="130" unbalanced="0">
      <fieldsUsage count="2">
        <fieldUsage x="-1"/>
        <fieldUsage x="2"/>
      </fieldsUsage>
    </cacheHierarchy>
    <cacheHierarchy uniqueName="[Measures].[__XL_Count data]" caption="__XL_Count data" measure="1" displayFolder="" measureGroup="data" count="0" hidden="1"/>
    <cacheHierarchy uniqueName="[Measures].[__XL_Count Date]" caption="__XL_Count Date" measure="1" displayFolder="" measureGroup="Date" count="0" hidden="1"/>
    <cacheHierarchy uniqueName="[Measures].[__No measures defined]" caption="__No measures defined" measure="1" displayFolder="" count="0" hidden="1"/>
    <cacheHierarchy uniqueName="[Measures].[Sum of Quantity]" caption="Sum of Quantity" measure="1" displayFolder="" measureGroup="data" count="0" hidden="1">
      <extLst>
        <ext xmlns:x15="http://schemas.microsoft.com/office/spreadsheetml/2010/11/main" uri="{B97F6D7D-B522-45F9-BDA1-12C45D357490}">
          <x15:cacheHierarchy aggregatedColumn="11"/>
        </ext>
      </extLst>
    </cacheHierarchy>
    <cacheHierarchy uniqueName="[Measures].[Sum of Unit Cost]" caption="Sum of Unit Cost" measure="1" displayFolder="" measureGroup="data" count="0" hidden="1">
      <extLst>
        <ext xmlns:x15="http://schemas.microsoft.com/office/spreadsheetml/2010/11/main" uri="{B97F6D7D-B522-45F9-BDA1-12C45D357490}">
          <x15:cacheHierarchy aggregatedColumn="14"/>
        </ext>
      </extLst>
    </cacheHierarchy>
    <cacheHierarchy uniqueName="[Measures].[Sum of Total Sales]" caption="Sum of Total Sales" measure="1" displayFolder="" measureGroup="data" count="0" oneField="1" hidden="1">
      <fieldsUsage count="1">
        <fieldUsage x="0"/>
      </fieldsUsage>
      <extLst>
        <ext xmlns:x15="http://schemas.microsoft.com/office/spreadsheetml/2010/11/main" uri="{B97F6D7D-B522-45F9-BDA1-12C45D357490}">
          <x15:cacheHierarchy aggregatedColumn="15"/>
        </ext>
      </extLst>
    </cacheHierarchy>
    <cacheHierarchy uniqueName="[Measures].[Sum of Profit After Tax]" caption="Sum of Profit After Tax" measure="1" displayFolder="" measureGroup="data" count="0" hidden="1">
      <extLst>
        <ext xmlns:x15="http://schemas.microsoft.com/office/spreadsheetml/2010/11/main" uri="{B97F6D7D-B522-45F9-BDA1-12C45D357490}">
          <x15:cacheHierarchy aggregatedColumn="16"/>
        </ext>
      </extLst>
    </cacheHierarchy>
    <cacheHierarchy uniqueName="[Measures].[Sum of Profit Before Tax]" caption="Sum of Profit Before Tax" measure="1" displayFolder="" measureGroup="data" count="0" hidden="1">
      <extLst>
        <ext xmlns:x15="http://schemas.microsoft.com/office/spreadsheetml/2010/11/main" uri="{B97F6D7D-B522-45F9-BDA1-12C45D357490}">
          <x15:cacheHierarchy aggregatedColumn="17"/>
        </ext>
      </extLst>
    </cacheHierarchy>
    <cacheHierarchy uniqueName="[Measures].[Sum of COGS]" caption="Sum of COGS" measure="1" displayFolder="" measureGroup="data" count="0" hidden="1">
      <extLst>
        <ext xmlns:x15="http://schemas.microsoft.com/office/spreadsheetml/2010/11/main" uri="{B97F6D7D-B522-45F9-BDA1-12C45D357490}">
          <x15:cacheHierarchy aggregatedColumn="18"/>
        </ext>
      </extLst>
    </cacheHierarchy>
    <cacheHierarchy uniqueName="[Measures].[Sum of Total Tax]" caption="Sum of Total Tax" measure="1" displayFolder="" measureGroup="data" count="0" hidden="1">
      <extLst>
        <ext xmlns:x15="http://schemas.microsoft.com/office/spreadsheetml/2010/11/main" uri="{B97F6D7D-B522-45F9-BDA1-12C45D357490}">
          <x15:cacheHierarchy aggregatedColumn="19"/>
        </ext>
      </extLst>
    </cacheHierarchy>
    <cacheHierarchy uniqueName="[Measures].[Sum of Year]" caption="Sum of Year" measure="1" displayFolder="" measureGroup="Date" count="0" hidden="1">
      <extLst>
        <ext xmlns:x15="http://schemas.microsoft.com/office/spreadsheetml/2010/11/main" uri="{B97F6D7D-B522-45F9-BDA1-12C45D357490}">
          <x15:cacheHierarchy aggregatedColumn="22"/>
        </ext>
      </extLst>
    </cacheHierarchy>
    <cacheHierarchy uniqueName="[Measures].[Count of Purchase Type]" caption="Count of Purchase Type" measure="1" displayFolder="" measureGroup="data" count="0" hidden="1">
      <extLst>
        <ext xmlns:x15="http://schemas.microsoft.com/office/spreadsheetml/2010/11/main" uri="{B97F6D7D-B522-45F9-BDA1-12C45D357490}">
          <x15:cacheHierarchy aggregatedColumn="5"/>
        </ext>
      </extLst>
    </cacheHierarchy>
    <cacheHierarchy uniqueName="[Measures].[Count of Payment Method]" caption="Count of Payment Method" measure="1" displayFolder="" measureGroup="data" count="0" hidden="1">
      <extLst>
        <ext xmlns:x15="http://schemas.microsoft.com/office/spreadsheetml/2010/11/main" uri="{B97F6D7D-B522-45F9-BDA1-12C45D357490}">
          <x15:cacheHierarchy aggregatedColumn="10"/>
        </ext>
      </extLst>
    </cacheHierarchy>
    <cacheHierarchy uniqueName="[Measures].[Sum of Unit Price]" caption="Sum of Unit Price" measure="1" displayFolder="" measureGroup="data" count="0" hidden="1">
      <extLst>
        <ext xmlns:x15="http://schemas.microsoft.com/office/spreadsheetml/2010/11/main" uri="{B97F6D7D-B522-45F9-BDA1-12C45D357490}">
          <x15:cacheHierarchy aggregatedColumn="12"/>
        </ext>
      </extLst>
    </cacheHierarchy>
    <cacheHierarchy uniqueName="[Measures].[Average of Unit Price]" caption="Average of Unit Price" measure="1" displayFolder="" measureGroup="data" count="0" hidden="1">
      <extLst>
        <ext xmlns:x15="http://schemas.microsoft.com/office/spreadsheetml/2010/11/main" uri="{B97F6D7D-B522-45F9-BDA1-12C45D357490}">
          <x15:cacheHierarchy aggregatedColumn="12"/>
        </ext>
      </extLst>
    </cacheHierarchy>
    <cacheHierarchy uniqueName="[Measures].[Count of Day Name]" caption="Count of Day Name" measure="1" displayFolder="" measureGroup="Date" count="0" hidden="1">
      <extLst>
        <ext xmlns:x15="http://schemas.microsoft.com/office/spreadsheetml/2010/11/main" uri="{B97F6D7D-B522-45F9-BDA1-12C45D357490}">
          <x15:cacheHierarchy aggregatedColumn="23"/>
        </ext>
      </extLst>
    </cacheHierarchy>
    <cacheHierarchy uniqueName="[Measures].[Count of Quantity]" caption="Count of Quantity" measure="1" displayFolder="" measureGroup="data" count="0" hidden="1">
      <extLst>
        <ext xmlns:x15="http://schemas.microsoft.com/office/spreadsheetml/2010/11/main" uri="{B97F6D7D-B522-45F9-BDA1-12C45D357490}">
          <x15:cacheHierarchy aggregatedColumn="11"/>
        </ext>
      </extLst>
    </cacheHierarchy>
  </cacheHierarchies>
  <kpis count="0"/>
  <dimensions count="3">
    <dimension name="data" uniqueName="[data]" caption="data"/>
    <dimension name="Date" uniqueName="[Date]" caption="Date"/>
    <dimension measure="1" name="Measures" uniqueName="[Measures]" caption="Measures"/>
  </dimensions>
  <measureGroups count="2">
    <measureGroup name="data" caption="data"/>
    <measureGroup name="Date" caption="Date"/>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do" refreshedDate="45499.585604513886" backgroundQuery="1" createdVersion="7" refreshedVersion="7" minRefreshableVersion="3" recordCount="0" supportSubquery="1" supportAdvancedDrill="1" xr:uid="{E13B0C63-6B4F-49F6-B4AD-71CE6F0BAA9C}">
  <cacheSource type="external" connectionId="3"/>
  <cacheFields count="1">
    <cacheField name="[Date].[Year].[Year]" caption="Year" numFmtId="0" hierarchy="22" level="1">
      <sharedItems containsSemiMixedTypes="0" containsString="0" containsNumber="1" containsInteger="1" minValue="2021" maxValue="2021" count="1">
        <n v="2021"/>
      </sharedItems>
      <extLst>
        <ext xmlns:x15="http://schemas.microsoft.com/office/spreadsheetml/2010/11/main" uri="{4F2E5C28-24EA-4eb8-9CBF-B6C8F9C3D259}">
          <x15:cachedUniqueNames>
            <x15:cachedUniqueName index="0" name="[Date].[Year].&amp;[2021]"/>
          </x15:cachedUniqueNames>
        </ext>
      </extLst>
    </cacheField>
  </cacheFields>
  <cacheHierarchies count="43">
    <cacheHierarchy uniqueName="[data].[Purchasing Date]" caption="Purchasing Date" attribute="1" time="1" defaultMemberUniqueName="[data].[Purchasing Date].[All]" allUniqueName="[data].[Purchasing Date].[All]" dimensionUniqueName="[data]" displayFolder="" count="0" memberValueDatatype="7" unbalanced="0"/>
    <cacheHierarchy uniqueName="[data].[Customer Age Range]" caption="Customer Age Range" attribute="1" defaultMemberUniqueName="[data].[Customer Age Range].[All]" allUniqueName="[data].[Customer Age Range].[All]" dimensionUniqueName="[data]" displayFolder="" count="0" memberValueDatatype="130" unbalanced="0"/>
    <cacheHierarchy uniqueName="[data].[Product Type]" caption="Product Type" attribute="1" defaultMemberUniqueName="[data].[Product Type].[All]" allUniqueName="[data].[Product Type].[All]" dimensionUniqueName="[data]" displayFolder="" count="0" memberValueDatatype="130" unbalanced="0"/>
    <cacheHierarchy uniqueName="[data].[Product Category]" caption="Product Category" attribute="1" defaultMemberUniqueName="[data].[Product Category].[All]" allUniqueName="[data].[Product Category].[All]" dimensionUniqueName="[data]" displayFolder="" count="0" memberValueDatatype="130" unbalanced="0"/>
    <cacheHierarchy uniqueName="[data].[Product Name]" caption="Product Name" attribute="1" defaultMemberUniqueName="[data].[Product Name].[All]" allUniqueName="[data].[Product Name].[All]" dimensionUniqueName="[data]" displayFolder="" count="0" memberValueDatatype="130" unbalanced="0"/>
    <cacheHierarchy uniqueName="[data].[Purchase Type]" caption="Purchase Type" attribute="1" defaultMemberUniqueName="[data].[Purchase Type].[All]" allUniqueName="[data].[Purchase Type].[All]" dimensionUniqueName="[data]" displayFolder="" count="0" memberValueDatatype="130" unbalanced="0"/>
    <cacheHierarchy uniqueName="[data].[Country]" caption="Country" attribute="1" defaultMemberUniqueName="[data].[Country].[All]" allUniqueName="[data].[Country].[All]" dimensionUniqueName="[data]" displayFolder="" count="0" memberValueDatatype="130" unbalanced="0"/>
    <cacheHierarchy uniqueName="[data].[City]" caption="City" attribute="1" defaultMemberUniqueName="[data].[City].[All]" allUniqueName="[data].[City].[All]" dimensionUniqueName="[data]" displayFolder="" count="0" memberValueDatatype="130" unbalanced="0"/>
    <cacheHierarchy uniqueName="[data].[Gender]" caption="Gender" attribute="1" defaultMemberUniqueName="[data].[Gender].[All]" allUniqueName="[data].[Gender].[All]" dimensionUniqueName="[data]" displayFolder="" count="0" memberValueDatatype="130" unbalanced="0"/>
    <cacheHierarchy uniqueName="[data].[Xmas Budget]" caption="Xmas Budget" attribute="1" defaultMemberUniqueName="[data].[Xmas Budget].[All]" allUniqueName="[data].[Xmas Budget].[All]" dimensionUniqueName="[data]" displayFolder="" count="0" memberValueDatatype="130" unbalanced="0"/>
    <cacheHierarchy uniqueName="[data].[Payment Method]" caption="Payment Method" attribute="1" defaultMemberUniqueName="[data].[Payment Method].[All]" allUniqueName="[data].[Payment Method].[All]" dimensionUniqueName="[data]" displayFolder="" count="0" memberValueDatatype="130" unbalanced="0"/>
    <cacheHierarchy uniqueName="[data].[Quantity]" caption="Quantity" attribute="1" defaultMemberUniqueName="[data].[Quantity].[All]" allUniqueName="[data].[Quantity].[All]" dimensionUniqueName="[data]" displayFolder="" count="0" memberValueDatatype="20" unbalanced="0"/>
    <cacheHierarchy uniqueName="[data].[Unit Price]" caption="Unit Price" attribute="1" defaultMemberUniqueName="[data].[Unit Price].[All]" allUniqueName="[data].[Unit Price].[All]" dimensionUniqueName="[data]" displayFolder="" count="0" memberValueDatatype="5" unbalanced="0"/>
    <cacheHierarchy uniqueName="[data].[Tax Per Unit]" caption="Tax Per Unit" attribute="1" defaultMemberUniqueName="[data].[Tax Per Unit].[All]" allUniqueName="[data].[Tax Per Unit].[All]" dimensionUniqueName="[data]" displayFolder="" count="0" memberValueDatatype="5" unbalanced="0"/>
    <cacheHierarchy uniqueName="[data].[Unit Cost]" caption="Unit Cost" attribute="1" defaultMemberUniqueName="[data].[Unit Cost].[All]" allUniqueName="[data].[Unit Cost].[All]" dimensionUniqueName="[data]" displayFolder="" count="0" memberValueDatatype="5" unbalanced="0"/>
    <cacheHierarchy uniqueName="[data].[Total Sales]" caption="Total Sales" attribute="1" defaultMemberUniqueName="[data].[Total Sales].[All]" allUniqueName="[data].[Total Sales].[All]" dimensionUniqueName="[data]" displayFolder="" count="0" memberValueDatatype="5" unbalanced="0"/>
    <cacheHierarchy uniqueName="[data].[Profit After Tax]" caption="Profit After Tax" attribute="1" defaultMemberUniqueName="[data].[Profit After Tax].[All]" allUniqueName="[data].[Profit After Tax].[All]" dimensionUniqueName="[data]" displayFolder="" count="0" memberValueDatatype="5" unbalanced="0"/>
    <cacheHierarchy uniqueName="[data].[Profit Before Tax]" caption="Profit Before Tax" attribute="1" defaultMemberUniqueName="[data].[Profit Before Tax].[All]" allUniqueName="[data].[Profit Before Tax].[All]" dimensionUniqueName="[data]" displayFolder="" count="0" memberValueDatatype="5" unbalanced="0"/>
    <cacheHierarchy uniqueName="[data].[COGS]" caption="COGS" attribute="1" defaultMemberUniqueName="[data].[COGS].[All]" allUniqueName="[data].[COGS].[All]" dimensionUniqueName="[data]" displayFolder="" count="0" memberValueDatatype="5" unbalanced="0"/>
    <cacheHierarchy uniqueName="[data].[Total Tax]" caption="Total Tax" attribute="1" defaultMemberUniqueName="[data].[Total Tax].[All]" allUniqueName="[data].[Total Tax].[All]" dimensionUniqueName="[data]" displayFolder="" count="0" memberValueDatatype="5" unbalanced="0"/>
    <cacheHierarchy uniqueName="[Date].[Purchasing Date]" caption="Purchasing Date" attribute="1" time="1" defaultMemberUniqueName="[Date].[Purchasing Date].[All]" allUniqueName="[Date].[Purchasing Date].[All]" dimensionUniqueName="[Date]" displayFolder="" count="0" memberValueDatatype="7" unbalanced="0"/>
    <cacheHierarchy uniqueName="[Date].[Month Name]" caption="Month Name" attribute="1" defaultMemberUniqueName="[Date].[Month Name].[All]" allUniqueName="[Date].[Month Name].[All]" dimensionUniqueName="[Date]" displayFolder="" count="0" memberValueDatatype="130" unbalanced="0"/>
    <cacheHierarchy uniqueName="[Date].[Year]" caption="Year" attribute="1" defaultMemberUniqueName="[Date].[Year].[All]" allUniqueName="[Date].[Year].[All]" dimensionUniqueName="[Date]" displayFolder="" count="2" memberValueDatatype="20" unbalanced="0">
      <fieldsUsage count="2">
        <fieldUsage x="-1"/>
        <fieldUsage x="0"/>
      </fieldsUsage>
    </cacheHierarchy>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Xmas Seasons]" caption="Xmas Seasons" attribute="1" defaultMemberUniqueName="[Date].[Xmas Seasons].[All]" allUniqueName="[Date].[Xmas Seasons].[All]" dimensionUniqueName="[Date]" displayFolder="" count="0" memberValueDatatype="130" unbalanced="0"/>
    <cacheHierarchy uniqueName="[Measures].[__XL_Count data]" caption="__XL_Count data" measure="1" displayFolder="" measureGroup="data" count="0" hidden="1"/>
    <cacheHierarchy uniqueName="[Measures].[__XL_Count Date]" caption="__XL_Count Date" measure="1" displayFolder="" measureGroup="Date" count="0" hidden="1"/>
    <cacheHierarchy uniqueName="[Measures].[__No measures defined]" caption="__No measures defined" measure="1" displayFolder="" count="0" hidden="1"/>
    <cacheHierarchy uniqueName="[Measures].[Sum of Quantity]" caption="Sum of Quantity" measure="1" displayFolder="" measureGroup="data" count="0" hidden="1">
      <extLst>
        <ext xmlns:x15="http://schemas.microsoft.com/office/spreadsheetml/2010/11/main" uri="{B97F6D7D-B522-45F9-BDA1-12C45D357490}">
          <x15:cacheHierarchy aggregatedColumn="11"/>
        </ext>
      </extLst>
    </cacheHierarchy>
    <cacheHierarchy uniqueName="[Measures].[Sum of Unit Cost]" caption="Sum of Unit Cost" measure="1" displayFolder="" measureGroup="data" count="0" hidden="1">
      <extLst>
        <ext xmlns:x15="http://schemas.microsoft.com/office/spreadsheetml/2010/11/main" uri="{B97F6D7D-B522-45F9-BDA1-12C45D357490}">
          <x15:cacheHierarchy aggregatedColumn="14"/>
        </ext>
      </extLst>
    </cacheHierarchy>
    <cacheHierarchy uniqueName="[Measures].[Sum of Total Sales]" caption="Sum of Total Sales" measure="1" displayFolder="" measureGroup="data" count="0" hidden="1">
      <extLst>
        <ext xmlns:x15="http://schemas.microsoft.com/office/spreadsheetml/2010/11/main" uri="{B97F6D7D-B522-45F9-BDA1-12C45D357490}">
          <x15:cacheHierarchy aggregatedColumn="15"/>
        </ext>
      </extLst>
    </cacheHierarchy>
    <cacheHierarchy uniqueName="[Measures].[Sum of Profit After Tax]" caption="Sum of Profit After Tax" measure="1" displayFolder="" measureGroup="data" count="0" hidden="1">
      <extLst>
        <ext xmlns:x15="http://schemas.microsoft.com/office/spreadsheetml/2010/11/main" uri="{B97F6D7D-B522-45F9-BDA1-12C45D357490}">
          <x15:cacheHierarchy aggregatedColumn="16"/>
        </ext>
      </extLst>
    </cacheHierarchy>
    <cacheHierarchy uniqueName="[Measures].[Sum of Profit Before Tax]" caption="Sum of Profit Before Tax" measure="1" displayFolder="" measureGroup="data" count="0" hidden="1">
      <extLst>
        <ext xmlns:x15="http://schemas.microsoft.com/office/spreadsheetml/2010/11/main" uri="{B97F6D7D-B522-45F9-BDA1-12C45D357490}">
          <x15:cacheHierarchy aggregatedColumn="17"/>
        </ext>
      </extLst>
    </cacheHierarchy>
    <cacheHierarchy uniqueName="[Measures].[Sum of COGS]" caption="Sum of COGS" measure="1" displayFolder="" measureGroup="data" count="0" hidden="1">
      <extLst>
        <ext xmlns:x15="http://schemas.microsoft.com/office/spreadsheetml/2010/11/main" uri="{B97F6D7D-B522-45F9-BDA1-12C45D357490}">
          <x15:cacheHierarchy aggregatedColumn="18"/>
        </ext>
      </extLst>
    </cacheHierarchy>
    <cacheHierarchy uniqueName="[Measures].[Sum of Total Tax]" caption="Sum of Total Tax" measure="1" displayFolder="" measureGroup="data" count="0" hidden="1">
      <extLst>
        <ext xmlns:x15="http://schemas.microsoft.com/office/spreadsheetml/2010/11/main" uri="{B97F6D7D-B522-45F9-BDA1-12C45D357490}">
          <x15:cacheHierarchy aggregatedColumn="19"/>
        </ext>
      </extLst>
    </cacheHierarchy>
    <cacheHierarchy uniqueName="[Measures].[Sum of Year]" caption="Sum of Year" measure="1" displayFolder="" measureGroup="Date" count="0" hidden="1">
      <extLst>
        <ext xmlns:x15="http://schemas.microsoft.com/office/spreadsheetml/2010/11/main" uri="{B97F6D7D-B522-45F9-BDA1-12C45D357490}">
          <x15:cacheHierarchy aggregatedColumn="22"/>
        </ext>
      </extLst>
    </cacheHierarchy>
    <cacheHierarchy uniqueName="[Measures].[Count of Purchase Type]" caption="Count of Purchase Type" measure="1" displayFolder="" measureGroup="data" count="0" hidden="1">
      <extLst>
        <ext xmlns:x15="http://schemas.microsoft.com/office/spreadsheetml/2010/11/main" uri="{B97F6D7D-B522-45F9-BDA1-12C45D357490}">
          <x15:cacheHierarchy aggregatedColumn="5"/>
        </ext>
      </extLst>
    </cacheHierarchy>
    <cacheHierarchy uniqueName="[Measures].[Count of Payment Method]" caption="Count of Payment Method" measure="1" displayFolder="" measureGroup="data" count="0" hidden="1">
      <extLst>
        <ext xmlns:x15="http://schemas.microsoft.com/office/spreadsheetml/2010/11/main" uri="{B97F6D7D-B522-45F9-BDA1-12C45D357490}">
          <x15:cacheHierarchy aggregatedColumn="10"/>
        </ext>
      </extLst>
    </cacheHierarchy>
    <cacheHierarchy uniqueName="[Measures].[Sum of Unit Price]" caption="Sum of Unit Price" measure="1" displayFolder="" measureGroup="data" count="0" hidden="1">
      <extLst>
        <ext xmlns:x15="http://schemas.microsoft.com/office/spreadsheetml/2010/11/main" uri="{B97F6D7D-B522-45F9-BDA1-12C45D357490}">
          <x15:cacheHierarchy aggregatedColumn="12"/>
        </ext>
      </extLst>
    </cacheHierarchy>
    <cacheHierarchy uniqueName="[Measures].[Average of Unit Price]" caption="Average of Unit Price" measure="1" displayFolder="" measureGroup="data" count="0" hidden="1">
      <extLst>
        <ext xmlns:x15="http://schemas.microsoft.com/office/spreadsheetml/2010/11/main" uri="{B97F6D7D-B522-45F9-BDA1-12C45D357490}">
          <x15:cacheHierarchy aggregatedColumn="12"/>
        </ext>
      </extLst>
    </cacheHierarchy>
    <cacheHierarchy uniqueName="[Measures].[Count of Day Name]" caption="Count of Day Name" measure="1" displayFolder="" measureGroup="Date" count="0" hidden="1">
      <extLst>
        <ext xmlns:x15="http://schemas.microsoft.com/office/spreadsheetml/2010/11/main" uri="{B97F6D7D-B522-45F9-BDA1-12C45D357490}">
          <x15:cacheHierarchy aggregatedColumn="23"/>
        </ext>
      </extLst>
    </cacheHierarchy>
    <cacheHierarchy uniqueName="[Measures].[Count of Quantity]" caption="Count of Quantity" measure="1" displayFolder="" measureGroup="data" count="0" hidden="1">
      <extLst>
        <ext xmlns:x15="http://schemas.microsoft.com/office/spreadsheetml/2010/11/main" uri="{B97F6D7D-B522-45F9-BDA1-12C45D357490}">
          <x15:cacheHierarchy aggregatedColumn="11"/>
        </ext>
      </extLst>
    </cacheHierarchy>
  </cacheHierarchies>
  <kpis count="0"/>
  <dimensions count="3">
    <dimension name="data" uniqueName="[data]" caption="data"/>
    <dimension name="Date" uniqueName="[Date]" caption="Date"/>
    <dimension measure="1" name="Measures" uniqueName="[Measures]" caption="Measures"/>
  </dimensions>
  <measureGroups count="2">
    <measureGroup name="data" caption="data"/>
    <measureGroup name="Date" caption="Date"/>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do" refreshedDate="45501.089525810188" backgroundQuery="1" createdVersion="7" refreshedVersion="7" minRefreshableVersion="3" recordCount="0" supportSubquery="1" supportAdvancedDrill="1" xr:uid="{B67A45C2-014A-496A-AFB9-AE1AD411064E}">
  <cacheSource type="external" connectionId="3"/>
  <cacheFields count="5">
    <cacheField name="[Measures].[Sum of Total Sales]" caption="Sum of Total Sales" numFmtId="0" hierarchy="31" level="32767"/>
    <cacheField name="[Date].[Month Name].[Month Name]" caption="Month Name" numFmtId="0" hierarchy="21" level="1">
      <sharedItems count="3">
        <s v="Jan"/>
        <s v="Dec"/>
        <s v="Nov"/>
      </sharedItems>
    </cacheField>
    <cacheField name="[Date].[Xmas Seasons].[Xmas Seasons]" caption="Xmas Seasons" numFmtId="0" hierarchy="25" level="1">
      <sharedItems count="4">
        <s v="2018/2019"/>
        <s v="2019/2020"/>
        <s v="2020/2021"/>
        <s v="2021/2022"/>
      </sharedItems>
    </cacheField>
    <cacheField name="[data].[Purchase Type].[Purchase Type]" caption="Purchase Type" numFmtId="0" hierarchy="5" level="1">
      <sharedItems count="3">
        <s v="In-store"/>
        <s v="Online"/>
        <s v="Xmas Market"/>
      </sharedItems>
    </cacheField>
    <cacheField name="[data].[Gender].[Gender]" caption="Gender" numFmtId="0" hierarchy="8" level="1">
      <sharedItems containsSemiMixedTypes="0" containsNonDate="0" containsString="0"/>
    </cacheField>
  </cacheFields>
  <cacheHierarchies count="43">
    <cacheHierarchy uniqueName="[data].[Purchasing Date]" caption="Purchasing Date" attribute="1" time="1" defaultMemberUniqueName="[data].[Purchasing Date].[All]" allUniqueName="[data].[Purchasing Date].[All]" dimensionUniqueName="[data]" displayFolder="" count="0" memberValueDatatype="7" unbalanced="0"/>
    <cacheHierarchy uniqueName="[data].[Customer Age Range]" caption="Customer Age Range" attribute="1" defaultMemberUniqueName="[data].[Customer Age Range].[All]" allUniqueName="[data].[Customer Age Range].[All]" dimensionUniqueName="[data]" displayFolder="" count="0" memberValueDatatype="130" unbalanced="0"/>
    <cacheHierarchy uniqueName="[data].[Product Type]" caption="Product Type" attribute="1" defaultMemberUniqueName="[data].[Product Type].[All]" allUniqueName="[data].[Product Type].[All]" dimensionUniqueName="[data]" displayFolder="" count="0" memberValueDatatype="130" unbalanced="0"/>
    <cacheHierarchy uniqueName="[data].[Product Category]" caption="Product Category" attribute="1" defaultMemberUniqueName="[data].[Product Category].[All]" allUniqueName="[data].[Product Category].[All]" dimensionUniqueName="[data]" displayFolder="" count="0" memberValueDatatype="130" unbalanced="0"/>
    <cacheHierarchy uniqueName="[data].[Product Name]" caption="Product Name" attribute="1" defaultMemberUniqueName="[data].[Product Name].[All]" allUniqueName="[data].[Product Name].[All]" dimensionUniqueName="[data]" displayFolder="" count="0" memberValueDatatype="130" unbalanced="0"/>
    <cacheHierarchy uniqueName="[data].[Purchase Type]" caption="Purchase Type" attribute="1" defaultMemberUniqueName="[data].[Purchase Type].[All]" allUniqueName="[data].[Purchase Type].[All]" dimensionUniqueName="[data]" displayFolder="" count="2" memberValueDatatype="130" unbalanced="0">
      <fieldsUsage count="2">
        <fieldUsage x="-1"/>
        <fieldUsage x="3"/>
      </fieldsUsage>
    </cacheHierarchy>
    <cacheHierarchy uniqueName="[data].[Country]" caption="Country" attribute="1" defaultMemberUniqueName="[data].[Country].[All]" allUniqueName="[data].[Country].[All]" dimensionUniqueName="[data]" displayFolder="" count="0" memberValueDatatype="130" unbalanced="0"/>
    <cacheHierarchy uniqueName="[data].[City]" caption="City" attribute="1" defaultMemberUniqueName="[data].[City].[All]" allUniqueName="[data].[City].[All]" dimensionUniqueName="[data]" displayFolder="" count="0" memberValueDatatype="130" unbalanced="0"/>
    <cacheHierarchy uniqueName="[data].[Gender]" caption="Gender" attribute="1" defaultMemberUniqueName="[data].[Gender].[All]" allUniqueName="[data].[Gender].[All]" dimensionUniqueName="[data]" displayFolder="" count="2" memberValueDatatype="130" unbalanced="0">
      <fieldsUsage count="2">
        <fieldUsage x="-1"/>
        <fieldUsage x="4"/>
      </fieldsUsage>
    </cacheHierarchy>
    <cacheHierarchy uniqueName="[data].[Xmas Budget]" caption="Xmas Budget" attribute="1" defaultMemberUniqueName="[data].[Xmas Budget].[All]" allUniqueName="[data].[Xmas Budget].[All]" dimensionUniqueName="[data]" displayFolder="" count="0" memberValueDatatype="130" unbalanced="0"/>
    <cacheHierarchy uniqueName="[data].[Payment Method]" caption="Payment Method" attribute="1" defaultMemberUniqueName="[data].[Payment Method].[All]" allUniqueName="[data].[Payment Method].[All]" dimensionUniqueName="[data]" displayFolder="" count="0" memberValueDatatype="130" unbalanced="0"/>
    <cacheHierarchy uniqueName="[data].[Quantity]" caption="Quantity" attribute="1" defaultMemberUniqueName="[data].[Quantity].[All]" allUniqueName="[data].[Quantity].[All]" dimensionUniqueName="[data]" displayFolder="" count="0" memberValueDatatype="20" unbalanced="0"/>
    <cacheHierarchy uniqueName="[data].[Unit Price]" caption="Unit Price" attribute="1" defaultMemberUniqueName="[data].[Unit Price].[All]" allUniqueName="[data].[Unit Price].[All]" dimensionUniqueName="[data]" displayFolder="" count="0" memberValueDatatype="5" unbalanced="0"/>
    <cacheHierarchy uniqueName="[data].[Tax Per Unit]" caption="Tax Per Unit" attribute="1" defaultMemberUniqueName="[data].[Tax Per Unit].[All]" allUniqueName="[data].[Tax Per Unit].[All]" dimensionUniqueName="[data]" displayFolder="" count="0" memberValueDatatype="5" unbalanced="0"/>
    <cacheHierarchy uniqueName="[data].[Unit Cost]" caption="Unit Cost" attribute="1" defaultMemberUniqueName="[data].[Unit Cost].[All]" allUniqueName="[data].[Unit Cost].[All]" dimensionUniqueName="[data]" displayFolder="" count="0" memberValueDatatype="5" unbalanced="0"/>
    <cacheHierarchy uniqueName="[data].[Total Sales]" caption="Total Sales" attribute="1" defaultMemberUniqueName="[data].[Total Sales].[All]" allUniqueName="[data].[Total Sales].[All]" dimensionUniqueName="[data]" displayFolder="" count="0" memberValueDatatype="5" unbalanced="0"/>
    <cacheHierarchy uniqueName="[data].[Profit After Tax]" caption="Profit After Tax" attribute="1" defaultMemberUniqueName="[data].[Profit After Tax].[All]" allUniqueName="[data].[Profit After Tax].[All]" dimensionUniqueName="[data]" displayFolder="" count="0" memberValueDatatype="5" unbalanced="0"/>
    <cacheHierarchy uniqueName="[data].[Profit Before Tax]" caption="Profit Before Tax" attribute="1" defaultMemberUniqueName="[data].[Profit Before Tax].[All]" allUniqueName="[data].[Profit Before Tax].[All]" dimensionUniqueName="[data]" displayFolder="" count="0" memberValueDatatype="5" unbalanced="0"/>
    <cacheHierarchy uniqueName="[data].[COGS]" caption="COGS" attribute="1" defaultMemberUniqueName="[data].[COGS].[All]" allUniqueName="[data].[COGS].[All]" dimensionUniqueName="[data]" displayFolder="" count="0" memberValueDatatype="5" unbalanced="0"/>
    <cacheHierarchy uniqueName="[data].[Total Tax]" caption="Total Tax" attribute="1" defaultMemberUniqueName="[data].[Total Tax].[All]" allUniqueName="[data].[Total Tax].[All]" dimensionUniqueName="[data]" displayFolder="" count="0" memberValueDatatype="5" unbalanced="0"/>
    <cacheHierarchy uniqueName="[Date].[Purchasing Date]" caption="Purchasing Date" attribute="1" time="1" defaultMemberUniqueName="[Date].[Purchasing Date].[All]" allUniqueName="[Date].[Purchasing Date].[All]" dimensionUniqueName="[Date]" displayFolder="" count="0" memberValueDatatype="7" unbalanced="0"/>
    <cacheHierarchy uniqueName="[Date].[Month Name]" caption="Month Name" attribute="1" defaultMemberUniqueName="[Date].[Month Name].[All]" allUniqueName="[Date].[Month Name].[All]" dimensionUniqueName="[Date]" displayFolder="" count="2" memberValueDatatype="130" unbalanced="0">
      <fieldsUsage count="2">
        <fieldUsage x="-1"/>
        <fieldUsage x="1"/>
      </fieldsUsage>
    </cacheHierarchy>
    <cacheHierarchy uniqueName="[Date].[Year]" caption="Year" attribute="1" defaultMemberUniqueName="[Date].[Year].[All]" allUniqueName="[Date].[Yea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Xmas Seasons]" caption="Xmas Seasons" attribute="1" defaultMemberUniqueName="[Date].[Xmas Seasons].[All]" allUniqueName="[Date].[Xmas Seasons].[All]" dimensionUniqueName="[Date]" displayFolder="" count="2" memberValueDatatype="130" unbalanced="0">
      <fieldsUsage count="2">
        <fieldUsage x="-1"/>
        <fieldUsage x="2"/>
      </fieldsUsage>
    </cacheHierarchy>
    <cacheHierarchy uniqueName="[Measures].[__XL_Count data]" caption="__XL_Count data" measure="1" displayFolder="" measureGroup="data" count="0" hidden="1"/>
    <cacheHierarchy uniqueName="[Measures].[__XL_Count Date]" caption="__XL_Count Date" measure="1" displayFolder="" measureGroup="Date" count="0" hidden="1"/>
    <cacheHierarchy uniqueName="[Measures].[__No measures defined]" caption="__No measures defined" measure="1" displayFolder="" count="0" hidden="1"/>
    <cacheHierarchy uniqueName="[Measures].[Sum of Quantity]" caption="Sum of Quantity" measure="1" displayFolder="" measureGroup="data" count="0" hidden="1">
      <extLst>
        <ext xmlns:x15="http://schemas.microsoft.com/office/spreadsheetml/2010/11/main" uri="{B97F6D7D-B522-45F9-BDA1-12C45D357490}">
          <x15:cacheHierarchy aggregatedColumn="11"/>
        </ext>
      </extLst>
    </cacheHierarchy>
    <cacheHierarchy uniqueName="[Measures].[Sum of Unit Cost]" caption="Sum of Unit Cost" measure="1" displayFolder="" measureGroup="data" count="0" hidden="1">
      <extLst>
        <ext xmlns:x15="http://schemas.microsoft.com/office/spreadsheetml/2010/11/main" uri="{B97F6D7D-B522-45F9-BDA1-12C45D357490}">
          <x15:cacheHierarchy aggregatedColumn="14"/>
        </ext>
      </extLst>
    </cacheHierarchy>
    <cacheHierarchy uniqueName="[Measures].[Sum of Total Sales]" caption="Sum of Total Sales" measure="1" displayFolder="" measureGroup="data" count="0" oneField="1" hidden="1">
      <fieldsUsage count="1">
        <fieldUsage x="0"/>
      </fieldsUsage>
      <extLst>
        <ext xmlns:x15="http://schemas.microsoft.com/office/spreadsheetml/2010/11/main" uri="{B97F6D7D-B522-45F9-BDA1-12C45D357490}">
          <x15:cacheHierarchy aggregatedColumn="15"/>
        </ext>
      </extLst>
    </cacheHierarchy>
    <cacheHierarchy uniqueName="[Measures].[Sum of Profit After Tax]" caption="Sum of Profit After Tax" measure="1" displayFolder="" measureGroup="data" count="0" hidden="1">
      <extLst>
        <ext xmlns:x15="http://schemas.microsoft.com/office/spreadsheetml/2010/11/main" uri="{B97F6D7D-B522-45F9-BDA1-12C45D357490}">
          <x15:cacheHierarchy aggregatedColumn="16"/>
        </ext>
      </extLst>
    </cacheHierarchy>
    <cacheHierarchy uniqueName="[Measures].[Sum of Profit Before Tax]" caption="Sum of Profit Before Tax" measure="1" displayFolder="" measureGroup="data" count="0" hidden="1">
      <extLst>
        <ext xmlns:x15="http://schemas.microsoft.com/office/spreadsheetml/2010/11/main" uri="{B97F6D7D-B522-45F9-BDA1-12C45D357490}">
          <x15:cacheHierarchy aggregatedColumn="17"/>
        </ext>
      </extLst>
    </cacheHierarchy>
    <cacheHierarchy uniqueName="[Measures].[Sum of COGS]" caption="Sum of COGS" measure="1" displayFolder="" measureGroup="data" count="0" hidden="1">
      <extLst>
        <ext xmlns:x15="http://schemas.microsoft.com/office/spreadsheetml/2010/11/main" uri="{B97F6D7D-B522-45F9-BDA1-12C45D357490}">
          <x15:cacheHierarchy aggregatedColumn="18"/>
        </ext>
      </extLst>
    </cacheHierarchy>
    <cacheHierarchy uniqueName="[Measures].[Sum of Total Tax]" caption="Sum of Total Tax" measure="1" displayFolder="" measureGroup="data" count="0" hidden="1">
      <extLst>
        <ext xmlns:x15="http://schemas.microsoft.com/office/spreadsheetml/2010/11/main" uri="{B97F6D7D-B522-45F9-BDA1-12C45D357490}">
          <x15:cacheHierarchy aggregatedColumn="19"/>
        </ext>
      </extLst>
    </cacheHierarchy>
    <cacheHierarchy uniqueName="[Measures].[Sum of Year]" caption="Sum of Year" measure="1" displayFolder="" measureGroup="Date" count="0" hidden="1">
      <extLst>
        <ext xmlns:x15="http://schemas.microsoft.com/office/spreadsheetml/2010/11/main" uri="{B97F6D7D-B522-45F9-BDA1-12C45D357490}">
          <x15:cacheHierarchy aggregatedColumn="22"/>
        </ext>
      </extLst>
    </cacheHierarchy>
    <cacheHierarchy uniqueName="[Measures].[Count of Purchase Type]" caption="Count of Purchase Type" measure="1" displayFolder="" measureGroup="data" count="0" hidden="1">
      <extLst>
        <ext xmlns:x15="http://schemas.microsoft.com/office/spreadsheetml/2010/11/main" uri="{B97F6D7D-B522-45F9-BDA1-12C45D357490}">
          <x15:cacheHierarchy aggregatedColumn="5"/>
        </ext>
      </extLst>
    </cacheHierarchy>
    <cacheHierarchy uniqueName="[Measures].[Count of Payment Method]" caption="Count of Payment Method" measure="1" displayFolder="" measureGroup="data" count="0" hidden="1">
      <extLst>
        <ext xmlns:x15="http://schemas.microsoft.com/office/spreadsheetml/2010/11/main" uri="{B97F6D7D-B522-45F9-BDA1-12C45D357490}">
          <x15:cacheHierarchy aggregatedColumn="10"/>
        </ext>
      </extLst>
    </cacheHierarchy>
    <cacheHierarchy uniqueName="[Measures].[Sum of Unit Price]" caption="Sum of Unit Price" measure="1" displayFolder="" measureGroup="data" count="0" hidden="1">
      <extLst>
        <ext xmlns:x15="http://schemas.microsoft.com/office/spreadsheetml/2010/11/main" uri="{B97F6D7D-B522-45F9-BDA1-12C45D357490}">
          <x15:cacheHierarchy aggregatedColumn="12"/>
        </ext>
      </extLst>
    </cacheHierarchy>
    <cacheHierarchy uniqueName="[Measures].[Average of Unit Price]" caption="Average of Unit Price" measure="1" displayFolder="" measureGroup="data" count="0" hidden="1">
      <extLst>
        <ext xmlns:x15="http://schemas.microsoft.com/office/spreadsheetml/2010/11/main" uri="{B97F6D7D-B522-45F9-BDA1-12C45D357490}">
          <x15:cacheHierarchy aggregatedColumn="12"/>
        </ext>
      </extLst>
    </cacheHierarchy>
    <cacheHierarchy uniqueName="[Measures].[Count of Day Name]" caption="Count of Day Name" measure="1" displayFolder="" measureGroup="Date" count="0" hidden="1">
      <extLst>
        <ext xmlns:x15="http://schemas.microsoft.com/office/spreadsheetml/2010/11/main" uri="{B97F6D7D-B522-45F9-BDA1-12C45D357490}">
          <x15:cacheHierarchy aggregatedColumn="23"/>
        </ext>
      </extLst>
    </cacheHierarchy>
    <cacheHierarchy uniqueName="[Measures].[Count of Quantity]" caption="Count of Quantity" measure="1" displayFolder="" measureGroup="data" count="0" hidden="1">
      <extLst>
        <ext xmlns:x15="http://schemas.microsoft.com/office/spreadsheetml/2010/11/main" uri="{B97F6D7D-B522-45F9-BDA1-12C45D357490}">
          <x15:cacheHierarchy aggregatedColumn="11"/>
        </ext>
      </extLst>
    </cacheHierarchy>
  </cacheHierarchies>
  <kpis count="0"/>
  <dimensions count="3">
    <dimension name="data" uniqueName="[data]" caption="data"/>
    <dimension name="Date" uniqueName="[Date]" caption="Date"/>
    <dimension measure="1" name="Measures" uniqueName="[Measures]" caption="Measures"/>
  </dimensions>
  <measureGroups count="2">
    <measureGroup name="data" caption="data"/>
    <measureGroup name="Date" caption="Date"/>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do" refreshedDate="45501.089532175924" backgroundQuery="1" createdVersion="7" refreshedVersion="7" minRefreshableVersion="3" recordCount="0" supportSubquery="1" supportAdvancedDrill="1" xr:uid="{19A0F684-77CE-43B5-9235-D1450B0AA657}">
  <cacheSource type="external" connectionId="3"/>
  <cacheFields count="7">
    <cacheField name="[Measures].[Sum of Total Sales]" caption="Sum of Total Sales" numFmtId="0" hierarchy="31" level="32767"/>
    <cacheField name="[Measures].[Sum of Profit After Tax]" caption="Sum of Profit After Tax" numFmtId="0" hierarchy="32" level="32767"/>
    <cacheField name="[Measures].[Sum of Profit Before Tax]" caption="Sum of Profit Before Tax" numFmtId="0" hierarchy="33" level="32767"/>
    <cacheField name="[Measures].[Sum of COGS]" caption="Sum of COGS" numFmtId="0" hierarchy="34" level="32767"/>
    <cacheField name="[Measures].[Sum of Total Tax]" caption="Sum of Total Tax" numFmtId="0" hierarchy="35" level="32767"/>
    <cacheField name="[Measures].[Sum of Quantity]" caption="Sum of Quantity" numFmtId="0" hierarchy="29" level="32767"/>
    <cacheField name="[Date].[Xmas Seasons].[Xmas Seasons]" caption="Xmas Seasons" numFmtId="0" hierarchy="25" level="1">
      <sharedItems containsSemiMixedTypes="0" containsNonDate="0" containsString="0"/>
    </cacheField>
  </cacheFields>
  <cacheHierarchies count="43">
    <cacheHierarchy uniqueName="[data].[Purchasing Date]" caption="Purchasing Date" attribute="1" time="1" defaultMemberUniqueName="[data].[Purchasing Date].[All]" allUniqueName="[data].[Purchasing Date].[All]" dimensionUniqueName="[data]" displayFolder="" count="0" memberValueDatatype="7" unbalanced="0"/>
    <cacheHierarchy uniqueName="[data].[Customer Age Range]" caption="Customer Age Range" attribute="1" defaultMemberUniqueName="[data].[Customer Age Range].[All]" allUniqueName="[data].[Customer Age Range].[All]" dimensionUniqueName="[data]" displayFolder="" count="0" memberValueDatatype="130" unbalanced="0"/>
    <cacheHierarchy uniqueName="[data].[Product Type]" caption="Product Type" attribute="1" defaultMemberUniqueName="[data].[Product Type].[All]" allUniqueName="[data].[Product Type].[All]" dimensionUniqueName="[data]" displayFolder="" count="0" memberValueDatatype="130" unbalanced="0"/>
    <cacheHierarchy uniqueName="[data].[Product Category]" caption="Product Category" attribute="1" defaultMemberUniqueName="[data].[Product Category].[All]" allUniqueName="[data].[Product Category].[All]" dimensionUniqueName="[data]" displayFolder="" count="0" memberValueDatatype="130" unbalanced="0"/>
    <cacheHierarchy uniqueName="[data].[Product Name]" caption="Product Name" attribute="1" defaultMemberUniqueName="[data].[Product Name].[All]" allUniqueName="[data].[Product Name].[All]" dimensionUniqueName="[data]" displayFolder="" count="0" memberValueDatatype="130" unbalanced="0"/>
    <cacheHierarchy uniqueName="[data].[Purchase Type]" caption="Purchase Type" attribute="1" defaultMemberUniqueName="[data].[Purchase Type].[All]" allUniqueName="[data].[Purchase Type].[All]" dimensionUniqueName="[data]" displayFolder="" count="0" memberValueDatatype="130" unbalanced="0"/>
    <cacheHierarchy uniqueName="[data].[Country]" caption="Country" attribute="1" defaultMemberUniqueName="[data].[Country].[All]" allUniqueName="[data].[Country].[All]" dimensionUniqueName="[data]" displayFolder="" count="0" memberValueDatatype="130" unbalanced="0"/>
    <cacheHierarchy uniqueName="[data].[City]" caption="City" attribute="1" defaultMemberUniqueName="[data].[City].[All]" allUniqueName="[data].[City].[All]" dimensionUniqueName="[data]" displayFolder="" count="0" memberValueDatatype="130" unbalanced="0"/>
    <cacheHierarchy uniqueName="[data].[Gender]" caption="Gender" attribute="1" defaultMemberUniqueName="[data].[Gender].[All]" allUniqueName="[data].[Gender].[All]" dimensionUniqueName="[data]" displayFolder="" count="0" memberValueDatatype="130" unbalanced="0"/>
    <cacheHierarchy uniqueName="[data].[Xmas Budget]" caption="Xmas Budget" attribute="1" defaultMemberUniqueName="[data].[Xmas Budget].[All]" allUniqueName="[data].[Xmas Budget].[All]" dimensionUniqueName="[data]" displayFolder="" count="0" memberValueDatatype="130" unbalanced="0"/>
    <cacheHierarchy uniqueName="[data].[Payment Method]" caption="Payment Method" attribute="1" defaultMemberUniqueName="[data].[Payment Method].[All]" allUniqueName="[data].[Payment Method].[All]" dimensionUniqueName="[data]" displayFolder="" count="0" memberValueDatatype="130" unbalanced="0"/>
    <cacheHierarchy uniqueName="[data].[Quantity]" caption="Quantity" attribute="1" defaultMemberUniqueName="[data].[Quantity].[All]" allUniqueName="[data].[Quantity].[All]" dimensionUniqueName="[data]" displayFolder="" count="0" memberValueDatatype="20" unbalanced="0"/>
    <cacheHierarchy uniqueName="[data].[Unit Price]" caption="Unit Price" attribute="1" defaultMemberUniqueName="[data].[Unit Price].[All]" allUniqueName="[data].[Unit Price].[All]" dimensionUniqueName="[data]" displayFolder="" count="0" memberValueDatatype="5" unbalanced="0"/>
    <cacheHierarchy uniqueName="[data].[Tax Per Unit]" caption="Tax Per Unit" attribute="1" defaultMemberUniqueName="[data].[Tax Per Unit].[All]" allUniqueName="[data].[Tax Per Unit].[All]" dimensionUniqueName="[data]" displayFolder="" count="0" memberValueDatatype="5" unbalanced="0"/>
    <cacheHierarchy uniqueName="[data].[Unit Cost]" caption="Unit Cost" attribute="1" defaultMemberUniqueName="[data].[Unit Cost].[All]" allUniqueName="[data].[Unit Cost].[All]" dimensionUniqueName="[data]" displayFolder="" count="0" memberValueDatatype="5" unbalanced="0"/>
    <cacheHierarchy uniqueName="[data].[Total Sales]" caption="Total Sales" attribute="1" defaultMemberUniqueName="[data].[Total Sales].[All]" allUniqueName="[data].[Total Sales].[All]" dimensionUniqueName="[data]" displayFolder="" count="0" memberValueDatatype="5" unbalanced="0"/>
    <cacheHierarchy uniqueName="[data].[Profit After Tax]" caption="Profit After Tax" attribute="1" defaultMemberUniqueName="[data].[Profit After Tax].[All]" allUniqueName="[data].[Profit After Tax].[All]" dimensionUniqueName="[data]" displayFolder="" count="0" memberValueDatatype="5" unbalanced="0"/>
    <cacheHierarchy uniqueName="[data].[Profit Before Tax]" caption="Profit Before Tax" attribute="1" defaultMemberUniqueName="[data].[Profit Before Tax].[All]" allUniqueName="[data].[Profit Before Tax].[All]" dimensionUniqueName="[data]" displayFolder="" count="0" memberValueDatatype="5" unbalanced="0"/>
    <cacheHierarchy uniqueName="[data].[COGS]" caption="COGS" attribute="1" defaultMemberUniqueName="[data].[COGS].[All]" allUniqueName="[data].[COGS].[All]" dimensionUniqueName="[data]" displayFolder="" count="0" memberValueDatatype="5" unbalanced="0"/>
    <cacheHierarchy uniqueName="[data].[Total Tax]" caption="Total Tax" attribute="1" defaultMemberUniqueName="[data].[Total Tax].[All]" allUniqueName="[data].[Total Tax].[All]" dimensionUniqueName="[data]" displayFolder="" count="0" memberValueDatatype="5" unbalanced="0"/>
    <cacheHierarchy uniqueName="[Date].[Purchasing Date]" caption="Purchasing Date" attribute="1" time="1" defaultMemberUniqueName="[Date].[Purchasing Date].[All]" allUniqueName="[Date].[Purchasing Date].[All]" dimensionUniqueName="[Date]" displayFolder="" count="0" memberValueDatatype="7" unbalanced="0"/>
    <cacheHierarchy uniqueName="[Date].[Month Name]" caption="Month Name" attribute="1" defaultMemberUniqueName="[Date].[Month Name].[All]" allUniqueName="[Date].[Month Name].[All]" dimensionUniqueName="[Date]" displayFolder="" count="0" memberValueDatatype="130" unbalanced="0"/>
    <cacheHierarchy uniqueName="[Date].[Year]" caption="Year" attribute="1" defaultMemberUniqueName="[Date].[Year].[All]" allUniqueName="[Date].[Yea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Xmas Seasons]" caption="Xmas Seasons" attribute="1" defaultMemberUniqueName="[Date].[Xmas Seasons].[All]" allUniqueName="[Date].[Xmas Seasons].[All]" dimensionUniqueName="[Date]" displayFolder="" count="2" memberValueDatatype="130" unbalanced="0">
      <fieldsUsage count="2">
        <fieldUsage x="-1"/>
        <fieldUsage x="6"/>
      </fieldsUsage>
    </cacheHierarchy>
    <cacheHierarchy uniqueName="[Measures].[__XL_Count data]" caption="__XL_Count data" measure="1" displayFolder="" measureGroup="data" count="0" hidden="1"/>
    <cacheHierarchy uniqueName="[Measures].[__XL_Count Date]" caption="__XL_Count Date" measure="1" displayFolder="" measureGroup="Date" count="0" hidden="1"/>
    <cacheHierarchy uniqueName="[Measures].[__No measures defined]" caption="__No measures defined" measure="1" displayFolder="" count="0" hidden="1"/>
    <cacheHierarchy uniqueName="[Measures].[Sum of Quantity]" caption="Sum of Quantity" measure="1" displayFolder="" measureGroup="data" count="0" oneField="1" hidden="1">
      <fieldsUsage count="1">
        <fieldUsage x="5"/>
      </fieldsUsage>
      <extLst>
        <ext xmlns:x15="http://schemas.microsoft.com/office/spreadsheetml/2010/11/main" uri="{B97F6D7D-B522-45F9-BDA1-12C45D357490}">
          <x15:cacheHierarchy aggregatedColumn="11"/>
        </ext>
      </extLst>
    </cacheHierarchy>
    <cacheHierarchy uniqueName="[Measures].[Sum of Unit Cost]" caption="Sum of Unit Cost" measure="1" displayFolder="" measureGroup="data" count="0" hidden="1">
      <extLst>
        <ext xmlns:x15="http://schemas.microsoft.com/office/spreadsheetml/2010/11/main" uri="{B97F6D7D-B522-45F9-BDA1-12C45D357490}">
          <x15:cacheHierarchy aggregatedColumn="14"/>
        </ext>
      </extLst>
    </cacheHierarchy>
    <cacheHierarchy uniqueName="[Measures].[Sum of Total Sales]" caption="Sum of Total Sales" measure="1" displayFolder="" measureGroup="data" count="0" oneField="1" hidden="1">
      <fieldsUsage count="1">
        <fieldUsage x="0"/>
      </fieldsUsage>
      <extLst>
        <ext xmlns:x15="http://schemas.microsoft.com/office/spreadsheetml/2010/11/main" uri="{B97F6D7D-B522-45F9-BDA1-12C45D357490}">
          <x15:cacheHierarchy aggregatedColumn="15"/>
        </ext>
      </extLst>
    </cacheHierarchy>
    <cacheHierarchy uniqueName="[Measures].[Sum of Profit After Tax]" caption="Sum of Profit After Tax" measure="1" displayFolder="" measureGroup="data" count="0" oneField="1" hidden="1">
      <fieldsUsage count="1">
        <fieldUsage x="1"/>
      </fieldsUsage>
      <extLst>
        <ext xmlns:x15="http://schemas.microsoft.com/office/spreadsheetml/2010/11/main" uri="{B97F6D7D-B522-45F9-BDA1-12C45D357490}">
          <x15:cacheHierarchy aggregatedColumn="16"/>
        </ext>
      </extLst>
    </cacheHierarchy>
    <cacheHierarchy uniqueName="[Measures].[Sum of Profit Before Tax]" caption="Sum of Profit Before Tax" measure="1" displayFolder="" measureGroup="data" count="0" oneField="1" hidden="1">
      <fieldsUsage count="1">
        <fieldUsage x="2"/>
      </fieldsUsage>
      <extLst>
        <ext xmlns:x15="http://schemas.microsoft.com/office/spreadsheetml/2010/11/main" uri="{B97F6D7D-B522-45F9-BDA1-12C45D357490}">
          <x15:cacheHierarchy aggregatedColumn="17"/>
        </ext>
      </extLst>
    </cacheHierarchy>
    <cacheHierarchy uniqueName="[Measures].[Sum of COGS]" caption="Sum of COGS" measure="1" displayFolder="" measureGroup="data" count="0" oneField="1" hidden="1">
      <fieldsUsage count="1">
        <fieldUsage x="3"/>
      </fieldsUsage>
      <extLst>
        <ext xmlns:x15="http://schemas.microsoft.com/office/spreadsheetml/2010/11/main" uri="{B97F6D7D-B522-45F9-BDA1-12C45D357490}">
          <x15:cacheHierarchy aggregatedColumn="18"/>
        </ext>
      </extLst>
    </cacheHierarchy>
    <cacheHierarchy uniqueName="[Measures].[Sum of Total Tax]" caption="Sum of Total Tax" measure="1" displayFolder="" measureGroup="data" count="0" oneField="1" hidden="1">
      <fieldsUsage count="1">
        <fieldUsage x="4"/>
      </fieldsUsage>
      <extLst>
        <ext xmlns:x15="http://schemas.microsoft.com/office/spreadsheetml/2010/11/main" uri="{B97F6D7D-B522-45F9-BDA1-12C45D357490}">
          <x15:cacheHierarchy aggregatedColumn="19"/>
        </ext>
      </extLst>
    </cacheHierarchy>
    <cacheHierarchy uniqueName="[Measures].[Sum of Year]" caption="Sum of Year" measure="1" displayFolder="" measureGroup="Date" count="0" hidden="1">
      <extLst>
        <ext xmlns:x15="http://schemas.microsoft.com/office/spreadsheetml/2010/11/main" uri="{B97F6D7D-B522-45F9-BDA1-12C45D357490}">
          <x15:cacheHierarchy aggregatedColumn="22"/>
        </ext>
      </extLst>
    </cacheHierarchy>
    <cacheHierarchy uniqueName="[Measures].[Count of Purchase Type]" caption="Count of Purchase Type" measure="1" displayFolder="" measureGroup="data" count="0" hidden="1">
      <extLst>
        <ext xmlns:x15="http://schemas.microsoft.com/office/spreadsheetml/2010/11/main" uri="{B97F6D7D-B522-45F9-BDA1-12C45D357490}">
          <x15:cacheHierarchy aggregatedColumn="5"/>
        </ext>
      </extLst>
    </cacheHierarchy>
    <cacheHierarchy uniqueName="[Measures].[Count of Payment Method]" caption="Count of Payment Method" measure="1" displayFolder="" measureGroup="data" count="0" hidden="1">
      <extLst>
        <ext xmlns:x15="http://schemas.microsoft.com/office/spreadsheetml/2010/11/main" uri="{B97F6D7D-B522-45F9-BDA1-12C45D357490}">
          <x15:cacheHierarchy aggregatedColumn="10"/>
        </ext>
      </extLst>
    </cacheHierarchy>
    <cacheHierarchy uniqueName="[Measures].[Sum of Unit Price]" caption="Sum of Unit Price" measure="1" displayFolder="" measureGroup="data" count="0" hidden="1">
      <extLst>
        <ext xmlns:x15="http://schemas.microsoft.com/office/spreadsheetml/2010/11/main" uri="{B97F6D7D-B522-45F9-BDA1-12C45D357490}">
          <x15:cacheHierarchy aggregatedColumn="12"/>
        </ext>
      </extLst>
    </cacheHierarchy>
    <cacheHierarchy uniqueName="[Measures].[Average of Unit Price]" caption="Average of Unit Price" measure="1" displayFolder="" measureGroup="data" count="0" hidden="1">
      <extLst>
        <ext xmlns:x15="http://schemas.microsoft.com/office/spreadsheetml/2010/11/main" uri="{B97F6D7D-B522-45F9-BDA1-12C45D357490}">
          <x15:cacheHierarchy aggregatedColumn="12"/>
        </ext>
      </extLst>
    </cacheHierarchy>
    <cacheHierarchy uniqueName="[Measures].[Count of Day Name]" caption="Count of Day Name" measure="1" displayFolder="" measureGroup="Date" count="0" hidden="1">
      <extLst>
        <ext xmlns:x15="http://schemas.microsoft.com/office/spreadsheetml/2010/11/main" uri="{B97F6D7D-B522-45F9-BDA1-12C45D357490}">
          <x15:cacheHierarchy aggregatedColumn="23"/>
        </ext>
      </extLst>
    </cacheHierarchy>
    <cacheHierarchy uniqueName="[Measures].[Count of Quantity]" caption="Count of Quantity" measure="1" displayFolder="" measureGroup="data" count="0" hidden="1">
      <extLst>
        <ext xmlns:x15="http://schemas.microsoft.com/office/spreadsheetml/2010/11/main" uri="{B97F6D7D-B522-45F9-BDA1-12C45D357490}">
          <x15:cacheHierarchy aggregatedColumn="11"/>
        </ext>
      </extLst>
    </cacheHierarchy>
  </cacheHierarchies>
  <kpis count="0"/>
  <dimensions count="3">
    <dimension name="data" uniqueName="[data]" caption="data"/>
    <dimension name="Date" uniqueName="[Date]" caption="Date"/>
    <dimension measure="1" name="Measures" uniqueName="[Measures]" caption="Measures"/>
  </dimensions>
  <measureGroups count="2">
    <measureGroup name="data" caption="data"/>
    <measureGroup name="Date" caption="Date"/>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do" refreshedDate="45501.089533333332" backgroundQuery="1" createdVersion="7" refreshedVersion="7" minRefreshableVersion="3" recordCount="0" supportSubquery="1" supportAdvancedDrill="1" xr:uid="{D69CAA14-87CD-4661-A78C-35DB04F0A0BB}">
  <cacheSource type="external" connectionId="3"/>
  <cacheFields count="7">
    <cacheField name="[Measures].[Sum of Total Sales]" caption="Sum of Total Sales" numFmtId="0" hierarchy="31" level="32767"/>
    <cacheField name="[Date].[Month Name].[Month Name]" caption="Month Name" numFmtId="0" hierarchy="21" level="1">
      <sharedItems count="3">
        <s v="Jan"/>
        <s v="Dec"/>
        <s v="Nov"/>
      </sharedItems>
    </cacheField>
    <cacheField name="[data].[Product Category].[Product Category]" caption="Product Category" numFmtId="0" hierarchy="3" level="1">
      <sharedItems count="13">
        <s v="Accessories"/>
        <s v="Board Games"/>
        <s v="Books"/>
        <s v="Building Sets"/>
        <s v="Clothing"/>
        <s v="Electronics"/>
        <s v="General"/>
        <s v="Kitchen Appliances"/>
        <s v="Puzzles"/>
        <s v="Technology"/>
        <s v="Toys"/>
        <s v="Video Games"/>
        <s v="Wearable Tech"/>
      </sharedItems>
    </cacheField>
    <cacheField name="[Measures].[Average of Unit Price]" caption="Average of Unit Price" numFmtId="0" hierarchy="40" level="32767"/>
    <cacheField name="[Measures].[Sum of Profit Before Tax]" caption="Sum of Profit Before Tax" numFmtId="0" hierarchy="33" level="32767"/>
    <cacheField name="[Date].[Xmas Seasons].[Xmas Seasons]" caption="Xmas Seasons" numFmtId="0" hierarchy="25" level="1">
      <sharedItems containsSemiMixedTypes="0" containsNonDate="0" containsString="0"/>
    </cacheField>
    <cacheField name="Dummy0" numFmtId="0" hierarchy="43" level="32767">
      <extLst>
        <ext xmlns:x14="http://schemas.microsoft.com/office/spreadsheetml/2009/9/main" uri="{63CAB8AC-B538-458d-9737-405883B0398D}">
          <x14:cacheField ignore="1"/>
        </ext>
      </extLst>
    </cacheField>
  </cacheFields>
  <cacheHierarchies count="44">
    <cacheHierarchy uniqueName="[data].[Purchasing Date]" caption="Purchasing Date" attribute="1" time="1" defaultMemberUniqueName="[data].[Purchasing Date].[All]" allUniqueName="[data].[Purchasing Date].[All]" dimensionUniqueName="[data]" displayFolder="" count="0" memberValueDatatype="7" unbalanced="0"/>
    <cacheHierarchy uniqueName="[data].[Customer Age Range]" caption="Customer Age Range" attribute="1" defaultMemberUniqueName="[data].[Customer Age Range].[All]" allUniqueName="[data].[Customer Age Range].[All]" dimensionUniqueName="[data]" displayFolder="" count="0" memberValueDatatype="130" unbalanced="0"/>
    <cacheHierarchy uniqueName="[data].[Product Type]" caption="Product Type" attribute="1" defaultMemberUniqueName="[data].[Product Type].[All]" allUniqueName="[data].[Product Type].[All]" dimensionUniqueName="[data]" displayFolder="" count="0" memberValueDatatype="130" unbalanced="0"/>
    <cacheHierarchy uniqueName="[data].[Product Category]" caption="Product Category" attribute="1" defaultMemberUniqueName="[data].[Product Category].[All]" allUniqueName="[data].[Product Category].[All]" dimensionUniqueName="[data]" displayFolder="" count="2" memberValueDatatype="130" unbalanced="0">
      <fieldsUsage count="2">
        <fieldUsage x="-1"/>
        <fieldUsage x="2"/>
      </fieldsUsage>
    </cacheHierarchy>
    <cacheHierarchy uniqueName="[data].[Product Name]" caption="Product Name" attribute="1" defaultMemberUniqueName="[data].[Product Name].[All]" allUniqueName="[data].[Product Name].[All]" dimensionUniqueName="[data]" displayFolder="" count="0" memberValueDatatype="130" unbalanced="0"/>
    <cacheHierarchy uniqueName="[data].[Purchase Type]" caption="Purchase Type" attribute="1" defaultMemberUniqueName="[data].[Purchase Type].[All]" allUniqueName="[data].[Purchase Type].[All]" dimensionUniqueName="[data]" displayFolder="" count="0" memberValueDatatype="130" unbalanced="0"/>
    <cacheHierarchy uniqueName="[data].[Country]" caption="Country" attribute="1" defaultMemberUniqueName="[data].[Country].[All]" allUniqueName="[data].[Country].[All]" dimensionUniqueName="[data]" displayFolder="" count="0" memberValueDatatype="130" unbalanced="0"/>
    <cacheHierarchy uniqueName="[data].[City]" caption="City" attribute="1" defaultMemberUniqueName="[data].[City].[All]" allUniqueName="[data].[City].[All]" dimensionUniqueName="[data]" displayFolder="" count="0" memberValueDatatype="130" unbalanced="0"/>
    <cacheHierarchy uniqueName="[data].[Gender]" caption="Gender" attribute="1" defaultMemberUniqueName="[data].[Gender].[All]" allUniqueName="[data].[Gender].[All]" dimensionUniqueName="[data]" displayFolder="" count="0" memberValueDatatype="130" unbalanced="0"/>
    <cacheHierarchy uniqueName="[data].[Xmas Budget]" caption="Xmas Budget" attribute="1" defaultMemberUniqueName="[data].[Xmas Budget].[All]" allUniqueName="[data].[Xmas Budget].[All]" dimensionUniqueName="[data]" displayFolder="" count="0" memberValueDatatype="130" unbalanced="0"/>
    <cacheHierarchy uniqueName="[data].[Payment Method]" caption="Payment Method" attribute="1" defaultMemberUniqueName="[data].[Payment Method].[All]" allUniqueName="[data].[Payment Method].[All]" dimensionUniqueName="[data]" displayFolder="" count="0" memberValueDatatype="130" unbalanced="0"/>
    <cacheHierarchy uniqueName="[data].[Quantity]" caption="Quantity" attribute="1" defaultMemberUniqueName="[data].[Quantity].[All]" allUniqueName="[data].[Quantity].[All]" dimensionUniqueName="[data]" displayFolder="" count="0" memberValueDatatype="20" unbalanced="0"/>
    <cacheHierarchy uniqueName="[data].[Unit Price]" caption="Unit Price" attribute="1" defaultMemberUniqueName="[data].[Unit Price].[All]" allUniqueName="[data].[Unit Price].[All]" dimensionUniqueName="[data]" displayFolder="" count="0" memberValueDatatype="5" unbalanced="0"/>
    <cacheHierarchy uniqueName="[data].[Tax Per Unit]" caption="Tax Per Unit" attribute="1" defaultMemberUniqueName="[data].[Tax Per Unit].[All]" allUniqueName="[data].[Tax Per Unit].[All]" dimensionUniqueName="[data]" displayFolder="" count="0" memberValueDatatype="5" unbalanced="0"/>
    <cacheHierarchy uniqueName="[data].[Unit Cost]" caption="Unit Cost" attribute="1" defaultMemberUniqueName="[data].[Unit Cost].[All]" allUniqueName="[data].[Unit Cost].[All]" dimensionUniqueName="[data]" displayFolder="" count="0" memberValueDatatype="5" unbalanced="0"/>
    <cacheHierarchy uniqueName="[data].[Total Sales]" caption="Total Sales" attribute="1" defaultMemberUniqueName="[data].[Total Sales].[All]" allUniqueName="[data].[Total Sales].[All]" dimensionUniqueName="[data]" displayFolder="" count="0" memberValueDatatype="5" unbalanced="0"/>
    <cacheHierarchy uniqueName="[data].[Profit After Tax]" caption="Profit After Tax" attribute="1" defaultMemberUniqueName="[data].[Profit After Tax].[All]" allUniqueName="[data].[Profit After Tax].[All]" dimensionUniqueName="[data]" displayFolder="" count="0" memberValueDatatype="5" unbalanced="0"/>
    <cacheHierarchy uniqueName="[data].[Profit Before Tax]" caption="Profit Before Tax" attribute="1" defaultMemberUniqueName="[data].[Profit Before Tax].[All]" allUniqueName="[data].[Profit Before Tax].[All]" dimensionUniqueName="[data]" displayFolder="" count="0" memberValueDatatype="5" unbalanced="0"/>
    <cacheHierarchy uniqueName="[data].[COGS]" caption="COGS" attribute="1" defaultMemberUniqueName="[data].[COGS].[All]" allUniqueName="[data].[COGS].[All]" dimensionUniqueName="[data]" displayFolder="" count="0" memberValueDatatype="5" unbalanced="0"/>
    <cacheHierarchy uniqueName="[data].[Total Tax]" caption="Total Tax" attribute="1" defaultMemberUniqueName="[data].[Total Tax].[All]" allUniqueName="[data].[Total Tax].[All]" dimensionUniqueName="[data]" displayFolder="" count="0" memberValueDatatype="5" unbalanced="0"/>
    <cacheHierarchy uniqueName="[Date].[Purchasing Date]" caption="Purchasing Date" attribute="1" time="1" defaultMemberUniqueName="[Date].[Purchasing Date].[All]" allUniqueName="[Date].[Purchasing Date].[All]" dimensionUniqueName="[Date]" displayFolder="" count="0" memberValueDatatype="7" unbalanced="0"/>
    <cacheHierarchy uniqueName="[Date].[Month Name]" caption="Month Name" attribute="1" defaultMemberUniqueName="[Date].[Month Name].[All]" allUniqueName="[Date].[Month Name].[All]" dimensionUniqueName="[Date]" displayFolder="" count="2" memberValueDatatype="130" unbalanced="0">
      <fieldsUsage count="2">
        <fieldUsage x="-1"/>
        <fieldUsage x="1"/>
      </fieldsUsage>
    </cacheHierarchy>
    <cacheHierarchy uniqueName="[Date].[Year]" caption="Year" attribute="1" defaultMemberUniqueName="[Date].[Year].[All]" allUniqueName="[Date].[Yea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Xmas Seasons]" caption="Xmas Seasons" attribute="1" defaultMemberUniqueName="[Date].[Xmas Seasons].[All]" allUniqueName="[Date].[Xmas Seasons].[All]" dimensionUniqueName="[Date]" displayFolder="" count="2" memberValueDatatype="130" unbalanced="0">
      <fieldsUsage count="2">
        <fieldUsage x="-1"/>
        <fieldUsage x="5"/>
      </fieldsUsage>
    </cacheHierarchy>
    <cacheHierarchy uniqueName="[Measures].[__XL_Count data]" caption="__XL_Count data" measure="1" displayFolder="" measureGroup="data" count="0" hidden="1"/>
    <cacheHierarchy uniqueName="[Measures].[__XL_Count Date]" caption="__XL_Count Date" measure="1" displayFolder="" measureGroup="Date" count="0" hidden="1"/>
    <cacheHierarchy uniqueName="[Measures].[__No measures defined]" caption="__No measures defined" measure="1" displayFolder="" count="0" hidden="1"/>
    <cacheHierarchy uniqueName="[Measures].[Sum of Quantity]" caption="Sum of Quantity" measure="1" displayFolder="" measureGroup="data" count="0" hidden="1">
      <extLst>
        <ext xmlns:x15="http://schemas.microsoft.com/office/spreadsheetml/2010/11/main" uri="{B97F6D7D-B522-45F9-BDA1-12C45D357490}">
          <x15:cacheHierarchy aggregatedColumn="11"/>
        </ext>
      </extLst>
    </cacheHierarchy>
    <cacheHierarchy uniqueName="[Measures].[Sum of Unit Cost]" caption="Sum of Unit Cost" measure="1" displayFolder="" measureGroup="data" count="0" hidden="1">
      <extLst>
        <ext xmlns:x15="http://schemas.microsoft.com/office/spreadsheetml/2010/11/main" uri="{B97F6D7D-B522-45F9-BDA1-12C45D357490}">
          <x15:cacheHierarchy aggregatedColumn="14"/>
        </ext>
      </extLst>
    </cacheHierarchy>
    <cacheHierarchy uniqueName="[Measures].[Sum of Total Sales]" caption="Sum of Total Sales" measure="1" displayFolder="" measureGroup="data" count="0" oneField="1" hidden="1">
      <fieldsUsage count="1">
        <fieldUsage x="0"/>
      </fieldsUsage>
      <extLst>
        <ext xmlns:x15="http://schemas.microsoft.com/office/spreadsheetml/2010/11/main" uri="{B97F6D7D-B522-45F9-BDA1-12C45D357490}">
          <x15:cacheHierarchy aggregatedColumn="15"/>
        </ext>
      </extLst>
    </cacheHierarchy>
    <cacheHierarchy uniqueName="[Measures].[Sum of Profit After Tax]" caption="Sum of Profit After Tax" measure="1" displayFolder="" measureGroup="data" count="0" hidden="1">
      <extLst>
        <ext xmlns:x15="http://schemas.microsoft.com/office/spreadsheetml/2010/11/main" uri="{B97F6D7D-B522-45F9-BDA1-12C45D357490}">
          <x15:cacheHierarchy aggregatedColumn="16"/>
        </ext>
      </extLst>
    </cacheHierarchy>
    <cacheHierarchy uniqueName="[Measures].[Sum of Profit Before Tax]" caption="Sum of Profit Before Tax" measure="1" displayFolder="" measureGroup="data" count="0" oneField="1" hidden="1">
      <fieldsUsage count="1">
        <fieldUsage x="4"/>
      </fieldsUsage>
      <extLst>
        <ext xmlns:x15="http://schemas.microsoft.com/office/spreadsheetml/2010/11/main" uri="{B97F6D7D-B522-45F9-BDA1-12C45D357490}">
          <x15:cacheHierarchy aggregatedColumn="17"/>
        </ext>
      </extLst>
    </cacheHierarchy>
    <cacheHierarchy uniqueName="[Measures].[Sum of COGS]" caption="Sum of COGS" measure="1" displayFolder="" measureGroup="data" count="0" hidden="1">
      <extLst>
        <ext xmlns:x15="http://schemas.microsoft.com/office/spreadsheetml/2010/11/main" uri="{B97F6D7D-B522-45F9-BDA1-12C45D357490}">
          <x15:cacheHierarchy aggregatedColumn="18"/>
        </ext>
      </extLst>
    </cacheHierarchy>
    <cacheHierarchy uniqueName="[Measures].[Sum of Total Tax]" caption="Sum of Total Tax" measure="1" displayFolder="" measureGroup="data" count="0" hidden="1">
      <extLst>
        <ext xmlns:x15="http://schemas.microsoft.com/office/spreadsheetml/2010/11/main" uri="{B97F6D7D-B522-45F9-BDA1-12C45D357490}">
          <x15:cacheHierarchy aggregatedColumn="19"/>
        </ext>
      </extLst>
    </cacheHierarchy>
    <cacheHierarchy uniqueName="[Measures].[Sum of Year]" caption="Sum of Year" measure="1" displayFolder="" measureGroup="Date" count="0" hidden="1">
      <extLst>
        <ext xmlns:x15="http://schemas.microsoft.com/office/spreadsheetml/2010/11/main" uri="{B97F6D7D-B522-45F9-BDA1-12C45D357490}">
          <x15:cacheHierarchy aggregatedColumn="22"/>
        </ext>
      </extLst>
    </cacheHierarchy>
    <cacheHierarchy uniqueName="[Measures].[Count of Purchase Type]" caption="Count of Purchase Type" measure="1" displayFolder="" measureGroup="data" count="0" hidden="1">
      <extLst>
        <ext xmlns:x15="http://schemas.microsoft.com/office/spreadsheetml/2010/11/main" uri="{B97F6D7D-B522-45F9-BDA1-12C45D357490}">
          <x15:cacheHierarchy aggregatedColumn="5"/>
        </ext>
      </extLst>
    </cacheHierarchy>
    <cacheHierarchy uniqueName="[Measures].[Count of Payment Method]" caption="Count of Payment Method" measure="1" displayFolder="" measureGroup="data" count="0" hidden="1">
      <extLst>
        <ext xmlns:x15="http://schemas.microsoft.com/office/spreadsheetml/2010/11/main" uri="{B97F6D7D-B522-45F9-BDA1-12C45D357490}">
          <x15:cacheHierarchy aggregatedColumn="10"/>
        </ext>
      </extLst>
    </cacheHierarchy>
    <cacheHierarchy uniqueName="[Measures].[Sum of Unit Price]" caption="Sum of Unit Price" measure="1" displayFolder="" measureGroup="data" count="0" hidden="1">
      <extLst>
        <ext xmlns:x15="http://schemas.microsoft.com/office/spreadsheetml/2010/11/main" uri="{B97F6D7D-B522-45F9-BDA1-12C45D357490}">
          <x15:cacheHierarchy aggregatedColumn="12"/>
        </ext>
      </extLst>
    </cacheHierarchy>
    <cacheHierarchy uniqueName="[Measures].[Average of Unit Price]" caption="Average of Unit Price" measure="1" displayFolder="" measureGroup="data" count="0" oneField="1" hidden="1">
      <fieldsUsage count="1">
        <fieldUsage x="3"/>
      </fieldsUsage>
      <extLst>
        <ext xmlns:x15="http://schemas.microsoft.com/office/spreadsheetml/2010/11/main" uri="{B97F6D7D-B522-45F9-BDA1-12C45D357490}">
          <x15:cacheHierarchy aggregatedColumn="12"/>
        </ext>
      </extLst>
    </cacheHierarchy>
    <cacheHierarchy uniqueName="[Measures].[Count of Day Name]" caption="Count of Day Name" measure="1" displayFolder="" measureGroup="Date" count="0" hidden="1">
      <extLst>
        <ext xmlns:x15="http://schemas.microsoft.com/office/spreadsheetml/2010/11/main" uri="{B97F6D7D-B522-45F9-BDA1-12C45D357490}">
          <x15:cacheHierarchy aggregatedColumn="23"/>
        </ext>
      </extLst>
    </cacheHierarchy>
    <cacheHierarchy uniqueName="[Measures].[Count of Quantity]" caption="Count of Quantity" measure="1" displayFolder="" measureGroup="data" count="0" hidden="1">
      <extLst>
        <ext xmlns:x15="http://schemas.microsoft.com/office/spreadsheetml/2010/11/main" uri="{B97F6D7D-B522-45F9-BDA1-12C45D357490}">
          <x15:cacheHierarchy aggregatedColumn="11"/>
        </ext>
      </extLst>
    </cacheHierarchy>
    <cacheHierarchy uniqueName="Dummy0" caption="Purchasing Date" measure="1" count="0">
      <extLst>
        <ext xmlns:x14="http://schemas.microsoft.com/office/spreadsheetml/2009/9/main" uri="{8CF416AD-EC4C-4aba-99F5-12A058AE0983}">
          <x14:cacheHierarchy ignore="1"/>
        </ext>
      </extLst>
    </cacheHierarchy>
  </cacheHierarchies>
  <kpis count="0"/>
  <dimensions count="3">
    <dimension name="data" uniqueName="[data]" caption="data"/>
    <dimension name="Date" uniqueName="[Date]" caption="Date"/>
    <dimension measure="1" name="Measures" uniqueName="[Measures]" caption="Measures"/>
  </dimensions>
  <measureGroups count="2">
    <measureGroup name="data" caption="data"/>
    <measureGroup name="Date" caption="Date"/>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do" refreshedDate="45501.089533796294" backgroundQuery="1" createdVersion="7" refreshedVersion="7" minRefreshableVersion="3" recordCount="0" supportSubquery="1" supportAdvancedDrill="1" xr:uid="{4CF3C46C-057E-4D5C-975E-7B2358AC9789}">
  <cacheSource type="external" connectionId="3"/>
  <cacheFields count="5">
    <cacheField name="[Measures].[Count of Purchase Type]" caption="Count of Purchase Type" numFmtId="0" hierarchy="37" level="32767"/>
    <cacheField name="[data].[Customer Age Range].[Customer Age Range]" caption="Customer Age Range" numFmtId="0" hierarchy="1" level="1">
      <sharedItems count="3">
        <s v="1 to 11"/>
        <s v="12 to 17"/>
        <s v="18 over"/>
      </sharedItems>
    </cacheField>
    <cacheField name="[data].[Purchase Type].[Purchase Type]" caption="Purchase Type" numFmtId="0" hierarchy="5" level="1">
      <sharedItems count="3">
        <s v="In-store"/>
        <s v="Online"/>
        <s v="Xmas Market"/>
      </sharedItems>
    </cacheField>
    <cacheField name="[data].[Product Type].[Product Type]" caption="Product Type" numFmtId="0" hierarchy="2" level="1">
      <sharedItems containsSemiMixedTypes="0" containsNonDate="0" containsString="0"/>
    </cacheField>
    <cacheField name="[Date].[Xmas Seasons].[Xmas Seasons]" caption="Xmas Seasons" numFmtId="0" hierarchy="25" level="1">
      <sharedItems containsSemiMixedTypes="0" containsNonDate="0" containsString="0"/>
    </cacheField>
  </cacheFields>
  <cacheHierarchies count="43">
    <cacheHierarchy uniqueName="[data].[Purchasing Date]" caption="Purchasing Date" attribute="1" time="1" defaultMemberUniqueName="[data].[Purchasing Date].[All]" allUniqueName="[data].[Purchasing Date].[All]" dimensionUniqueName="[data]" displayFolder="" count="0" memberValueDatatype="7" unbalanced="0"/>
    <cacheHierarchy uniqueName="[data].[Customer Age Range]" caption="Customer Age Range" attribute="1" defaultMemberUniqueName="[data].[Customer Age Range].[All]" allUniqueName="[data].[Customer Age Range].[All]" dimensionUniqueName="[data]" displayFolder="" count="2" memberValueDatatype="130" unbalanced="0">
      <fieldsUsage count="2">
        <fieldUsage x="-1"/>
        <fieldUsage x="1"/>
      </fieldsUsage>
    </cacheHierarchy>
    <cacheHierarchy uniqueName="[data].[Product Type]" caption="Product Type" attribute="1" defaultMemberUniqueName="[data].[Product Type].[All]" allUniqueName="[data].[Product Type].[All]" dimensionUniqueName="[data]" displayFolder="" count="2" memberValueDatatype="130" unbalanced="0">
      <fieldsUsage count="2">
        <fieldUsage x="-1"/>
        <fieldUsage x="3"/>
      </fieldsUsage>
    </cacheHierarchy>
    <cacheHierarchy uniqueName="[data].[Product Category]" caption="Product Category" attribute="1" defaultMemberUniqueName="[data].[Product Category].[All]" allUniqueName="[data].[Product Category].[All]" dimensionUniqueName="[data]" displayFolder="" count="0" memberValueDatatype="130" unbalanced="0"/>
    <cacheHierarchy uniqueName="[data].[Product Name]" caption="Product Name" attribute="1" defaultMemberUniqueName="[data].[Product Name].[All]" allUniqueName="[data].[Product Name].[All]" dimensionUniqueName="[data]" displayFolder="" count="0" memberValueDatatype="130" unbalanced="0"/>
    <cacheHierarchy uniqueName="[data].[Purchase Type]" caption="Purchase Type" attribute="1" defaultMemberUniqueName="[data].[Purchase Type].[All]" allUniqueName="[data].[Purchase Type].[All]" dimensionUniqueName="[data]" displayFolder="" count="2" memberValueDatatype="130" unbalanced="0">
      <fieldsUsage count="2">
        <fieldUsage x="-1"/>
        <fieldUsage x="2"/>
      </fieldsUsage>
    </cacheHierarchy>
    <cacheHierarchy uniqueName="[data].[Country]" caption="Country" attribute="1" defaultMemberUniqueName="[data].[Country].[All]" allUniqueName="[data].[Country].[All]" dimensionUniqueName="[data]" displayFolder="" count="0" memberValueDatatype="130" unbalanced="0"/>
    <cacheHierarchy uniqueName="[data].[City]" caption="City" attribute="1" defaultMemberUniqueName="[data].[City].[All]" allUniqueName="[data].[City].[All]" dimensionUniqueName="[data]" displayFolder="" count="0" memberValueDatatype="130" unbalanced="0"/>
    <cacheHierarchy uniqueName="[data].[Gender]" caption="Gender" attribute="1" defaultMemberUniqueName="[data].[Gender].[All]" allUniqueName="[data].[Gender].[All]" dimensionUniqueName="[data]" displayFolder="" count="0" memberValueDatatype="130" unbalanced="0"/>
    <cacheHierarchy uniqueName="[data].[Xmas Budget]" caption="Xmas Budget" attribute="1" defaultMemberUniqueName="[data].[Xmas Budget].[All]" allUniqueName="[data].[Xmas Budget].[All]" dimensionUniqueName="[data]" displayFolder="" count="0" memberValueDatatype="130" unbalanced="0"/>
    <cacheHierarchy uniqueName="[data].[Payment Method]" caption="Payment Method" attribute="1" defaultMemberUniqueName="[data].[Payment Method].[All]" allUniqueName="[data].[Payment Method].[All]" dimensionUniqueName="[data]" displayFolder="" count="0" memberValueDatatype="130" unbalanced="0"/>
    <cacheHierarchy uniqueName="[data].[Quantity]" caption="Quantity" attribute="1" defaultMemberUniqueName="[data].[Quantity].[All]" allUniqueName="[data].[Quantity].[All]" dimensionUniqueName="[data]" displayFolder="" count="0" memberValueDatatype="20" unbalanced="0"/>
    <cacheHierarchy uniqueName="[data].[Unit Price]" caption="Unit Price" attribute="1" defaultMemberUniqueName="[data].[Unit Price].[All]" allUniqueName="[data].[Unit Price].[All]" dimensionUniqueName="[data]" displayFolder="" count="0" memberValueDatatype="5" unbalanced="0"/>
    <cacheHierarchy uniqueName="[data].[Tax Per Unit]" caption="Tax Per Unit" attribute="1" defaultMemberUniqueName="[data].[Tax Per Unit].[All]" allUniqueName="[data].[Tax Per Unit].[All]" dimensionUniqueName="[data]" displayFolder="" count="0" memberValueDatatype="5" unbalanced="0"/>
    <cacheHierarchy uniqueName="[data].[Unit Cost]" caption="Unit Cost" attribute="1" defaultMemberUniqueName="[data].[Unit Cost].[All]" allUniqueName="[data].[Unit Cost].[All]" dimensionUniqueName="[data]" displayFolder="" count="0" memberValueDatatype="5" unbalanced="0"/>
    <cacheHierarchy uniqueName="[data].[Total Sales]" caption="Total Sales" attribute="1" defaultMemberUniqueName="[data].[Total Sales].[All]" allUniqueName="[data].[Total Sales].[All]" dimensionUniqueName="[data]" displayFolder="" count="0" memberValueDatatype="5" unbalanced="0"/>
    <cacheHierarchy uniqueName="[data].[Profit After Tax]" caption="Profit After Tax" attribute="1" defaultMemberUniqueName="[data].[Profit After Tax].[All]" allUniqueName="[data].[Profit After Tax].[All]" dimensionUniqueName="[data]" displayFolder="" count="0" memberValueDatatype="5" unbalanced="0"/>
    <cacheHierarchy uniqueName="[data].[Profit Before Tax]" caption="Profit Before Tax" attribute="1" defaultMemberUniqueName="[data].[Profit Before Tax].[All]" allUniqueName="[data].[Profit Before Tax].[All]" dimensionUniqueName="[data]" displayFolder="" count="0" memberValueDatatype="5" unbalanced="0"/>
    <cacheHierarchy uniqueName="[data].[COGS]" caption="COGS" attribute="1" defaultMemberUniqueName="[data].[COGS].[All]" allUniqueName="[data].[COGS].[All]" dimensionUniqueName="[data]" displayFolder="" count="0" memberValueDatatype="5" unbalanced="0"/>
    <cacheHierarchy uniqueName="[data].[Total Tax]" caption="Total Tax" attribute="1" defaultMemberUniqueName="[data].[Total Tax].[All]" allUniqueName="[data].[Total Tax].[All]" dimensionUniqueName="[data]" displayFolder="" count="0" memberValueDatatype="5" unbalanced="0"/>
    <cacheHierarchy uniqueName="[Date].[Purchasing Date]" caption="Purchasing Date" attribute="1" time="1" defaultMemberUniqueName="[Date].[Purchasing Date].[All]" allUniqueName="[Date].[Purchasing Date].[All]" dimensionUniqueName="[Date]" displayFolder="" count="0" memberValueDatatype="7" unbalanced="0"/>
    <cacheHierarchy uniqueName="[Date].[Month Name]" caption="Month Name" attribute="1" defaultMemberUniqueName="[Date].[Month Name].[All]" allUniqueName="[Date].[Month Name].[All]" dimensionUniqueName="[Date]" displayFolder="" count="0" memberValueDatatype="130" unbalanced="0"/>
    <cacheHierarchy uniqueName="[Date].[Year]" caption="Year" attribute="1" defaultMemberUniqueName="[Date].[Year].[All]" allUniqueName="[Date].[Yea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Xmas Seasons]" caption="Xmas Seasons" attribute="1" defaultMemberUniqueName="[Date].[Xmas Seasons].[All]" allUniqueName="[Date].[Xmas Seasons].[All]" dimensionUniqueName="[Date]" displayFolder="" count="2" memberValueDatatype="130" unbalanced="0">
      <fieldsUsage count="2">
        <fieldUsage x="-1"/>
        <fieldUsage x="4"/>
      </fieldsUsage>
    </cacheHierarchy>
    <cacheHierarchy uniqueName="[Measures].[__XL_Count data]" caption="__XL_Count data" measure="1" displayFolder="" measureGroup="data" count="0" hidden="1"/>
    <cacheHierarchy uniqueName="[Measures].[__XL_Count Date]" caption="__XL_Count Date" measure="1" displayFolder="" measureGroup="Date" count="0" hidden="1"/>
    <cacheHierarchy uniqueName="[Measures].[__No measures defined]" caption="__No measures defined" measure="1" displayFolder="" count="0" hidden="1"/>
    <cacheHierarchy uniqueName="[Measures].[Sum of Quantity]" caption="Sum of Quantity" measure="1" displayFolder="" measureGroup="data" count="0" hidden="1">
      <extLst>
        <ext xmlns:x15="http://schemas.microsoft.com/office/spreadsheetml/2010/11/main" uri="{B97F6D7D-B522-45F9-BDA1-12C45D357490}">
          <x15:cacheHierarchy aggregatedColumn="11"/>
        </ext>
      </extLst>
    </cacheHierarchy>
    <cacheHierarchy uniqueName="[Measures].[Sum of Unit Cost]" caption="Sum of Unit Cost" measure="1" displayFolder="" measureGroup="data" count="0" hidden="1">
      <extLst>
        <ext xmlns:x15="http://schemas.microsoft.com/office/spreadsheetml/2010/11/main" uri="{B97F6D7D-B522-45F9-BDA1-12C45D357490}">
          <x15:cacheHierarchy aggregatedColumn="14"/>
        </ext>
      </extLst>
    </cacheHierarchy>
    <cacheHierarchy uniqueName="[Measures].[Sum of Total Sales]" caption="Sum of Total Sales" measure="1" displayFolder="" measureGroup="data" count="0" hidden="1">
      <extLst>
        <ext xmlns:x15="http://schemas.microsoft.com/office/spreadsheetml/2010/11/main" uri="{B97F6D7D-B522-45F9-BDA1-12C45D357490}">
          <x15:cacheHierarchy aggregatedColumn="15"/>
        </ext>
      </extLst>
    </cacheHierarchy>
    <cacheHierarchy uniqueName="[Measures].[Sum of Profit After Tax]" caption="Sum of Profit After Tax" measure="1" displayFolder="" measureGroup="data" count="0" hidden="1">
      <extLst>
        <ext xmlns:x15="http://schemas.microsoft.com/office/spreadsheetml/2010/11/main" uri="{B97F6D7D-B522-45F9-BDA1-12C45D357490}">
          <x15:cacheHierarchy aggregatedColumn="16"/>
        </ext>
      </extLst>
    </cacheHierarchy>
    <cacheHierarchy uniqueName="[Measures].[Sum of Profit Before Tax]" caption="Sum of Profit Before Tax" measure="1" displayFolder="" measureGroup="data" count="0" hidden="1">
      <extLst>
        <ext xmlns:x15="http://schemas.microsoft.com/office/spreadsheetml/2010/11/main" uri="{B97F6D7D-B522-45F9-BDA1-12C45D357490}">
          <x15:cacheHierarchy aggregatedColumn="17"/>
        </ext>
      </extLst>
    </cacheHierarchy>
    <cacheHierarchy uniqueName="[Measures].[Sum of COGS]" caption="Sum of COGS" measure="1" displayFolder="" measureGroup="data" count="0" hidden="1">
      <extLst>
        <ext xmlns:x15="http://schemas.microsoft.com/office/spreadsheetml/2010/11/main" uri="{B97F6D7D-B522-45F9-BDA1-12C45D357490}">
          <x15:cacheHierarchy aggregatedColumn="18"/>
        </ext>
      </extLst>
    </cacheHierarchy>
    <cacheHierarchy uniqueName="[Measures].[Sum of Total Tax]" caption="Sum of Total Tax" measure="1" displayFolder="" measureGroup="data" count="0" hidden="1">
      <extLst>
        <ext xmlns:x15="http://schemas.microsoft.com/office/spreadsheetml/2010/11/main" uri="{B97F6D7D-B522-45F9-BDA1-12C45D357490}">
          <x15:cacheHierarchy aggregatedColumn="19"/>
        </ext>
      </extLst>
    </cacheHierarchy>
    <cacheHierarchy uniqueName="[Measures].[Sum of Year]" caption="Sum of Year" measure="1" displayFolder="" measureGroup="Date" count="0" hidden="1">
      <extLst>
        <ext xmlns:x15="http://schemas.microsoft.com/office/spreadsheetml/2010/11/main" uri="{B97F6D7D-B522-45F9-BDA1-12C45D357490}">
          <x15:cacheHierarchy aggregatedColumn="22"/>
        </ext>
      </extLst>
    </cacheHierarchy>
    <cacheHierarchy uniqueName="[Measures].[Count of Purchase Type]" caption="Count of Purchase Type" measure="1" displayFolder="" measureGroup="data" count="0" oneField="1" hidden="1">
      <fieldsUsage count="1">
        <fieldUsage x="0"/>
      </fieldsUsage>
      <extLst>
        <ext xmlns:x15="http://schemas.microsoft.com/office/spreadsheetml/2010/11/main" uri="{B97F6D7D-B522-45F9-BDA1-12C45D357490}">
          <x15:cacheHierarchy aggregatedColumn="5"/>
        </ext>
      </extLst>
    </cacheHierarchy>
    <cacheHierarchy uniqueName="[Measures].[Count of Payment Method]" caption="Count of Payment Method" measure="1" displayFolder="" measureGroup="data" count="0" hidden="1">
      <extLst>
        <ext xmlns:x15="http://schemas.microsoft.com/office/spreadsheetml/2010/11/main" uri="{B97F6D7D-B522-45F9-BDA1-12C45D357490}">
          <x15:cacheHierarchy aggregatedColumn="10"/>
        </ext>
      </extLst>
    </cacheHierarchy>
    <cacheHierarchy uniqueName="[Measures].[Sum of Unit Price]" caption="Sum of Unit Price" measure="1" displayFolder="" measureGroup="data" count="0" hidden="1">
      <extLst>
        <ext xmlns:x15="http://schemas.microsoft.com/office/spreadsheetml/2010/11/main" uri="{B97F6D7D-B522-45F9-BDA1-12C45D357490}">
          <x15:cacheHierarchy aggregatedColumn="12"/>
        </ext>
      </extLst>
    </cacheHierarchy>
    <cacheHierarchy uniqueName="[Measures].[Average of Unit Price]" caption="Average of Unit Price" measure="1" displayFolder="" measureGroup="data" count="0" hidden="1">
      <extLst>
        <ext xmlns:x15="http://schemas.microsoft.com/office/spreadsheetml/2010/11/main" uri="{B97F6D7D-B522-45F9-BDA1-12C45D357490}">
          <x15:cacheHierarchy aggregatedColumn="12"/>
        </ext>
      </extLst>
    </cacheHierarchy>
    <cacheHierarchy uniqueName="[Measures].[Count of Day Name]" caption="Count of Day Name" measure="1" displayFolder="" measureGroup="Date" count="0" hidden="1">
      <extLst>
        <ext xmlns:x15="http://schemas.microsoft.com/office/spreadsheetml/2010/11/main" uri="{B97F6D7D-B522-45F9-BDA1-12C45D357490}">
          <x15:cacheHierarchy aggregatedColumn="23"/>
        </ext>
      </extLst>
    </cacheHierarchy>
    <cacheHierarchy uniqueName="[Measures].[Count of Quantity]" caption="Count of Quantity" measure="1" displayFolder="" measureGroup="data" count="0" hidden="1">
      <extLst>
        <ext xmlns:x15="http://schemas.microsoft.com/office/spreadsheetml/2010/11/main" uri="{B97F6D7D-B522-45F9-BDA1-12C45D357490}">
          <x15:cacheHierarchy aggregatedColumn="11"/>
        </ext>
      </extLst>
    </cacheHierarchy>
  </cacheHierarchies>
  <kpis count="0"/>
  <dimensions count="3">
    <dimension name="data" uniqueName="[data]" caption="data"/>
    <dimension name="Date" uniqueName="[Date]" caption="Date"/>
    <dimension measure="1" name="Measures" uniqueName="[Measures]" caption="Measures"/>
  </dimensions>
  <measureGroups count="2">
    <measureGroup name="data" caption="data"/>
    <measureGroup name="Date" caption="Date"/>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do" refreshedDate="45501.089537268519" backgroundQuery="1" createdVersion="7" refreshedVersion="7" minRefreshableVersion="3" recordCount="0" supportSubquery="1" supportAdvancedDrill="1" xr:uid="{51115AFD-E0E1-4604-B943-066363ED9649}">
  <cacheSource type="external" connectionId="3"/>
  <cacheFields count="5">
    <cacheField name="[Date].[Month Name].[Month Name]" caption="Month Name" numFmtId="0" hierarchy="21" level="1">
      <sharedItems count="3">
        <s v="Dec"/>
        <s v="Jan"/>
        <s v="Nov"/>
      </sharedItems>
    </cacheField>
    <cacheField name="[data].[Quantity].[Quantity]" caption="Quantity" numFmtId="0" hierarchy="11" level="1">
      <sharedItems containsSemiMixedTypes="0" containsString="0" containsNumber="1" containsInteger="1" minValue="1" maxValue="30" count="10">
        <n v="1"/>
        <n v="2"/>
        <n v="3"/>
        <n v="4"/>
        <n v="5"/>
        <n v="10"/>
        <n v="15"/>
        <n v="20"/>
        <n v="25"/>
        <n v="30"/>
      </sharedItems>
      <extLst>
        <ext xmlns:x15="http://schemas.microsoft.com/office/spreadsheetml/2010/11/main" uri="{4F2E5C28-24EA-4eb8-9CBF-B6C8F9C3D259}">
          <x15:cachedUniqueNames>
            <x15:cachedUniqueName index="0" name="[data].[Quantity].&amp;[1]"/>
            <x15:cachedUniqueName index="1" name="[data].[Quantity].&amp;[2]"/>
            <x15:cachedUniqueName index="2" name="[data].[Quantity].&amp;[3]"/>
            <x15:cachedUniqueName index="3" name="[data].[Quantity].&amp;[4]"/>
            <x15:cachedUniqueName index="4" name="[data].[Quantity].&amp;[5]"/>
            <x15:cachedUniqueName index="5" name="[data].[Quantity].&amp;[10]"/>
            <x15:cachedUniqueName index="6" name="[data].[Quantity].&amp;[15]"/>
            <x15:cachedUniqueName index="7" name="[data].[Quantity].&amp;[20]"/>
            <x15:cachedUniqueName index="8" name="[data].[Quantity].&amp;[25]"/>
            <x15:cachedUniqueName index="9" name="[data].[Quantity].&amp;[30]"/>
          </x15:cachedUniqueNames>
        </ext>
      </extLst>
    </cacheField>
    <cacheField name="[Measures].[Average of Unit Price]" caption="Average of Unit Price" numFmtId="0" hierarchy="40" level="32767"/>
    <cacheField name="[Measures].[Count of Quantity]" caption="Count of Quantity" numFmtId="0" hierarchy="42" level="32767"/>
    <cacheField name="[Date].[Xmas Seasons].[Xmas Seasons]" caption="Xmas Seasons" numFmtId="0" hierarchy="25" level="1">
      <sharedItems containsSemiMixedTypes="0" containsNonDate="0" containsString="0"/>
    </cacheField>
  </cacheFields>
  <cacheHierarchies count="43">
    <cacheHierarchy uniqueName="[data].[Purchasing Date]" caption="Purchasing Date" attribute="1" time="1" defaultMemberUniqueName="[data].[Purchasing Date].[All]" allUniqueName="[data].[Purchasing Date].[All]" dimensionUniqueName="[data]" displayFolder="" count="0" memberValueDatatype="7" unbalanced="0"/>
    <cacheHierarchy uniqueName="[data].[Customer Age Range]" caption="Customer Age Range" attribute="1" defaultMemberUniqueName="[data].[Customer Age Range].[All]" allUniqueName="[data].[Customer Age Range].[All]" dimensionUniqueName="[data]" displayFolder="" count="0" memberValueDatatype="130" unbalanced="0"/>
    <cacheHierarchy uniqueName="[data].[Product Type]" caption="Product Type" attribute="1" defaultMemberUniqueName="[data].[Product Type].[All]" allUniqueName="[data].[Product Type].[All]" dimensionUniqueName="[data]" displayFolder="" count="0" memberValueDatatype="130" unbalanced="0"/>
    <cacheHierarchy uniqueName="[data].[Product Category]" caption="Product Category" attribute="1" defaultMemberUniqueName="[data].[Product Category].[All]" allUniqueName="[data].[Product Category].[All]" dimensionUniqueName="[data]" displayFolder="" count="0" memberValueDatatype="130" unbalanced="0"/>
    <cacheHierarchy uniqueName="[data].[Product Name]" caption="Product Name" attribute="1" defaultMemberUniqueName="[data].[Product Name].[All]" allUniqueName="[data].[Product Name].[All]" dimensionUniqueName="[data]" displayFolder="" count="0" memberValueDatatype="130" unbalanced="0"/>
    <cacheHierarchy uniqueName="[data].[Purchase Type]" caption="Purchase Type" attribute="1" defaultMemberUniqueName="[data].[Purchase Type].[All]" allUniqueName="[data].[Purchase Type].[All]" dimensionUniqueName="[data]" displayFolder="" count="0" memberValueDatatype="130" unbalanced="0"/>
    <cacheHierarchy uniqueName="[data].[Country]" caption="Country" attribute="1" defaultMemberUniqueName="[data].[Country].[All]" allUniqueName="[data].[Country].[All]" dimensionUniqueName="[data]" displayFolder="" count="0" memberValueDatatype="130" unbalanced="0"/>
    <cacheHierarchy uniqueName="[data].[City]" caption="City" attribute="1" defaultMemberUniqueName="[data].[City].[All]" allUniqueName="[data].[City].[All]" dimensionUniqueName="[data]" displayFolder="" count="0" memberValueDatatype="130" unbalanced="0"/>
    <cacheHierarchy uniqueName="[data].[Gender]" caption="Gender" attribute="1" defaultMemberUniqueName="[data].[Gender].[All]" allUniqueName="[data].[Gender].[All]" dimensionUniqueName="[data]" displayFolder="" count="0" memberValueDatatype="130" unbalanced="0"/>
    <cacheHierarchy uniqueName="[data].[Xmas Budget]" caption="Xmas Budget" attribute="1" defaultMemberUniqueName="[data].[Xmas Budget].[All]" allUniqueName="[data].[Xmas Budget].[All]" dimensionUniqueName="[data]" displayFolder="" count="0" memberValueDatatype="130" unbalanced="0"/>
    <cacheHierarchy uniqueName="[data].[Payment Method]" caption="Payment Method" attribute="1" defaultMemberUniqueName="[data].[Payment Method].[All]" allUniqueName="[data].[Payment Method].[All]" dimensionUniqueName="[data]" displayFolder="" count="0" memberValueDatatype="130" unbalanced="0"/>
    <cacheHierarchy uniqueName="[data].[Quantity]" caption="Quantity" attribute="1" defaultMemberUniqueName="[data].[Quantity].[All]" allUniqueName="[data].[Quantity].[All]" dimensionUniqueName="[data]" displayFolder="" count="2" memberValueDatatype="20" unbalanced="0">
      <fieldsUsage count="2">
        <fieldUsage x="-1"/>
        <fieldUsage x="1"/>
      </fieldsUsage>
    </cacheHierarchy>
    <cacheHierarchy uniqueName="[data].[Unit Price]" caption="Unit Price" attribute="1" defaultMemberUniqueName="[data].[Unit Price].[All]" allUniqueName="[data].[Unit Price].[All]" dimensionUniqueName="[data]" displayFolder="" count="0" memberValueDatatype="5" unbalanced="0"/>
    <cacheHierarchy uniqueName="[data].[Tax Per Unit]" caption="Tax Per Unit" attribute="1" defaultMemberUniqueName="[data].[Tax Per Unit].[All]" allUniqueName="[data].[Tax Per Unit].[All]" dimensionUniqueName="[data]" displayFolder="" count="0" memberValueDatatype="5" unbalanced="0"/>
    <cacheHierarchy uniqueName="[data].[Unit Cost]" caption="Unit Cost" attribute="1" defaultMemberUniqueName="[data].[Unit Cost].[All]" allUniqueName="[data].[Unit Cost].[All]" dimensionUniqueName="[data]" displayFolder="" count="0" memberValueDatatype="5" unbalanced="0"/>
    <cacheHierarchy uniqueName="[data].[Total Sales]" caption="Total Sales" attribute="1" defaultMemberUniqueName="[data].[Total Sales].[All]" allUniqueName="[data].[Total Sales].[All]" dimensionUniqueName="[data]" displayFolder="" count="0" memberValueDatatype="5" unbalanced="0"/>
    <cacheHierarchy uniqueName="[data].[Profit After Tax]" caption="Profit After Tax" attribute="1" defaultMemberUniqueName="[data].[Profit After Tax].[All]" allUniqueName="[data].[Profit After Tax].[All]" dimensionUniqueName="[data]" displayFolder="" count="0" memberValueDatatype="5" unbalanced="0"/>
    <cacheHierarchy uniqueName="[data].[Profit Before Tax]" caption="Profit Before Tax" attribute="1" defaultMemberUniqueName="[data].[Profit Before Tax].[All]" allUniqueName="[data].[Profit Before Tax].[All]" dimensionUniqueName="[data]" displayFolder="" count="0" memberValueDatatype="5" unbalanced="0"/>
    <cacheHierarchy uniqueName="[data].[COGS]" caption="COGS" attribute="1" defaultMemberUniqueName="[data].[COGS].[All]" allUniqueName="[data].[COGS].[All]" dimensionUniqueName="[data]" displayFolder="" count="0" memberValueDatatype="5" unbalanced="0"/>
    <cacheHierarchy uniqueName="[data].[Total Tax]" caption="Total Tax" attribute="1" defaultMemberUniqueName="[data].[Total Tax].[All]" allUniqueName="[data].[Total Tax].[All]" dimensionUniqueName="[data]" displayFolder="" count="0" memberValueDatatype="5" unbalanced="0"/>
    <cacheHierarchy uniqueName="[Date].[Purchasing Date]" caption="Purchasing Date" attribute="1" time="1" defaultMemberUniqueName="[Date].[Purchasing Date].[All]" allUniqueName="[Date].[Purchasing Date].[All]" dimensionUniqueName="[Date]" displayFolder="" count="0" memberValueDatatype="7" unbalanced="0"/>
    <cacheHierarchy uniqueName="[Date].[Month Name]" caption="Month Name" attribute="1" defaultMemberUniqueName="[Date].[Month Name].[All]" allUniqueName="[Date].[Month Name].[All]" dimensionUniqueName="[Date]" displayFolder="" count="2" memberValueDatatype="130" unbalanced="0">
      <fieldsUsage count="2">
        <fieldUsage x="-1"/>
        <fieldUsage x="0"/>
      </fieldsUsage>
    </cacheHierarchy>
    <cacheHierarchy uniqueName="[Date].[Year]" caption="Year" attribute="1" defaultMemberUniqueName="[Date].[Year].[All]" allUniqueName="[Date].[Yea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Xmas Seasons]" caption="Xmas Seasons" attribute="1" defaultMemberUniqueName="[Date].[Xmas Seasons].[All]" allUniqueName="[Date].[Xmas Seasons].[All]" dimensionUniqueName="[Date]" displayFolder="" count="2" memberValueDatatype="130" unbalanced="0">
      <fieldsUsage count="2">
        <fieldUsage x="-1"/>
        <fieldUsage x="4"/>
      </fieldsUsage>
    </cacheHierarchy>
    <cacheHierarchy uniqueName="[Measures].[__XL_Count data]" caption="__XL_Count data" measure="1" displayFolder="" measureGroup="data" count="0" hidden="1"/>
    <cacheHierarchy uniqueName="[Measures].[__XL_Count Date]" caption="__XL_Count Date" measure="1" displayFolder="" measureGroup="Date" count="0" hidden="1"/>
    <cacheHierarchy uniqueName="[Measures].[__No measures defined]" caption="__No measures defined" measure="1" displayFolder="" count="0" hidden="1"/>
    <cacheHierarchy uniqueName="[Measures].[Sum of Quantity]" caption="Sum of Quantity" measure="1" displayFolder="" measureGroup="data" count="0" hidden="1">
      <extLst>
        <ext xmlns:x15="http://schemas.microsoft.com/office/spreadsheetml/2010/11/main" uri="{B97F6D7D-B522-45F9-BDA1-12C45D357490}">
          <x15:cacheHierarchy aggregatedColumn="11"/>
        </ext>
      </extLst>
    </cacheHierarchy>
    <cacheHierarchy uniqueName="[Measures].[Sum of Unit Cost]" caption="Sum of Unit Cost" measure="1" displayFolder="" measureGroup="data" count="0" hidden="1">
      <extLst>
        <ext xmlns:x15="http://schemas.microsoft.com/office/spreadsheetml/2010/11/main" uri="{B97F6D7D-B522-45F9-BDA1-12C45D357490}">
          <x15:cacheHierarchy aggregatedColumn="14"/>
        </ext>
      </extLst>
    </cacheHierarchy>
    <cacheHierarchy uniqueName="[Measures].[Sum of Total Sales]" caption="Sum of Total Sales" measure="1" displayFolder="" measureGroup="data" count="0" hidden="1">
      <extLst>
        <ext xmlns:x15="http://schemas.microsoft.com/office/spreadsheetml/2010/11/main" uri="{B97F6D7D-B522-45F9-BDA1-12C45D357490}">
          <x15:cacheHierarchy aggregatedColumn="15"/>
        </ext>
      </extLst>
    </cacheHierarchy>
    <cacheHierarchy uniqueName="[Measures].[Sum of Profit After Tax]" caption="Sum of Profit After Tax" measure="1" displayFolder="" measureGroup="data" count="0" hidden="1">
      <extLst>
        <ext xmlns:x15="http://schemas.microsoft.com/office/spreadsheetml/2010/11/main" uri="{B97F6D7D-B522-45F9-BDA1-12C45D357490}">
          <x15:cacheHierarchy aggregatedColumn="16"/>
        </ext>
      </extLst>
    </cacheHierarchy>
    <cacheHierarchy uniqueName="[Measures].[Sum of Profit Before Tax]" caption="Sum of Profit Before Tax" measure="1" displayFolder="" measureGroup="data" count="0" hidden="1">
      <extLst>
        <ext xmlns:x15="http://schemas.microsoft.com/office/spreadsheetml/2010/11/main" uri="{B97F6D7D-B522-45F9-BDA1-12C45D357490}">
          <x15:cacheHierarchy aggregatedColumn="17"/>
        </ext>
      </extLst>
    </cacheHierarchy>
    <cacheHierarchy uniqueName="[Measures].[Sum of COGS]" caption="Sum of COGS" measure="1" displayFolder="" measureGroup="data" count="0" hidden="1">
      <extLst>
        <ext xmlns:x15="http://schemas.microsoft.com/office/spreadsheetml/2010/11/main" uri="{B97F6D7D-B522-45F9-BDA1-12C45D357490}">
          <x15:cacheHierarchy aggregatedColumn="18"/>
        </ext>
      </extLst>
    </cacheHierarchy>
    <cacheHierarchy uniqueName="[Measures].[Sum of Total Tax]" caption="Sum of Total Tax" measure="1" displayFolder="" measureGroup="data" count="0" hidden="1">
      <extLst>
        <ext xmlns:x15="http://schemas.microsoft.com/office/spreadsheetml/2010/11/main" uri="{B97F6D7D-B522-45F9-BDA1-12C45D357490}">
          <x15:cacheHierarchy aggregatedColumn="19"/>
        </ext>
      </extLst>
    </cacheHierarchy>
    <cacheHierarchy uniqueName="[Measures].[Sum of Year]" caption="Sum of Year" measure="1" displayFolder="" measureGroup="Date" count="0" hidden="1">
      <extLst>
        <ext xmlns:x15="http://schemas.microsoft.com/office/spreadsheetml/2010/11/main" uri="{B97F6D7D-B522-45F9-BDA1-12C45D357490}">
          <x15:cacheHierarchy aggregatedColumn="22"/>
        </ext>
      </extLst>
    </cacheHierarchy>
    <cacheHierarchy uniqueName="[Measures].[Count of Purchase Type]" caption="Count of Purchase Type" measure="1" displayFolder="" measureGroup="data" count="0" hidden="1">
      <extLst>
        <ext xmlns:x15="http://schemas.microsoft.com/office/spreadsheetml/2010/11/main" uri="{B97F6D7D-B522-45F9-BDA1-12C45D357490}">
          <x15:cacheHierarchy aggregatedColumn="5"/>
        </ext>
      </extLst>
    </cacheHierarchy>
    <cacheHierarchy uniqueName="[Measures].[Count of Payment Method]" caption="Count of Payment Method" measure="1" displayFolder="" measureGroup="data" count="0" hidden="1">
      <extLst>
        <ext xmlns:x15="http://schemas.microsoft.com/office/spreadsheetml/2010/11/main" uri="{B97F6D7D-B522-45F9-BDA1-12C45D357490}">
          <x15:cacheHierarchy aggregatedColumn="10"/>
        </ext>
      </extLst>
    </cacheHierarchy>
    <cacheHierarchy uniqueName="[Measures].[Sum of Unit Price]" caption="Sum of Unit Price" measure="1" displayFolder="" measureGroup="data" count="0" hidden="1">
      <extLst>
        <ext xmlns:x15="http://schemas.microsoft.com/office/spreadsheetml/2010/11/main" uri="{B97F6D7D-B522-45F9-BDA1-12C45D357490}">
          <x15:cacheHierarchy aggregatedColumn="12"/>
        </ext>
      </extLst>
    </cacheHierarchy>
    <cacheHierarchy uniqueName="[Measures].[Average of Unit Price]" caption="Average of Unit Price" measure="1" displayFolder="" measureGroup="data" count="0" oneField="1" hidden="1">
      <fieldsUsage count="1">
        <fieldUsage x="2"/>
      </fieldsUsage>
      <extLst>
        <ext xmlns:x15="http://schemas.microsoft.com/office/spreadsheetml/2010/11/main" uri="{B97F6D7D-B522-45F9-BDA1-12C45D357490}">
          <x15:cacheHierarchy aggregatedColumn="12"/>
        </ext>
      </extLst>
    </cacheHierarchy>
    <cacheHierarchy uniqueName="[Measures].[Count of Day Name]" caption="Count of Day Name" measure="1" displayFolder="" measureGroup="Date" count="0" hidden="1">
      <extLst>
        <ext xmlns:x15="http://schemas.microsoft.com/office/spreadsheetml/2010/11/main" uri="{B97F6D7D-B522-45F9-BDA1-12C45D357490}">
          <x15:cacheHierarchy aggregatedColumn="23"/>
        </ext>
      </extLst>
    </cacheHierarchy>
    <cacheHierarchy uniqueName="[Measures].[Count of Quantity]" caption="Count of Quantity" measure="1" displayFolder="" measureGroup="data" count="0" oneField="1" hidden="1">
      <fieldsUsage count="1">
        <fieldUsage x="3"/>
      </fieldsUsage>
      <extLst>
        <ext xmlns:x15="http://schemas.microsoft.com/office/spreadsheetml/2010/11/main" uri="{B97F6D7D-B522-45F9-BDA1-12C45D357490}">
          <x15:cacheHierarchy aggregatedColumn="11"/>
        </ext>
      </extLst>
    </cacheHierarchy>
  </cacheHierarchies>
  <kpis count="0"/>
  <dimensions count="3">
    <dimension name="data" uniqueName="[data]" caption="data"/>
    <dimension name="Date" uniqueName="[Date]" caption="Date"/>
    <dimension measure="1" name="Measures" uniqueName="[Measures]" caption="Measures"/>
  </dimensions>
  <measureGroups count="2">
    <measureGroup name="data" caption="data"/>
    <measureGroup name="Date" caption="Date"/>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do" refreshedDate="45501.089534837964" backgroundQuery="1" createdVersion="7" refreshedVersion="7" minRefreshableVersion="3" recordCount="0" supportSubquery="1" supportAdvancedDrill="1" xr:uid="{18C21F55-7B72-4B7B-A6B7-1543DB99B820}">
  <cacheSource type="external" connectionId="3"/>
  <cacheFields count="5">
    <cacheField name="[Date].[Month Name].[Month Name]" caption="Month Name" numFmtId="0" hierarchy="21" level="1">
      <sharedItems count="3">
        <s v="Dec"/>
        <s v="Jan"/>
        <s v="Nov"/>
      </sharedItems>
    </cacheField>
    <cacheField name="[Measures].[Sum of Quantity]" caption="Sum of Quantity" numFmtId="0" hierarchy="29" level="32767"/>
    <cacheField name="[Measures].[Average of Unit Price]" caption="Average of Unit Price" numFmtId="0" hierarchy="40" level="32767"/>
    <cacheField name="[data].[Purchase Type].[Purchase Type]" caption="Purchase Type" numFmtId="0" hierarchy="5" level="1">
      <sharedItems count="3">
        <s v="In-store"/>
        <s v="Online"/>
        <s v="Xmas Market"/>
      </sharedItems>
    </cacheField>
    <cacheField name="[Date].[Xmas Seasons].[Xmas Seasons]" caption="Xmas Seasons" numFmtId="0" hierarchy="25" level="1">
      <sharedItems containsSemiMixedTypes="0" containsNonDate="0" containsString="0"/>
    </cacheField>
  </cacheFields>
  <cacheHierarchies count="43">
    <cacheHierarchy uniqueName="[data].[Purchasing Date]" caption="Purchasing Date" attribute="1" time="1" defaultMemberUniqueName="[data].[Purchasing Date].[All]" allUniqueName="[data].[Purchasing Date].[All]" dimensionUniqueName="[data]" displayFolder="" count="0" memberValueDatatype="7" unbalanced="0"/>
    <cacheHierarchy uniqueName="[data].[Customer Age Range]" caption="Customer Age Range" attribute="1" defaultMemberUniqueName="[data].[Customer Age Range].[All]" allUniqueName="[data].[Customer Age Range].[All]" dimensionUniqueName="[data]" displayFolder="" count="0" memberValueDatatype="130" unbalanced="0"/>
    <cacheHierarchy uniqueName="[data].[Product Type]" caption="Product Type" attribute="1" defaultMemberUniqueName="[data].[Product Type].[All]" allUniqueName="[data].[Product Type].[All]" dimensionUniqueName="[data]" displayFolder="" count="0" memberValueDatatype="130" unbalanced="0"/>
    <cacheHierarchy uniqueName="[data].[Product Category]" caption="Product Category" attribute="1" defaultMemberUniqueName="[data].[Product Category].[All]" allUniqueName="[data].[Product Category].[All]" dimensionUniqueName="[data]" displayFolder="" count="0" memberValueDatatype="130" unbalanced="0"/>
    <cacheHierarchy uniqueName="[data].[Product Name]" caption="Product Name" attribute="1" defaultMemberUniqueName="[data].[Product Name].[All]" allUniqueName="[data].[Product Name].[All]" dimensionUniqueName="[data]" displayFolder="" count="0" memberValueDatatype="130" unbalanced="0"/>
    <cacheHierarchy uniqueName="[data].[Purchase Type]" caption="Purchase Type" attribute="1" defaultMemberUniqueName="[data].[Purchase Type].[All]" allUniqueName="[data].[Purchase Type].[All]" dimensionUniqueName="[data]" displayFolder="" count="2" memberValueDatatype="130" unbalanced="0">
      <fieldsUsage count="2">
        <fieldUsage x="-1"/>
        <fieldUsage x="3"/>
      </fieldsUsage>
    </cacheHierarchy>
    <cacheHierarchy uniqueName="[data].[Country]" caption="Country" attribute="1" defaultMemberUniqueName="[data].[Country].[All]" allUniqueName="[data].[Country].[All]" dimensionUniqueName="[data]" displayFolder="" count="0" memberValueDatatype="130" unbalanced="0"/>
    <cacheHierarchy uniqueName="[data].[City]" caption="City" attribute="1" defaultMemberUniqueName="[data].[City].[All]" allUniqueName="[data].[City].[All]" dimensionUniqueName="[data]" displayFolder="" count="0" memberValueDatatype="130" unbalanced="0"/>
    <cacheHierarchy uniqueName="[data].[Gender]" caption="Gender" attribute="1" defaultMemberUniqueName="[data].[Gender].[All]" allUniqueName="[data].[Gender].[All]" dimensionUniqueName="[data]" displayFolder="" count="0" memberValueDatatype="130" unbalanced="0"/>
    <cacheHierarchy uniqueName="[data].[Xmas Budget]" caption="Xmas Budget" attribute="1" defaultMemberUniqueName="[data].[Xmas Budget].[All]" allUniqueName="[data].[Xmas Budget].[All]" dimensionUniqueName="[data]" displayFolder="" count="0" memberValueDatatype="130" unbalanced="0"/>
    <cacheHierarchy uniqueName="[data].[Payment Method]" caption="Payment Method" attribute="1" defaultMemberUniqueName="[data].[Payment Method].[All]" allUniqueName="[data].[Payment Method].[All]" dimensionUniqueName="[data]" displayFolder="" count="0" memberValueDatatype="130" unbalanced="0"/>
    <cacheHierarchy uniqueName="[data].[Quantity]" caption="Quantity" attribute="1" defaultMemberUniqueName="[data].[Quantity].[All]" allUniqueName="[data].[Quantity].[All]" dimensionUniqueName="[data]" displayFolder="" count="0" memberValueDatatype="20" unbalanced="0"/>
    <cacheHierarchy uniqueName="[data].[Unit Price]" caption="Unit Price" attribute="1" defaultMemberUniqueName="[data].[Unit Price].[All]" allUniqueName="[data].[Unit Price].[All]" dimensionUniqueName="[data]" displayFolder="" count="0" memberValueDatatype="5" unbalanced="0"/>
    <cacheHierarchy uniqueName="[data].[Tax Per Unit]" caption="Tax Per Unit" attribute="1" defaultMemberUniqueName="[data].[Tax Per Unit].[All]" allUniqueName="[data].[Tax Per Unit].[All]" dimensionUniqueName="[data]" displayFolder="" count="0" memberValueDatatype="5" unbalanced="0"/>
    <cacheHierarchy uniqueName="[data].[Unit Cost]" caption="Unit Cost" attribute="1" defaultMemberUniqueName="[data].[Unit Cost].[All]" allUniqueName="[data].[Unit Cost].[All]" dimensionUniqueName="[data]" displayFolder="" count="0" memberValueDatatype="5" unbalanced="0"/>
    <cacheHierarchy uniqueName="[data].[Total Sales]" caption="Total Sales" attribute="1" defaultMemberUniqueName="[data].[Total Sales].[All]" allUniqueName="[data].[Total Sales].[All]" dimensionUniqueName="[data]" displayFolder="" count="0" memberValueDatatype="5" unbalanced="0"/>
    <cacheHierarchy uniqueName="[data].[Profit After Tax]" caption="Profit After Tax" attribute="1" defaultMemberUniqueName="[data].[Profit After Tax].[All]" allUniqueName="[data].[Profit After Tax].[All]" dimensionUniqueName="[data]" displayFolder="" count="0" memberValueDatatype="5" unbalanced="0"/>
    <cacheHierarchy uniqueName="[data].[Profit Before Tax]" caption="Profit Before Tax" attribute="1" defaultMemberUniqueName="[data].[Profit Before Tax].[All]" allUniqueName="[data].[Profit Before Tax].[All]" dimensionUniqueName="[data]" displayFolder="" count="0" memberValueDatatype="5" unbalanced="0"/>
    <cacheHierarchy uniqueName="[data].[COGS]" caption="COGS" attribute="1" defaultMemberUniqueName="[data].[COGS].[All]" allUniqueName="[data].[COGS].[All]" dimensionUniqueName="[data]" displayFolder="" count="0" memberValueDatatype="5" unbalanced="0"/>
    <cacheHierarchy uniqueName="[data].[Total Tax]" caption="Total Tax" attribute="1" defaultMemberUniqueName="[data].[Total Tax].[All]" allUniqueName="[data].[Total Tax].[All]" dimensionUniqueName="[data]" displayFolder="" count="0" memberValueDatatype="5" unbalanced="0"/>
    <cacheHierarchy uniqueName="[Date].[Purchasing Date]" caption="Purchasing Date" attribute="1" time="1" defaultMemberUniqueName="[Date].[Purchasing Date].[All]" allUniqueName="[Date].[Purchasing Date].[All]" dimensionUniqueName="[Date]" displayFolder="" count="0" memberValueDatatype="7" unbalanced="0"/>
    <cacheHierarchy uniqueName="[Date].[Month Name]" caption="Month Name" attribute="1" defaultMemberUniqueName="[Date].[Month Name].[All]" allUniqueName="[Date].[Month Name].[All]" dimensionUniqueName="[Date]" displayFolder="" count="2" memberValueDatatype="130" unbalanced="0">
      <fieldsUsage count="2">
        <fieldUsage x="-1"/>
        <fieldUsage x="0"/>
      </fieldsUsage>
    </cacheHierarchy>
    <cacheHierarchy uniqueName="[Date].[Year]" caption="Year" attribute="1" defaultMemberUniqueName="[Date].[Year].[All]" allUniqueName="[Date].[Yea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Xmas Seasons]" caption="Xmas Seasons" attribute="1" defaultMemberUniqueName="[Date].[Xmas Seasons].[All]" allUniqueName="[Date].[Xmas Seasons].[All]" dimensionUniqueName="[Date]" displayFolder="" count="2" memberValueDatatype="130" unbalanced="0">
      <fieldsUsage count="2">
        <fieldUsage x="-1"/>
        <fieldUsage x="4"/>
      </fieldsUsage>
    </cacheHierarchy>
    <cacheHierarchy uniqueName="[Measures].[__XL_Count data]" caption="__XL_Count data" measure="1" displayFolder="" measureGroup="data" count="0" hidden="1"/>
    <cacheHierarchy uniqueName="[Measures].[__XL_Count Date]" caption="__XL_Count Date" measure="1" displayFolder="" measureGroup="Date" count="0" hidden="1"/>
    <cacheHierarchy uniqueName="[Measures].[__No measures defined]" caption="__No measures defined" measure="1" displayFolder="" count="0" hidden="1"/>
    <cacheHierarchy uniqueName="[Measures].[Sum of Quantity]" caption="Sum of Quantity" measure="1" displayFolder="" measureGroup="data" count="0" oneField="1" hidden="1">
      <fieldsUsage count="1">
        <fieldUsage x="1"/>
      </fieldsUsage>
      <extLst>
        <ext xmlns:x15="http://schemas.microsoft.com/office/spreadsheetml/2010/11/main" uri="{B97F6D7D-B522-45F9-BDA1-12C45D357490}">
          <x15:cacheHierarchy aggregatedColumn="11"/>
        </ext>
      </extLst>
    </cacheHierarchy>
    <cacheHierarchy uniqueName="[Measures].[Sum of Unit Cost]" caption="Sum of Unit Cost" measure="1" displayFolder="" measureGroup="data" count="0" hidden="1">
      <extLst>
        <ext xmlns:x15="http://schemas.microsoft.com/office/spreadsheetml/2010/11/main" uri="{B97F6D7D-B522-45F9-BDA1-12C45D357490}">
          <x15:cacheHierarchy aggregatedColumn="14"/>
        </ext>
      </extLst>
    </cacheHierarchy>
    <cacheHierarchy uniqueName="[Measures].[Sum of Total Sales]" caption="Sum of Total Sales" measure="1" displayFolder="" measureGroup="data" count="0" hidden="1">
      <extLst>
        <ext xmlns:x15="http://schemas.microsoft.com/office/spreadsheetml/2010/11/main" uri="{B97F6D7D-B522-45F9-BDA1-12C45D357490}">
          <x15:cacheHierarchy aggregatedColumn="15"/>
        </ext>
      </extLst>
    </cacheHierarchy>
    <cacheHierarchy uniqueName="[Measures].[Sum of Profit After Tax]" caption="Sum of Profit After Tax" measure="1" displayFolder="" measureGroup="data" count="0" hidden="1">
      <extLst>
        <ext xmlns:x15="http://schemas.microsoft.com/office/spreadsheetml/2010/11/main" uri="{B97F6D7D-B522-45F9-BDA1-12C45D357490}">
          <x15:cacheHierarchy aggregatedColumn="16"/>
        </ext>
      </extLst>
    </cacheHierarchy>
    <cacheHierarchy uniqueName="[Measures].[Sum of Profit Before Tax]" caption="Sum of Profit Before Tax" measure="1" displayFolder="" measureGroup="data" count="0" hidden="1">
      <extLst>
        <ext xmlns:x15="http://schemas.microsoft.com/office/spreadsheetml/2010/11/main" uri="{B97F6D7D-B522-45F9-BDA1-12C45D357490}">
          <x15:cacheHierarchy aggregatedColumn="17"/>
        </ext>
      </extLst>
    </cacheHierarchy>
    <cacheHierarchy uniqueName="[Measures].[Sum of COGS]" caption="Sum of COGS" measure="1" displayFolder="" measureGroup="data" count="0" hidden="1">
      <extLst>
        <ext xmlns:x15="http://schemas.microsoft.com/office/spreadsheetml/2010/11/main" uri="{B97F6D7D-B522-45F9-BDA1-12C45D357490}">
          <x15:cacheHierarchy aggregatedColumn="18"/>
        </ext>
      </extLst>
    </cacheHierarchy>
    <cacheHierarchy uniqueName="[Measures].[Sum of Total Tax]" caption="Sum of Total Tax" measure="1" displayFolder="" measureGroup="data" count="0" hidden="1">
      <extLst>
        <ext xmlns:x15="http://schemas.microsoft.com/office/spreadsheetml/2010/11/main" uri="{B97F6D7D-B522-45F9-BDA1-12C45D357490}">
          <x15:cacheHierarchy aggregatedColumn="19"/>
        </ext>
      </extLst>
    </cacheHierarchy>
    <cacheHierarchy uniqueName="[Measures].[Sum of Year]" caption="Sum of Year" measure="1" displayFolder="" measureGroup="Date" count="0" hidden="1">
      <extLst>
        <ext xmlns:x15="http://schemas.microsoft.com/office/spreadsheetml/2010/11/main" uri="{B97F6D7D-B522-45F9-BDA1-12C45D357490}">
          <x15:cacheHierarchy aggregatedColumn="22"/>
        </ext>
      </extLst>
    </cacheHierarchy>
    <cacheHierarchy uniqueName="[Measures].[Count of Purchase Type]" caption="Count of Purchase Type" measure="1" displayFolder="" measureGroup="data" count="0" hidden="1">
      <extLst>
        <ext xmlns:x15="http://schemas.microsoft.com/office/spreadsheetml/2010/11/main" uri="{B97F6D7D-B522-45F9-BDA1-12C45D357490}">
          <x15:cacheHierarchy aggregatedColumn="5"/>
        </ext>
      </extLst>
    </cacheHierarchy>
    <cacheHierarchy uniqueName="[Measures].[Count of Payment Method]" caption="Count of Payment Method" measure="1" displayFolder="" measureGroup="data" count="0" hidden="1">
      <extLst>
        <ext xmlns:x15="http://schemas.microsoft.com/office/spreadsheetml/2010/11/main" uri="{B97F6D7D-B522-45F9-BDA1-12C45D357490}">
          <x15:cacheHierarchy aggregatedColumn="10"/>
        </ext>
      </extLst>
    </cacheHierarchy>
    <cacheHierarchy uniqueName="[Measures].[Sum of Unit Price]" caption="Sum of Unit Price" measure="1" displayFolder="" measureGroup="data" count="0" hidden="1">
      <extLst>
        <ext xmlns:x15="http://schemas.microsoft.com/office/spreadsheetml/2010/11/main" uri="{B97F6D7D-B522-45F9-BDA1-12C45D357490}">
          <x15:cacheHierarchy aggregatedColumn="12"/>
        </ext>
      </extLst>
    </cacheHierarchy>
    <cacheHierarchy uniqueName="[Measures].[Average of Unit Price]" caption="Average of Unit Price" measure="1" displayFolder="" measureGroup="data" count="0" oneField="1" hidden="1">
      <fieldsUsage count="1">
        <fieldUsage x="2"/>
      </fieldsUsage>
      <extLst>
        <ext xmlns:x15="http://schemas.microsoft.com/office/spreadsheetml/2010/11/main" uri="{B97F6D7D-B522-45F9-BDA1-12C45D357490}">
          <x15:cacheHierarchy aggregatedColumn="12"/>
        </ext>
      </extLst>
    </cacheHierarchy>
    <cacheHierarchy uniqueName="[Measures].[Count of Day Name]" caption="Count of Day Name" measure="1" displayFolder="" measureGroup="Date" count="0" hidden="1">
      <extLst>
        <ext xmlns:x15="http://schemas.microsoft.com/office/spreadsheetml/2010/11/main" uri="{B97F6D7D-B522-45F9-BDA1-12C45D357490}">
          <x15:cacheHierarchy aggregatedColumn="23"/>
        </ext>
      </extLst>
    </cacheHierarchy>
    <cacheHierarchy uniqueName="[Measures].[Count of Quantity]" caption="Count of Quantity" measure="1" displayFolder="" measureGroup="data" count="0" hidden="1">
      <extLst>
        <ext xmlns:x15="http://schemas.microsoft.com/office/spreadsheetml/2010/11/main" uri="{B97F6D7D-B522-45F9-BDA1-12C45D357490}">
          <x15:cacheHierarchy aggregatedColumn="11"/>
        </ext>
      </extLst>
    </cacheHierarchy>
  </cacheHierarchies>
  <kpis count="0"/>
  <dimensions count="3">
    <dimension name="data" uniqueName="[data]" caption="data"/>
    <dimension name="Date" uniqueName="[Date]" caption="Date"/>
    <dimension measure="1" name="Measures" uniqueName="[Measures]" caption="Measures"/>
  </dimensions>
  <measureGroups count="2">
    <measureGroup name="data" caption="data"/>
    <measureGroup name="Date" caption="Date"/>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do" refreshedDate="45501.089535416664" backgroundQuery="1" createdVersion="7" refreshedVersion="7" minRefreshableVersion="3" recordCount="0" supportSubquery="1" supportAdvancedDrill="1" xr:uid="{88076587-A3A7-40E8-BB5D-F624C4AD4889}">
  <cacheSource type="external" connectionId="3"/>
  <cacheFields count="5">
    <cacheField name="[Date].[Month Name].[Month Name]" caption="Month Name" numFmtId="0" hierarchy="21" level="1">
      <sharedItems count="3">
        <s v="Dec"/>
        <s v="Jan"/>
        <s v="Nov"/>
      </sharedItems>
    </cacheField>
    <cacheField name="[Measures].[Sum of Total Sales]" caption="Sum of Total Sales" numFmtId="0" hierarchy="31" level="32767"/>
    <cacheField name="[Date].[Day Name].[Day Name]" caption="Day Name" numFmtId="0" hierarchy="23" level="1">
      <sharedItems count="7">
        <s v="Sun"/>
        <s v="Mon"/>
        <s v="Tue"/>
        <s v="Wed"/>
        <s v="Thu"/>
        <s v="Fri"/>
        <s v="Sat"/>
      </sharedItems>
    </cacheField>
    <cacheField name="[data].[Gender].[Gender]" caption="Gender" numFmtId="0" hierarchy="8" level="1">
      <sharedItems count="2">
        <s v="Female"/>
        <s v="Male"/>
      </sharedItems>
    </cacheField>
    <cacheField name="[Date].[Xmas Seasons].[Xmas Seasons]" caption="Xmas Seasons" numFmtId="0" hierarchy="25" level="1">
      <sharedItems containsSemiMixedTypes="0" containsNonDate="0" containsString="0"/>
    </cacheField>
  </cacheFields>
  <cacheHierarchies count="43">
    <cacheHierarchy uniqueName="[data].[Purchasing Date]" caption="Purchasing Date" attribute="1" time="1" defaultMemberUniqueName="[data].[Purchasing Date].[All]" allUniqueName="[data].[Purchasing Date].[All]" dimensionUniqueName="[data]" displayFolder="" count="0" memberValueDatatype="7" unbalanced="0"/>
    <cacheHierarchy uniqueName="[data].[Customer Age Range]" caption="Customer Age Range" attribute="1" defaultMemberUniqueName="[data].[Customer Age Range].[All]" allUniqueName="[data].[Customer Age Range].[All]" dimensionUniqueName="[data]" displayFolder="" count="0" memberValueDatatype="130" unbalanced="0"/>
    <cacheHierarchy uniqueName="[data].[Product Type]" caption="Product Type" attribute="1" defaultMemberUniqueName="[data].[Product Type].[All]" allUniqueName="[data].[Product Type].[All]" dimensionUniqueName="[data]" displayFolder="" count="0" memberValueDatatype="130" unbalanced="0"/>
    <cacheHierarchy uniqueName="[data].[Product Category]" caption="Product Category" attribute="1" defaultMemberUniqueName="[data].[Product Category].[All]" allUniqueName="[data].[Product Category].[All]" dimensionUniqueName="[data]" displayFolder="" count="0" memberValueDatatype="130" unbalanced="0"/>
    <cacheHierarchy uniqueName="[data].[Product Name]" caption="Product Name" attribute="1" defaultMemberUniqueName="[data].[Product Name].[All]" allUniqueName="[data].[Product Name].[All]" dimensionUniqueName="[data]" displayFolder="" count="0" memberValueDatatype="130" unbalanced="0"/>
    <cacheHierarchy uniqueName="[data].[Purchase Type]" caption="Purchase Type" attribute="1" defaultMemberUniqueName="[data].[Purchase Type].[All]" allUniqueName="[data].[Purchase Type].[All]" dimensionUniqueName="[data]" displayFolder="" count="0" memberValueDatatype="130" unbalanced="0"/>
    <cacheHierarchy uniqueName="[data].[Country]" caption="Country" attribute="1" defaultMemberUniqueName="[data].[Country].[All]" allUniqueName="[data].[Country].[All]" dimensionUniqueName="[data]" displayFolder="" count="0" memberValueDatatype="130" unbalanced="0"/>
    <cacheHierarchy uniqueName="[data].[City]" caption="City" attribute="1" defaultMemberUniqueName="[data].[City].[All]" allUniqueName="[data].[City].[All]" dimensionUniqueName="[data]" displayFolder="" count="0" memberValueDatatype="130" unbalanced="0"/>
    <cacheHierarchy uniqueName="[data].[Gender]" caption="Gender" attribute="1" defaultMemberUniqueName="[data].[Gender].[All]" allUniqueName="[data].[Gender].[All]" dimensionUniqueName="[data]" displayFolder="" count="2" memberValueDatatype="130" unbalanced="0">
      <fieldsUsage count="2">
        <fieldUsage x="-1"/>
        <fieldUsage x="3"/>
      </fieldsUsage>
    </cacheHierarchy>
    <cacheHierarchy uniqueName="[data].[Xmas Budget]" caption="Xmas Budget" attribute="1" defaultMemberUniqueName="[data].[Xmas Budget].[All]" allUniqueName="[data].[Xmas Budget].[All]" dimensionUniqueName="[data]" displayFolder="" count="0" memberValueDatatype="130" unbalanced="0"/>
    <cacheHierarchy uniqueName="[data].[Payment Method]" caption="Payment Method" attribute="1" defaultMemberUniqueName="[data].[Payment Method].[All]" allUniqueName="[data].[Payment Method].[All]" dimensionUniqueName="[data]" displayFolder="" count="0" memberValueDatatype="130" unbalanced="0"/>
    <cacheHierarchy uniqueName="[data].[Quantity]" caption="Quantity" attribute="1" defaultMemberUniqueName="[data].[Quantity].[All]" allUniqueName="[data].[Quantity].[All]" dimensionUniqueName="[data]" displayFolder="" count="0" memberValueDatatype="20" unbalanced="0"/>
    <cacheHierarchy uniqueName="[data].[Unit Price]" caption="Unit Price" attribute="1" defaultMemberUniqueName="[data].[Unit Price].[All]" allUniqueName="[data].[Unit Price].[All]" dimensionUniqueName="[data]" displayFolder="" count="0" memberValueDatatype="5" unbalanced="0"/>
    <cacheHierarchy uniqueName="[data].[Tax Per Unit]" caption="Tax Per Unit" attribute="1" defaultMemberUniqueName="[data].[Tax Per Unit].[All]" allUniqueName="[data].[Tax Per Unit].[All]" dimensionUniqueName="[data]" displayFolder="" count="0" memberValueDatatype="5" unbalanced="0"/>
    <cacheHierarchy uniqueName="[data].[Unit Cost]" caption="Unit Cost" attribute="1" defaultMemberUniqueName="[data].[Unit Cost].[All]" allUniqueName="[data].[Unit Cost].[All]" dimensionUniqueName="[data]" displayFolder="" count="0" memberValueDatatype="5" unbalanced="0"/>
    <cacheHierarchy uniqueName="[data].[Total Sales]" caption="Total Sales" attribute="1" defaultMemberUniqueName="[data].[Total Sales].[All]" allUniqueName="[data].[Total Sales].[All]" dimensionUniqueName="[data]" displayFolder="" count="0" memberValueDatatype="5" unbalanced="0"/>
    <cacheHierarchy uniqueName="[data].[Profit After Tax]" caption="Profit After Tax" attribute="1" defaultMemberUniqueName="[data].[Profit After Tax].[All]" allUniqueName="[data].[Profit After Tax].[All]" dimensionUniqueName="[data]" displayFolder="" count="0" memberValueDatatype="5" unbalanced="0"/>
    <cacheHierarchy uniqueName="[data].[Profit Before Tax]" caption="Profit Before Tax" attribute="1" defaultMemberUniqueName="[data].[Profit Before Tax].[All]" allUniqueName="[data].[Profit Before Tax].[All]" dimensionUniqueName="[data]" displayFolder="" count="0" memberValueDatatype="5" unbalanced="0"/>
    <cacheHierarchy uniqueName="[data].[COGS]" caption="COGS" attribute="1" defaultMemberUniqueName="[data].[COGS].[All]" allUniqueName="[data].[COGS].[All]" dimensionUniqueName="[data]" displayFolder="" count="0" memberValueDatatype="5" unbalanced="0"/>
    <cacheHierarchy uniqueName="[data].[Total Tax]" caption="Total Tax" attribute="1" defaultMemberUniqueName="[data].[Total Tax].[All]" allUniqueName="[data].[Total Tax].[All]" dimensionUniqueName="[data]" displayFolder="" count="0" memberValueDatatype="5" unbalanced="0"/>
    <cacheHierarchy uniqueName="[Date].[Purchasing Date]" caption="Purchasing Date" attribute="1" time="1" defaultMemberUniqueName="[Date].[Purchasing Date].[All]" allUniqueName="[Date].[Purchasing Date].[All]" dimensionUniqueName="[Date]" displayFolder="" count="0" memberValueDatatype="7" unbalanced="0"/>
    <cacheHierarchy uniqueName="[Date].[Month Name]" caption="Month Name" attribute="1" defaultMemberUniqueName="[Date].[Month Name].[All]" allUniqueName="[Date].[Month Name].[All]" dimensionUniqueName="[Date]" displayFolder="" count="2" memberValueDatatype="130" unbalanced="0">
      <fieldsUsage count="2">
        <fieldUsage x="-1"/>
        <fieldUsage x="0"/>
      </fieldsUsage>
    </cacheHierarchy>
    <cacheHierarchy uniqueName="[Date].[Year]" caption="Year" attribute="1" defaultMemberUniqueName="[Date].[Year].[All]" allUniqueName="[Date].[Year].[All]" dimensionUniqueName="[Date]" displayFolder="" count="0" memberValueDatatype="20" unbalanced="0"/>
    <cacheHierarchy uniqueName="[Date].[Day Name]" caption="Day Name" attribute="1" defaultMemberUniqueName="[Date].[Day Name].[All]" allUniqueName="[Date].[Day Name].[All]" dimensionUniqueName="[Date]" displayFolder="" count="2" memberValueDatatype="130" unbalanced="0">
      <fieldsUsage count="2">
        <fieldUsage x="-1"/>
        <fieldUsage x="2"/>
      </fieldsUsage>
    </cacheHierarchy>
    <cacheHierarchy uniqueName="[Date].[Day of Week]" caption="Day of Week" attribute="1" defaultMemberUniqueName="[Date].[Day of Week].[All]" allUniqueName="[Date].[Day of Week].[All]" dimensionUniqueName="[Date]" displayFolder="" count="0" memberValueDatatype="20" unbalanced="0"/>
    <cacheHierarchy uniqueName="[Date].[Xmas Seasons]" caption="Xmas Seasons" attribute="1" defaultMemberUniqueName="[Date].[Xmas Seasons].[All]" allUniqueName="[Date].[Xmas Seasons].[All]" dimensionUniqueName="[Date]" displayFolder="" count="2" memberValueDatatype="130" unbalanced="0">
      <fieldsUsage count="2">
        <fieldUsage x="-1"/>
        <fieldUsage x="4"/>
      </fieldsUsage>
    </cacheHierarchy>
    <cacheHierarchy uniqueName="[Measures].[__XL_Count data]" caption="__XL_Count data" measure="1" displayFolder="" measureGroup="data" count="0" hidden="1"/>
    <cacheHierarchy uniqueName="[Measures].[__XL_Count Date]" caption="__XL_Count Date" measure="1" displayFolder="" measureGroup="Date" count="0" hidden="1"/>
    <cacheHierarchy uniqueName="[Measures].[__No measures defined]" caption="__No measures defined" measure="1" displayFolder="" count="0" hidden="1"/>
    <cacheHierarchy uniqueName="[Measures].[Sum of Quantity]" caption="Sum of Quantity" measure="1" displayFolder="" measureGroup="data" count="0" hidden="1">
      <extLst>
        <ext xmlns:x15="http://schemas.microsoft.com/office/spreadsheetml/2010/11/main" uri="{B97F6D7D-B522-45F9-BDA1-12C45D357490}">
          <x15:cacheHierarchy aggregatedColumn="11"/>
        </ext>
      </extLst>
    </cacheHierarchy>
    <cacheHierarchy uniqueName="[Measures].[Sum of Unit Cost]" caption="Sum of Unit Cost" measure="1" displayFolder="" measureGroup="data" count="0" hidden="1">
      <extLst>
        <ext xmlns:x15="http://schemas.microsoft.com/office/spreadsheetml/2010/11/main" uri="{B97F6D7D-B522-45F9-BDA1-12C45D357490}">
          <x15:cacheHierarchy aggregatedColumn="14"/>
        </ext>
      </extLst>
    </cacheHierarchy>
    <cacheHierarchy uniqueName="[Measures].[Sum of Total Sales]" caption="Sum of Total Sales" measure="1" displayFolder="" measureGroup="data" count="0" oneField="1" hidden="1">
      <fieldsUsage count="1">
        <fieldUsage x="1"/>
      </fieldsUsage>
      <extLst>
        <ext xmlns:x15="http://schemas.microsoft.com/office/spreadsheetml/2010/11/main" uri="{B97F6D7D-B522-45F9-BDA1-12C45D357490}">
          <x15:cacheHierarchy aggregatedColumn="15"/>
        </ext>
      </extLst>
    </cacheHierarchy>
    <cacheHierarchy uniqueName="[Measures].[Sum of Profit After Tax]" caption="Sum of Profit After Tax" measure="1" displayFolder="" measureGroup="data" count="0" hidden="1">
      <extLst>
        <ext xmlns:x15="http://schemas.microsoft.com/office/spreadsheetml/2010/11/main" uri="{B97F6D7D-B522-45F9-BDA1-12C45D357490}">
          <x15:cacheHierarchy aggregatedColumn="16"/>
        </ext>
      </extLst>
    </cacheHierarchy>
    <cacheHierarchy uniqueName="[Measures].[Sum of Profit Before Tax]" caption="Sum of Profit Before Tax" measure="1" displayFolder="" measureGroup="data" count="0" hidden="1">
      <extLst>
        <ext xmlns:x15="http://schemas.microsoft.com/office/spreadsheetml/2010/11/main" uri="{B97F6D7D-B522-45F9-BDA1-12C45D357490}">
          <x15:cacheHierarchy aggregatedColumn="17"/>
        </ext>
      </extLst>
    </cacheHierarchy>
    <cacheHierarchy uniqueName="[Measures].[Sum of COGS]" caption="Sum of COGS" measure="1" displayFolder="" measureGroup="data" count="0" hidden="1">
      <extLst>
        <ext xmlns:x15="http://schemas.microsoft.com/office/spreadsheetml/2010/11/main" uri="{B97F6D7D-B522-45F9-BDA1-12C45D357490}">
          <x15:cacheHierarchy aggregatedColumn="18"/>
        </ext>
      </extLst>
    </cacheHierarchy>
    <cacheHierarchy uniqueName="[Measures].[Sum of Total Tax]" caption="Sum of Total Tax" measure="1" displayFolder="" measureGroup="data" count="0" hidden="1">
      <extLst>
        <ext xmlns:x15="http://schemas.microsoft.com/office/spreadsheetml/2010/11/main" uri="{B97F6D7D-B522-45F9-BDA1-12C45D357490}">
          <x15:cacheHierarchy aggregatedColumn="19"/>
        </ext>
      </extLst>
    </cacheHierarchy>
    <cacheHierarchy uniqueName="[Measures].[Sum of Year]" caption="Sum of Year" measure="1" displayFolder="" measureGroup="Date" count="0" hidden="1">
      <extLst>
        <ext xmlns:x15="http://schemas.microsoft.com/office/spreadsheetml/2010/11/main" uri="{B97F6D7D-B522-45F9-BDA1-12C45D357490}">
          <x15:cacheHierarchy aggregatedColumn="22"/>
        </ext>
      </extLst>
    </cacheHierarchy>
    <cacheHierarchy uniqueName="[Measures].[Count of Purchase Type]" caption="Count of Purchase Type" measure="1" displayFolder="" measureGroup="data" count="0" hidden="1">
      <extLst>
        <ext xmlns:x15="http://schemas.microsoft.com/office/spreadsheetml/2010/11/main" uri="{B97F6D7D-B522-45F9-BDA1-12C45D357490}">
          <x15:cacheHierarchy aggregatedColumn="5"/>
        </ext>
      </extLst>
    </cacheHierarchy>
    <cacheHierarchy uniqueName="[Measures].[Count of Payment Method]" caption="Count of Payment Method" measure="1" displayFolder="" measureGroup="data" count="0" hidden="1">
      <extLst>
        <ext xmlns:x15="http://schemas.microsoft.com/office/spreadsheetml/2010/11/main" uri="{B97F6D7D-B522-45F9-BDA1-12C45D357490}">
          <x15:cacheHierarchy aggregatedColumn="10"/>
        </ext>
      </extLst>
    </cacheHierarchy>
    <cacheHierarchy uniqueName="[Measures].[Sum of Unit Price]" caption="Sum of Unit Price" measure="1" displayFolder="" measureGroup="data" count="0" hidden="1">
      <extLst>
        <ext xmlns:x15="http://schemas.microsoft.com/office/spreadsheetml/2010/11/main" uri="{B97F6D7D-B522-45F9-BDA1-12C45D357490}">
          <x15:cacheHierarchy aggregatedColumn="12"/>
        </ext>
      </extLst>
    </cacheHierarchy>
    <cacheHierarchy uniqueName="[Measures].[Average of Unit Price]" caption="Average of Unit Price" measure="1" displayFolder="" measureGroup="data" count="0" hidden="1">
      <extLst>
        <ext xmlns:x15="http://schemas.microsoft.com/office/spreadsheetml/2010/11/main" uri="{B97F6D7D-B522-45F9-BDA1-12C45D357490}">
          <x15:cacheHierarchy aggregatedColumn="12"/>
        </ext>
      </extLst>
    </cacheHierarchy>
    <cacheHierarchy uniqueName="[Measures].[Count of Day Name]" caption="Count of Day Name" measure="1" displayFolder="" measureGroup="Date" count="0" hidden="1">
      <extLst>
        <ext xmlns:x15="http://schemas.microsoft.com/office/spreadsheetml/2010/11/main" uri="{B97F6D7D-B522-45F9-BDA1-12C45D357490}">
          <x15:cacheHierarchy aggregatedColumn="23"/>
        </ext>
      </extLst>
    </cacheHierarchy>
    <cacheHierarchy uniqueName="[Measures].[Count of Quantity]" caption="Count of Quantity" measure="1" displayFolder="" measureGroup="data" count="0" hidden="1">
      <extLst>
        <ext xmlns:x15="http://schemas.microsoft.com/office/spreadsheetml/2010/11/main" uri="{B97F6D7D-B522-45F9-BDA1-12C45D357490}">
          <x15:cacheHierarchy aggregatedColumn="11"/>
        </ext>
      </extLst>
    </cacheHierarchy>
  </cacheHierarchies>
  <kpis count="0"/>
  <dimensions count="3">
    <dimension name="data" uniqueName="[data]" caption="data"/>
    <dimension name="Date" uniqueName="[Date]" caption="Date"/>
    <dimension measure="1" name="Measures" uniqueName="[Measures]" caption="Measures"/>
  </dimensions>
  <measureGroups count="2">
    <measureGroup name="data" caption="data"/>
    <measureGroup name="Date" caption="Date"/>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do" refreshedDate="45501.089536689811" backgroundQuery="1" createdVersion="7" refreshedVersion="7" minRefreshableVersion="3" recordCount="0" supportSubquery="1" supportAdvancedDrill="1" xr:uid="{24D98121-930C-4483-86D6-D7083DAEB015}">
  <cacheSource type="external" connectionId="3"/>
  <cacheFields count="4">
    <cacheField name="[Date].[Month Name].[Month Name]" caption="Month Name" numFmtId="0" hierarchy="21" level="1">
      <sharedItems count="3">
        <s v="Dec"/>
        <s v="Jan"/>
        <s v="Nov"/>
      </sharedItems>
    </cacheField>
    <cacheField name="[Measures].[Sum of Total Sales]" caption="Sum of Total Sales" numFmtId="0" hierarchy="31" level="32767"/>
    <cacheField name="[data].[Purchase Type].[Purchase Type]" caption="Purchase Type" numFmtId="0" hierarchy="5" level="1">
      <sharedItems count="3">
        <s v="In-store"/>
        <s v="Online"/>
        <s v="Xmas Market"/>
      </sharedItems>
    </cacheField>
    <cacheField name="[Date].[Xmas Seasons].[Xmas Seasons]" caption="Xmas Seasons" numFmtId="0" hierarchy="25" level="1">
      <sharedItems containsSemiMixedTypes="0" containsNonDate="0" containsString="0"/>
    </cacheField>
  </cacheFields>
  <cacheHierarchies count="43">
    <cacheHierarchy uniqueName="[data].[Purchasing Date]" caption="Purchasing Date" attribute="1" time="1" defaultMemberUniqueName="[data].[Purchasing Date].[All]" allUniqueName="[data].[Purchasing Date].[All]" dimensionUniqueName="[data]" displayFolder="" count="0" memberValueDatatype="7" unbalanced="0"/>
    <cacheHierarchy uniqueName="[data].[Customer Age Range]" caption="Customer Age Range" attribute="1" defaultMemberUniqueName="[data].[Customer Age Range].[All]" allUniqueName="[data].[Customer Age Range].[All]" dimensionUniqueName="[data]" displayFolder="" count="0" memberValueDatatype="130" unbalanced="0"/>
    <cacheHierarchy uniqueName="[data].[Product Type]" caption="Product Type" attribute="1" defaultMemberUniqueName="[data].[Product Type].[All]" allUniqueName="[data].[Product Type].[All]" dimensionUniqueName="[data]" displayFolder="" count="0" memberValueDatatype="130" unbalanced="0"/>
    <cacheHierarchy uniqueName="[data].[Product Category]" caption="Product Category" attribute="1" defaultMemberUniqueName="[data].[Product Category].[All]" allUniqueName="[data].[Product Category].[All]" dimensionUniqueName="[data]" displayFolder="" count="0" memberValueDatatype="130" unbalanced="0"/>
    <cacheHierarchy uniqueName="[data].[Product Name]" caption="Product Name" attribute="1" defaultMemberUniqueName="[data].[Product Name].[All]" allUniqueName="[data].[Product Name].[All]" dimensionUniqueName="[data]" displayFolder="" count="0" memberValueDatatype="130" unbalanced="0"/>
    <cacheHierarchy uniqueName="[data].[Purchase Type]" caption="Purchase Type" attribute="1" defaultMemberUniqueName="[data].[Purchase Type].[All]" allUniqueName="[data].[Purchase Type].[All]" dimensionUniqueName="[data]" displayFolder="" count="2" memberValueDatatype="130" unbalanced="0">
      <fieldsUsage count="2">
        <fieldUsage x="-1"/>
        <fieldUsage x="2"/>
      </fieldsUsage>
    </cacheHierarchy>
    <cacheHierarchy uniqueName="[data].[Country]" caption="Country" attribute="1" defaultMemberUniqueName="[data].[Country].[All]" allUniqueName="[data].[Country].[All]" dimensionUniqueName="[data]" displayFolder="" count="0" memberValueDatatype="130" unbalanced="0"/>
    <cacheHierarchy uniqueName="[data].[City]" caption="City" attribute="1" defaultMemberUniqueName="[data].[City].[All]" allUniqueName="[data].[City].[All]" dimensionUniqueName="[data]" displayFolder="" count="0" memberValueDatatype="130" unbalanced="0"/>
    <cacheHierarchy uniqueName="[data].[Gender]" caption="Gender" attribute="1" defaultMemberUniqueName="[data].[Gender].[All]" allUniqueName="[data].[Gender].[All]" dimensionUniqueName="[data]" displayFolder="" count="0" memberValueDatatype="130" unbalanced="0"/>
    <cacheHierarchy uniqueName="[data].[Xmas Budget]" caption="Xmas Budget" attribute="1" defaultMemberUniqueName="[data].[Xmas Budget].[All]" allUniqueName="[data].[Xmas Budget].[All]" dimensionUniqueName="[data]" displayFolder="" count="0" memberValueDatatype="130" unbalanced="0"/>
    <cacheHierarchy uniqueName="[data].[Payment Method]" caption="Payment Method" attribute="1" defaultMemberUniqueName="[data].[Payment Method].[All]" allUniqueName="[data].[Payment Method].[All]" dimensionUniqueName="[data]" displayFolder="" count="0" memberValueDatatype="130" unbalanced="0"/>
    <cacheHierarchy uniqueName="[data].[Quantity]" caption="Quantity" attribute="1" defaultMemberUniqueName="[data].[Quantity].[All]" allUniqueName="[data].[Quantity].[All]" dimensionUniqueName="[data]" displayFolder="" count="0" memberValueDatatype="20" unbalanced="0"/>
    <cacheHierarchy uniqueName="[data].[Unit Price]" caption="Unit Price" attribute="1" defaultMemberUniqueName="[data].[Unit Price].[All]" allUniqueName="[data].[Unit Price].[All]" dimensionUniqueName="[data]" displayFolder="" count="0" memberValueDatatype="5" unbalanced="0"/>
    <cacheHierarchy uniqueName="[data].[Tax Per Unit]" caption="Tax Per Unit" attribute="1" defaultMemberUniqueName="[data].[Tax Per Unit].[All]" allUniqueName="[data].[Tax Per Unit].[All]" dimensionUniqueName="[data]" displayFolder="" count="0" memberValueDatatype="5" unbalanced="0"/>
    <cacheHierarchy uniqueName="[data].[Unit Cost]" caption="Unit Cost" attribute="1" defaultMemberUniqueName="[data].[Unit Cost].[All]" allUniqueName="[data].[Unit Cost].[All]" dimensionUniqueName="[data]" displayFolder="" count="0" memberValueDatatype="5" unbalanced="0"/>
    <cacheHierarchy uniqueName="[data].[Total Sales]" caption="Total Sales" attribute="1" defaultMemberUniqueName="[data].[Total Sales].[All]" allUniqueName="[data].[Total Sales].[All]" dimensionUniqueName="[data]" displayFolder="" count="0" memberValueDatatype="5" unbalanced="0"/>
    <cacheHierarchy uniqueName="[data].[Profit After Tax]" caption="Profit After Tax" attribute="1" defaultMemberUniqueName="[data].[Profit After Tax].[All]" allUniqueName="[data].[Profit After Tax].[All]" dimensionUniqueName="[data]" displayFolder="" count="0" memberValueDatatype="5" unbalanced="0"/>
    <cacheHierarchy uniqueName="[data].[Profit Before Tax]" caption="Profit Before Tax" attribute="1" defaultMemberUniqueName="[data].[Profit Before Tax].[All]" allUniqueName="[data].[Profit Before Tax].[All]" dimensionUniqueName="[data]" displayFolder="" count="0" memberValueDatatype="5" unbalanced="0"/>
    <cacheHierarchy uniqueName="[data].[COGS]" caption="COGS" attribute="1" defaultMemberUniqueName="[data].[COGS].[All]" allUniqueName="[data].[COGS].[All]" dimensionUniqueName="[data]" displayFolder="" count="0" memberValueDatatype="5" unbalanced="0"/>
    <cacheHierarchy uniqueName="[data].[Total Tax]" caption="Total Tax" attribute="1" defaultMemberUniqueName="[data].[Total Tax].[All]" allUniqueName="[data].[Total Tax].[All]" dimensionUniqueName="[data]" displayFolder="" count="0" memberValueDatatype="5" unbalanced="0"/>
    <cacheHierarchy uniqueName="[Date].[Purchasing Date]" caption="Purchasing Date" attribute="1" time="1" defaultMemberUniqueName="[Date].[Purchasing Date].[All]" allUniqueName="[Date].[Purchasing Date].[All]" dimensionUniqueName="[Date]" displayFolder="" count="0" memberValueDatatype="7" unbalanced="0"/>
    <cacheHierarchy uniqueName="[Date].[Month Name]" caption="Month Name" attribute="1" defaultMemberUniqueName="[Date].[Month Name].[All]" allUniqueName="[Date].[Month Name].[All]" dimensionUniqueName="[Date]" displayFolder="" count="2" memberValueDatatype="130" unbalanced="0">
      <fieldsUsage count="2">
        <fieldUsage x="-1"/>
        <fieldUsage x="0"/>
      </fieldsUsage>
    </cacheHierarchy>
    <cacheHierarchy uniqueName="[Date].[Year]" caption="Year" attribute="1" defaultMemberUniqueName="[Date].[Year].[All]" allUniqueName="[Date].[Yea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Xmas Seasons]" caption="Xmas Seasons" attribute="1" defaultMemberUniqueName="[Date].[Xmas Seasons].[All]" allUniqueName="[Date].[Xmas Seasons].[All]" dimensionUniqueName="[Date]" displayFolder="" count="2" memberValueDatatype="130" unbalanced="0">
      <fieldsUsage count="2">
        <fieldUsage x="-1"/>
        <fieldUsage x="3"/>
      </fieldsUsage>
    </cacheHierarchy>
    <cacheHierarchy uniqueName="[Measures].[__XL_Count data]" caption="__XL_Count data" measure="1" displayFolder="" measureGroup="data" count="0" hidden="1"/>
    <cacheHierarchy uniqueName="[Measures].[__XL_Count Date]" caption="__XL_Count Date" measure="1" displayFolder="" measureGroup="Date" count="0" hidden="1"/>
    <cacheHierarchy uniqueName="[Measures].[__No measures defined]" caption="__No measures defined" measure="1" displayFolder="" count="0" hidden="1"/>
    <cacheHierarchy uniqueName="[Measures].[Sum of Quantity]" caption="Sum of Quantity" measure="1" displayFolder="" measureGroup="data" count="0" hidden="1">
      <extLst>
        <ext xmlns:x15="http://schemas.microsoft.com/office/spreadsheetml/2010/11/main" uri="{B97F6D7D-B522-45F9-BDA1-12C45D357490}">
          <x15:cacheHierarchy aggregatedColumn="11"/>
        </ext>
      </extLst>
    </cacheHierarchy>
    <cacheHierarchy uniqueName="[Measures].[Sum of Unit Cost]" caption="Sum of Unit Cost" measure="1" displayFolder="" measureGroup="data" count="0" hidden="1">
      <extLst>
        <ext xmlns:x15="http://schemas.microsoft.com/office/spreadsheetml/2010/11/main" uri="{B97F6D7D-B522-45F9-BDA1-12C45D357490}">
          <x15:cacheHierarchy aggregatedColumn="14"/>
        </ext>
      </extLst>
    </cacheHierarchy>
    <cacheHierarchy uniqueName="[Measures].[Sum of Total Sales]" caption="Sum of Total Sales" measure="1" displayFolder="" measureGroup="data" count="0" oneField="1" hidden="1">
      <fieldsUsage count="1">
        <fieldUsage x="1"/>
      </fieldsUsage>
      <extLst>
        <ext xmlns:x15="http://schemas.microsoft.com/office/spreadsheetml/2010/11/main" uri="{B97F6D7D-B522-45F9-BDA1-12C45D357490}">
          <x15:cacheHierarchy aggregatedColumn="15"/>
        </ext>
      </extLst>
    </cacheHierarchy>
    <cacheHierarchy uniqueName="[Measures].[Sum of Profit After Tax]" caption="Sum of Profit After Tax" measure="1" displayFolder="" measureGroup="data" count="0" hidden="1">
      <extLst>
        <ext xmlns:x15="http://schemas.microsoft.com/office/spreadsheetml/2010/11/main" uri="{B97F6D7D-B522-45F9-BDA1-12C45D357490}">
          <x15:cacheHierarchy aggregatedColumn="16"/>
        </ext>
      </extLst>
    </cacheHierarchy>
    <cacheHierarchy uniqueName="[Measures].[Sum of Profit Before Tax]" caption="Sum of Profit Before Tax" measure="1" displayFolder="" measureGroup="data" count="0" hidden="1">
      <extLst>
        <ext xmlns:x15="http://schemas.microsoft.com/office/spreadsheetml/2010/11/main" uri="{B97F6D7D-B522-45F9-BDA1-12C45D357490}">
          <x15:cacheHierarchy aggregatedColumn="17"/>
        </ext>
      </extLst>
    </cacheHierarchy>
    <cacheHierarchy uniqueName="[Measures].[Sum of COGS]" caption="Sum of COGS" measure="1" displayFolder="" measureGroup="data" count="0" hidden="1">
      <extLst>
        <ext xmlns:x15="http://schemas.microsoft.com/office/spreadsheetml/2010/11/main" uri="{B97F6D7D-B522-45F9-BDA1-12C45D357490}">
          <x15:cacheHierarchy aggregatedColumn="18"/>
        </ext>
      </extLst>
    </cacheHierarchy>
    <cacheHierarchy uniqueName="[Measures].[Sum of Total Tax]" caption="Sum of Total Tax" measure="1" displayFolder="" measureGroup="data" count="0" hidden="1">
      <extLst>
        <ext xmlns:x15="http://schemas.microsoft.com/office/spreadsheetml/2010/11/main" uri="{B97F6D7D-B522-45F9-BDA1-12C45D357490}">
          <x15:cacheHierarchy aggregatedColumn="19"/>
        </ext>
      </extLst>
    </cacheHierarchy>
    <cacheHierarchy uniqueName="[Measures].[Sum of Year]" caption="Sum of Year" measure="1" displayFolder="" measureGroup="Date" count="0" hidden="1">
      <extLst>
        <ext xmlns:x15="http://schemas.microsoft.com/office/spreadsheetml/2010/11/main" uri="{B97F6D7D-B522-45F9-BDA1-12C45D357490}">
          <x15:cacheHierarchy aggregatedColumn="22"/>
        </ext>
      </extLst>
    </cacheHierarchy>
    <cacheHierarchy uniqueName="[Measures].[Count of Purchase Type]" caption="Count of Purchase Type" measure="1" displayFolder="" measureGroup="data" count="0" hidden="1">
      <extLst>
        <ext xmlns:x15="http://schemas.microsoft.com/office/spreadsheetml/2010/11/main" uri="{B97F6D7D-B522-45F9-BDA1-12C45D357490}">
          <x15:cacheHierarchy aggregatedColumn="5"/>
        </ext>
      </extLst>
    </cacheHierarchy>
    <cacheHierarchy uniqueName="[Measures].[Count of Payment Method]" caption="Count of Payment Method" measure="1" displayFolder="" measureGroup="data" count="0" hidden="1">
      <extLst>
        <ext xmlns:x15="http://schemas.microsoft.com/office/spreadsheetml/2010/11/main" uri="{B97F6D7D-B522-45F9-BDA1-12C45D357490}">
          <x15:cacheHierarchy aggregatedColumn="10"/>
        </ext>
      </extLst>
    </cacheHierarchy>
    <cacheHierarchy uniqueName="[Measures].[Sum of Unit Price]" caption="Sum of Unit Price" measure="1" displayFolder="" measureGroup="data" count="0" hidden="1">
      <extLst>
        <ext xmlns:x15="http://schemas.microsoft.com/office/spreadsheetml/2010/11/main" uri="{B97F6D7D-B522-45F9-BDA1-12C45D357490}">
          <x15:cacheHierarchy aggregatedColumn="12"/>
        </ext>
      </extLst>
    </cacheHierarchy>
    <cacheHierarchy uniqueName="[Measures].[Average of Unit Price]" caption="Average of Unit Price" measure="1" displayFolder="" measureGroup="data" count="0" hidden="1">
      <extLst>
        <ext xmlns:x15="http://schemas.microsoft.com/office/spreadsheetml/2010/11/main" uri="{B97F6D7D-B522-45F9-BDA1-12C45D357490}">
          <x15:cacheHierarchy aggregatedColumn="12"/>
        </ext>
      </extLst>
    </cacheHierarchy>
    <cacheHierarchy uniqueName="[Measures].[Count of Day Name]" caption="Count of Day Name" measure="1" displayFolder="" measureGroup="Date" count="0" hidden="1">
      <extLst>
        <ext xmlns:x15="http://schemas.microsoft.com/office/spreadsheetml/2010/11/main" uri="{B97F6D7D-B522-45F9-BDA1-12C45D357490}">
          <x15:cacheHierarchy aggregatedColumn="23"/>
        </ext>
      </extLst>
    </cacheHierarchy>
    <cacheHierarchy uniqueName="[Measures].[Count of Quantity]" caption="Count of Quantity" measure="1" displayFolder="" measureGroup="data" count="0" hidden="1">
      <extLst>
        <ext xmlns:x15="http://schemas.microsoft.com/office/spreadsheetml/2010/11/main" uri="{B97F6D7D-B522-45F9-BDA1-12C45D357490}">
          <x15:cacheHierarchy aggregatedColumn="11"/>
        </ext>
      </extLst>
    </cacheHierarchy>
  </cacheHierarchies>
  <kpis count="0"/>
  <dimensions count="3">
    <dimension name="data" uniqueName="[data]" caption="data"/>
    <dimension name="Date" uniqueName="[Date]" caption="Date"/>
    <dimension measure="1" name="Measures" uniqueName="[Measures]" caption="Measures"/>
  </dimensions>
  <measureGroups count="2">
    <measureGroup name="data" caption="data"/>
    <measureGroup name="Date" caption="Date"/>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do" refreshedDate="45501.089529976853" backgroundQuery="1" createdVersion="7" refreshedVersion="7" minRefreshableVersion="3" recordCount="0" supportSubquery="1" supportAdvancedDrill="1" xr:uid="{62B90E04-CA38-4C77-9D91-0DEAAD7AA5F1}">
  <cacheSource type="external" connectionId="3"/>
  <cacheFields count="5">
    <cacheField name="[Date].[Month Name].[Month Name]" caption="Month Name" numFmtId="0" hierarchy="21" level="1">
      <sharedItems count="3">
        <s v="Jan"/>
        <s v="Dec"/>
        <s v="Nov"/>
      </sharedItems>
    </cacheField>
    <cacheField name="[Date].[Xmas Seasons].[Xmas Seasons]" caption="Xmas Seasons" numFmtId="0" hierarchy="25" level="1">
      <sharedItems count="5">
        <s v="2018"/>
        <s v="2018/2019"/>
        <s v="2019/2020"/>
        <s v="2020/2021"/>
        <s v="2021/2022"/>
      </sharedItems>
    </cacheField>
    <cacheField name="[Measures].[Sum of Quantity]" caption="Sum of Quantity" numFmtId="0" hierarchy="29" level="32767"/>
    <cacheField name="[data].[Product Type].[Product Type]" caption="Product Type" numFmtId="0" hierarchy="2" level="1">
      <sharedItems count="3">
        <s v="Adult"/>
        <s v="Children"/>
        <s v="Teen"/>
      </sharedItems>
    </cacheField>
    <cacheField name="[Measures].[Average of Unit Price]" caption="Average of Unit Price" numFmtId="0" hierarchy="40" level="32767"/>
  </cacheFields>
  <cacheHierarchies count="43">
    <cacheHierarchy uniqueName="[data].[Purchasing Date]" caption="Purchasing Date" attribute="1" time="1" defaultMemberUniqueName="[data].[Purchasing Date].[All]" allUniqueName="[data].[Purchasing Date].[All]" dimensionUniqueName="[data]" displayFolder="" count="0" memberValueDatatype="7" unbalanced="0"/>
    <cacheHierarchy uniqueName="[data].[Customer Age Range]" caption="Customer Age Range" attribute="1" defaultMemberUniqueName="[data].[Customer Age Range].[All]" allUniqueName="[data].[Customer Age Range].[All]" dimensionUniqueName="[data]" displayFolder="" count="0" memberValueDatatype="130" unbalanced="0"/>
    <cacheHierarchy uniqueName="[data].[Product Type]" caption="Product Type" attribute="1" defaultMemberUniqueName="[data].[Product Type].[All]" allUniqueName="[data].[Product Type].[All]" dimensionUniqueName="[data]" displayFolder="" count="2" memberValueDatatype="130" unbalanced="0">
      <fieldsUsage count="2">
        <fieldUsage x="-1"/>
        <fieldUsage x="3"/>
      </fieldsUsage>
    </cacheHierarchy>
    <cacheHierarchy uniqueName="[data].[Product Category]" caption="Product Category" attribute="1" defaultMemberUniqueName="[data].[Product Category].[All]" allUniqueName="[data].[Product Category].[All]" dimensionUniqueName="[data]" displayFolder="" count="0" memberValueDatatype="130" unbalanced="0"/>
    <cacheHierarchy uniqueName="[data].[Product Name]" caption="Product Name" attribute="1" defaultMemberUniqueName="[data].[Product Name].[All]" allUniqueName="[data].[Product Name].[All]" dimensionUniqueName="[data]" displayFolder="" count="0" memberValueDatatype="130" unbalanced="0"/>
    <cacheHierarchy uniqueName="[data].[Purchase Type]" caption="Purchase Type" attribute="1" defaultMemberUniqueName="[data].[Purchase Type].[All]" allUniqueName="[data].[Purchase Type].[All]" dimensionUniqueName="[data]" displayFolder="" count="0" memberValueDatatype="130" unbalanced="0"/>
    <cacheHierarchy uniqueName="[data].[Country]" caption="Country" attribute="1" defaultMemberUniqueName="[data].[Country].[All]" allUniqueName="[data].[Country].[All]" dimensionUniqueName="[data]" displayFolder="" count="0" memberValueDatatype="130" unbalanced="0"/>
    <cacheHierarchy uniqueName="[data].[City]" caption="City" attribute="1" defaultMemberUniqueName="[data].[City].[All]" allUniqueName="[data].[City].[All]" dimensionUniqueName="[data]" displayFolder="" count="0" memberValueDatatype="130" unbalanced="0"/>
    <cacheHierarchy uniqueName="[data].[Gender]" caption="Gender" attribute="1" defaultMemberUniqueName="[data].[Gender].[All]" allUniqueName="[data].[Gender].[All]" dimensionUniqueName="[data]" displayFolder="" count="0" memberValueDatatype="130" unbalanced="0"/>
    <cacheHierarchy uniqueName="[data].[Xmas Budget]" caption="Xmas Budget" attribute="1" defaultMemberUniqueName="[data].[Xmas Budget].[All]" allUniqueName="[data].[Xmas Budget].[All]" dimensionUniqueName="[data]" displayFolder="" count="0" memberValueDatatype="130" unbalanced="0"/>
    <cacheHierarchy uniqueName="[data].[Payment Method]" caption="Payment Method" attribute="1" defaultMemberUniqueName="[data].[Payment Method].[All]" allUniqueName="[data].[Payment Method].[All]" dimensionUniqueName="[data]" displayFolder="" count="0" memberValueDatatype="130" unbalanced="0"/>
    <cacheHierarchy uniqueName="[data].[Quantity]" caption="Quantity" attribute="1" defaultMemberUniqueName="[data].[Quantity].[All]" allUniqueName="[data].[Quantity].[All]" dimensionUniqueName="[data]" displayFolder="" count="0" memberValueDatatype="20" unbalanced="0"/>
    <cacheHierarchy uniqueName="[data].[Unit Price]" caption="Unit Price" attribute="1" defaultMemberUniqueName="[data].[Unit Price].[All]" allUniqueName="[data].[Unit Price].[All]" dimensionUniqueName="[data]" displayFolder="" count="0" memberValueDatatype="5" unbalanced="0"/>
    <cacheHierarchy uniqueName="[data].[Tax Per Unit]" caption="Tax Per Unit" attribute="1" defaultMemberUniqueName="[data].[Tax Per Unit].[All]" allUniqueName="[data].[Tax Per Unit].[All]" dimensionUniqueName="[data]" displayFolder="" count="0" memberValueDatatype="5" unbalanced="0"/>
    <cacheHierarchy uniqueName="[data].[Unit Cost]" caption="Unit Cost" attribute="1" defaultMemberUniqueName="[data].[Unit Cost].[All]" allUniqueName="[data].[Unit Cost].[All]" dimensionUniqueName="[data]" displayFolder="" count="0" memberValueDatatype="5" unbalanced="0"/>
    <cacheHierarchy uniqueName="[data].[Total Sales]" caption="Total Sales" attribute="1" defaultMemberUniqueName="[data].[Total Sales].[All]" allUniqueName="[data].[Total Sales].[All]" dimensionUniqueName="[data]" displayFolder="" count="0" memberValueDatatype="5" unbalanced="0"/>
    <cacheHierarchy uniqueName="[data].[Profit After Tax]" caption="Profit After Tax" attribute="1" defaultMemberUniqueName="[data].[Profit After Tax].[All]" allUniqueName="[data].[Profit After Tax].[All]" dimensionUniqueName="[data]" displayFolder="" count="0" memberValueDatatype="5" unbalanced="0"/>
    <cacheHierarchy uniqueName="[data].[Profit Before Tax]" caption="Profit Before Tax" attribute="1" defaultMemberUniqueName="[data].[Profit Before Tax].[All]" allUniqueName="[data].[Profit Before Tax].[All]" dimensionUniqueName="[data]" displayFolder="" count="0" memberValueDatatype="5" unbalanced="0"/>
    <cacheHierarchy uniqueName="[data].[COGS]" caption="COGS" attribute="1" defaultMemberUniqueName="[data].[COGS].[All]" allUniqueName="[data].[COGS].[All]" dimensionUniqueName="[data]" displayFolder="" count="0" memberValueDatatype="5" unbalanced="0"/>
    <cacheHierarchy uniqueName="[data].[Total Tax]" caption="Total Tax" attribute="1" defaultMemberUniqueName="[data].[Total Tax].[All]" allUniqueName="[data].[Total Tax].[All]" dimensionUniqueName="[data]" displayFolder="" count="0" memberValueDatatype="5" unbalanced="0"/>
    <cacheHierarchy uniqueName="[Date].[Purchasing Date]" caption="Purchasing Date" attribute="1" time="1" defaultMemberUniqueName="[Date].[Purchasing Date].[All]" allUniqueName="[Date].[Purchasing Date].[All]" dimensionUniqueName="[Date]" displayFolder="" count="0" memberValueDatatype="7" unbalanced="0"/>
    <cacheHierarchy uniqueName="[Date].[Month Name]" caption="Month Name" attribute="1" defaultMemberUniqueName="[Date].[Month Name].[All]" allUniqueName="[Date].[Month Name].[All]" dimensionUniqueName="[Date]" displayFolder="" count="2" memberValueDatatype="130" unbalanced="0">
      <fieldsUsage count="2">
        <fieldUsage x="-1"/>
        <fieldUsage x="0"/>
      </fieldsUsage>
    </cacheHierarchy>
    <cacheHierarchy uniqueName="[Date].[Year]" caption="Year" attribute="1" defaultMemberUniqueName="[Date].[Year].[All]" allUniqueName="[Date].[Yea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Xmas Seasons]" caption="Xmas Seasons" attribute="1" defaultMemberUniqueName="[Date].[Xmas Seasons].[All]" allUniqueName="[Date].[Xmas Seasons].[All]" dimensionUniqueName="[Date]" displayFolder="" count="2" memberValueDatatype="130" unbalanced="0">
      <fieldsUsage count="2">
        <fieldUsage x="-1"/>
        <fieldUsage x="1"/>
      </fieldsUsage>
    </cacheHierarchy>
    <cacheHierarchy uniqueName="[Measures].[__XL_Count data]" caption="__XL_Count data" measure="1" displayFolder="" measureGroup="data" count="0" hidden="1"/>
    <cacheHierarchy uniqueName="[Measures].[__XL_Count Date]" caption="__XL_Count Date" measure="1" displayFolder="" measureGroup="Date" count="0" hidden="1"/>
    <cacheHierarchy uniqueName="[Measures].[__No measures defined]" caption="__No measures defined" measure="1" displayFolder="" count="0" hidden="1"/>
    <cacheHierarchy uniqueName="[Measures].[Sum of Quantity]" caption="Sum of Quantity" measure="1" displayFolder="" measureGroup="data" count="0" oneField="1" hidden="1">
      <fieldsUsage count="1">
        <fieldUsage x="2"/>
      </fieldsUsage>
      <extLst>
        <ext xmlns:x15="http://schemas.microsoft.com/office/spreadsheetml/2010/11/main" uri="{B97F6D7D-B522-45F9-BDA1-12C45D357490}">
          <x15:cacheHierarchy aggregatedColumn="11"/>
        </ext>
      </extLst>
    </cacheHierarchy>
    <cacheHierarchy uniqueName="[Measures].[Sum of Unit Cost]" caption="Sum of Unit Cost" measure="1" displayFolder="" measureGroup="data" count="0" hidden="1">
      <extLst>
        <ext xmlns:x15="http://schemas.microsoft.com/office/spreadsheetml/2010/11/main" uri="{B97F6D7D-B522-45F9-BDA1-12C45D357490}">
          <x15:cacheHierarchy aggregatedColumn="14"/>
        </ext>
      </extLst>
    </cacheHierarchy>
    <cacheHierarchy uniqueName="[Measures].[Sum of Total Sales]" caption="Sum of Total Sales" measure="1" displayFolder="" measureGroup="data" count="0" hidden="1">
      <extLst>
        <ext xmlns:x15="http://schemas.microsoft.com/office/spreadsheetml/2010/11/main" uri="{B97F6D7D-B522-45F9-BDA1-12C45D357490}">
          <x15:cacheHierarchy aggregatedColumn="15"/>
        </ext>
      </extLst>
    </cacheHierarchy>
    <cacheHierarchy uniqueName="[Measures].[Sum of Profit After Tax]" caption="Sum of Profit After Tax" measure="1" displayFolder="" measureGroup="data" count="0" hidden="1">
      <extLst>
        <ext xmlns:x15="http://schemas.microsoft.com/office/spreadsheetml/2010/11/main" uri="{B97F6D7D-B522-45F9-BDA1-12C45D357490}">
          <x15:cacheHierarchy aggregatedColumn="16"/>
        </ext>
      </extLst>
    </cacheHierarchy>
    <cacheHierarchy uniqueName="[Measures].[Sum of Profit Before Tax]" caption="Sum of Profit Before Tax" measure="1" displayFolder="" measureGroup="data" count="0" hidden="1">
      <extLst>
        <ext xmlns:x15="http://schemas.microsoft.com/office/spreadsheetml/2010/11/main" uri="{B97F6D7D-B522-45F9-BDA1-12C45D357490}">
          <x15:cacheHierarchy aggregatedColumn="17"/>
        </ext>
      </extLst>
    </cacheHierarchy>
    <cacheHierarchy uniqueName="[Measures].[Sum of COGS]" caption="Sum of COGS" measure="1" displayFolder="" measureGroup="data" count="0" hidden="1">
      <extLst>
        <ext xmlns:x15="http://schemas.microsoft.com/office/spreadsheetml/2010/11/main" uri="{B97F6D7D-B522-45F9-BDA1-12C45D357490}">
          <x15:cacheHierarchy aggregatedColumn="18"/>
        </ext>
      </extLst>
    </cacheHierarchy>
    <cacheHierarchy uniqueName="[Measures].[Sum of Total Tax]" caption="Sum of Total Tax" measure="1" displayFolder="" measureGroup="data" count="0" hidden="1">
      <extLst>
        <ext xmlns:x15="http://schemas.microsoft.com/office/spreadsheetml/2010/11/main" uri="{B97F6D7D-B522-45F9-BDA1-12C45D357490}">
          <x15:cacheHierarchy aggregatedColumn="19"/>
        </ext>
      </extLst>
    </cacheHierarchy>
    <cacheHierarchy uniqueName="[Measures].[Sum of Year]" caption="Sum of Year" measure="1" displayFolder="" measureGroup="Date" count="0" hidden="1">
      <extLst>
        <ext xmlns:x15="http://schemas.microsoft.com/office/spreadsheetml/2010/11/main" uri="{B97F6D7D-B522-45F9-BDA1-12C45D357490}">
          <x15:cacheHierarchy aggregatedColumn="22"/>
        </ext>
      </extLst>
    </cacheHierarchy>
    <cacheHierarchy uniqueName="[Measures].[Count of Purchase Type]" caption="Count of Purchase Type" measure="1" displayFolder="" measureGroup="data" count="0" hidden="1">
      <extLst>
        <ext xmlns:x15="http://schemas.microsoft.com/office/spreadsheetml/2010/11/main" uri="{B97F6D7D-B522-45F9-BDA1-12C45D357490}">
          <x15:cacheHierarchy aggregatedColumn="5"/>
        </ext>
      </extLst>
    </cacheHierarchy>
    <cacheHierarchy uniqueName="[Measures].[Count of Payment Method]" caption="Count of Payment Method" measure="1" displayFolder="" measureGroup="data" count="0" hidden="1">
      <extLst>
        <ext xmlns:x15="http://schemas.microsoft.com/office/spreadsheetml/2010/11/main" uri="{B97F6D7D-B522-45F9-BDA1-12C45D357490}">
          <x15:cacheHierarchy aggregatedColumn="10"/>
        </ext>
      </extLst>
    </cacheHierarchy>
    <cacheHierarchy uniqueName="[Measures].[Sum of Unit Price]" caption="Sum of Unit Price" measure="1" displayFolder="" measureGroup="data" count="0" hidden="1">
      <extLst>
        <ext xmlns:x15="http://schemas.microsoft.com/office/spreadsheetml/2010/11/main" uri="{B97F6D7D-B522-45F9-BDA1-12C45D357490}">
          <x15:cacheHierarchy aggregatedColumn="12"/>
        </ext>
      </extLst>
    </cacheHierarchy>
    <cacheHierarchy uniqueName="[Measures].[Average of Unit Price]" caption="Average of Unit Price" measure="1" displayFolder="" measureGroup="data" count="0" oneField="1" hidden="1">
      <fieldsUsage count="1">
        <fieldUsage x="4"/>
      </fieldsUsage>
      <extLst>
        <ext xmlns:x15="http://schemas.microsoft.com/office/spreadsheetml/2010/11/main" uri="{B97F6D7D-B522-45F9-BDA1-12C45D357490}">
          <x15:cacheHierarchy aggregatedColumn="12"/>
        </ext>
      </extLst>
    </cacheHierarchy>
    <cacheHierarchy uniqueName="[Measures].[Count of Day Name]" caption="Count of Day Name" measure="1" displayFolder="" measureGroup="Date" count="0" hidden="1">
      <extLst>
        <ext xmlns:x15="http://schemas.microsoft.com/office/spreadsheetml/2010/11/main" uri="{B97F6D7D-B522-45F9-BDA1-12C45D357490}">
          <x15:cacheHierarchy aggregatedColumn="23"/>
        </ext>
      </extLst>
    </cacheHierarchy>
    <cacheHierarchy uniqueName="[Measures].[Count of Quantity]" caption="Count of Quantity" measure="1" displayFolder="" measureGroup="data" count="0" hidden="1">
      <extLst>
        <ext xmlns:x15="http://schemas.microsoft.com/office/spreadsheetml/2010/11/main" uri="{B97F6D7D-B522-45F9-BDA1-12C45D357490}">
          <x15:cacheHierarchy aggregatedColumn="11"/>
        </ext>
      </extLst>
    </cacheHierarchy>
  </cacheHierarchies>
  <kpis count="0"/>
  <dimensions count="3">
    <dimension name="data" uniqueName="[data]" caption="data"/>
    <dimension name="Date" uniqueName="[Date]" caption="Date"/>
    <dimension measure="1" name="Measures" uniqueName="[Measures]" caption="Measures"/>
  </dimensions>
  <measureGroups count="2">
    <measureGroup name="data" caption="data"/>
    <measureGroup name="Date" caption="Date"/>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do" refreshedDate="45501.089535995372" backgroundQuery="1" createdVersion="7" refreshedVersion="7" minRefreshableVersion="3" recordCount="0" supportSubquery="1" supportAdvancedDrill="1" xr:uid="{6AAA9054-A405-44FB-B07E-F3F303A2AEAF}">
  <cacheSource type="external" connectionId="3"/>
  <cacheFields count="4">
    <cacheField name="[Date].[Month Name].[Month Name]" caption="Month Name" numFmtId="0" hierarchy="21" level="1">
      <sharedItems count="3">
        <s v="Dec"/>
        <s v="Jan"/>
        <s v="Nov"/>
      </sharedItems>
    </cacheField>
    <cacheField name="[data].[Product Name].[Product Name]" caption="Product Name" numFmtId="0" hierarchy="4" level="1">
      <sharedItems count="18">
        <s v="Barbie Doll"/>
        <s v="Chess Set"/>
        <s v="DC Comics Graphic Novel"/>
        <s v="Dolce Gusto Coffee Machine"/>
        <s v="Fisher-Price Learning Toy"/>
        <s v="Fitbit Inspire"/>
        <s v="Gordon Ramsay Cookbook"/>
        <s v="Harry Potter Puzzle"/>
        <s v="Hot Wheels Car Set"/>
        <s v="JBL Headphones"/>
        <s v="Kindle E-reader"/>
        <s v="LEGO Star Wars Set"/>
        <s v="Levi's Jeans"/>
        <s v="Nike Running Shoes"/>
        <s v="PlayStation 5 Game"/>
        <s v="Ray-Ban Sunglasses"/>
        <s v="Samsung Galaxy Case"/>
        <s v="The North Face Jacket"/>
      </sharedItems>
    </cacheField>
    <cacheField name="[Measures].[Sum of Total Sales]" caption="Sum of Total Sales" numFmtId="0" hierarchy="31" level="32767"/>
    <cacheField name="[Date].[Xmas Seasons].[Xmas Seasons]" caption="Xmas Seasons" numFmtId="0" hierarchy="25" level="1">
      <sharedItems containsSemiMixedTypes="0" containsNonDate="0" containsString="0"/>
    </cacheField>
  </cacheFields>
  <cacheHierarchies count="43">
    <cacheHierarchy uniqueName="[data].[Purchasing Date]" caption="Purchasing Date" attribute="1" time="1" defaultMemberUniqueName="[data].[Purchasing Date].[All]" allUniqueName="[data].[Purchasing Date].[All]" dimensionUniqueName="[data]" displayFolder="" count="0" memberValueDatatype="7" unbalanced="0"/>
    <cacheHierarchy uniqueName="[data].[Customer Age Range]" caption="Customer Age Range" attribute="1" defaultMemberUniqueName="[data].[Customer Age Range].[All]" allUniqueName="[data].[Customer Age Range].[All]" dimensionUniqueName="[data]" displayFolder="" count="0" memberValueDatatype="130" unbalanced="0"/>
    <cacheHierarchy uniqueName="[data].[Product Type]" caption="Product Type" attribute="1" defaultMemberUniqueName="[data].[Product Type].[All]" allUniqueName="[data].[Product Type].[All]" dimensionUniqueName="[data]" displayFolder="" count="0" memberValueDatatype="130" unbalanced="0"/>
    <cacheHierarchy uniqueName="[data].[Product Category]" caption="Product Category" attribute="1" defaultMemberUniqueName="[data].[Product Category].[All]" allUniqueName="[data].[Product Category].[All]" dimensionUniqueName="[data]" displayFolder="" count="0" memberValueDatatype="130" unbalanced="0"/>
    <cacheHierarchy uniqueName="[data].[Product Name]" caption="Product Name" attribute="1" defaultMemberUniqueName="[data].[Product Name].[All]" allUniqueName="[data].[Product Name].[All]" dimensionUniqueName="[data]" displayFolder="" count="2" memberValueDatatype="130" unbalanced="0">
      <fieldsUsage count="2">
        <fieldUsage x="-1"/>
        <fieldUsage x="1"/>
      </fieldsUsage>
    </cacheHierarchy>
    <cacheHierarchy uniqueName="[data].[Purchase Type]" caption="Purchase Type" attribute="1" defaultMemberUniqueName="[data].[Purchase Type].[All]" allUniqueName="[data].[Purchase Type].[All]" dimensionUniqueName="[data]" displayFolder="" count="0" memberValueDatatype="130" unbalanced="0"/>
    <cacheHierarchy uniqueName="[data].[Country]" caption="Country" attribute="1" defaultMemberUniqueName="[data].[Country].[All]" allUniqueName="[data].[Country].[All]" dimensionUniqueName="[data]" displayFolder="" count="0" memberValueDatatype="130" unbalanced="0"/>
    <cacheHierarchy uniqueName="[data].[City]" caption="City" attribute="1" defaultMemberUniqueName="[data].[City].[All]" allUniqueName="[data].[City].[All]" dimensionUniqueName="[data]" displayFolder="" count="0" memberValueDatatype="130" unbalanced="0"/>
    <cacheHierarchy uniqueName="[data].[Gender]" caption="Gender" attribute="1" defaultMemberUniqueName="[data].[Gender].[All]" allUniqueName="[data].[Gender].[All]" dimensionUniqueName="[data]" displayFolder="" count="0" memberValueDatatype="130" unbalanced="0"/>
    <cacheHierarchy uniqueName="[data].[Xmas Budget]" caption="Xmas Budget" attribute="1" defaultMemberUniqueName="[data].[Xmas Budget].[All]" allUniqueName="[data].[Xmas Budget].[All]" dimensionUniqueName="[data]" displayFolder="" count="0" memberValueDatatype="130" unbalanced="0"/>
    <cacheHierarchy uniqueName="[data].[Payment Method]" caption="Payment Method" attribute="1" defaultMemberUniqueName="[data].[Payment Method].[All]" allUniqueName="[data].[Payment Method].[All]" dimensionUniqueName="[data]" displayFolder="" count="0" memberValueDatatype="130" unbalanced="0"/>
    <cacheHierarchy uniqueName="[data].[Quantity]" caption="Quantity" attribute="1" defaultMemberUniqueName="[data].[Quantity].[All]" allUniqueName="[data].[Quantity].[All]" dimensionUniqueName="[data]" displayFolder="" count="0" memberValueDatatype="20" unbalanced="0"/>
    <cacheHierarchy uniqueName="[data].[Unit Price]" caption="Unit Price" attribute="1" defaultMemberUniqueName="[data].[Unit Price].[All]" allUniqueName="[data].[Unit Price].[All]" dimensionUniqueName="[data]" displayFolder="" count="0" memberValueDatatype="5" unbalanced="0"/>
    <cacheHierarchy uniqueName="[data].[Tax Per Unit]" caption="Tax Per Unit" attribute="1" defaultMemberUniqueName="[data].[Tax Per Unit].[All]" allUniqueName="[data].[Tax Per Unit].[All]" dimensionUniqueName="[data]" displayFolder="" count="0" memberValueDatatype="5" unbalanced="0"/>
    <cacheHierarchy uniqueName="[data].[Unit Cost]" caption="Unit Cost" attribute="1" defaultMemberUniqueName="[data].[Unit Cost].[All]" allUniqueName="[data].[Unit Cost].[All]" dimensionUniqueName="[data]" displayFolder="" count="0" memberValueDatatype="5" unbalanced="0"/>
    <cacheHierarchy uniqueName="[data].[Total Sales]" caption="Total Sales" attribute="1" defaultMemberUniqueName="[data].[Total Sales].[All]" allUniqueName="[data].[Total Sales].[All]" dimensionUniqueName="[data]" displayFolder="" count="0" memberValueDatatype="5" unbalanced="0"/>
    <cacheHierarchy uniqueName="[data].[Profit After Tax]" caption="Profit After Tax" attribute="1" defaultMemberUniqueName="[data].[Profit After Tax].[All]" allUniqueName="[data].[Profit After Tax].[All]" dimensionUniqueName="[data]" displayFolder="" count="0" memberValueDatatype="5" unbalanced="0"/>
    <cacheHierarchy uniqueName="[data].[Profit Before Tax]" caption="Profit Before Tax" attribute="1" defaultMemberUniqueName="[data].[Profit Before Tax].[All]" allUniqueName="[data].[Profit Before Tax].[All]" dimensionUniqueName="[data]" displayFolder="" count="0" memberValueDatatype="5" unbalanced="0"/>
    <cacheHierarchy uniqueName="[data].[COGS]" caption="COGS" attribute="1" defaultMemberUniqueName="[data].[COGS].[All]" allUniqueName="[data].[COGS].[All]" dimensionUniqueName="[data]" displayFolder="" count="0" memberValueDatatype="5" unbalanced="0"/>
    <cacheHierarchy uniqueName="[data].[Total Tax]" caption="Total Tax" attribute="1" defaultMemberUniqueName="[data].[Total Tax].[All]" allUniqueName="[data].[Total Tax].[All]" dimensionUniqueName="[data]" displayFolder="" count="0" memberValueDatatype="5" unbalanced="0"/>
    <cacheHierarchy uniqueName="[Date].[Purchasing Date]" caption="Purchasing Date" attribute="1" time="1" defaultMemberUniqueName="[Date].[Purchasing Date].[All]" allUniqueName="[Date].[Purchasing Date].[All]" dimensionUniqueName="[Date]" displayFolder="" count="0" memberValueDatatype="7" unbalanced="0"/>
    <cacheHierarchy uniqueName="[Date].[Month Name]" caption="Month Name" attribute="1" defaultMemberUniqueName="[Date].[Month Name].[All]" allUniqueName="[Date].[Month Name].[All]" dimensionUniqueName="[Date]" displayFolder="" count="2" memberValueDatatype="130" unbalanced="0">
      <fieldsUsage count="2">
        <fieldUsage x="-1"/>
        <fieldUsage x="0"/>
      </fieldsUsage>
    </cacheHierarchy>
    <cacheHierarchy uniqueName="[Date].[Year]" caption="Year" attribute="1" defaultMemberUniqueName="[Date].[Year].[All]" allUniqueName="[Date].[Yea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Xmas Seasons]" caption="Xmas Seasons" attribute="1" defaultMemberUniqueName="[Date].[Xmas Seasons].[All]" allUniqueName="[Date].[Xmas Seasons].[All]" dimensionUniqueName="[Date]" displayFolder="" count="2" memberValueDatatype="130" unbalanced="0">
      <fieldsUsage count="2">
        <fieldUsage x="-1"/>
        <fieldUsage x="3"/>
      </fieldsUsage>
    </cacheHierarchy>
    <cacheHierarchy uniqueName="[Measures].[__XL_Count data]" caption="__XL_Count data" measure="1" displayFolder="" measureGroup="data" count="0" hidden="1"/>
    <cacheHierarchy uniqueName="[Measures].[__XL_Count Date]" caption="__XL_Count Date" measure="1" displayFolder="" measureGroup="Date" count="0" hidden="1"/>
    <cacheHierarchy uniqueName="[Measures].[__No measures defined]" caption="__No measures defined" measure="1" displayFolder="" count="0" hidden="1"/>
    <cacheHierarchy uniqueName="[Measures].[Sum of Quantity]" caption="Sum of Quantity" measure="1" displayFolder="" measureGroup="data" count="0" hidden="1">
      <extLst>
        <ext xmlns:x15="http://schemas.microsoft.com/office/spreadsheetml/2010/11/main" uri="{B97F6D7D-B522-45F9-BDA1-12C45D357490}">
          <x15:cacheHierarchy aggregatedColumn="11"/>
        </ext>
      </extLst>
    </cacheHierarchy>
    <cacheHierarchy uniqueName="[Measures].[Sum of Unit Cost]" caption="Sum of Unit Cost" measure="1" displayFolder="" measureGroup="data" count="0" hidden="1">
      <extLst>
        <ext xmlns:x15="http://schemas.microsoft.com/office/spreadsheetml/2010/11/main" uri="{B97F6D7D-B522-45F9-BDA1-12C45D357490}">
          <x15:cacheHierarchy aggregatedColumn="14"/>
        </ext>
      </extLst>
    </cacheHierarchy>
    <cacheHierarchy uniqueName="[Measures].[Sum of Total Sales]" caption="Sum of Total Sales" measure="1" displayFolder="" measureGroup="data" count="0" oneField="1" hidden="1">
      <fieldsUsage count="1">
        <fieldUsage x="2"/>
      </fieldsUsage>
      <extLst>
        <ext xmlns:x15="http://schemas.microsoft.com/office/spreadsheetml/2010/11/main" uri="{B97F6D7D-B522-45F9-BDA1-12C45D357490}">
          <x15:cacheHierarchy aggregatedColumn="15"/>
        </ext>
      </extLst>
    </cacheHierarchy>
    <cacheHierarchy uniqueName="[Measures].[Sum of Profit After Tax]" caption="Sum of Profit After Tax" measure="1" displayFolder="" measureGroup="data" count="0" hidden="1">
      <extLst>
        <ext xmlns:x15="http://schemas.microsoft.com/office/spreadsheetml/2010/11/main" uri="{B97F6D7D-B522-45F9-BDA1-12C45D357490}">
          <x15:cacheHierarchy aggregatedColumn="16"/>
        </ext>
      </extLst>
    </cacheHierarchy>
    <cacheHierarchy uniqueName="[Measures].[Sum of Profit Before Tax]" caption="Sum of Profit Before Tax" measure="1" displayFolder="" measureGroup="data" count="0" hidden="1">
      <extLst>
        <ext xmlns:x15="http://schemas.microsoft.com/office/spreadsheetml/2010/11/main" uri="{B97F6D7D-B522-45F9-BDA1-12C45D357490}">
          <x15:cacheHierarchy aggregatedColumn="17"/>
        </ext>
      </extLst>
    </cacheHierarchy>
    <cacheHierarchy uniqueName="[Measures].[Sum of COGS]" caption="Sum of COGS" measure="1" displayFolder="" measureGroup="data" count="0" hidden="1">
      <extLst>
        <ext xmlns:x15="http://schemas.microsoft.com/office/spreadsheetml/2010/11/main" uri="{B97F6D7D-B522-45F9-BDA1-12C45D357490}">
          <x15:cacheHierarchy aggregatedColumn="18"/>
        </ext>
      </extLst>
    </cacheHierarchy>
    <cacheHierarchy uniqueName="[Measures].[Sum of Total Tax]" caption="Sum of Total Tax" measure="1" displayFolder="" measureGroup="data" count="0" hidden="1">
      <extLst>
        <ext xmlns:x15="http://schemas.microsoft.com/office/spreadsheetml/2010/11/main" uri="{B97F6D7D-B522-45F9-BDA1-12C45D357490}">
          <x15:cacheHierarchy aggregatedColumn="19"/>
        </ext>
      </extLst>
    </cacheHierarchy>
    <cacheHierarchy uniqueName="[Measures].[Sum of Year]" caption="Sum of Year" measure="1" displayFolder="" measureGroup="Date" count="0" hidden="1">
      <extLst>
        <ext xmlns:x15="http://schemas.microsoft.com/office/spreadsheetml/2010/11/main" uri="{B97F6D7D-B522-45F9-BDA1-12C45D357490}">
          <x15:cacheHierarchy aggregatedColumn="22"/>
        </ext>
      </extLst>
    </cacheHierarchy>
    <cacheHierarchy uniqueName="[Measures].[Count of Purchase Type]" caption="Count of Purchase Type" measure="1" displayFolder="" measureGroup="data" count="0" hidden="1">
      <extLst>
        <ext xmlns:x15="http://schemas.microsoft.com/office/spreadsheetml/2010/11/main" uri="{B97F6D7D-B522-45F9-BDA1-12C45D357490}">
          <x15:cacheHierarchy aggregatedColumn="5"/>
        </ext>
      </extLst>
    </cacheHierarchy>
    <cacheHierarchy uniqueName="[Measures].[Count of Payment Method]" caption="Count of Payment Method" measure="1" displayFolder="" measureGroup="data" count="0" hidden="1">
      <extLst>
        <ext xmlns:x15="http://schemas.microsoft.com/office/spreadsheetml/2010/11/main" uri="{B97F6D7D-B522-45F9-BDA1-12C45D357490}">
          <x15:cacheHierarchy aggregatedColumn="10"/>
        </ext>
      </extLst>
    </cacheHierarchy>
    <cacheHierarchy uniqueName="[Measures].[Sum of Unit Price]" caption="Sum of Unit Price" measure="1" displayFolder="" measureGroup="data" count="0" hidden="1">
      <extLst>
        <ext xmlns:x15="http://schemas.microsoft.com/office/spreadsheetml/2010/11/main" uri="{B97F6D7D-B522-45F9-BDA1-12C45D357490}">
          <x15:cacheHierarchy aggregatedColumn="12"/>
        </ext>
      </extLst>
    </cacheHierarchy>
    <cacheHierarchy uniqueName="[Measures].[Average of Unit Price]" caption="Average of Unit Price" measure="1" displayFolder="" measureGroup="data" count="0" hidden="1">
      <extLst>
        <ext xmlns:x15="http://schemas.microsoft.com/office/spreadsheetml/2010/11/main" uri="{B97F6D7D-B522-45F9-BDA1-12C45D357490}">
          <x15:cacheHierarchy aggregatedColumn="12"/>
        </ext>
      </extLst>
    </cacheHierarchy>
    <cacheHierarchy uniqueName="[Measures].[Count of Day Name]" caption="Count of Day Name" measure="1" displayFolder="" measureGroup="Date" count="0" hidden="1">
      <extLst>
        <ext xmlns:x15="http://schemas.microsoft.com/office/spreadsheetml/2010/11/main" uri="{B97F6D7D-B522-45F9-BDA1-12C45D357490}">
          <x15:cacheHierarchy aggregatedColumn="23"/>
        </ext>
      </extLst>
    </cacheHierarchy>
    <cacheHierarchy uniqueName="[Measures].[Count of Quantity]" caption="Count of Quantity" measure="1" displayFolder="" measureGroup="data" count="0" hidden="1">
      <extLst>
        <ext xmlns:x15="http://schemas.microsoft.com/office/spreadsheetml/2010/11/main" uri="{B97F6D7D-B522-45F9-BDA1-12C45D357490}">
          <x15:cacheHierarchy aggregatedColumn="11"/>
        </ext>
      </extLst>
    </cacheHierarchy>
  </cacheHierarchies>
  <kpis count="0"/>
  <dimensions count="3">
    <dimension name="data" uniqueName="[data]" caption="data"/>
    <dimension name="Date" uniqueName="[Date]" caption="Date"/>
    <dimension measure="1" name="Measures" uniqueName="[Measures]" caption="Measures"/>
  </dimensions>
  <measureGroups count="2">
    <measureGroup name="data" caption="data"/>
    <measureGroup name="Date" caption="Date"/>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do" refreshedDate="45501.089534259256" backgroundQuery="1" createdVersion="7" refreshedVersion="7" minRefreshableVersion="3" recordCount="0" supportSubquery="1" supportAdvancedDrill="1" xr:uid="{0BE6BF50-5CE6-4286-BE0E-85196DB7E94C}">
  <cacheSource type="external" connectionId="3"/>
  <cacheFields count="5">
    <cacheField name="[Date].[Month Name].[Month Name]" caption="Month Name" numFmtId="0" hierarchy="21" level="1">
      <sharedItems count="3">
        <s v="Jan"/>
        <s v="Dec"/>
        <s v="Nov"/>
      </sharedItems>
    </cacheField>
    <cacheField name="[Measures].[Sum of Quantity]" caption="Sum of Quantity" numFmtId="0" hierarchy="29" level="32767"/>
    <cacheField name="[data].[Xmas Budget].[Xmas Budget]" caption="Xmas Budget" numFmtId="0" hierarchy="9" level="1">
      <sharedItems count="3">
        <s v="High"/>
        <s v="Low"/>
        <s v="Medium"/>
      </sharedItems>
    </cacheField>
    <cacheField name="[Measures].[Average of Unit Price]" caption="Average of Unit Price" numFmtId="0" hierarchy="40" level="32767"/>
    <cacheField name="[Date].[Xmas Seasons].[Xmas Seasons]" caption="Xmas Seasons" numFmtId="0" hierarchy="25" level="1">
      <sharedItems containsSemiMixedTypes="0" containsNonDate="0" containsString="0"/>
    </cacheField>
  </cacheFields>
  <cacheHierarchies count="43">
    <cacheHierarchy uniqueName="[data].[Purchasing Date]" caption="Purchasing Date" attribute="1" time="1" defaultMemberUniqueName="[data].[Purchasing Date].[All]" allUniqueName="[data].[Purchasing Date].[All]" dimensionUniqueName="[data]" displayFolder="" count="0" memberValueDatatype="7" unbalanced="0"/>
    <cacheHierarchy uniqueName="[data].[Customer Age Range]" caption="Customer Age Range" attribute="1" defaultMemberUniqueName="[data].[Customer Age Range].[All]" allUniqueName="[data].[Customer Age Range].[All]" dimensionUniqueName="[data]" displayFolder="" count="0" memberValueDatatype="130" unbalanced="0"/>
    <cacheHierarchy uniqueName="[data].[Product Type]" caption="Product Type" attribute="1" defaultMemberUniqueName="[data].[Product Type].[All]" allUniqueName="[data].[Product Type].[All]" dimensionUniqueName="[data]" displayFolder="" count="0" memberValueDatatype="130" unbalanced="0"/>
    <cacheHierarchy uniqueName="[data].[Product Category]" caption="Product Category" attribute="1" defaultMemberUniqueName="[data].[Product Category].[All]" allUniqueName="[data].[Product Category].[All]" dimensionUniqueName="[data]" displayFolder="" count="0" memberValueDatatype="130" unbalanced="0"/>
    <cacheHierarchy uniqueName="[data].[Product Name]" caption="Product Name" attribute="1" defaultMemberUniqueName="[data].[Product Name].[All]" allUniqueName="[data].[Product Name].[All]" dimensionUniqueName="[data]" displayFolder="" count="0" memberValueDatatype="130" unbalanced="0"/>
    <cacheHierarchy uniqueName="[data].[Purchase Type]" caption="Purchase Type" attribute="1" defaultMemberUniqueName="[data].[Purchase Type].[All]" allUniqueName="[data].[Purchase Type].[All]" dimensionUniqueName="[data]" displayFolder="" count="0" memberValueDatatype="130" unbalanced="0"/>
    <cacheHierarchy uniqueName="[data].[Country]" caption="Country" attribute="1" defaultMemberUniqueName="[data].[Country].[All]" allUniqueName="[data].[Country].[All]" dimensionUniqueName="[data]" displayFolder="" count="0" memberValueDatatype="130" unbalanced="0"/>
    <cacheHierarchy uniqueName="[data].[City]" caption="City" attribute="1" defaultMemberUniqueName="[data].[City].[All]" allUniqueName="[data].[City].[All]" dimensionUniqueName="[data]" displayFolder="" count="0" memberValueDatatype="130" unbalanced="0"/>
    <cacheHierarchy uniqueName="[data].[Gender]" caption="Gender" attribute="1" defaultMemberUniqueName="[data].[Gender].[All]" allUniqueName="[data].[Gender].[All]" dimensionUniqueName="[data]" displayFolder="" count="0" memberValueDatatype="130" unbalanced="0"/>
    <cacheHierarchy uniqueName="[data].[Xmas Budget]" caption="Xmas Budget" attribute="1" defaultMemberUniqueName="[data].[Xmas Budget].[All]" allUniqueName="[data].[Xmas Budget].[All]" dimensionUniqueName="[data]" displayFolder="" count="2" memberValueDatatype="130" unbalanced="0">
      <fieldsUsage count="2">
        <fieldUsage x="-1"/>
        <fieldUsage x="2"/>
      </fieldsUsage>
    </cacheHierarchy>
    <cacheHierarchy uniqueName="[data].[Payment Method]" caption="Payment Method" attribute="1" defaultMemberUniqueName="[data].[Payment Method].[All]" allUniqueName="[data].[Payment Method].[All]" dimensionUniqueName="[data]" displayFolder="" count="0" memberValueDatatype="130" unbalanced="0"/>
    <cacheHierarchy uniqueName="[data].[Quantity]" caption="Quantity" attribute="1" defaultMemberUniqueName="[data].[Quantity].[All]" allUniqueName="[data].[Quantity].[All]" dimensionUniqueName="[data]" displayFolder="" count="0" memberValueDatatype="20" unbalanced="0"/>
    <cacheHierarchy uniqueName="[data].[Unit Price]" caption="Unit Price" attribute="1" defaultMemberUniqueName="[data].[Unit Price].[All]" allUniqueName="[data].[Unit Price].[All]" dimensionUniqueName="[data]" displayFolder="" count="0" memberValueDatatype="5" unbalanced="0"/>
    <cacheHierarchy uniqueName="[data].[Tax Per Unit]" caption="Tax Per Unit" attribute="1" defaultMemberUniqueName="[data].[Tax Per Unit].[All]" allUniqueName="[data].[Tax Per Unit].[All]" dimensionUniqueName="[data]" displayFolder="" count="0" memberValueDatatype="5" unbalanced="0"/>
    <cacheHierarchy uniqueName="[data].[Unit Cost]" caption="Unit Cost" attribute="1" defaultMemberUniqueName="[data].[Unit Cost].[All]" allUniqueName="[data].[Unit Cost].[All]" dimensionUniqueName="[data]" displayFolder="" count="0" memberValueDatatype="5" unbalanced="0"/>
    <cacheHierarchy uniqueName="[data].[Total Sales]" caption="Total Sales" attribute="1" defaultMemberUniqueName="[data].[Total Sales].[All]" allUniqueName="[data].[Total Sales].[All]" dimensionUniqueName="[data]" displayFolder="" count="0" memberValueDatatype="5" unbalanced="0"/>
    <cacheHierarchy uniqueName="[data].[Profit After Tax]" caption="Profit After Tax" attribute="1" defaultMemberUniqueName="[data].[Profit After Tax].[All]" allUniqueName="[data].[Profit After Tax].[All]" dimensionUniqueName="[data]" displayFolder="" count="0" memberValueDatatype="5" unbalanced="0"/>
    <cacheHierarchy uniqueName="[data].[Profit Before Tax]" caption="Profit Before Tax" attribute="1" defaultMemberUniqueName="[data].[Profit Before Tax].[All]" allUniqueName="[data].[Profit Before Tax].[All]" dimensionUniqueName="[data]" displayFolder="" count="0" memberValueDatatype="5" unbalanced="0"/>
    <cacheHierarchy uniqueName="[data].[COGS]" caption="COGS" attribute="1" defaultMemberUniqueName="[data].[COGS].[All]" allUniqueName="[data].[COGS].[All]" dimensionUniqueName="[data]" displayFolder="" count="0" memberValueDatatype="5" unbalanced="0"/>
    <cacheHierarchy uniqueName="[data].[Total Tax]" caption="Total Tax" attribute="1" defaultMemberUniqueName="[data].[Total Tax].[All]" allUniqueName="[data].[Total Tax].[All]" dimensionUniqueName="[data]" displayFolder="" count="0" memberValueDatatype="5" unbalanced="0"/>
    <cacheHierarchy uniqueName="[Date].[Purchasing Date]" caption="Purchasing Date" attribute="1" time="1" defaultMemberUniqueName="[Date].[Purchasing Date].[All]" allUniqueName="[Date].[Purchasing Date].[All]" dimensionUniqueName="[Date]" displayFolder="" count="0" memberValueDatatype="7" unbalanced="0"/>
    <cacheHierarchy uniqueName="[Date].[Month Name]" caption="Month Name" attribute="1" defaultMemberUniqueName="[Date].[Month Name].[All]" allUniqueName="[Date].[Month Name].[All]" dimensionUniqueName="[Date]" displayFolder="" count="2" memberValueDatatype="130" unbalanced="0">
      <fieldsUsage count="2">
        <fieldUsage x="-1"/>
        <fieldUsage x="0"/>
      </fieldsUsage>
    </cacheHierarchy>
    <cacheHierarchy uniqueName="[Date].[Year]" caption="Year" attribute="1" defaultMemberUniqueName="[Date].[Year].[All]" allUniqueName="[Date].[Yea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Xmas Seasons]" caption="Xmas Seasons" attribute="1" defaultMemberUniqueName="[Date].[Xmas Seasons].[All]" allUniqueName="[Date].[Xmas Seasons].[All]" dimensionUniqueName="[Date]" displayFolder="" count="2" memberValueDatatype="130" unbalanced="0">
      <fieldsUsage count="2">
        <fieldUsage x="-1"/>
        <fieldUsage x="4"/>
      </fieldsUsage>
    </cacheHierarchy>
    <cacheHierarchy uniqueName="[Measures].[__XL_Count data]" caption="__XL_Count data" measure="1" displayFolder="" measureGroup="data" count="0" hidden="1"/>
    <cacheHierarchy uniqueName="[Measures].[__XL_Count Date]" caption="__XL_Count Date" measure="1" displayFolder="" measureGroup="Date" count="0" hidden="1"/>
    <cacheHierarchy uniqueName="[Measures].[__No measures defined]" caption="__No measures defined" measure="1" displayFolder="" count="0" hidden="1"/>
    <cacheHierarchy uniqueName="[Measures].[Sum of Quantity]" caption="Sum of Quantity" measure="1" displayFolder="" measureGroup="data" count="0" oneField="1" hidden="1">
      <fieldsUsage count="1">
        <fieldUsage x="1"/>
      </fieldsUsage>
      <extLst>
        <ext xmlns:x15="http://schemas.microsoft.com/office/spreadsheetml/2010/11/main" uri="{B97F6D7D-B522-45F9-BDA1-12C45D357490}">
          <x15:cacheHierarchy aggregatedColumn="11"/>
        </ext>
      </extLst>
    </cacheHierarchy>
    <cacheHierarchy uniqueName="[Measures].[Sum of Unit Cost]" caption="Sum of Unit Cost" measure="1" displayFolder="" measureGroup="data" count="0" hidden="1">
      <extLst>
        <ext xmlns:x15="http://schemas.microsoft.com/office/spreadsheetml/2010/11/main" uri="{B97F6D7D-B522-45F9-BDA1-12C45D357490}">
          <x15:cacheHierarchy aggregatedColumn="14"/>
        </ext>
      </extLst>
    </cacheHierarchy>
    <cacheHierarchy uniqueName="[Measures].[Sum of Total Sales]" caption="Sum of Total Sales" measure="1" displayFolder="" measureGroup="data" count="0" hidden="1">
      <extLst>
        <ext xmlns:x15="http://schemas.microsoft.com/office/spreadsheetml/2010/11/main" uri="{B97F6D7D-B522-45F9-BDA1-12C45D357490}">
          <x15:cacheHierarchy aggregatedColumn="15"/>
        </ext>
      </extLst>
    </cacheHierarchy>
    <cacheHierarchy uniqueName="[Measures].[Sum of Profit After Tax]" caption="Sum of Profit After Tax" measure="1" displayFolder="" measureGroup="data" count="0" hidden="1">
      <extLst>
        <ext xmlns:x15="http://schemas.microsoft.com/office/spreadsheetml/2010/11/main" uri="{B97F6D7D-B522-45F9-BDA1-12C45D357490}">
          <x15:cacheHierarchy aggregatedColumn="16"/>
        </ext>
      </extLst>
    </cacheHierarchy>
    <cacheHierarchy uniqueName="[Measures].[Sum of Profit Before Tax]" caption="Sum of Profit Before Tax" measure="1" displayFolder="" measureGroup="data" count="0" hidden="1">
      <extLst>
        <ext xmlns:x15="http://schemas.microsoft.com/office/spreadsheetml/2010/11/main" uri="{B97F6D7D-B522-45F9-BDA1-12C45D357490}">
          <x15:cacheHierarchy aggregatedColumn="17"/>
        </ext>
      </extLst>
    </cacheHierarchy>
    <cacheHierarchy uniqueName="[Measures].[Sum of COGS]" caption="Sum of COGS" measure="1" displayFolder="" measureGroup="data" count="0" hidden="1">
      <extLst>
        <ext xmlns:x15="http://schemas.microsoft.com/office/spreadsheetml/2010/11/main" uri="{B97F6D7D-B522-45F9-BDA1-12C45D357490}">
          <x15:cacheHierarchy aggregatedColumn="18"/>
        </ext>
      </extLst>
    </cacheHierarchy>
    <cacheHierarchy uniqueName="[Measures].[Sum of Total Tax]" caption="Sum of Total Tax" measure="1" displayFolder="" measureGroup="data" count="0" hidden="1">
      <extLst>
        <ext xmlns:x15="http://schemas.microsoft.com/office/spreadsheetml/2010/11/main" uri="{B97F6D7D-B522-45F9-BDA1-12C45D357490}">
          <x15:cacheHierarchy aggregatedColumn="19"/>
        </ext>
      </extLst>
    </cacheHierarchy>
    <cacheHierarchy uniqueName="[Measures].[Sum of Year]" caption="Sum of Year" measure="1" displayFolder="" measureGroup="Date" count="0" hidden="1">
      <extLst>
        <ext xmlns:x15="http://schemas.microsoft.com/office/spreadsheetml/2010/11/main" uri="{B97F6D7D-B522-45F9-BDA1-12C45D357490}">
          <x15:cacheHierarchy aggregatedColumn="22"/>
        </ext>
      </extLst>
    </cacheHierarchy>
    <cacheHierarchy uniqueName="[Measures].[Count of Purchase Type]" caption="Count of Purchase Type" measure="1" displayFolder="" measureGroup="data" count="0" hidden="1">
      <extLst>
        <ext xmlns:x15="http://schemas.microsoft.com/office/spreadsheetml/2010/11/main" uri="{B97F6D7D-B522-45F9-BDA1-12C45D357490}">
          <x15:cacheHierarchy aggregatedColumn="5"/>
        </ext>
      </extLst>
    </cacheHierarchy>
    <cacheHierarchy uniqueName="[Measures].[Count of Payment Method]" caption="Count of Payment Method" measure="1" displayFolder="" measureGroup="data" count="0" hidden="1">
      <extLst>
        <ext xmlns:x15="http://schemas.microsoft.com/office/spreadsheetml/2010/11/main" uri="{B97F6D7D-B522-45F9-BDA1-12C45D357490}">
          <x15:cacheHierarchy aggregatedColumn="10"/>
        </ext>
      </extLst>
    </cacheHierarchy>
    <cacheHierarchy uniqueName="[Measures].[Sum of Unit Price]" caption="Sum of Unit Price" measure="1" displayFolder="" measureGroup="data" count="0" hidden="1">
      <extLst>
        <ext xmlns:x15="http://schemas.microsoft.com/office/spreadsheetml/2010/11/main" uri="{B97F6D7D-B522-45F9-BDA1-12C45D357490}">
          <x15:cacheHierarchy aggregatedColumn="12"/>
        </ext>
      </extLst>
    </cacheHierarchy>
    <cacheHierarchy uniqueName="[Measures].[Average of Unit Price]" caption="Average of Unit Price" measure="1" displayFolder="" measureGroup="data" count="0" oneField="1" hidden="1">
      <fieldsUsage count="1">
        <fieldUsage x="3"/>
      </fieldsUsage>
      <extLst>
        <ext xmlns:x15="http://schemas.microsoft.com/office/spreadsheetml/2010/11/main" uri="{B97F6D7D-B522-45F9-BDA1-12C45D357490}">
          <x15:cacheHierarchy aggregatedColumn="12"/>
        </ext>
      </extLst>
    </cacheHierarchy>
    <cacheHierarchy uniqueName="[Measures].[Count of Day Name]" caption="Count of Day Name" measure="1" displayFolder="" measureGroup="Date" count="0" hidden="1">
      <extLst>
        <ext xmlns:x15="http://schemas.microsoft.com/office/spreadsheetml/2010/11/main" uri="{B97F6D7D-B522-45F9-BDA1-12C45D357490}">
          <x15:cacheHierarchy aggregatedColumn="23"/>
        </ext>
      </extLst>
    </cacheHierarchy>
    <cacheHierarchy uniqueName="[Measures].[Count of Quantity]" caption="Count of Quantity" measure="1" displayFolder="" measureGroup="data" count="0" hidden="1">
      <extLst>
        <ext xmlns:x15="http://schemas.microsoft.com/office/spreadsheetml/2010/11/main" uri="{B97F6D7D-B522-45F9-BDA1-12C45D357490}">
          <x15:cacheHierarchy aggregatedColumn="11"/>
        </ext>
      </extLst>
    </cacheHierarchy>
  </cacheHierarchies>
  <kpis count="0"/>
  <dimensions count="3">
    <dimension name="data" uniqueName="[data]" caption="data"/>
    <dimension name="Date" uniqueName="[Date]" caption="Date"/>
    <dimension measure="1" name="Measures" uniqueName="[Measures]" caption="Measures"/>
  </dimensions>
  <measureGroups count="2">
    <measureGroup name="data" caption="data"/>
    <measureGroup name="Date" caption="Date"/>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do" refreshedDate="45501.013497337961" backgroundQuery="1" createdVersion="3" refreshedVersion="7" minRefreshableVersion="3" recordCount="0" supportSubquery="1" supportAdvancedDrill="1" xr:uid="{03156388-2F25-448C-98C9-581F6179E56F}">
  <cacheSource type="external" connectionId="3">
    <extLst>
      <ext xmlns:x14="http://schemas.microsoft.com/office/spreadsheetml/2009/9/main" uri="{F057638F-6D5F-4e77-A914-E7F072B9BCA8}">
        <x14:sourceConnection name="ThisWorkbookDataModel"/>
      </ext>
    </extLst>
  </cacheSource>
  <cacheFields count="0"/>
  <cacheHierarchies count="43">
    <cacheHierarchy uniqueName="[data].[Purchasing Date]" caption="Purchasing Date" attribute="1" time="1" defaultMemberUniqueName="[data].[Purchasing Date].[All]" allUniqueName="[data].[Purchasing Date].[All]" dimensionUniqueName="[data]" displayFolder="" count="0" memberValueDatatype="7" unbalanced="0"/>
    <cacheHierarchy uniqueName="[data].[Customer Age Range]" caption="Customer Age Range" attribute="1" defaultMemberUniqueName="[data].[Customer Age Range].[All]" allUniqueName="[data].[Customer Age Range].[All]" dimensionUniqueName="[data]" displayFolder="" count="0" memberValueDatatype="130" unbalanced="0"/>
    <cacheHierarchy uniqueName="[data].[Product Type]" caption="Product Type" attribute="1" defaultMemberUniqueName="[data].[Product Type].[All]" allUniqueName="[data].[Product Type].[All]" dimensionUniqueName="[data]" displayFolder="" count="0" memberValueDatatype="130" unbalanced="0"/>
    <cacheHierarchy uniqueName="[data].[Product Category]" caption="Product Category" attribute="1" defaultMemberUniqueName="[data].[Product Category].[All]" allUniqueName="[data].[Product Category].[All]" dimensionUniqueName="[data]" displayFolder="" count="0" memberValueDatatype="130" unbalanced="0"/>
    <cacheHierarchy uniqueName="[data].[Product Name]" caption="Product Name" attribute="1" defaultMemberUniqueName="[data].[Product Name].[All]" allUniqueName="[data].[Product Name].[All]" dimensionUniqueName="[data]" displayFolder="" count="0" memberValueDatatype="130" unbalanced="0"/>
    <cacheHierarchy uniqueName="[data].[Purchase Type]" caption="Purchase Type" attribute="1" defaultMemberUniqueName="[data].[Purchase Type].[All]" allUniqueName="[data].[Purchase Type].[All]" dimensionUniqueName="[data]" displayFolder="" count="0" memberValueDatatype="130" unbalanced="0"/>
    <cacheHierarchy uniqueName="[data].[Country]" caption="Country" attribute="1" defaultMemberUniqueName="[data].[Country].[All]" allUniqueName="[data].[Country].[All]" dimensionUniqueName="[data]" displayFolder="" count="0" memberValueDatatype="130" unbalanced="0"/>
    <cacheHierarchy uniqueName="[data].[City]" caption="City" attribute="1" defaultMemberUniqueName="[data].[City].[All]" allUniqueName="[data].[City].[All]" dimensionUniqueName="[data]" displayFolder="" count="0" memberValueDatatype="130" unbalanced="0"/>
    <cacheHierarchy uniqueName="[data].[Gender]" caption="Gender" attribute="1" defaultMemberUniqueName="[data].[Gender].[All]" allUniqueName="[data].[Gender].[All]" dimensionUniqueName="[data]" displayFolder="" count="0" memberValueDatatype="130" unbalanced="0"/>
    <cacheHierarchy uniqueName="[data].[Xmas Budget]" caption="Xmas Budget" attribute="1" defaultMemberUniqueName="[data].[Xmas Budget].[All]" allUniqueName="[data].[Xmas Budget].[All]" dimensionUniqueName="[data]" displayFolder="" count="0" memberValueDatatype="130" unbalanced="0"/>
    <cacheHierarchy uniqueName="[data].[Payment Method]" caption="Payment Method" attribute="1" defaultMemberUniqueName="[data].[Payment Method].[All]" allUniqueName="[data].[Payment Method].[All]" dimensionUniqueName="[data]" displayFolder="" count="0" memberValueDatatype="130" unbalanced="0"/>
    <cacheHierarchy uniqueName="[data].[Quantity]" caption="Quantity" attribute="1" defaultMemberUniqueName="[data].[Quantity].[All]" allUniqueName="[data].[Quantity].[All]" dimensionUniqueName="[data]" displayFolder="" count="0" memberValueDatatype="20" unbalanced="0"/>
    <cacheHierarchy uniqueName="[data].[Unit Price]" caption="Unit Price" attribute="1" defaultMemberUniqueName="[data].[Unit Price].[All]" allUniqueName="[data].[Unit Price].[All]" dimensionUniqueName="[data]" displayFolder="" count="0" memberValueDatatype="5" unbalanced="0"/>
    <cacheHierarchy uniqueName="[data].[Tax Per Unit]" caption="Tax Per Unit" attribute="1" defaultMemberUniqueName="[data].[Tax Per Unit].[All]" allUniqueName="[data].[Tax Per Unit].[All]" dimensionUniqueName="[data]" displayFolder="" count="0" memberValueDatatype="5" unbalanced="0"/>
    <cacheHierarchy uniqueName="[data].[Unit Cost]" caption="Unit Cost" attribute="1" defaultMemberUniqueName="[data].[Unit Cost].[All]" allUniqueName="[data].[Unit Cost].[All]" dimensionUniqueName="[data]" displayFolder="" count="0" memberValueDatatype="5" unbalanced="0"/>
    <cacheHierarchy uniqueName="[data].[Total Sales]" caption="Total Sales" attribute="1" defaultMemberUniqueName="[data].[Total Sales].[All]" allUniqueName="[data].[Total Sales].[All]" dimensionUniqueName="[data]" displayFolder="" count="0" memberValueDatatype="5" unbalanced="0"/>
    <cacheHierarchy uniqueName="[data].[Profit After Tax]" caption="Profit After Tax" attribute="1" defaultMemberUniqueName="[data].[Profit After Tax].[All]" allUniqueName="[data].[Profit After Tax].[All]" dimensionUniqueName="[data]" displayFolder="" count="0" memberValueDatatype="5" unbalanced="0"/>
    <cacheHierarchy uniqueName="[data].[Profit Before Tax]" caption="Profit Before Tax" attribute="1" defaultMemberUniqueName="[data].[Profit Before Tax].[All]" allUniqueName="[data].[Profit Before Tax].[All]" dimensionUniqueName="[data]" displayFolder="" count="0" memberValueDatatype="5" unbalanced="0"/>
    <cacheHierarchy uniqueName="[data].[COGS]" caption="COGS" attribute="1" defaultMemberUniqueName="[data].[COGS].[All]" allUniqueName="[data].[COGS].[All]" dimensionUniqueName="[data]" displayFolder="" count="0" memberValueDatatype="5" unbalanced="0"/>
    <cacheHierarchy uniqueName="[data].[Total Tax]" caption="Total Tax" attribute="1" defaultMemberUniqueName="[data].[Total Tax].[All]" allUniqueName="[data].[Total Tax].[All]" dimensionUniqueName="[data]" displayFolder="" count="0" memberValueDatatype="5" unbalanced="0"/>
    <cacheHierarchy uniqueName="[Date].[Purchasing Date]" caption="Purchasing Date" attribute="1" time="1" defaultMemberUniqueName="[Date].[Purchasing Date].[All]" allUniqueName="[Date].[Purchasing Date].[All]" dimensionUniqueName="[Date]" displayFolder="" count="0" memberValueDatatype="7" unbalanced="0"/>
    <cacheHierarchy uniqueName="[Date].[Month Name]" caption="Month Name" attribute="1" defaultMemberUniqueName="[Date].[Month Name].[All]" allUniqueName="[Date].[Month Name].[All]" dimensionUniqueName="[Date]" displayFolder="" count="0" memberValueDatatype="130" unbalanced="0"/>
    <cacheHierarchy uniqueName="[Date].[Year]" caption="Year" attribute="1" defaultMemberUniqueName="[Date].[Year].[All]" allUniqueName="[Date].[Yea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Xmas Seasons]" caption="Xmas Seasons" attribute="1" defaultMemberUniqueName="[Date].[Xmas Seasons].[All]" allUniqueName="[Date].[Xmas Seasons].[All]" dimensionUniqueName="[Date]" displayFolder="" count="0" memberValueDatatype="130" unbalanced="0"/>
    <cacheHierarchy uniqueName="[Measures].[__XL_Count data]" caption="__XL_Count data" measure="1" displayFolder="" measureGroup="data" count="0" hidden="1"/>
    <cacheHierarchy uniqueName="[Measures].[__XL_Count Date]" caption="__XL_Count Date" measure="1" displayFolder="" measureGroup="Date" count="0" hidden="1"/>
    <cacheHierarchy uniqueName="[Measures].[__No measures defined]" caption="__No measures defined" measure="1" displayFolder="" count="0" hidden="1"/>
    <cacheHierarchy uniqueName="[Measures].[Sum of Quantity]" caption="Sum of Quantity" measure="1" displayFolder="" measureGroup="data" count="0" hidden="1">
      <extLst>
        <ext xmlns:x15="http://schemas.microsoft.com/office/spreadsheetml/2010/11/main" uri="{B97F6D7D-B522-45F9-BDA1-12C45D357490}">
          <x15:cacheHierarchy aggregatedColumn="11"/>
        </ext>
      </extLst>
    </cacheHierarchy>
    <cacheHierarchy uniqueName="[Measures].[Sum of Unit Cost]" caption="Sum of Unit Cost" measure="1" displayFolder="" measureGroup="data" count="0" hidden="1">
      <extLst>
        <ext xmlns:x15="http://schemas.microsoft.com/office/spreadsheetml/2010/11/main" uri="{B97F6D7D-B522-45F9-BDA1-12C45D357490}">
          <x15:cacheHierarchy aggregatedColumn="14"/>
        </ext>
      </extLst>
    </cacheHierarchy>
    <cacheHierarchy uniqueName="[Measures].[Sum of Total Sales]" caption="Sum of Total Sales" measure="1" displayFolder="" measureGroup="data" count="0" hidden="1">
      <extLst>
        <ext xmlns:x15="http://schemas.microsoft.com/office/spreadsheetml/2010/11/main" uri="{B97F6D7D-B522-45F9-BDA1-12C45D357490}">
          <x15:cacheHierarchy aggregatedColumn="15"/>
        </ext>
      </extLst>
    </cacheHierarchy>
    <cacheHierarchy uniqueName="[Measures].[Sum of Profit After Tax]" caption="Sum of Profit After Tax" measure="1" displayFolder="" measureGroup="data" count="0" hidden="1">
      <extLst>
        <ext xmlns:x15="http://schemas.microsoft.com/office/spreadsheetml/2010/11/main" uri="{B97F6D7D-B522-45F9-BDA1-12C45D357490}">
          <x15:cacheHierarchy aggregatedColumn="16"/>
        </ext>
      </extLst>
    </cacheHierarchy>
    <cacheHierarchy uniqueName="[Measures].[Sum of Profit Before Tax]" caption="Sum of Profit Before Tax" measure="1" displayFolder="" measureGroup="data" count="0" hidden="1">
      <extLst>
        <ext xmlns:x15="http://schemas.microsoft.com/office/spreadsheetml/2010/11/main" uri="{B97F6D7D-B522-45F9-BDA1-12C45D357490}">
          <x15:cacheHierarchy aggregatedColumn="17"/>
        </ext>
      </extLst>
    </cacheHierarchy>
    <cacheHierarchy uniqueName="[Measures].[Sum of COGS]" caption="Sum of COGS" measure="1" displayFolder="" measureGroup="data" count="0" hidden="1">
      <extLst>
        <ext xmlns:x15="http://schemas.microsoft.com/office/spreadsheetml/2010/11/main" uri="{B97F6D7D-B522-45F9-BDA1-12C45D357490}">
          <x15:cacheHierarchy aggregatedColumn="18"/>
        </ext>
      </extLst>
    </cacheHierarchy>
    <cacheHierarchy uniqueName="[Measures].[Sum of Total Tax]" caption="Sum of Total Tax" measure="1" displayFolder="" measureGroup="data" count="0" hidden="1">
      <extLst>
        <ext xmlns:x15="http://schemas.microsoft.com/office/spreadsheetml/2010/11/main" uri="{B97F6D7D-B522-45F9-BDA1-12C45D357490}">
          <x15:cacheHierarchy aggregatedColumn="19"/>
        </ext>
      </extLst>
    </cacheHierarchy>
    <cacheHierarchy uniqueName="[Measures].[Sum of Year]" caption="Sum of Year" measure="1" displayFolder="" measureGroup="Date" count="0" hidden="1">
      <extLst>
        <ext xmlns:x15="http://schemas.microsoft.com/office/spreadsheetml/2010/11/main" uri="{B97F6D7D-B522-45F9-BDA1-12C45D357490}">
          <x15:cacheHierarchy aggregatedColumn="22"/>
        </ext>
      </extLst>
    </cacheHierarchy>
    <cacheHierarchy uniqueName="[Measures].[Count of Purchase Type]" caption="Count of Purchase Type" measure="1" displayFolder="" measureGroup="data" count="0" hidden="1">
      <extLst>
        <ext xmlns:x15="http://schemas.microsoft.com/office/spreadsheetml/2010/11/main" uri="{B97F6D7D-B522-45F9-BDA1-12C45D357490}">
          <x15:cacheHierarchy aggregatedColumn="5"/>
        </ext>
      </extLst>
    </cacheHierarchy>
    <cacheHierarchy uniqueName="[Measures].[Count of Payment Method]" caption="Count of Payment Method" measure="1" displayFolder="" measureGroup="data" count="0" hidden="1">
      <extLst>
        <ext xmlns:x15="http://schemas.microsoft.com/office/spreadsheetml/2010/11/main" uri="{B97F6D7D-B522-45F9-BDA1-12C45D357490}">
          <x15:cacheHierarchy aggregatedColumn="10"/>
        </ext>
      </extLst>
    </cacheHierarchy>
    <cacheHierarchy uniqueName="[Measures].[Sum of Unit Price]" caption="Sum of Unit Price" measure="1" displayFolder="" measureGroup="data" count="0" hidden="1">
      <extLst>
        <ext xmlns:x15="http://schemas.microsoft.com/office/spreadsheetml/2010/11/main" uri="{B97F6D7D-B522-45F9-BDA1-12C45D357490}">
          <x15:cacheHierarchy aggregatedColumn="12"/>
        </ext>
      </extLst>
    </cacheHierarchy>
    <cacheHierarchy uniqueName="[Measures].[Average of Unit Price]" caption="Average of Unit Price" measure="1" displayFolder="" measureGroup="data" count="0" hidden="1">
      <extLst>
        <ext xmlns:x15="http://schemas.microsoft.com/office/spreadsheetml/2010/11/main" uri="{B97F6D7D-B522-45F9-BDA1-12C45D357490}">
          <x15:cacheHierarchy aggregatedColumn="12"/>
        </ext>
      </extLst>
    </cacheHierarchy>
    <cacheHierarchy uniqueName="[Measures].[Count of Day Name]" caption="Count of Day Name" measure="1" displayFolder="" measureGroup="Date" count="0" hidden="1">
      <extLst>
        <ext xmlns:x15="http://schemas.microsoft.com/office/spreadsheetml/2010/11/main" uri="{B97F6D7D-B522-45F9-BDA1-12C45D357490}">
          <x15:cacheHierarchy aggregatedColumn="23"/>
        </ext>
      </extLst>
    </cacheHierarchy>
    <cacheHierarchy uniqueName="[Measures].[Count of Quantity]" caption="Count of Quantity" measure="1" displayFolder="" measureGroup="data" count="0" hidden="1">
      <extLst>
        <ext xmlns:x15="http://schemas.microsoft.com/office/spreadsheetml/2010/11/main" uri="{B97F6D7D-B522-45F9-BDA1-12C45D357490}">
          <x15:cacheHierarchy aggregatedColumn="11"/>
        </ext>
      </extLst>
    </cacheHierarchy>
  </cacheHierarchies>
  <kpis count="0"/>
  <dimensions count="3">
    <dimension name="data" uniqueName="[data]" caption="data"/>
    <dimension name="Date" uniqueName="[Date]" caption="Date"/>
    <dimension measure="1" name="Measures" uniqueName="[Measures]" caption="Measures"/>
  </dimensions>
  <measureGroups count="2">
    <measureGroup name="data" caption="data"/>
    <measureGroup name="Date" caption="Date"/>
  </measureGroups>
  <maps count="3">
    <map measureGroup="0" dimension="0"/>
    <map measureGroup="0" dimension="1"/>
    <map measureGroup="1" dimension="1"/>
  </maps>
  <extLst>
    <ext xmlns:x14="http://schemas.microsoft.com/office/spreadsheetml/2009/9/main" uri="{725AE2AE-9491-48be-B2B4-4EB974FC3084}">
      <x14:pivotCacheDefinition slicerData="1" pivotCacheId="154104280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33A044E-9466-466B-A0A0-377156222CDA}" name="Age_range_sales" cacheId="6303" applyNumberFormats="0" applyBorderFormats="0" applyFontFormats="0" applyPatternFormats="0" applyAlignmentFormats="0" applyWidthHeightFormats="1" dataCaption="Values" missingCaption="0" tag="b67c2378-246e-42dc-96b6-abb0386b15e5" updatedVersion="7" minRefreshableVersion="3" useAutoFormatting="1" rowGrandTotals="0" colGrandTotals="0" itemPrintTitles="1" createdVersion="7" indent="0" showEmptyRow="1" showEmptyCol="1" compact="0" compactData="0" multipleFieldFilters="0" chartFormat="19">
  <location ref="A38:B41" firstHeaderRow="1" firstDataRow="1" firstDataCol="1"/>
  <pivotFields count="4">
    <pivotField dataField="1" compact="0" outline="0" subtotalTop="0" showAll="0" defaultSubtotal="0"/>
    <pivotField axis="axisRow" compact="0" allDrilled="1" outline="0" subtotalTop="0" showAll="0" dataSourceSort="1" defaultSubtotal="0" defaultAttributeDrillState="1">
      <items count="3">
        <item x="0"/>
        <item x="1"/>
        <item x="2"/>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3">
    <i>
      <x/>
    </i>
    <i>
      <x v="1"/>
    </i>
    <i>
      <x v="2"/>
    </i>
  </rowItems>
  <colItems count="1">
    <i/>
  </colItems>
  <dataFields count="1">
    <dataField name=" Total Sales" fld="0" showDataAs="percentOfTotal" baseField="0" baseItem="0" numFmtId="10"/>
  </dataFields>
  <formats count="13">
    <format dxfId="275">
      <pivotArea outline="0" collapsedLevelsAreSubtotals="1" fieldPosition="0"/>
    </format>
    <format dxfId="274">
      <pivotArea outline="0" fieldPosition="0">
        <references count="1">
          <reference field="4294967294" count="1" selected="0">
            <x v="0"/>
          </reference>
        </references>
      </pivotArea>
    </format>
    <format dxfId="273">
      <pivotArea type="all" dataOnly="0" outline="0" fieldPosition="0"/>
    </format>
    <format dxfId="272">
      <pivotArea outline="0" collapsedLevelsAreSubtotals="1" fieldPosition="0"/>
    </format>
    <format dxfId="271">
      <pivotArea field="1" type="button" dataOnly="0" labelOnly="1" outline="0" axis="axisRow" fieldPosition="0"/>
    </format>
    <format dxfId="270">
      <pivotArea dataOnly="0" labelOnly="1" outline="0" fieldPosition="0">
        <references count="1">
          <reference field="1" count="0"/>
        </references>
      </pivotArea>
    </format>
    <format dxfId="269">
      <pivotArea dataOnly="0" labelOnly="1" outline="0" axis="axisValues" fieldPosition="0"/>
    </format>
    <format dxfId="268">
      <pivotArea type="all" dataOnly="0" outline="0" fieldPosition="0"/>
    </format>
    <format dxfId="267">
      <pivotArea outline="0" collapsedLevelsAreSubtotals="1" fieldPosition="0"/>
    </format>
    <format dxfId="266">
      <pivotArea field="1" type="button" dataOnly="0" labelOnly="1" outline="0" axis="axisRow" fieldPosition="0"/>
    </format>
    <format dxfId="265">
      <pivotArea dataOnly="0" labelOnly="1" outline="0" fieldPosition="0">
        <references count="1">
          <reference field="1" count="0"/>
        </references>
      </pivotArea>
    </format>
    <format dxfId="264">
      <pivotArea dataOnly="0" labelOnly="1" outline="0" axis="axisValues" fieldPosition="0"/>
    </format>
    <format dxfId="263">
      <pivotArea outline="0" fieldPosition="0">
        <references count="1">
          <reference field="4294967294" count="1">
            <x v="0"/>
          </reference>
        </references>
      </pivotArea>
    </format>
  </formats>
  <chartFormats count="4">
    <chartFormat chart="3" format="8" series="1">
      <pivotArea type="data" outline="0" fieldPosition="0">
        <references count="1">
          <reference field="4294967294" count="1" selected="0">
            <x v="0"/>
          </reference>
        </references>
      </pivotArea>
    </chartFormat>
    <chartFormat chart="3" format="9">
      <pivotArea type="data" outline="0" fieldPosition="0">
        <references count="2">
          <reference field="4294967294" count="1" selected="0">
            <x v="0"/>
          </reference>
          <reference field="1" count="1" selected="0">
            <x v="0"/>
          </reference>
        </references>
      </pivotArea>
    </chartFormat>
    <chartFormat chart="3" format="10">
      <pivotArea type="data" outline="0" fieldPosition="0">
        <references count="2">
          <reference field="4294967294" count="1" selected="0">
            <x v="0"/>
          </reference>
          <reference field="1" count="1" selected="0">
            <x v="1"/>
          </reference>
        </references>
      </pivotArea>
    </chartFormat>
    <chartFormat chart="3" format="11">
      <pivotArea type="data" outline="0" fieldPosition="0">
        <references count="2">
          <reference field="4294967294" count="1" selected="0">
            <x v="0"/>
          </reference>
          <reference field="1" count="1" selected="0">
            <x v="2"/>
          </reference>
        </references>
      </pivotArea>
    </chartFormat>
  </chartFormats>
  <pivotHierarchies count="43">
    <pivotHierarchy dragToData="1"/>
    <pivotHierarchy dragToData="1"/>
    <pivotHierarchy multipleItemSelectionAllowed="1" dragToData="1">
      <members count="1" level="1">
        <member name="[data].[Product Type].&amp;[Teen]"/>
      </members>
    </pivotHierarchy>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Data="1" caption="Quantity Sold"/>
    <pivotHierarchy dragToData="1"/>
    <pivotHierarchy dragToData="1" caption=" Total Sales"/>
    <pivotHierarchy dragToData="1" caption=" Profit After Tax"/>
    <pivotHierarchy dragToData="1" caption=" Profit Before Tax"/>
    <pivotHierarchy dragToData="1" caption=" COGS"/>
    <pivotHierarchy dragToData="1" caption=" Total Tax"/>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8205004-5238-4903-88FA-F8D859DB041B}" name="Gender_sales" cacheId="6304" applyNumberFormats="0" applyBorderFormats="0" applyFontFormats="0" applyPatternFormats="0" applyAlignmentFormats="0" applyWidthHeightFormats="1" dataCaption="Values" missingCaption="0" tag="a7b08127-0da4-4063-ac16-10e660f7e128" updatedVersion="7" minRefreshableVersion="3" useAutoFormatting="1" rowGrandTotals="0" colGrandTotals="0" itemPrintTitles="1" createdVersion="7" indent="0" showEmptyRow="1" showEmptyCol="1" compact="0" compactData="0" multipleFieldFilters="0" chartFormat="13">
  <location ref="D38:E40"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1"/>
  </rowFields>
  <rowItems count="2">
    <i>
      <x/>
    </i>
    <i>
      <x v="1"/>
    </i>
  </rowItems>
  <colItems count="1">
    <i/>
  </colItems>
  <dataFields count="1">
    <dataField name=" Total Sales" fld="0" showDataAs="percentOfTotal" baseField="0" baseItem="0" numFmtId="10"/>
  </dataFields>
  <formats count="13">
    <format dxfId="288">
      <pivotArea outline="0" collapsedLevelsAreSubtotals="1" fieldPosition="0"/>
    </format>
    <format dxfId="287">
      <pivotArea outline="0" fieldPosition="0">
        <references count="1">
          <reference field="4294967294" count="1" selected="0">
            <x v="0"/>
          </reference>
        </references>
      </pivotArea>
    </format>
    <format dxfId="286">
      <pivotArea type="all" dataOnly="0" outline="0" fieldPosition="0"/>
    </format>
    <format dxfId="285">
      <pivotArea outline="0" collapsedLevelsAreSubtotals="1" fieldPosition="0"/>
    </format>
    <format dxfId="284">
      <pivotArea field="1" type="button" dataOnly="0" labelOnly="1" outline="0" axis="axisRow" fieldPosition="0"/>
    </format>
    <format dxfId="283">
      <pivotArea dataOnly="0" labelOnly="1" outline="0" fieldPosition="0">
        <references count="1">
          <reference field="1" count="0"/>
        </references>
      </pivotArea>
    </format>
    <format dxfId="282">
      <pivotArea dataOnly="0" labelOnly="1" outline="0" axis="axisValues" fieldPosition="0"/>
    </format>
    <format dxfId="281">
      <pivotArea type="all" dataOnly="0" outline="0" fieldPosition="0"/>
    </format>
    <format dxfId="280">
      <pivotArea outline="0" collapsedLevelsAreSubtotals="1" fieldPosition="0"/>
    </format>
    <format dxfId="279">
      <pivotArea field="1" type="button" dataOnly="0" labelOnly="1" outline="0" axis="axisRow" fieldPosition="0"/>
    </format>
    <format dxfId="278">
      <pivotArea dataOnly="0" labelOnly="1" outline="0" fieldPosition="0">
        <references count="1">
          <reference field="1" count="0"/>
        </references>
      </pivotArea>
    </format>
    <format dxfId="277">
      <pivotArea dataOnly="0" labelOnly="1" outline="0" axis="axisValues" fieldPosition="0"/>
    </format>
    <format dxfId="276">
      <pivotArea outline="0" fieldPosition="0">
        <references count="1">
          <reference field="4294967294" count="1">
            <x v="0"/>
          </reference>
        </references>
      </pivotArea>
    </format>
  </formats>
  <chartFormats count="9">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1" count="1" selected="0">
            <x v="0"/>
          </reference>
        </references>
      </pivotArea>
    </chartFormat>
    <chartFormat chart="1" format="3">
      <pivotArea type="data" outline="0" fieldPosition="0">
        <references count="2">
          <reference field="4294967294" count="1" selected="0">
            <x v="0"/>
          </reference>
          <reference field="1" count="1" selected="0">
            <x v="1"/>
          </reference>
        </references>
      </pivotArea>
    </chartFormat>
    <chartFormat chart="2" format="4" series="1">
      <pivotArea type="data" outline="0" fieldPosition="0">
        <references count="1">
          <reference field="4294967294" count="1" selected="0">
            <x v="0"/>
          </reference>
        </references>
      </pivotArea>
    </chartFormat>
    <chartFormat chart="2" format="5">
      <pivotArea type="data" outline="0" fieldPosition="0">
        <references count="2">
          <reference field="4294967294" count="1" selected="0">
            <x v="0"/>
          </reference>
          <reference field="1" count="1" selected="0">
            <x v="0"/>
          </reference>
        </references>
      </pivotArea>
    </chartFormat>
    <chartFormat chart="2" format="6">
      <pivotArea type="data" outline="0" fieldPosition="0">
        <references count="2">
          <reference field="4294967294" count="1" selected="0">
            <x v="0"/>
          </reference>
          <reference field="1" count="1" selected="0">
            <x v="1"/>
          </reference>
        </references>
      </pivotArea>
    </chartFormat>
    <chartFormat chart="6" format="26" series="1">
      <pivotArea type="data" outline="0" fieldPosition="0">
        <references count="1">
          <reference field="4294967294" count="1" selected="0">
            <x v="0"/>
          </reference>
        </references>
      </pivotArea>
    </chartFormat>
    <chartFormat chart="6" format="27">
      <pivotArea type="data" outline="0" fieldPosition="0">
        <references count="2">
          <reference field="4294967294" count="1" selected="0">
            <x v="0"/>
          </reference>
          <reference field="1" count="1" selected="0">
            <x v="0"/>
          </reference>
        </references>
      </pivotArea>
    </chartFormat>
    <chartFormat chart="6" format="28">
      <pivotArea type="data" outline="0" fieldPosition="0">
        <references count="2">
          <reference field="4294967294" count="1" selected="0">
            <x v="0"/>
          </reference>
          <reference field="1" count="1" selected="0">
            <x v="1"/>
          </reference>
        </references>
      </pivotArea>
    </chartFormat>
  </chartFormats>
  <pivotHierarchies count="43">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Data="1" caption="Quantity Sold"/>
    <pivotHierarchy dragToData="1"/>
    <pivotHierarchy dragToData="1" caption=" Total Sales"/>
    <pivotHierarchy dragToData="1" caption=" Profit After Tax"/>
    <pivotHierarchy dragToData="1" caption=" Profit Before Tax"/>
    <pivotHierarchy dragToData="1" caption=" COGS"/>
    <pivotHierarchy dragToData="1" caption=" Total Tax"/>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EE9AA64-5C73-46BC-994C-AB0DDC84B0D4}" name="payment type" cacheId="6305" applyNumberFormats="0" applyBorderFormats="0" applyFontFormats="0" applyPatternFormats="0" applyAlignmentFormats="0" applyWidthHeightFormats="1" dataCaption="Values" missingCaption="0" tag="b67c2378-246e-42dc-96b6-abb0386b15e5" updatedVersion="7" minRefreshableVersion="3" useAutoFormatting="1" subtotalHiddenItems="1" rowGrandTotals="0" colGrandTotals="0" itemPrintTitles="1" createdVersion="7" indent="0" showEmptyRow="1" showEmptyCol="1" compact="0" compactData="0" multipleFieldFilters="0" chartFormat="15">
  <location ref="G48:L52" firstHeaderRow="1" firstDataRow="2" firstDataCol="1"/>
  <pivotFields count="5">
    <pivotField axis="axisRow" compact="0" allDrilled="1" outline="0" subtotalTop="0" showAll="0" dataSourceSort="1" defaultSubtotal="0" defaultAttributeDrillState="1">
      <items count="3">
        <item x="0"/>
        <item x="1"/>
        <item x="2"/>
      </items>
    </pivotField>
    <pivotField axis="axisCol" compact="0" allDrilled="1" outline="0" subtotalTop="0" showAll="0" dataSourceSort="1" defaultSubtotal="0" defaultAttributeDrillState="1">
      <items count="5">
        <item x="0"/>
        <item x="1"/>
        <item x="2"/>
        <item x="3"/>
        <item x="4"/>
      </items>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0"/>
  </rowFields>
  <rowItems count="3">
    <i>
      <x/>
    </i>
    <i>
      <x v="1"/>
    </i>
    <i>
      <x v="2"/>
    </i>
  </rowItems>
  <colFields count="1">
    <field x="1"/>
  </colFields>
  <colItems count="5">
    <i>
      <x/>
    </i>
    <i>
      <x v="1"/>
    </i>
    <i>
      <x v="2"/>
    </i>
    <i>
      <x v="3"/>
    </i>
    <i>
      <x v="4"/>
    </i>
  </colItems>
  <dataFields count="1">
    <dataField name="Count of Payment Method" fld="2" subtotal="count" baseField="0" baseItem="0"/>
  </dataFields>
  <formats count="11">
    <format dxfId="299">
      <pivotArea outline="0" collapsedLevelsAreSubtotals="1" fieldPosition="0"/>
    </format>
    <format dxfId="298">
      <pivotArea type="all" dataOnly="0" outline="0" fieldPosition="0"/>
    </format>
    <format dxfId="297">
      <pivotArea outline="0" collapsedLevelsAreSubtotals="1" fieldPosition="0"/>
    </format>
    <format dxfId="296">
      <pivotArea field="0" type="button" dataOnly="0" labelOnly="1" outline="0" axis="axisRow" fieldPosition="0"/>
    </format>
    <format dxfId="295">
      <pivotArea dataOnly="0" labelOnly="1" outline="0" fieldPosition="0">
        <references count="1">
          <reference field="0" count="0"/>
        </references>
      </pivotArea>
    </format>
    <format dxfId="294">
      <pivotArea dataOnly="0" labelOnly="1" outline="0" axis="axisValues" fieldPosition="0"/>
    </format>
    <format dxfId="293">
      <pivotArea type="all" dataOnly="0" outline="0" fieldPosition="0"/>
    </format>
    <format dxfId="292">
      <pivotArea outline="0" collapsedLevelsAreSubtotals="1" fieldPosition="0"/>
    </format>
    <format dxfId="291">
      <pivotArea field="0" type="button" dataOnly="0" labelOnly="1" outline="0" axis="axisRow" fieldPosition="0"/>
    </format>
    <format dxfId="290">
      <pivotArea dataOnly="0" labelOnly="1" outline="0" fieldPosition="0">
        <references count="1">
          <reference field="0" count="0"/>
        </references>
      </pivotArea>
    </format>
    <format dxfId="289">
      <pivotArea dataOnly="0" labelOnly="1" outline="0" axis="axisValues" fieldPosition="0"/>
    </format>
  </formats>
  <pivotHierarchies count="43">
    <pivotHierarchy dragToData="1"/>
    <pivotHierarchy dragToData="1"/>
    <pivotHierarchy multipleItemSelectionAllowed="1" dragToData="1">
      <members count="1" level="1">
        <member name="[data].[Product Type].&amp;[Adult]"/>
      </members>
    </pivotHierarchy>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Data="1" caption="Quantity Sold"/>
    <pivotHierarchy dragToData="1"/>
    <pivotHierarchy dragToData="1" caption=" Total Sales"/>
    <pivotHierarchy dragToData="1" caption=" Profit After Tax"/>
    <pivotHierarchy dragToData="1" caption=" Profit Before Tax"/>
    <pivotHierarchy dragToData="1" caption=" COGS"/>
    <pivotHierarchy dragToData="1" caption=" Total Tax"/>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1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AD4FFB2-779F-4F14-9946-490FBAACF3BD}" name="kpis_%" cacheId="6306" applyNumberFormats="0" applyBorderFormats="0" applyFontFormats="0" applyPatternFormats="0" applyAlignmentFormats="0" applyWidthHeightFormats="1" dataCaption="Values" missingCaption="0" tag="14a08c93-c2ac-4525-9a0b-c61e772f7319" updatedVersion="7" minRefreshableVersion="3" useAutoFormatting="1" rowGrandTotals="0" colGrandTotals="0" itemPrintTitles="1" createdVersion="7" indent="0" showEmptyRow="1" showEmptyCol="1" compact="0" compactData="0" multipleFieldFilters="0">
  <location ref="A6:G11" firstHeaderRow="0" firstDataRow="1" firstDataCol="1"/>
  <pivotFields count="8">
    <pivotField axis="axisRow" compact="0" allDrilled="1" outline="0" subtotalTop="0" showAll="0" dataSourceSort="1" defaultSubtotal="0" defaultAttributeDrillState="1">
      <items count="5">
        <item x="0"/>
        <item x="1"/>
        <item x="2"/>
        <item x="3"/>
        <item x="4"/>
      </items>
    </pivotField>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0"/>
  </rowFields>
  <rowItems count="5">
    <i>
      <x/>
    </i>
    <i>
      <x v="1"/>
    </i>
    <i>
      <x v="2"/>
    </i>
    <i>
      <x v="3"/>
    </i>
    <i>
      <x v="4"/>
    </i>
  </rowItems>
  <colFields count="1">
    <field x="-2"/>
  </colFields>
  <colItems count="6">
    <i>
      <x/>
    </i>
    <i i="1">
      <x v="1"/>
    </i>
    <i i="2">
      <x v="2"/>
    </i>
    <i i="3">
      <x v="3"/>
    </i>
    <i i="4">
      <x v="4"/>
    </i>
    <i i="5">
      <x v="5"/>
    </i>
  </colItems>
  <dataFields count="6">
    <dataField name=" Total Sales" fld="1" baseField="0" baseItem="0" numFmtId="165"/>
    <dataField name=" Profit After Tax" fld="2" baseField="0" baseItem="0" numFmtId="165"/>
    <dataField name=" Profit Before Tax" fld="3" baseField="0" baseItem="0" numFmtId="165"/>
    <dataField name=" COGS" fld="4" baseField="0" baseItem="0" numFmtId="165"/>
    <dataField name=" Total Tax" fld="5" baseField="0" baseItem="0" numFmtId="165"/>
    <dataField name="Quantity Sold" fld="6" baseField="0" baseItem="0" numFmtId="3"/>
  </dataFields>
  <formats count="13">
    <format dxfId="312">
      <pivotArea outline="0" collapsedLevelsAreSubtotals="1" fieldPosition="0"/>
    </format>
    <format dxfId="311">
      <pivotArea outline="0" fieldPosition="0">
        <references count="1">
          <reference field="4294967294" count="1" selected="0">
            <x v="5"/>
          </reference>
        </references>
      </pivotArea>
    </format>
    <format dxfId="310">
      <pivotArea outline="0" fieldPosition="0">
        <references count="1">
          <reference field="4294967294" count="5" selected="0">
            <x v="0"/>
            <x v="1"/>
            <x v="2"/>
            <x v="3"/>
            <x v="4"/>
          </reference>
        </references>
      </pivotArea>
    </format>
    <format dxfId="309">
      <pivotArea type="all" dataOnly="0" outline="0" fieldPosition="0"/>
    </format>
    <format dxfId="308">
      <pivotArea outline="0" collapsedLevelsAreSubtotals="1" fieldPosition="0"/>
    </format>
    <format dxfId="307">
      <pivotArea field="0" type="button" dataOnly="0" labelOnly="1" outline="0" axis="axisRow" fieldPosition="0"/>
    </format>
    <format dxfId="306">
      <pivotArea dataOnly="0" labelOnly="1" outline="0" fieldPosition="0">
        <references count="1">
          <reference field="0" count="0"/>
        </references>
      </pivotArea>
    </format>
    <format dxfId="305">
      <pivotArea dataOnly="0" labelOnly="1" outline="0" fieldPosition="0">
        <references count="1">
          <reference field="4294967294" count="6">
            <x v="0"/>
            <x v="1"/>
            <x v="2"/>
            <x v="3"/>
            <x v="4"/>
            <x v="5"/>
          </reference>
        </references>
      </pivotArea>
    </format>
    <format dxfId="304">
      <pivotArea type="all" dataOnly="0" outline="0" fieldPosition="0"/>
    </format>
    <format dxfId="303">
      <pivotArea outline="0" collapsedLevelsAreSubtotals="1" fieldPosition="0"/>
    </format>
    <format dxfId="302">
      <pivotArea field="0" type="button" dataOnly="0" labelOnly="1" outline="0" axis="axisRow" fieldPosition="0"/>
    </format>
    <format dxfId="301">
      <pivotArea dataOnly="0" labelOnly="1" outline="0" fieldPosition="0">
        <references count="1">
          <reference field="0" count="0"/>
        </references>
      </pivotArea>
    </format>
    <format dxfId="300">
      <pivotArea dataOnly="0" labelOnly="1" outline="0" fieldPosition="0">
        <references count="1">
          <reference field="4294967294" count="6">
            <x v="0"/>
            <x v="1"/>
            <x v="2"/>
            <x v="3"/>
            <x v="4"/>
            <x v="5"/>
          </reference>
        </references>
      </pivotArea>
    </format>
  </formats>
  <pivotHierarchies count="43">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Data="1" caption="Quantity Sold"/>
    <pivotHierarchy dragToData="1"/>
    <pivotHierarchy dragToData="1" caption=" Total Sales"/>
    <pivotHierarchy dragToData="1" caption=" Profit After Tax"/>
    <pivotHierarchy dragToData="1" caption=" Profit Before Tax"/>
    <pivotHierarchy dragToData="1" caption=" COGS"/>
    <pivotHierarchy dragToData="1" caption=" Total Tax"/>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3D4444D-012C-4C88-8A50-6F0CD35D7D7C}" name="Countries Sales" cacheId="6307" applyNumberFormats="0" applyBorderFormats="0" applyFontFormats="0" applyPatternFormats="0" applyAlignmentFormats="0" applyWidthHeightFormats="1" dataCaption="Values" missingCaption="0" tag="2e1770e5-615c-4005-9870-088daa93175f" updatedVersion="7" minRefreshableVersion="3" useAutoFormatting="1" rowGrandTotals="0" colGrandTotals="0" itemPrintTitles="1" createdVersion="7" indent="0" showEmptyRow="1" showEmptyCol="1" compact="0" compactData="0" multipleFieldFilters="0" chartFormat="8">
  <location ref="J4:K14" firstHeaderRow="1" firstDataRow="1" firstDataCol="1"/>
  <pivotFields count="3">
    <pivotField dataField="1" compact="0" outline="0" subtotalTop="0" showAll="0" defaultSubtotal="0"/>
    <pivotField axis="axisRow" compact="0" allDrilled="1" outline="0" subtotalTop="0" showAll="0"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10">
    <i>
      <x/>
    </i>
    <i>
      <x v="6"/>
    </i>
    <i>
      <x v="2"/>
    </i>
    <i>
      <x v="4"/>
    </i>
    <i>
      <x v="1"/>
    </i>
    <i>
      <x v="7"/>
    </i>
    <i>
      <x v="9"/>
    </i>
    <i>
      <x v="3"/>
    </i>
    <i>
      <x v="5"/>
    </i>
    <i>
      <x v="8"/>
    </i>
  </rowItems>
  <colItems count="1">
    <i/>
  </colItems>
  <dataFields count="1">
    <dataField name=" Total Sales" fld="0" baseField="0" baseItem="0" numFmtId="165"/>
  </dataFields>
  <formats count="12">
    <format dxfId="324">
      <pivotArea outline="0" collapsedLevelsAreSubtotals="1" fieldPosition="0"/>
    </format>
    <format dxfId="323">
      <pivotArea outline="0" fieldPosition="0">
        <references count="1">
          <reference field="4294967294" count="1" selected="0">
            <x v="0"/>
          </reference>
        </references>
      </pivotArea>
    </format>
    <format dxfId="322">
      <pivotArea type="all" dataOnly="0" outline="0" fieldPosition="0"/>
    </format>
    <format dxfId="321">
      <pivotArea outline="0" collapsedLevelsAreSubtotals="1" fieldPosition="0"/>
    </format>
    <format dxfId="320">
      <pivotArea field="1" type="button" dataOnly="0" labelOnly="1" outline="0" axis="axisRow" fieldPosition="0"/>
    </format>
    <format dxfId="319">
      <pivotArea dataOnly="0" labelOnly="1" outline="0" fieldPosition="0">
        <references count="1">
          <reference field="1" count="0"/>
        </references>
      </pivotArea>
    </format>
    <format dxfId="318">
      <pivotArea dataOnly="0" labelOnly="1" outline="0" fieldPosition="0">
        <references count="1">
          <reference field="4294967294" count="1">
            <x v="0"/>
          </reference>
        </references>
      </pivotArea>
    </format>
    <format dxfId="317">
      <pivotArea type="all" dataOnly="0" outline="0" fieldPosition="0"/>
    </format>
    <format dxfId="316">
      <pivotArea outline="0" collapsedLevelsAreSubtotals="1" fieldPosition="0"/>
    </format>
    <format dxfId="315">
      <pivotArea field="1" type="button" dataOnly="0" labelOnly="1" outline="0" axis="axisRow" fieldPosition="0"/>
    </format>
    <format dxfId="314">
      <pivotArea dataOnly="0" labelOnly="1" outline="0" fieldPosition="0">
        <references count="1">
          <reference field="1" count="0"/>
        </references>
      </pivotArea>
    </format>
    <format dxfId="313">
      <pivotArea dataOnly="0" labelOnly="1" outline="0" fieldPosition="0">
        <references count="1">
          <reference field="4294967294" count="1">
            <x v="0"/>
          </reference>
        </references>
      </pivotArea>
    </format>
  </formats>
  <chartFormats count="1">
    <chartFormat chart="3" format="2" series="1">
      <pivotArea type="data" outline="0" fieldPosition="0">
        <references count="1">
          <reference field="4294967294" count="1" selected="0">
            <x v="0"/>
          </reference>
        </references>
      </pivotArea>
    </chartFormat>
  </chartFormats>
  <pivotHierarchies count="43">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Data="1" caption="Quantity Sold"/>
    <pivotHierarchy dragToData="1"/>
    <pivotHierarchy dragToData="1" caption=" Total Sales"/>
    <pivotHierarchy dragToData="1" caption=" Profit After Tax"/>
    <pivotHierarchy dragToData="1" caption=" Profit Before Tax"/>
    <pivotHierarchy dragToData="1" caption=" COGS"/>
    <pivotHierarchy dragToData="1" caption=" Total Tax"/>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5AA7B51-45D5-42A8-B869-DA6A1B0B5764}" name="PivotTable2" cacheId="6308" applyNumberFormats="0" applyBorderFormats="0" applyFontFormats="0" applyPatternFormats="0" applyAlignmentFormats="0" applyWidthHeightFormats="1" dataCaption="Values" missingCaption="0" tag="a7b08127-0da4-4063-ac16-10e660f7e128" updatedVersion="7" minRefreshableVersion="3" useAutoFormatting="1" rowGrandTotals="0" colGrandTotals="0" itemPrintTitles="1" createdVersion="7" indent="0" showEmptyRow="1" showEmptyCol="1" compact="0" compactData="0" multipleFieldFilters="0">
  <location ref="A13:A14" firstHeaderRow="1" firstDataRow="1" firstDataCol="1"/>
  <pivotFields count="1">
    <pivotField axis="axisRow" compact="0" allDrilled="1" outline="0" subtotalTop="0" showAll="0" dataSourceSort="1" defaultSubtotal="0" defaultAttributeDrillState="1">
      <items count="1">
        <item s="1" x="0"/>
      </items>
    </pivotField>
  </pivotFields>
  <rowFields count="1">
    <field x="0"/>
  </rowFields>
  <rowItems count="1">
    <i>
      <x/>
    </i>
  </rowItems>
  <formats count="7">
    <format dxfId="331">
      <pivotArea outline="0" collapsedLevelsAreSubtotals="1" fieldPosition="0"/>
    </format>
    <format dxfId="330">
      <pivotArea type="all" dataOnly="0" outline="0" fieldPosition="0"/>
    </format>
    <format dxfId="329">
      <pivotArea field="0" type="button" dataOnly="0" labelOnly="1" outline="0" axis="axisRow" fieldPosition="0"/>
    </format>
    <format dxfId="328">
      <pivotArea dataOnly="0" labelOnly="1" outline="0" fieldPosition="0">
        <references count="1">
          <reference field="0" count="0"/>
        </references>
      </pivotArea>
    </format>
    <format dxfId="327">
      <pivotArea type="all" dataOnly="0" outline="0" fieldPosition="0"/>
    </format>
    <format dxfId="326">
      <pivotArea field="0" type="button" dataOnly="0" labelOnly="1" outline="0" axis="axisRow" fieldPosition="0"/>
    </format>
    <format dxfId="325">
      <pivotArea dataOnly="0" labelOnly="1" outline="0" fieldPosition="0">
        <references count="1">
          <reference field="0" count="0"/>
        </references>
      </pivotArea>
    </format>
  </formats>
  <pivotHierarchies count="4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caption="Quantity Sold"/>
    <pivotHierarchy dragToData="1"/>
    <pivotHierarchy dragToData="1" caption=" Total Sales"/>
    <pivotHierarchy dragToData="1" caption=" Profit After Tax"/>
    <pivotHierarchy dragToData="1" caption=" Profit Before Tax"/>
    <pivotHierarchy dragToData="1" caption=" COGS"/>
    <pivotHierarchy dragToData="1" caption=" Total Tax"/>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CBD7331-F97E-49EF-BBF3-D95F2C26C84C}" name="Xmas Season Sales" cacheId="6309" applyNumberFormats="0" applyBorderFormats="0" applyFontFormats="0" applyPatternFormats="0" applyAlignmentFormats="0" applyWidthHeightFormats="1" dataCaption="Values" missingCaption="0" tag="a7b08127-0da4-4063-ac16-10e660f7e128" updatedVersion="7" minRefreshableVersion="3" useAutoFormatting="1" subtotalHiddenItems="1" rowGrandTotals="0" colGrandTotals="0" itemPrintTitles="1" createdVersion="7" indent="0" showEmptyRow="1" showEmptyCol="1" compact="0" compactData="0" multipleFieldFilters="0" chartFormat="16">
  <location ref="A77:D82" firstHeaderRow="1" firstDataRow="2" firstDataCol="1"/>
  <pivotFields count="5">
    <pivotField dataField="1" compact="0" outline="0" subtotalTop="0" showAll="0" defaultSubtotal="0"/>
    <pivotField compact="0" allDrilled="1" outline="0" subtotalTop="0" showAll="0" sortType="ascending" defaultSubtotal="0" defaultAttributeDrillState="1">
      <items count="3">
        <item x="0"/>
        <item x="2"/>
        <item x="1"/>
      </items>
    </pivotField>
    <pivotField axis="axisRow" compact="0" allDrilled="1" outline="0" subtotalTop="0" showAll="0" dataSourceSort="1" defaultSubtotal="0" defaultAttributeDrillState="1">
      <items count="4">
        <item s="1" x="0"/>
        <item s="1" x="1"/>
        <item s="1" x="2"/>
        <item s="1" x="3"/>
      </items>
    </pivotField>
    <pivotField axis="axisCol" compact="0" allDrilled="1" outline="0" subtotalTop="0" showAll="0" dataSourceSort="1" defaultSubtotal="0" defaultAttributeDrillState="1">
      <items count="3">
        <item x="0"/>
        <item x="1"/>
        <item x="2"/>
      </items>
    </pivotField>
    <pivotField compact="0" allDrilled="1" outline="0" subtotalTop="0" showAll="0" dataSourceSort="1" defaultSubtotal="0" defaultAttributeDrillState="1"/>
  </pivotFields>
  <rowFields count="1">
    <field x="2"/>
  </rowFields>
  <rowItems count="4">
    <i>
      <x/>
    </i>
    <i>
      <x v="1"/>
    </i>
    <i>
      <x v="2"/>
    </i>
    <i>
      <x v="3"/>
    </i>
  </rowItems>
  <colFields count="1">
    <field x="3"/>
  </colFields>
  <colItems count="3">
    <i>
      <x/>
    </i>
    <i>
      <x v="1"/>
    </i>
    <i>
      <x v="2"/>
    </i>
  </colItems>
  <dataFields count="1">
    <dataField name=" Total Sales" fld="0" baseField="0" baseItem="0" numFmtId="164"/>
  </dataFields>
  <formats count="10">
    <format dxfId="341">
      <pivotArea outline="0" collapsedLevelsAreSubtotals="1" fieldPosition="0"/>
    </format>
    <format dxfId="340">
      <pivotArea outline="0" fieldPosition="0">
        <references count="1">
          <reference field="4294967294" count="1" selected="0">
            <x v="0"/>
          </reference>
        </references>
      </pivotArea>
    </format>
    <format dxfId="339">
      <pivotArea type="all" dataOnly="0" outline="0" fieldPosition="0"/>
    </format>
    <format dxfId="338">
      <pivotArea outline="0" collapsedLevelsAreSubtotals="1" fieldPosition="0"/>
    </format>
    <format dxfId="337">
      <pivotArea dataOnly="0" labelOnly="1" outline="0" axis="axisValues" fieldPosition="0"/>
    </format>
    <format dxfId="336">
      <pivotArea type="all" dataOnly="0" outline="0" fieldPosition="0"/>
    </format>
    <format dxfId="335">
      <pivotArea outline="0" collapsedLevelsAreSubtotals="1" fieldPosition="0"/>
    </format>
    <format dxfId="334">
      <pivotArea dataOnly="0" labelOnly="1" outline="0" axis="axisValues" fieldPosition="0"/>
    </format>
    <format dxfId="333">
      <pivotArea outline="0" fieldPosition="0">
        <references count="1">
          <reference field="4294967294" count="1">
            <x v="0"/>
          </reference>
        </references>
      </pivotArea>
    </format>
    <format dxfId="332">
      <pivotArea outline="0" collapsedLevelsAreSubtotals="1" fieldPosition="0"/>
    </format>
  </formats>
  <chartFormats count="5">
    <chartFormat chart="1" format="1"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0"/>
          </reference>
        </references>
      </pivotArea>
    </chartFormat>
    <chartFormat chart="10" format="1"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Hierarchies count="43">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caption="Quantity Sold"/>
    <pivotHierarchy dragToData="1"/>
    <pivotHierarchy dragToData="1" caption=" Total Sales"/>
    <pivotHierarchy dragToData="1" caption=" Profit After Tax"/>
    <pivotHierarchy dragToData="1" caption=" Profit Before Tax"/>
    <pivotHierarchy dragToData="1" caption=" COGS"/>
    <pivotHierarchy dragToData="1" caption=" Total Tax"/>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5"/>
  </rowHierarchiesUsage>
  <colHierarchiesUsage count="1">
    <colHierarchyUsage hierarchyUsage="5"/>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0F44367-F169-4739-9C70-C84189F54923}" name="kpis_total" cacheId="6310" applyNumberFormats="0" applyBorderFormats="0" applyFontFormats="0" applyPatternFormats="0" applyAlignmentFormats="0" applyWidthHeightFormats="1" dataCaption="Values" missingCaption="0" tag="a7b08127-0da4-4063-ac16-10e660f7e128" updatedVersion="7" minRefreshableVersion="3" useAutoFormatting="1" rowGrandTotals="0" colGrandTotals="0" itemPrintTitles="1" createdVersion="7" indent="0" showEmptyRow="1" showEmptyCol="1" compact="0" compactData="0" multipleFieldFilters="0">
  <location ref="A2:F3" firstHeaderRow="0" firstDataRow="1" firstDataCol="0"/>
  <pivotFields count="7">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6">
    <i>
      <x/>
    </i>
    <i i="1">
      <x v="1"/>
    </i>
    <i i="2">
      <x v="2"/>
    </i>
    <i i="3">
      <x v="3"/>
    </i>
    <i i="4">
      <x v="4"/>
    </i>
    <i i="5">
      <x v="5"/>
    </i>
  </colItems>
  <dataFields count="6">
    <dataField name=" Total Sales" fld="0" baseField="0" baseItem="0" numFmtId="165"/>
    <dataField name=" Profit After Tax" fld="1" baseField="0" baseItem="0"/>
    <dataField name=" Profit Before Tax" fld="2" baseField="0" baseItem="0"/>
    <dataField name=" COGS" fld="3" baseField="0" baseItem="0"/>
    <dataField name=" Total Tax" fld="4" baseField="0" baseItem="0"/>
    <dataField name=" Quantity" fld="5" baseField="0" baseItem="0" numFmtId="3"/>
  </dataFields>
  <formats count="9">
    <format dxfId="350">
      <pivotArea outline="0" collapsedLevelsAreSubtotals="1" fieldPosition="0"/>
    </format>
    <format dxfId="349">
      <pivotArea outline="0" fieldPosition="0">
        <references count="1">
          <reference field="4294967294" count="1" selected="0">
            <x v="0"/>
          </reference>
        </references>
      </pivotArea>
    </format>
    <format dxfId="348">
      <pivotArea type="all" dataOnly="0" outline="0" fieldPosition="0"/>
    </format>
    <format dxfId="347">
      <pivotArea outline="0" collapsedLevelsAreSubtotals="1" fieldPosition="0"/>
    </format>
    <format dxfId="346">
      <pivotArea dataOnly="0" labelOnly="1" outline="0" fieldPosition="0">
        <references count="1">
          <reference field="4294967294" count="6">
            <x v="0"/>
            <x v="1"/>
            <x v="2"/>
            <x v="3"/>
            <x v="4"/>
            <x v="5"/>
          </reference>
        </references>
      </pivotArea>
    </format>
    <format dxfId="345">
      <pivotArea type="all" dataOnly="0" outline="0" fieldPosition="0"/>
    </format>
    <format dxfId="344">
      <pivotArea outline="0" collapsedLevelsAreSubtotals="1" fieldPosition="0"/>
    </format>
    <format dxfId="343">
      <pivotArea dataOnly="0" labelOnly="1" outline="0" fieldPosition="0">
        <references count="1">
          <reference field="4294967294" count="6">
            <x v="0"/>
            <x v="1"/>
            <x v="2"/>
            <x v="3"/>
            <x v="4"/>
            <x v="5"/>
          </reference>
        </references>
      </pivotArea>
    </format>
    <format dxfId="342">
      <pivotArea outline="0" fieldPosition="0">
        <references count="1">
          <reference field="4294967294" count="1" selected="0">
            <x v="5"/>
          </reference>
        </references>
      </pivotArea>
    </format>
  </formats>
  <pivotHierarchies count="43">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Data="1" caption="Quantity Sold"/>
    <pivotHierarchy dragToData="1"/>
    <pivotHierarchy dragToData="1" caption=" Total Sales"/>
    <pivotHierarchy dragToData="1" caption=" Profit After Tax"/>
    <pivotHierarchy dragToData="1" caption=" Profit Before Tax"/>
    <pivotHierarchy dragToData="1" caption=" COGS"/>
    <pivotHierarchy dragToData="1" caption=" Total Tax"/>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7FDFADA-8249-4532-ACFD-4F4355A561AD}" name="Product Category" cacheId="6311" applyNumberFormats="0" applyBorderFormats="0" applyFontFormats="0" applyPatternFormats="0" applyAlignmentFormats="0" applyWidthHeightFormats="1" dataCaption="Values" missingCaption="0" tag="a7b08127-0da4-4063-ac16-10e660f7e128" updatedVersion="7" minRefreshableVersion="3" useAutoFormatting="1" subtotalHiddenItems="1" rowGrandTotals="0" colGrandTotals="0" itemPrintTitles="1" createdVersion="7" indent="0" showEmptyRow="1" showEmptyCol="1" compact="0" compactData="0" multipleFieldFilters="0" chartFormat="16">
  <location ref="A105:E118" firstHeaderRow="0" firstDataRow="1" firstDataCol="1"/>
  <pivotFields count="7">
    <pivotField dataField="1" compact="0" outline="0" subtotalTop="0" showAll="0" defaultSubtotal="0"/>
    <pivotField compact="0" allDrilled="1" outline="0" subtotalTop="0" showAll="0" sortType="ascending" defaultSubtotal="0" defaultAttributeDrillState="1">
      <items count="3">
        <item x="0"/>
        <item x="2"/>
        <item x="1"/>
      </items>
    </pivotField>
    <pivotField axis="axisRow" compact="0" allDrilled="1" outline="0" subtotalTop="0" showAll="0" defaultSubtotal="0" defaultAttributeDrillState="1">
      <items count="13">
        <item x="0"/>
        <item x="4"/>
        <item x="10"/>
        <item x="3"/>
        <item x="6"/>
        <item x="8"/>
        <item x="1"/>
        <item x="2"/>
        <item x="5"/>
        <item x="7"/>
        <item x="9"/>
        <item x="11"/>
        <item x="12"/>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13">
    <i>
      <x/>
    </i>
    <i>
      <x v="1"/>
    </i>
    <i>
      <x v="2"/>
    </i>
    <i>
      <x v="3"/>
    </i>
    <i>
      <x v="4"/>
    </i>
    <i>
      <x v="5"/>
    </i>
    <i>
      <x v="6"/>
    </i>
    <i>
      <x v="7"/>
    </i>
    <i>
      <x v="8"/>
    </i>
    <i>
      <x v="9"/>
    </i>
    <i>
      <x v="10"/>
    </i>
    <i>
      <x v="11"/>
    </i>
    <i>
      <x v="12"/>
    </i>
  </rowItems>
  <colFields count="1">
    <field x="-2"/>
  </colFields>
  <colItems count="4">
    <i>
      <x/>
    </i>
    <i i="1">
      <x v="1"/>
    </i>
    <i i="2">
      <x v="2"/>
    </i>
    <i i="3">
      <x v="3"/>
    </i>
  </colItems>
  <dataFields count="4">
    <dataField name=" Total Sales" fld="0" baseField="0" baseItem="0" numFmtId="164"/>
    <dataField name="Sales %" fld="6" showDataAs="percentOfTotal" baseField="0" baseItem="0" numFmtId="10">
      <extLst>
        <ext xmlns:x14="http://schemas.microsoft.com/office/spreadsheetml/2009/9/main" uri="{E15A36E0-9728-4e99-A89B-3F7291B0FE68}">
          <x14:dataField sourceField="0" uniqueName="[__Xl2].[Measures].[Sum of Total Sales]"/>
        </ext>
      </extLst>
    </dataField>
    <dataField name="Average Unit Price" fld="3" subtotal="average" baseField="2" baseItem="10" numFmtId="4"/>
    <dataField name="Profit Before Tax" fld="4" baseField="2" baseItem="10" numFmtId="164"/>
  </dataFields>
  <formats count="32">
    <format dxfId="382">
      <pivotArea outline="0" collapsedLevelsAreSubtotals="1" fieldPosition="0"/>
    </format>
    <format dxfId="381">
      <pivotArea outline="0" fieldPosition="0">
        <references count="1">
          <reference field="4294967294" count="1" selected="0">
            <x v="0"/>
          </reference>
        </references>
      </pivotArea>
    </format>
    <format dxfId="380">
      <pivotArea type="all" dataOnly="0" outline="0" fieldPosition="0"/>
    </format>
    <format dxfId="379">
      <pivotArea outline="0" collapsedLevelsAreSubtotals="1" fieldPosition="0"/>
    </format>
    <format dxfId="378">
      <pivotArea dataOnly="0" labelOnly="1" outline="0" axis="axisValues" fieldPosition="0"/>
    </format>
    <format dxfId="377">
      <pivotArea type="all" dataOnly="0" outline="0" fieldPosition="0"/>
    </format>
    <format dxfId="376">
      <pivotArea outline="0" collapsedLevelsAreSubtotals="1" fieldPosition="0"/>
    </format>
    <format dxfId="375">
      <pivotArea dataOnly="0" labelOnly="1" outline="0" axis="axisValues" fieldPosition="0"/>
    </format>
    <format dxfId="374">
      <pivotArea outline="0" fieldPosition="0">
        <references count="1">
          <reference field="4294967294" count="1">
            <x v="0"/>
          </reference>
        </references>
      </pivotArea>
    </format>
    <format dxfId="373">
      <pivotArea outline="0" collapsedLevelsAreSubtotals="1" fieldPosition="0"/>
    </format>
    <format dxfId="372">
      <pivotArea outline="0" fieldPosition="0">
        <references count="1">
          <reference field="4294967294" count="1">
            <x v="1"/>
          </reference>
        </references>
      </pivotArea>
    </format>
    <format dxfId="371">
      <pivotArea outline="0" fieldPosition="0">
        <references count="1">
          <reference field="4294967294" count="1" selected="0">
            <x v="2"/>
          </reference>
        </references>
      </pivotArea>
    </format>
    <format dxfId="370">
      <pivotArea outline="0" fieldPosition="0">
        <references count="1">
          <reference field="4294967294" count="1">
            <x v="3"/>
          </reference>
        </references>
      </pivotArea>
    </format>
    <format dxfId="369">
      <pivotArea outline="0" fieldPosition="0">
        <references count="1">
          <reference field="4294967294" count="1" selected="0">
            <x v="3"/>
          </reference>
        </references>
      </pivotArea>
    </format>
    <format dxfId="368">
      <pivotArea type="all" dataOnly="0" outline="0" fieldPosition="0"/>
    </format>
    <format dxfId="367">
      <pivotArea field="2" type="button" dataOnly="0" labelOnly="1" outline="0" axis="axisRow" fieldPosition="0"/>
    </format>
    <format dxfId="366">
      <pivotArea dataOnly="0" labelOnly="1" outline="0" fieldPosition="0">
        <references count="1">
          <reference field="2" count="0"/>
        </references>
      </pivotArea>
    </format>
    <format dxfId="365">
      <pivotArea dataOnly="0" labelOnly="1" outline="0" fieldPosition="0">
        <references count="1">
          <reference field="4294967294" count="4">
            <x v="0"/>
            <x v="1"/>
            <x v="2"/>
            <x v="3"/>
          </reference>
        </references>
      </pivotArea>
    </format>
    <format dxfId="364">
      <pivotArea dataOnly="0" labelOnly="1" outline="0" fieldPosition="0">
        <references count="1">
          <reference field="4294967294" count="1">
            <x v="0"/>
          </reference>
        </references>
      </pivotArea>
    </format>
    <format dxfId="363">
      <pivotArea field="2" type="button" dataOnly="0" labelOnly="1" outline="0" axis="axisRow" fieldPosition="0"/>
    </format>
    <format dxfId="362">
      <pivotArea dataOnly="0" labelOnly="1" outline="0" fieldPosition="0">
        <references count="1">
          <reference field="4294967294" count="4">
            <x v="0"/>
            <x v="1"/>
            <x v="2"/>
            <x v="3"/>
          </reference>
        </references>
      </pivotArea>
    </format>
    <format dxfId="361">
      <pivotArea field="2" type="button" dataOnly="0" labelOnly="1" outline="0" axis="axisRow" fieldPosition="0"/>
    </format>
    <format dxfId="360">
      <pivotArea dataOnly="0" labelOnly="1" outline="0" fieldPosition="0">
        <references count="1">
          <reference field="4294967294" count="4">
            <x v="0"/>
            <x v="1"/>
            <x v="2"/>
            <x v="3"/>
          </reference>
        </references>
      </pivotArea>
    </format>
    <format dxfId="359">
      <pivotArea outline="0" fieldPosition="0">
        <references count="1">
          <reference field="2" count="3" selected="0">
            <x v="0"/>
            <x v="1"/>
            <x v="2"/>
          </reference>
        </references>
      </pivotArea>
    </format>
    <format dxfId="358">
      <pivotArea dataOnly="0" labelOnly="1" outline="0" fieldPosition="0">
        <references count="1">
          <reference field="2" count="3">
            <x v="0"/>
            <x v="1"/>
            <x v="2"/>
          </reference>
        </references>
      </pivotArea>
    </format>
    <format dxfId="357">
      <pivotArea type="all" dataOnly="0" outline="0" fieldPosition="0"/>
    </format>
    <format dxfId="356">
      <pivotArea outline="0" collapsedLevelsAreSubtotals="1" fieldPosition="0"/>
    </format>
    <format dxfId="355">
      <pivotArea field="2" type="button" dataOnly="0" labelOnly="1" outline="0" axis="axisRow" fieldPosition="0"/>
    </format>
    <format dxfId="354">
      <pivotArea dataOnly="0" labelOnly="1" outline="0" fieldPosition="0">
        <references count="1">
          <reference field="2" count="0"/>
        </references>
      </pivotArea>
    </format>
    <format dxfId="353">
      <pivotArea dataOnly="0" labelOnly="1" outline="0" fieldPosition="0">
        <references count="1">
          <reference field="4294967294" count="4">
            <x v="0"/>
            <x v="1"/>
            <x v="2"/>
            <x v="3"/>
          </reference>
        </references>
      </pivotArea>
    </format>
    <format dxfId="352">
      <pivotArea field="2" type="button" dataOnly="0" labelOnly="1" outline="0" axis="axisRow" fieldPosition="0"/>
    </format>
    <format dxfId="351">
      <pivotArea dataOnly="0" labelOnly="1" outline="0" fieldPosition="0">
        <references count="1">
          <reference field="4294967294" count="4">
            <x v="0"/>
            <x v="1"/>
            <x v="2"/>
            <x v="3"/>
          </reference>
        </references>
      </pivotArea>
    </format>
  </formats>
  <chartFormats count="5">
    <chartFormat chart="1" format="1"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0"/>
          </reference>
        </references>
      </pivotArea>
    </chartFormat>
    <chartFormat chart="10" format="1"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Hierarchies count="44">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Data="1" caption="Quantity Sold"/>
    <pivotHierarchy dragToData="1"/>
    <pivotHierarchy dragToData="1" caption="Sales %"/>
    <pivotHierarchy dragToData="1" caption=" Profit After Tax"/>
    <pivotHierarchy dragToData="1" caption="Profit Before Tax"/>
    <pivotHierarchy dragToData="1" caption=" COGS"/>
    <pivotHierarchy dragToData="1" caption=" Total Tax"/>
    <pivotHierarchy dragToData="1"/>
    <pivotHierarchy dragToData="1"/>
    <pivotHierarchy dragToData="1"/>
    <pivotHierarchy dragToData="1"/>
    <pivotHierarchy dragToData="1" caption="Average Unit Price"/>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Date]"/>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8CD1D651-7D48-4661-BD8D-806CECC0BC28}" name="Purchase type" cacheId="6312" applyNumberFormats="0" applyBorderFormats="0" applyFontFormats="0" applyPatternFormats="0" applyAlignmentFormats="0" applyWidthHeightFormats="1" dataCaption="Values" missingCaption="0" tag="a7b08127-0da4-4063-ac16-10e660f7e128" updatedVersion="7" minRefreshableVersion="3" useAutoFormatting="1" rowGrandTotals="0" colGrandTotals="0" itemPrintTitles="1" createdVersion="7" indent="0" showEmptyRow="1" showEmptyCol="1" compact="0" compactData="0" multipleFieldFilters="0" chartFormat="9">
  <location ref="A48:D52" firstHeaderRow="1" firstDataRow="2" firstDataCol="1"/>
  <pivotFields count="5">
    <pivotField dataField="1" compact="0" outline="0" subtotalTop="0" showAll="0" defaultSubtotal="0"/>
    <pivotField axis="axisRow" compact="0" allDrilled="1" outline="0" subtotalTop="0" showAll="0" dataSourceSort="1" defaultSubtotal="0" defaultAttributeDrillState="1">
      <items count="3">
        <item x="0"/>
        <item x="1"/>
        <item x="2"/>
      </items>
    </pivotField>
    <pivotField axis="axisCol" compact="0" allDrilled="1" outline="0" subtotalTop="0" showAll="0" dataSourceSort="1" defaultSubtotal="0" defaultAttributeDrillState="1">
      <items count="3">
        <item x="0"/>
        <item x="1"/>
        <item x="2"/>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3">
    <i>
      <x/>
    </i>
    <i>
      <x v="1"/>
    </i>
    <i>
      <x v="2"/>
    </i>
  </rowItems>
  <colFields count="1">
    <field x="2"/>
  </colFields>
  <colItems count="3">
    <i>
      <x/>
    </i>
    <i>
      <x v="1"/>
    </i>
    <i>
      <x v="2"/>
    </i>
  </colItems>
  <dataFields count="1">
    <dataField name="Count of Purchase Type" fld="0" subtotal="count" baseField="0" baseItem="0"/>
  </dataFields>
  <formats count="7">
    <format dxfId="389">
      <pivotArea outline="0" collapsedLevelsAreSubtotals="1" fieldPosition="0"/>
    </format>
    <format dxfId="388">
      <pivotArea type="all" dataOnly="0" outline="0" fieldPosition="0"/>
    </format>
    <format dxfId="387">
      <pivotArea outline="0" collapsedLevelsAreSubtotals="1" fieldPosition="0"/>
    </format>
    <format dxfId="386">
      <pivotArea dataOnly="0" labelOnly="1" outline="0" axis="axisValues" fieldPosition="0"/>
    </format>
    <format dxfId="385">
      <pivotArea type="all" dataOnly="0" outline="0" fieldPosition="0"/>
    </format>
    <format dxfId="384">
      <pivotArea outline="0" collapsedLevelsAreSubtotals="1" fieldPosition="0"/>
    </format>
    <format dxfId="383">
      <pivotArea dataOnly="0" labelOnly="1" outline="0" axis="axisValues" fieldPosition="0"/>
    </format>
  </formats>
  <pivotHierarchies count="43">
    <pivotHierarchy dragToData="1"/>
    <pivotHierarchy dragToData="1"/>
    <pivotHierarchy multipleItemSelectionAllowed="1" dragToData="1">
      <members count="1" level="1">
        <member name="[data].[Product Type].&amp;[Adult]"/>
      </members>
    </pivotHierarchy>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Data="1" caption="Quantity Sold"/>
    <pivotHierarchy dragToData="1"/>
    <pivotHierarchy dragToData="1" caption=" Total Sales"/>
    <pivotHierarchy dragToData="1" caption=" Profit After Tax"/>
    <pivotHierarchy dragToData="1" caption=" Profit Before Tax"/>
    <pivotHierarchy dragToData="1" caption=" COGS"/>
    <pivotHierarchy dragToData="1" caption=" Total Tax"/>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5"/>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B54713EB-9DDE-464D-835D-6B58EA38CFF1}" name="unit sold per order" cacheId="6313" applyNumberFormats="0" applyBorderFormats="0" applyFontFormats="0" applyPatternFormats="0" applyAlignmentFormats="0" applyWidthHeightFormats="1" dataCaption="Values" missingCaption="0" tag="a7b08127-0da4-4063-ac16-10e660f7e128" updatedVersion="7" minRefreshableVersion="3" useAutoFormatting="1" subtotalHiddenItems="1" rowGrandTotals="0" colGrandTotals="0" itemPrintTitles="1" createdVersion="7" indent="0" showEmptyRow="1" showEmptyCol="1" compact="0" compactData="0" multipleFieldFilters="0" chartFormat="25">
  <location ref="A129:C139" firstHeaderRow="0" firstDataRow="1" firstDataCol="1"/>
  <pivotFields count="5">
    <pivotField compact="0" allDrilled="1" outline="0" subtotalTop="0" showAll="0" sortType="ascending" defaultSubtotal="0" defaultAttributeDrillState="1">
      <items count="3">
        <item x="1"/>
        <item x="2"/>
        <item x="0"/>
      </items>
    </pivotField>
    <pivotField axis="axisRow" compact="0" allDrilled="1" outline="0" subtotalTop="0" showAll="0" dataSourceSort="1" defaultSubtotal="0" defaultAttributeDrillState="1">
      <items count="10">
        <item x="0"/>
        <item x="1"/>
        <item x="2"/>
        <item x="3"/>
        <item x="4"/>
        <item x="5"/>
        <item x="6"/>
        <item x="7"/>
        <item x="8"/>
        <item x="9"/>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1"/>
  </rowFields>
  <rowItems count="10">
    <i>
      <x/>
    </i>
    <i>
      <x v="1"/>
    </i>
    <i>
      <x v="2"/>
    </i>
    <i>
      <x v="3"/>
    </i>
    <i>
      <x v="4"/>
    </i>
    <i>
      <x v="5"/>
    </i>
    <i>
      <x v="6"/>
    </i>
    <i>
      <x v="7"/>
    </i>
    <i>
      <x v="8"/>
    </i>
    <i>
      <x v="9"/>
    </i>
  </rowItems>
  <colFields count="1">
    <field x="-2"/>
  </colFields>
  <colItems count="2">
    <i>
      <x/>
    </i>
    <i i="1">
      <x v="1"/>
    </i>
  </colItems>
  <dataFields count="2">
    <dataField name="Count of Quantity" fld="3" subtotal="count" baseField="0" baseItem="0" numFmtId="3"/>
    <dataField name="Average of Unit Price" fld="2" subtotal="average" baseField="0" baseItem="0" numFmtId="168"/>
  </dataFields>
  <formats count="10">
    <format dxfId="204">
      <pivotArea outline="0" collapsedLevelsAreSubtotals="1" fieldPosition="0"/>
    </format>
    <format dxfId="203">
      <pivotArea type="all" dataOnly="0" outline="0" fieldPosition="0"/>
    </format>
    <format dxfId="202">
      <pivotArea outline="0" collapsedLevelsAreSubtotals="1" fieldPosition="0"/>
    </format>
    <format dxfId="201">
      <pivotArea dataOnly="0" labelOnly="1" outline="0" axis="axisValues" fieldPosition="0"/>
    </format>
    <format dxfId="200">
      <pivotArea type="all" dataOnly="0" outline="0" fieldPosition="0"/>
    </format>
    <format dxfId="199">
      <pivotArea outline="0" collapsedLevelsAreSubtotals="1" fieldPosition="0"/>
    </format>
    <format dxfId="198">
      <pivotArea dataOnly="0" labelOnly="1" outline="0" axis="axisValues" fieldPosition="0"/>
    </format>
    <format dxfId="197">
      <pivotArea outline="0" collapsedLevelsAreSubtotals="1" fieldPosition="0"/>
    </format>
    <format dxfId="196">
      <pivotArea outline="0" fieldPosition="0">
        <references count="1">
          <reference field="4294967294" count="1" selected="0">
            <x v="1"/>
          </reference>
        </references>
      </pivotArea>
    </format>
    <format dxfId="195">
      <pivotArea outline="0" fieldPosition="0">
        <references count="1">
          <reference field="4294967294" count="1" selected="0">
            <x v="0"/>
          </reference>
        </references>
      </pivotArea>
    </format>
  </formats>
  <pivotHierarchies count="43">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Data="1" caption="Quantity Sold"/>
    <pivotHierarchy dragToData="1"/>
    <pivotHierarchy dragToData="1" caption=" Total Sales"/>
    <pivotHierarchy dragToData="1" caption=" Profit After Tax"/>
    <pivotHierarchy dragToData="1" caption=" Profit Before Tax"/>
    <pivotHierarchy dragToData="1" caption=" COGS"/>
    <pivotHierarchy dragToData="1" caption=" Total Tax"/>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77885BBE-1A66-4745-B5CF-5B35151EE6B4}" name="budget_quantity" cacheId="6314" dataOnRows="1" applyNumberFormats="0" applyBorderFormats="0" applyFontFormats="0" applyPatternFormats="0" applyAlignmentFormats="0" applyWidthHeightFormats="1" dataCaption="Values" missingCaption="0" tag="a7b08127-0da4-4063-ac16-10e660f7e128" updatedVersion="7" minRefreshableVersion="3" useAutoFormatting="1" subtotalHiddenItems="1" rowGrandTotals="0" colGrandTotals="0" itemPrintTitles="1" createdVersion="7" indent="0" showEmptyRow="1" showEmptyCol="1" compact="0" compactData="0" multipleFieldFilters="0" chartFormat="16">
  <location ref="A46:E53" firstHeaderRow="1" firstDataRow="2" firstDataCol="2"/>
  <pivotFields count="5">
    <pivotField axis="axisCol" compact="0" allDrilled="1" outline="0" subtotalTop="0" showAll="0" sortType="ascending" defaultSubtotal="0" defaultAttributeDrillState="1">
      <items count="3">
        <item x="1"/>
        <item x="2"/>
        <item x="0"/>
      </items>
    </pivotField>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3">
        <item x="0"/>
        <item x="1"/>
        <item x="2"/>
      </items>
    </pivotField>
    <pivotField compact="0" allDrilled="1" outline="0" subtotalTop="0" showAll="0" dataSourceSort="1" defaultSubtotal="0" defaultAttributeDrillState="1"/>
  </pivotFields>
  <rowFields count="2">
    <field x="3"/>
    <field x="-2"/>
  </rowFields>
  <rowItems count="6">
    <i>
      <x/>
      <x/>
    </i>
    <i r="1" i="1">
      <x v="1"/>
    </i>
    <i>
      <x v="1"/>
      <x/>
    </i>
    <i r="1" i="1">
      <x v="1"/>
    </i>
    <i>
      <x v="2"/>
      <x/>
    </i>
    <i r="1" i="1">
      <x v="1"/>
    </i>
  </rowItems>
  <colFields count="1">
    <field x="0"/>
  </colFields>
  <colItems count="3">
    <i>
      <x/>
    </i>
    <i>
      <x v="1"/>
    </i>
    <i>
      <x v="2"/>
    </i>
  </colItems>
  <dataFields count="2">
    <dataField name="Average of Unit Price" fld="2" subtotal="average" baseField="0" baseItem="0" numFmtId="2"/>
    <dataField name="Sum of Quantity" fld="1" baseField="0" baseItem="0"/>
  </dataFields>
  <formats count="12">
    <format dxfId="216">
      <pivotArea outline="0" collapsedLevelsAreSubtotals="1" fieldPosition="0"/>
    </format>
    <format dxfId="215">
      <pivotArea type="all" dataOnly="0" outline="0" fieldPosition="0"/>
    </format>
    <format dxfId="214">
      <pivotArea outline="0" collapsedLevelsAreSubtotals="1" fieldPosition="0"/>
    </format>
    <format dxfId="213">
      <pivotArea dataOnly="0" labelOnly="1" outline="0" axis="axisValues" fieldPosition="0"/>
    </format>
    <format dxfId="212">
      <pivotArea type="all" dataOnly="0" outline="0" fieldPosition="0"/>
    </format>
    <format dxfId="211">
      <pivotArea outline="0" collapsedLevelsAreSubtotals="1" fieldPosition="0"/>
    </format>
    <format dxfId="210">
      <pivotArea dataOnly="0" labelOnly="1" outline="0" axis="axisValues" fieldPosition="0"/>
    </format>
    <format dxfId="209">
      <pivotArea outline="0" collapsedLevelsAreSubtotals="1" fieldPosition="0"/>
    </format>
    <format dxfId="208">
      <pivotArea outline="0" fieldPosition="0">
        <references count="1">
          <reference field="4294967294" count="1" selected="0">
            <x v="0"/>
          </reference>
        </references>
      </pivotArea>
    </format>
    <format dxfId="207">
      <pivotArea outline="0" fieldPosition="0">
        <references count="2">
          <reference field="4294967294" count="1" selected="0">
            <x v="1"/>
          </reference>
          <reference field="3" count="1" selected="0">
            <x v="0"/>
          </reference>
        </references>
      </pivotArea>
    </format>
    <format dxfId="206">
      <pivotArea outline="0" fieldPosition="0">
        <references count="2">
          <reference field="4294967294" count="1" selected="0">
            <x v="1"/>
          </reference>
          <reference field="3" count="1" selected="0">
            <x v="1"/>
          </reference>
        </references>
      </pivotArea>
    </format>
    <format dxfId="205">
      <pivotArea outline="0" fieldPosition="0">
        <references count="2">
          <reference field="4294967294" count="1" selected="0">
            <x v="1"/>
          </reference>
          <reference field="3" count="1" selected="0">
            <x v="2"/>
          </reference>
        </references>
      </pivotArea>
    </format>
  </formats>
  <pivotHierarchies count="43">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Data="1" caption="Quantity Sold"/>
    <pivotHierarchy dragToData="1"/>
    <pivotHierarchy dragToData="1" caption=" Total Sales"/>
    <pivotHierarchy dragToData="1" caption=" Profit After Tax"/>
    <pivotHierarchy dragToData="1" caption=" Profit Before Tax"/>
    <pivotHierarchy dragToData="1" caption=" COGS"/>
    <pivotHierarchy dragToData="1" caption=" Total Tax"/>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5"/>
    <rowHierarchyUsage hierarchyUsage="-2"/>
  </rowHierarchiesUsage>
  <colHierarchiesUsage count="1">
    <colHierarchyUsage hierarchyUsage="2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E5F5DA9-EC4D-4C91-A4D4-267345A70FCB}" name="gender_days" cacheId="6315" dataOnRows="1" applyNumberFormats="0" applyBorderFormats="0" applyFontFormats="0" applyPatternFormats="0" applyAlignmentFormats="0" applyWidthHeightFormats="1" dataCaption="Values" missingCaption="0" tag="a7b08127-0da4-4063-ac16-10e660f7e128" updatedVersion="7" minRefreshableVersion="3" useAutoFormatting="1" subtotalHiddenItems="1" rowGrandTotals="0" colGrandTotals="0" itemPrintTitles="1" createdVersion="7" indent="0" showEmptyRow="1" showEmptyCol="1" compact="0" compactData="0" multipleFieldFilters="0" chartFormat="20">
  <location ref="A75:C83" firstHeaderRow="1" firstDataRow="2" firstDataCol="1"/>
  <pivotFields count="5">
    <pivotField compact="0" allDrilled="1" outline="0" subtotalTop="0" showAll="0" sortType="ascending" defaultSubtotal="0" defaultAttributeDrillState="1">
      <items count="3">
        <item x="1"/>
        <item x="2"/>
        <item x="0"/>
      </items>
    </pivotField>
    <pivotField dataField="1" compact="0" outline="0" subtotalTop="0" showAll="0" defaultSubtotal="0"/>
    <pivotField axis="axisRow" compact="0" allDrilled="1" outline="0" subtotalTop="0" showAll="0" defaultSubtotal="0" defaultAttributeDrillState="1">
      <items count="7">
        <item x="0"/>
        <item x="1"/>
        <item x="2"/>
        <item x="3"/>
        <item x="4"/>
        <item x="5"/>
        <item x="6"/>
      </items>
    </pivotField>
    <pivotField axis="axisCol"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2"/>
  </rowFields>
  <rowItems count="7">
    <i>
      <x/>
    </i>
    <i>
      <x v="1"/>
    </i>
    <i>
      <x v="2"/>
    </i>
    <i>
      <x v="3"/>
    </i>
    <i>
      <x v="4"/>
    </i>
    <i>
      <x v="5"/>
    </i>
    <i>
      <x v="6"/>
    </i>
  </rowItems>
  <colFields count="1">
    <field x="3"/>
  </colFields>
  <colItems count="2">
    <i>
      <x/>
    </i>
    <i>
      <x v="1"/>
    </i>
  </colItems>
  <dataFields count="1">
    <dataField name="Sum of Total Sales" fld="1" baseField="0" baseItem="0"/>
  </dataFields>
  <formats count="8">
    <format dxfId="224">
      <pivotArea outline="0" collapsedLevelsAreSubtotals="1" fieldPosition="0"/>
    </format>
    <format dxfId="223">
      <pivotArea type="all" dataOnly="0" outline="0" fieldPosition="0"/>
    </format>
    <format dxfId="222">
      <pivotArea outline="0" collapsedLevelsAreSubtotals="1" fieldPosition="0"/>
    </format>
    <format dxfId="221">
      <pivotArea dataOnly="0" labelOnly="1" outline="0" axis="axisValues" fieldPosition="0"/>
    </format>
    <format dxfId="220">
      <pivotArea type="all" dataOnly="0" outline="0" fieldPosition="0"/>
    </format>
    <format dxfId="219">
      <pivotArea outline="0" collapsedLevelsAreSubtotals="1" fieldPosition="0"/>
    </format>
    <format dxfId="218">
      <pivotArea dataOnly="0" labelOnly="1" outline="0" axis="axisValues" fieldPosition="0"/>
    </format>
    <format dxfId="217">
      <pivotArea outline="0" collapsedLevelsAreSubtotals="1" fieldPosition="0"/>
    </format>
  </formats>
  <chartFormats count="6">
    <chartFormat chart="19" format="10" series="1">
      <pivotArea type="data" outline="0" fieldPosition="0">
        <references count="2">
          <reference field="4294967294" count="1" selected="0">
            <x v="0"/>
          </reference>
          <reference field="3" count="1" selected="0">
            <x v="0"/>
          </reference>
        </references>
      </pivotArea>
    </chartFormat>
    <chartFormat chart="19" format="11">
      <pivotArea type="data" outline="0" fieldPosition="0">
        <references count="3">
          <reference field="4294967294" count="1" selected="0">
            <x v="0"/>
          </reference>
          <reference field="2" count="1" selected="0">
            <x v="1"/>
          </reference>
          <reference field="3" count="1" selected="0">
            <x v="0"/>
          </reference>
        </references>
      </pivotArea>
    </chartFormat>
    <chartFormat chart="19" format="12">
      <pivotArea type="data" outline="0" fieldPosition="0">
        <references count="3">
          <reference field="4294967294" count="1" selected="0">
            <x v="0"/>
          </reference>
          <reference field="2" count="1" selected="0">
            <x v="0"/>
          </reference>
          <reference field="3" count="1" selected="0">
            <x v="0"/>
          </reference>
        </references>
      </pivotArea>
    </chartFormat>
    <chartFormat chart="19" format="13" series="1">
      <pivotArea type="data" outline="0" fieldPosition="0">
        <references count="2">
          <reference field="4294967294" count="1" selected="0">
            <x v="0"/>
          </reference>
          <reference field="3" count="1" selected="0">
            <x v="1"/>
          </reference>
        </references>
      </pivotArea>
    </chartFormat>
    <chartFormat chart="19" format="14">
      <pivotArea type="data" outline="0" fieldPosition="0">
        <references count="3">
          <reference field="4294967294" count="1" selected="0">
            <x v="0"/>
          </reference>
          <reference field="2" count="1" selected="0">
            <x v="4"/>
          </reference>
          <reference field="3" count="1" selected="0">
            <x v="1"/>
          </reference>
        </references>
      </pivotArea>
    </chartFormat>
    <chartFormat chart="19" format="15" series="1">
      <pivotArea type="data" outline="0" fieldPosition="0">
        <references count="1">
          <reference field="4294967294" count="1" selected="0">
            <x v="0"/>
          </reference>
        </references>
      </pivotArea>
    </chartFormat>
  </chartFormats>
  <pivotHierarchies count="43">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Data="1" caption="Quantity Sold"/>
    <pivotHierarchy dragToData="1"/>
    <pivotHierarchy dragToData="1" caption=" Total Sales"/>
    <pivotHierarchy dragToData="1" caption=" Profit After Tax"/>
    <pivotHierarchy dragToData="1" caption=" Profit Before Tax"/>
    <pivotHierarchy dragToData="1" caption=" COGS"/>
    <pivotHierarchy dragToData="1" caption=" Total Tax"/>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3"/>
  </rowHierarchiesUsage>
  <colHierarchiesUsage count="1">
    <colHierarchyUsage hierarchyUsage="8"/>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496420F9-C2C9-4228-961C-736BB3D86E51}" name="sales Month" cacheId="6316" applyNumberFormats="0" applyBorderFormats="0" applyFontFormats="0" applyPatternFormats="0" applyAlignmentFormats="0" applyWidthHeightFormats="1" dataCaption="Values" missingCaption="0" tag="a7b08127-0da4-4063-ac16-10e660f7e128" updatedVersion="7" minRefreshableVersion="3" useAutoFormatting="1" subtotalHiddenItems="1" rowGrandTotals="0" colGrandTotals="0" itemPrintTitles="1" createdVersion="7" indent="0" showEmptyRow="1" showEmptyCol="1" compact="0" compactData="0" multipleFieldFilters="0" chartFormat="25">
  <location ref="A33:D37" firstHeaderRow="1" firstDataRow="2" firstDataCol="1"/>
  <pivotFields count="4">
    <pivotField axis="axisRow" compact="0" allDrilled="1" outline="0" subtotalTop="0" showAll="0" sortType="ascending" defaultSubtotal="0" defaultAttributeDrillState="1">
      <items count="3">
        <item x="1"/>
        <item x="2"/>
        <item x="0"/>
      </items>
    </pivotField>
    <pivotField dataField="1" compact="0" outline="0" subtotalTop="0" showAll="0" defaultSubtotal="0"/>
    <pivotField axis="axisCol" compact="0" allDrilled="1" outline="0" subtotalTop="0" showAll="0" dataSourceSort="1" defaultSubtotal="0" defaultAttributeDrillState="1">
      <items count="3">
        <item x="0"/>
        <item x="1"/>
        <item x="2"/>
      </items>
    </pivotField>
    <pivotField compact="0" allDrilled="1" outline="0" subtotalTop="0" showAll="0" dataSourceSort="1" defaultSubtotal="0" defaultAttributeDrillState="1"/>
  </pivotFields>
  <rowFields count="1">
    <field x="0"/>
  </rowFields>
  <rowItems count="3">
    <i>
      <x/>
    </i>
    <i>
      <x v="1"/>
    </i>
    <i>
      <x v="2"/>
    </i>
  </rowItems>
  <colFields count="1">
    <field x="2"/>
  </colFields>
  <colItems count="3">
    <i>
      <x/>
    </i>
    <i>
      <x v="1"/>
    </i>
    <i>
      <x v="2"/>
    </i>
  </colItems>
  <dataFields count="1">
    <dataField name="Sum of Total Sales" fld="1" baseField="0" baseItem="0"/>
  </dataFields>
  <formats count="8">
    <format dxfId="232">
      <pivotArea outline="0" collapsedLevelsAreSubtotals="1" fieldPosition="0"/>
    </format>
    <format dxfId="231">
      <pivotArea type="all" dataOnly="0" outline="0" fieldPosition="0"/>
    </format>
    <format dxfId="230">
      <pivotArea outline="0" collapsedLevelsAreSubtotals="1" fieldPosition="0"/>
    </format>
    <format dxfId="229">
      <pivotArea dataOnly="0" labelOnly="1" outline="0" axis="axisValues" fieldPosition="0"/>
    </format>
    <format dxfId="228">
      <pivotArea type="all" dataOnly="0" outline="0" fieldPosition="0"/>
    </format>
    <format dxfId="227">
      <pivotArea outline="0" collapsedLevelsAreSubtotals="1" fieldPosition="0"/>
    </format>
    <format dxfId="226">
      <pivotArea dataOnly="0" labelOnly="1" outline="0" axis="axisValues" fieldPosition="0"/>
    </format>
    <format dxfId="225">
      <pivotArea outline="0" collapsedLevelsAreSubtotals="1" fieldPosition="0"/>
    </format>
  </formats>
  <chartFormats count="4">
    <chartFormat chart="24" format="6" series="1">
      <pivotArea type="data" outline="0" fieldPosition="0">
        <references count="2">
          <reference field="4294967294" count="1" selected="0">
            <x v="0"/>
          </reference>
          <reference field="2" count="1" selected="0">
            <x v="0"/>
          </reference>
        </references>
      </pivotArea>
    </chartFormat>
    <chartFormat chart="24" format="7" series="1">
      <pivotArea type="data" outline="0" fieldPosition="0">
        <references count="2">
          <reference field="4294967294" count="1" selected="0">
            <x v="0"/>
          </reference>
          <reference field="2" count="1" selected="0">
            <x v="1"/>
          </reference>
        </references>
      </pivotArea>
    </chartFormat>
    <chartFormat chart="24" format="8" series="1">
      <pivotArea type="data" outline="0" fieldPosition="0">
        <references count="2">
          <reference field="4294967294" count="1" selected="0">
            <x v="0"/>
          </reference>
          <reference field="2" count="1" selected="0">
            <x v="2"/>
          </reference>
        </references>
      </pivotArea>
    </chartFormat>
    <chartFormat chart="24" format="9" series="1">
      <pivotArea type="data" outline="0" fieldPosition="0">
        <references count="1">
          <reference field="4294967294" count="1" selected="0">
            <x v="0"/>
          </reference>
        </references>
      </pivotArea>
    </chartFormat>
  </chartFormats>
  <pivotHierarchies count="43">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Data="1" caption="Quantity Sold"/>
    <pivotHierarchy dragToData="1"/>
    <pivotHierarchy dragToData="1" caption=" Total Sales"/>
    <pivotHierarchy dragToData="1" caption=" Profit After Tax"/>
    <pivotHierarchy dragToData="1" caption=" Profit Before Tax"/>
    <pivotHierarchy dragToData="1" caption=" COGS"/>
    <pivotHierarchy dragToData="1" caption=" Total Tax"/>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1"/>
  </rowHierarchiesUsage>
  <colHierarchiesUsage count="1">
    <colHierarchyUsage hierarchyUsage="5"/>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77051167-8B9C-4482-B48B-77141E91B71D}" name="Pricing_quantity" cacheId="6317" dataOnRows="1" applyNumberFormats="0" applyBorderFormats="0" applyFontFormats="0" applyPatternFormats="0" applyAlignmentFormats="0" applyWidthHeightFormats="1" dataCaption="Values" missingCaption="0" tag="a7b08127-0da4-4063-ac16-10e660f7e128" updatedVersion="7" minRefreshableVersion="3" useAutoFormatting="1" subtotalHiddenItems="1" rowGrandTotals="0" colGrandTotals="0" itemPrintTitles="1" createdVersion="7" indent="0" showEmptyRow="1" showEmptyCol="1" compact="0" compactData="0" multipleFieldFilters="0" chartFormat="16">
  <location ref="A4:G11" firstHeaderRow="1" firstDataRow="2" firstDataCol="2"/>
  <pivotFields count="5">
    <pivotField compact="0" allDrilled="1" outline="0" subtotalTop="0" showAll="0" sortType="ascending" defaultSubtotal="0" defaultAttributeDrillState="1">
      <items count="3">
        <item x="0"/>
        <item x="2"/>
        <item x="1"/>
      </items>
    </pivotField>
    <pivotField axis="axisCol" compact="0" allDrilled="1" outline="0" subtotalTop="0" showAll="0" dataSourceSort="1" defaultSubtotal="0" defaultAttributeDrillState="1">
      <items count="5">
        <item x="0"/>
        <item x="1"/>
        <item x="2"/>
        <item x="3"/>
        <item x="4"/>
      </items>
    </pivotField>
    <pivotField dataField="1" compact="0" outline="0" subtotalTop="0" showAll="0" defaultSubtotal="0"/>
    <pivotField axis="axisRow" compact="0" allDrilled="1" outline="0" subtotalTop="0" showAll="0" dataSourceSort="1" defaultSubtotal="0" defaultAttributeDrillState="1">
      <items count="3">
        <item x="0"/>
        <item x="1"/>
        <item x="2"/>
      </items>
    </pivotField>
    <pivotField dataField="1" compact="0" outline="0" subtotalTop="0" showAll="0" defaultSubtotal="0"/>
  </pivotFields>
  <rowFields count="2">
    <field x="3"/>
    <field x="-2"/>
  </rowFields>
  <rowItems count="6">
    <i>
      <x/>
      <x/>
    </i>
    <i r="1" i="1">
      <x v="1"/>
    </i>
    <i>
      <x v="1"/>
      <x/>
    </i>
    <i r="1" i="1">
      <x v="1"/>
    </i>
    <i>
      <x v="2"/>
      <x/>
    </i>
    <i r="1" i="1">
      <x v="1"/>
    </i>
  </rowItems>
  <colFields count="1">
    <field x="1"/>
  </colFields>
  <colItems count="5">
    <i>
      <x/>
    </i>
    <i>
      <x v="1"/>
    </i>
    <i>
      <x v="2"/>
    </i>
    <i>
      <x v="3"/>
    </i>
    <i>
      <x v="4"/>
    </i>
  </colItems>
  <dataFields count="2">
    <dataField name="Average of Unit Price" fld="4" subtotal="average" baseField="0" baseItem="0" numFmtId="2"/>
    <dataField name="Sum of Quantity" fld="2" baseField="0" baseItem="0"/>
  </dataFields>
  <formats count="12">
    <format dxfId="244">
      <pivotArea outline="0" collapsedLevelsAreSubtotals="1" fieldPosition="0"/>
    </format>
    <format dxfId="243">
      <pivotArea type="all" dataOnly="0" outline="0" fieldPosition="0"/>
    </format>
    <format dxfId="242">
      <pivotArea outline="0" collapsedLevelsAreSubtotals="1" fieldPosition="0"/>
    </format>
    <format dxfId="241">
      <pivotArea dataOnly="0" labelOnly="1" outline="0" axis="axisValues" fieldPosition="0"/>
    </format>
    <format dxfId="240">
      <pivotArea type="all" dataOnly="0" outline="0" fieldPosition="0"/>
    </format>
    <format dxfId="239">
      <pivotArea outline="0" collapsedLevelsAreSubtotals="1" fieldPosition="0"/>
    </format>
    <format dxfId="238">
      <pivotArea dataOnly="0" labelOnly="1" outline="0" axis="axisValues" fieldPosition="0"/>
    </format>
    <format dxfId="237">
      <pivotArea outline="0" collapsedLevelsAreSubtotals="1" fieldPosition="0"/>
    </format>
    <format dxfId="236">
      <pivotArea outline="0" fieldPosition="0">
        <references count="1">
          <reference field="4294967294" count="1" selected="0">
            <x v="0"/>
          </reference>
        </references>
      </pivotArea>
    </format>
    <format dxfId="235">
      <pivotArea outline="0" fieldPosition="0">
        <references count="2">
          <reference field="4294967294" count="1" selected="0">
            <x v="1"/>
          </reference>
          <reference field="3" count="1" selected="0">
            <x v="0"/>
          </reference>
        </references>
      </pivotArea>
    </format>
    <format dxfId="234">
      <pivotArea outline="0" fieldPosition="0">
        <references count="2">
          <reference field="4294967294" count="1" selected="0">
            <x v="1"/>
          </reference>
          <reference field="3" count="1" selected="0">
            <x v="1"/>
          </reference>
        </references>
      </pivotArea>
    </format>
    <format dxfId="233">
      <pivotArea outline="0" fieldPosition="0">
        <references count="2">
          <reference field="4294967294" count="1" selected="0">
            <x v="1"/>
          </reference>
          <reference field="3" count="1" selected="0">
            <x v="2"/>
          </reference>
        </references>
      </pivotArea>
    </format>
  </formats>
  <pivotHierarchies count="43">
    <pivotHierarchy dragToData="1"/>
    <pivotHierarchy multipleItemSelectionAllowed="1"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Data="1" caption="Quantity Sold"/>
    <pivotHierarchy dragToData="1"/>
    <pivotHierarchy dragToData="1" caption=" Total Sales"/>
    <pivotHierarchy dragToData="1" caption=" Profit After Tax"/>
    <pivotHierarchy dragToData="1" caption=" Profit Before Tax"/>
    <pivotHierarchy dragToData="1" caption=" COGS"/>
    <pivotHierarchy dragToData="1" caption=" Total Tax"/>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2"/>
    <rowHierarchyUsage hierarchyUsage="-2"/>
  </rowHierarchiesUsage>
  <colHierarchiesUsage count="1">
    <colHierarchyUsage hierarchyUsage="25"/>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D15444A9-247F-44F3-B9BA-377B97B8BF64}" name="Products sales" cacheId="6318" dataOnRows="1" applyNumberFormats="0" applyBorderFormats="0" applyFontFormats="0" applyPatternFormats="0" applyAlignmentFormats="0" applyWidthHeightFormats="1" dataCaption="Values" missingCaption="0" tag="a7b08127-0da4-4063-ac16-10e660f7e128" updatedVersion="7" minRefreshableVersion="3" useAutoFormatting="1" subtotalHiddenItems="1" rowGrandTotals="0" colGrandTotals="0" itemPrintTitles="1" createdVersion="7" indent="0" showEmptyRow="1" showEmptyCol="1" compact="0" compactData="0" multipleFieldFilters="0" chartFormat="24">
  <location ref="A94:B112" firstHeaderRow="1" firstDataRow="1" firstDataCol="1"/>
  <pivotFields count="4">
    <pivotField compact="0" allDrilled="1" outline="0" subtotalTop="0" showAll="0" sortType="ascending" defaultSubtotal="0" defaultAttributeDrillState="1">
      <items count="3">
        <item x="1"/>
        <item x="2"/>
        <item x="0"/>
      </items>
    </pivotField>
    <pivotField axis="axisRow" compact="0" allDrilled="1" outline="0" subtotalTop="0" showAll="0" sortType="ascending" defaultSubtotal="0" defaultAttributeDrillState="1">
      <items count="18">
        <item x="0"/>
        <item x="1"/>
        <item x="2"/>
        <item x="3"/>
        <item x="4"/>
        <item x="5"/>
        <item x="6"/>
        <item x="7"/>
        <item x="8"/>
        <item x="9"/>
        <item x="10"/>
        <item x="11"/>
        <item x="12"/>
        <item x="13"/>
        <item x="14"/>
        <item x="15"/>
        <item x="16"/>
        <item x="17"/>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1"/>
  </rowFields>
  <rowItems count="18">
    <i>
      <x v="6"/>
    </i>
    <i>
      <x v="12"/>
    </i>
    <i>
      <x v="5"/>
    </i>
    <i>
      <x v="17"/>
    </i>
    <i>
      <x v="13"/>
    </i>
    <i>
      <x v="10"/>
    </i>
    <i>
      <x v="15"/>
    </i>
    <i>
      <x v="3"/>
    </i>
    <i>
      <x v="2"/>
    </i>
    <i>
      <x v="16"/>
    </i>
    <i>
      <x v="14"/>
    </i>
    <i>
      <x v="1"/>
    </i>
    <i>
      <x v="9"/>
    </i>
    <i>
      <x v="4"/>
    </i>
    <i>
      <x v="7"/>
    </i>
    <i>
      <x v="11"/>
    </i>
    <i>
      <x v="8"/>
    </i>
    <i>
      <x/>
    </i>
  </rowItems>
  <colItems count="1">
    <i/>
  </colItems>
  <dataFields count="1">
    <dataField name="Sum of Total Sales" fld="2" baseField="0" baseItem="0" numFmtId="164"/>
  </dataFields>
  <formats count="8">
    <format dxfId="252">
      <pivotArea outline="0" collapsedLevelsAreSubtotals="1" fieldPosition="0"/>
    </format>
    <format dxfId="251">
      <pivotArea type="all" dataOnly="0" outline="0" fieldPosition="0"/>
    </format>
    <format dxfId="250">
      <pivotArea outline="0" collapsedLevelsAreSubtotals="1" fieldPosition="0"/>
    </format>
    <format dxfId="249">
      <pivotArea dataOnly="0" labelOnly="1" outline="0" axis="axisValues" fieldPosition="0"/>
    </format>
    <format dxfId="248">
      <pivotArea type="all" dataOnly="0" outline="0" fieldPosition="0"/>
    </format>
    <format dxfId="247">
      <pivotArea outline="0" collapsedLevelsAreSubtotals="1" fieldPosition="0"/>
    </format>
    <format dxfId="246">
      <pivotArea dataOnly="0" labelOnly="1" outline="0" axis="axisValues" fieldPosition="0"/>
    </format>
    <format dxfId="245">
      <pivotArea outline="0" collapsedLevelsAreSubtotals="1" fieldPosition="0"/>
    </format>
  </formats>
  <chartFormats count="3">
    <chartFormat chart="21" format="1" series="1">
      <pivotArea type="data" outline="0" fieldPosition="0">
        <references count="1">
          <reference field="4294967294" count="1" selected="0">
            <x v="0"/>
          </reference>
        </references>
      </pivotArea>
    </chartFormat>
    <chartFormat chart="22" format="2" series="1">
      <pivotArea type="data" outline="0" fieldPosition="0">
        <references count="1">
          <reference field="4294967294" count="1" selected="0">
            <x v="0"/>
          </reference>
        </references>
      </pivotArea>
    </chartFormat>
    <chartFormat chart="23" format="2" series="1">
      <pivotArea type="data" outline="0" fieldPosition="0">
        <references count="1">
          <reference field="4294967294" count="1" selected="0">
            <x v="0"/>
          </reference>
        </references>
      </pivotArea>
    </chartFormat>
  </chartFormats>
  <pivotHierarchies count="43">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Data="1" caption="Quantity Sold"/>
    <pivotHierarchy dragToData="1"/>
    <pivotHierarchy dragToData="1" caption=" Total Sales"/>
    <pivotHierarchy dragToData="1" caption=" Profit After Tax"/>
    <pivotHierarchy dragToData="1" caption=" Profit Before Tax"/>
    <pivotHierarchy dragToData="1" caption=" COGS"/>
    <pivotHierarchy dragToData="1" caption=" Total Tax"/>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ED09BFE5-3BE5-4E1F-9AE3-8F92CCF74239}" name="Budget" cacheId="6319" applyNumberFormats="0" applyBorderFormats="0" applyFontFormats="0" applyPatternFormats="0" applyAlignmentFormats="0" applyWidthHeightFormats="1" dataCaption="Values" missingCaption="0" tag="a7b08127-0da4-4063-ac16-10e660f7e128" updatedVersion="7" minRefreshableVersion="3" useAutoFormatting="1" subtotalHiddenItems="1" rowGrandTotals="0" colGrandTotals="0" itemPrintTitles="1" createdVersion="7" indent="0" showEmptyRow="1" showEmptyCol="1" compact="0" compactData="0" multipleFieldFilters="0" chartFormat="16">
  <location ref="A21:C24" firstHeaderRow="0" firstDataRow="1" firstDataCol="1"/>
  <pivotFields count="5">
    <pivotField compact="0" allDrilled="1" outline="0" subtotalTop="0" showAll="0" sortType="ascending" defaultSubtotal="0" defaultAttributeDrillState="1">
      <items count="3">
        <item x="0"/>
        <item x="2"/>
        <item x="1"/>
      </items>
    </pivotField>
    <pivotField dataField="1" compact="0" outline="0" subtotalTop="0" showAll="0" defaultSubtotal="0"/>
    <pivotField axis="axisRow" compact="0" allDrilled="1" outline="0" subtotalTop="0" showAll="0" dataSourceSort="1" defaultSubtotal="0" defaultAttributeDrillState="1">
      <items count="3">
        <item x="0"/>
        <item x="1"/>
        <item x="2"/>
      </items>
    </pivotField>
    <pivotField dataField="1" compact="0" outline="0" subtotalTop="0" showAll="0" defaultSubtotal="0"/>
    <pivotField compact="0" allDrilled="1" outline="0" subtotalTop="0" showAll="0" dataSourceSort="1" defaultSubtotal="0" defaultAttributeDrillState="1"/>
  </pivotFields>
  <rowFields count="1">
    <field x="2"/>
  </rowFields>
  <rowItems count="3">
    <i>
      <x/>
    </i>
    <i>
      <x v="1"/>
    </i>
    <i>
      <x v="2"/>
    </i>
  </rowItems>
  <colFields count="1">
    <field x="-2"/>
  </colFields>
  <colItems count="2">
    <i>
      <x/>
    </i>
    <i i="1">
      <x v="1"/>
    </i>
  </colItems>
  <dataFields count="2">
    <dataField name="Average of Unit Price" fld="3" subtotal="average" baseField="0" baseItem="0" numFmtId="2"/>
    <dataField name="Sum of Quantity" fld="1" baseField="0" baseItem="0" numFmtId="3"/>
  </dataFields>
  <formats count="10">
    <format dxfId="262">
      <pivotArea outline="0" collapsedLevelsAreSubtotals="1" fieldPosition="0"/>
    </format>
    <format dxfId="261">
      <pivotArea type="all" dataOnly="0" outline="0" fieldPosition="0"/>
    </format>
    <format dxfId="260">
      <pivotArea outline="0" collapsedLevelsAreSubtotals="1" fieldPosition="0"/>
    </format>
    <format dxfId="259">
      <pivotArea dataOnly="0" labelOnly="1" outline="0" axis="axisValues" fieldPosition="0"/>
    </format>
    <format dxfId="258">
      <pivotArea type="all" dataOnly="0" outline="0" fieldPosition="0"/>
    </format>
    <format dxfId="257">
      <pivotArea outline="0" collapsedLevelsAreSubtotals="1" fieldPosition="0"/>
    </format>
    <format dxfId="256">
      <pivotArea dataOnly="0" labelOnly="1" outline="0" axis="axisValues" fieldPosition="0"/>
    </format>
    <format dxfId="255">
      <pivotArea outline="0" collapsedLevelsAreSubtotals="1" fieldPosition="0"/>
    </format>
    <format dxfId="254">
      <pivotArea outline="0" fieldPosition="0">
        <references count="1">
          <reference field="4294967294" count="1" selected="0">
            <x v="0"/>
          </reference>
        </references>
      </pivotArea>
    </format>
    <format dxfId="253">
      <pivotArea outline="0" fieldPosition="0">
        <references count="1">
          <reference field="4294967294" count="1" selected="0">
            <x v="1"/>
          </reference>
        </references>
      </pivotArea>
    </format>
  </formats>
  <pivotHierarchies count="43">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Data="1" caption="Quantity Sold"/>
    <pivotHierarchy dragToData="1"/>
    <pivotHierarchy dragToData="1" caption=" Total Sales"/>
    <pivotHierarchy dragToData="1" caption=" Profit After Tax"/>
    <pivotHierarchy dragToData="1" caption=" Profit Before Tax"/>
    <pivotHierarchy dragToData="1" caption=" COGS"/>
    <pivotHierarchy dragToData="1" caption=" Total Tax"/>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F2D99778-25C8-4398-9262-01BBB3DAD11D}" sourceName="[data].[Gender]">
  <pivotTables>
    <pivotTable tabId="5" name="Pricing_quantity"/>
    <pivotTable tabId="1" name="kpis_total"/>
    <pivotTable tabId="1" name="kpis_%"/>
    <pivotTable tabId="1" name="payment type"/>
    <pivotTable tabId="1" name="Product Category"/>
    <pivotTable tabId="1" name="Purchase type"/>
    <pivotTable tabId="5" name="Budget"/>
    <pivotTable tabId="5" name="budget_quantity"/>
    <pivotTable tabId="5" name="Products sales"/>
    <pivotTable tabId="5" name="sales Month"/>
    <pivotTable tabId="5" name="unit sold per order"/>
    <pivotTable tabId="1" name="Age_range_sales"/>
    <pivotTable tabId="1" name="Countries Sales"/>
    <pivotTable tabId="1" name="Xmas Season Sales"/>
    <pivotTable tabId="5" name="gender_days"/>
  </pivotTables>
  <data>
    <olap pivotCacheId="1541042803">
      <levels count="2">
        <level uniqueName="[data].[Gender].[(All)]" sourceCaption="(All)" count="0"/>
        <level uniqueName="[data].[Gender].[Gender]" sourceCaption="Gender" count="2">
          <ranges>
            <range startItem="0">
              <i n="[data].[Gender].&amp;[Female]" c="Female"/>
              <i n="[data].[Gender].&amp;[Male]" c="Male"/>
            </range>
          </ranges>
        </level>
      </levels>
      <selections count="1">
        <selection n="[data].[Gende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Xmas_Seasons" xr10:uid="{9AD741CA-72CF-4C95-9C83-C3C7361DC2CF}" sourceName="[Date].[Xmas Seasons]">
  <pivotTables>
    <pivotTable tabId="5" name="Pricing_quantity"/>
    <pivotTable tabId="1" name="Countries Sales"/>
    <pivotTable tabId="1" name="Age_range_sales"/>
    <pivotTable tabId="1" name="Gender_sales"/>
    <pivotTable tabId="1" name="kpis_total"/>
    <pivotTable tabId="1" name="payment type"/>
    <pivotTable tabId="1" name="Product Category"/>
    <pivotTable tabId="1" name="Purchase type"/>
    <pivotTable tabId="5" name="Budget"/>
    <pivotTable tabId="5" name="budget_quantity"/>
    <pivotTable tabId="5" name="gender_days"/>
    <pivotTable tabId="5" name="Products sales"/>
    <pivotTable tabId="5" name="sales Month"/>
    <pivotTable tabId="5" name="unit sold per order"/>
    <pivotTable tabId="1" name="kpis_%"/>
  </pivotTables>
  <data>
    <olap pivotCacheId="1541042803">
      <levels count="2">
        <level uniqueName="[Date].[Xmas Seasons].[(All)]" sourceCaption="(All)" count="0"/>
        <level uniqueName="[Date].[Xmas Seasons].[Xmas Seasons]" sourceCaption="Xmas Seasons" count="5">
          <ranges>
            <range startItem="0">
              <i n="[Date].[Xmas Seasons].&amp;[2018]" c="2018"/>
              <i n="[Date].[Xmas Seasons].&amp;[2018/2019]" c="2018/2019"/>
              <i n="[Date].[Xmas Seasons].&amp;[2019/2020]" c="2019/2020"/>
              <i n="[Date].[Xmas Seasons].&amp;[2020/2021]" c="2020/2021"/>
              <i n="[Date].[Xmas Seasons].&amp;[2021/2022]" c="2021/2022"/>
            </range>
          </ranges>
        </level>
      </levels>
      <selections count="1">
        <selection n="[Date].[Xmas Seasons].[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urchase_Type" xr10:uid="{32702F0A-B9AB-4561-B874-99544A7B2053}" sourceName="[data].[Purchase Type]">
  <pivotTables>
    <pivotTable tabId="5" name="Pricing_quantity"/>
    <pivotTable tabId="1" name="Age_range_sales"/>
    <pivotTable tabId="1" name="Countries Sales"/>
    <pivotTable tabId="1" name="Gender_sales"/>
    <pivotTable tabId="1" name="kpis_%"/>
    <pivotTable tabId="1" name="kpis_total"/>
    <pivotTable tabId="1" name="payment type"/>
    <pivotTable tabId="1" name="Product Category"/>
    <pivotTable tabId="1" name="Purchase type"/>
    <pivotTable tabId="1" name="Xmas Season Sales"/>
    <pivotTable tabId="5" name="Budget"/>
    <pivotTable tabId="5" name="budget_quantity"/>
    <pivotTable tabId="5" name="gender_days"/>
    <pivotTable tabId="5" name="Products sales"/>
    <pivotTable tabId="5" name="sales Month"/>
    <pivotTable tabId="5" name="unit sold per order"/>
  </pivotTables>
  <data>
    <olap pivotCacheId="1541042803">
      <levels count="2">
        <level uniqueName="[data].[Purchase Type].[(All)]" sourceCaption="(All)" count="0"/>
        <level uniqueName="[data].[Purchase Type].[Purchase Type]" sourceCaption="Purchase Type" count="3">
          <ranges>
            <range startItem="0">
              <i n="[data].[Purchase Type].&amp;[In-store]" c="In-store"/>
              <i n="[data].[Purchase Type].&amp;[Online]" c="Online"/>
              <i n="[data].[Purchase Type].&amp;[Xmas Market]" c="Xmas Market"/>
            </range>
          </ranges>
        </level>
      </levels>
      <selections count="1">
        <selection n="[data].[Purchase Typ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1" xr10:uid="{68586FCC-4F18-4DBB-96C7-154D8DC76EC9}" cache="Slicer_Gender" caption="Gender" columnCount="2" showCaption="0" level="1" style="my slicer" rowHeight="234950"/>
  <slicer name="Xmas Seasons 1" xr10:uid="{02F97173-9E6D-4D54-A13B-C9A2870AF6A8}" cache="Slicer_Xmas_Seasons" caption="Xmas Seasons" columnCount="2" showCaption="0" level="1" style="my slicer" rowHeight="234950"/>
  <slicer name="Purchase Type" xr10:uid="{2F06AD5C-A808-4BC4-8339-646CAEB58607}" cache="Slicer_Purchase_Type" caption="Purchase Type" showCaption="0" level="1" style="my slicer"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4F8261D8-8ACE-4BC5-89C3-C480D573BEA8}" cache="Slicer_Gender" caption="Gender" columnCount="2" showCaption="0" level="1" style="my slicer" rowHeight="234950"/>
  <slicer name="Xmas Seasons" xr10:uid="{AB290C85-B815-494D-80D5-A181F81FF61E}" cache="Slicer_Xmas_Seasons" caption="Xmas Seasons" columnCount="2" showCaption="0" level="1" style="my slicer" rowHeight="234950"/>
  <slicer name="Purchase Type 1" xr10:uid="{60C5EC20-3489-4D50-8F96-F716025154C1}" cache="Slicer_Purchase_Type" caption="Purchase Type" showCaption="0" level="1" style="my slicer"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bin"/><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pivotTable" Target="../pivotTables/pivotTable13.xml"/><Relationship Id="rId7" Type="http://schemas.openxmlformats.org/officeDocument/2006/relationships/pivotTable" Target="../pivotTables/pivotTable17.xml"/><Relationship Id="rId2" Type="http://schemas.openxmlformats.org/officeDocument/2006/relationships/pivotTable" Target="../pivotTables/pivotTable12.xml"/><Relationship Id="rId1" Type="http://schemas.openxmlformats.org/officeDocument/2006/relationships/pivotTable" Target="../pivotTables/pivotTable11.xml"/><Relationship Id="rId6" Type="http://schemas.openxmlformats.org/officeDocument/2006/relationships/pivotTable" Target="../pivotTables/pivotTable16.xml"/><Relationship Id="rId5" Type="http://schemas.openxmlformats.org/officeDocument/2006/relationships/pivotTable" Target="../pivotTables/pivotTable15.xml"/><Relationship Id="rId4" Type="http://schemas.openxmlformats.org/officeDocument/2006/relationships/pivotTable" Target="../pivotTables/pivotTable1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microsoft.com/office/2007/relationships/slicer" Target="../slicers/slicer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137"/>
  <sheetViews>
    <sheetView topLeftCell="A97" workbookViewId="0">
      <selection activeCell="F126" sqref="F126"/>
    </sheetView>
  </sheetViews>
  <sheetFormatPr defaultRowHeight="14.4" x14ac:dyDescent="0.3"/>
  <cols>
    <col min="1" max="1" width="23.109375" style="1" bestFit="1" customWidth="1"/>
    <col min="2" max="2" width="20.5546875" style="1" bestFit="1" customWidth="1"/>
    <col min="3" max="3" width="15.5546875" style="1" bestFit="1" customWidth="1"/>
    <col min="4" max="4" width="16.5546875" style="1" bestFit="1" customWidth="1"/>
    <col min="5" max="5" width="15.109375" style="1" bestFit="1" customWidth="1"/>
    <col min="6" max="6" width="10.109375" style="1" bestFit="1" customWidth="1"/>
    <col min="7" max="7" width="23.88671875" style="1" bestFit="1" customWidth="1"/>
    <col min="8" max="8" width="15.88671875" style="1" bestFit="1" customWidth="1"/>
    <col min="9" max="9" width="10.33203125" style="1" bestFit="1" customWidth="1"/>
    <col min="10" max="10" width="14" style="1" bestFit="1" customWidth="1"/>
    <col min="11" max="11" width="10.33203125" style="1" bestFit="1" customWidth="1"/>
    <col min="12" max="12" width="10.109375" style="1" bestFit="1" customWidth="1"/>
    <col min="13" max="13" width="11.88671875" style="1" bestFit="1" customWidth="1"/>
    <col min="14" max="14" width="10.109375" style="1" bestFit="1" customWidth="1"/>
    <col min="15" max="364" width="15.5546875" style="1" bestFit="1" customWidth="1"/>
    <col min="365" max="365" width="10.77734375" style="1" bestFit="1" customWidth="1"/>
    <col min="366" max="16384" width="8.88671875" style="1"/>
  </cols>
  <sheetData>
    <row r="1" spans="1:16" x14ac:dyDescent="0.3">
      <c r="A1" s="41" t="s">
        <v>27</v>
      </c>
      <c r="B1" s="41"/>
      <c r="C1" s="41"/>
      <c r="D1" s="41"/>
      <c r="E1" s="41"/>
      <c r="F1" s="41"/>
      <c r="G1" s="41"/>
    </row>
    <row r="2" spans="1:16" x14ac:dyDescent="0.3">
      <c r="A2" s="1" t="s">
        <v>2</v>
      </c>
      <c r="B2" s="1" t="s">
        <v>3</v>
      </c>
      <c r="C2" s="1" t="s">
        <v>4</v>
      </c>
      <c r="D2" s="1" t="s">
        <v>5</v>
      </c>
      <c r="E2" s="1" t="s">
        <v>6</v>
      </c>
      <c r="F2" s="1" t="s">
        <v>34</v>
      </c>
    </row>
    <row r="3" spans="1:16" x14ac:dyDescent="0.3">
      <c r="A3" s="2">
        <v>28532097.010000002</v>
      </c>
      <c r="B3" s="3">
        <v>21939258.379999999</v>
      </c>
      <c r="C3" s="3">
        <v>19775950.569999982</v>
      </c>
      <c r="D3" s="3">
        <v>6592838.6300000018</v>
      </c>
      <c r="E3" s="3">
        <v>2163307.8100000033</v>
      </c>
      <c r="F3" s="5">
        <v>170719</v>
      </c>
      <c r="J3" s="41" t="s">
        <v>18</v>
      </c>
      <c r="K3" s="41"/>
      <c r="L3" s="41"/>
      <c r="M3" s="41"/>
      <c r="N3" s="41"/>
      <c r="O3" s="41"/>
      <c r="P3" s="41"/>
    </row>
    <row r="4" spans="1:16" x14ac:dyDescent="0.3">
      <c r="J4" s="4" t="s">
        <v>7</v>
      </c>
      <c r="K4" s="1" t="s">
        <v>2</v>
      </c>
      <c r="L4"/>
    </row>
    <row r="5" spans="1:16" x14ac:dyDescent="0.3">
      <c r="A5" s="41" t="s">
        <v>26</v>
      </c>
      <c r="B5" s="41"/>
      <c r="C5" s="41"/>
      <c r="D5" s="41"/>
      <c r="E5" s="41"/>
      <c r="F5" s="41"/>
      <c r="G5" s="41"/>
      <c r="J5" s="1" t="s">
        <v>8</v>
      </c>
      <c r="K5" s="2">
        <v>1948959.36</v>
      </c>
      <c r="L5"/>
    </row>
    <row r="6" spans="1:16" x14ac:dyDescent="0.3">
      <c r="A6" s="4" t="s">
        <v>0</v>
      </c>
      <c r="B6" s="1" t="s">
        <v>2</v>
      </c>
      <c r="C6" s="1" t="s">
        <v>3</v>
      </c>
      <c r="D6" s="1" t="s">
        <v>4</v>
      </c>
      <c r="E6" s="1" t="s">
        <v>5</v>
      </c>
      <c r="F6" s="1" t="s">
        <v>6</v>
      </c>
      <c r="G6" s="1" t="s">
        <v>1</v>
      </c>
      <c r="J6" s="1" t="s">
        <v>14</v>
      </c>
      <c r="K6" s="2">
        <v>1978660.97</v>
      </c>
      <c r="L6"/>
    </row>
    <row r="7" spans="1:16" x14ac:dyDescent="0.3">
      <c r="A7" s="1">
        <v>2018</v>
      </c>
      <c r="B7" s="2">
        <v>5803165.7599999998</v>
      </c>
      <c r="C7" s="2">
        <v>4478932.6900000004</v>
      </c>
      <c r="D7" s="2">
        <v>3972189.3599999845</v>
      </c>
      <c r="E7" s="2">
        <v>1324233.0699999989</v>
      </c>
      <c r="F7" s="2">
        <v>506743.33000000095</v>
      </c>
      <c r="G7" s="5">
        <v>34457</v>
      </c>
      <c r="J7" s="1" t="s">
        <v>10</v>
      </c>
      <c r="K7" s="2">
        <v>2310371.58</v>
      </c>
      <c r="L7"/>
    </row>
    <row r="8" spans="1:16" x14ac:dyDescent="0.3">
      <c r="A8" s="1">
        <v>2019</v>
      </c>
      <c r="B8" s="2">
        <v>7305044.1600000001</v>
      </c>
      <c r="C8" s="2">
        <v>5618074.0999999996</v>
      </c>
      <c r="D8" s="2">
        <v>5060251.7699999912</v>
      </c>
      <c r="E8" s="2">
        <v>1686970.059999994</v>
      </c>
      <c r="F8" s="2">
        <v>557822.33000000112</v>
      </c>
      <c r="G8" s="5">
        <v>43571</v>
      </c>
      <c r="J8" s="1" t="s">
        <v>12</v>
      </c>
      <c r="K8" s="2">
        <v>2421321.16</v>
      </c>
      <c r="L8"/>
    </row>
    <row r="9" spans="1:16" x14ac:dyDescent="0.3">
      <c r="A9" s="1">
        <v>2020</v>
      </c>
      <c r="B9" s="2">
        <v>6887040.2400000002</v>
      </c>
      <c r="C9" s="2">
        <v>5296569.17</v>
      </c>
      <c r="D9" s="2">
        <v>4770784.8499999959</v>
      </c>
      <c r="E9" s="2">
        <v>1590471.0700000033</v>
      </c>
      <c r="F9" s="2">
        <v>525784.32000000332</v>
      </c>
      <c r="G9" s="5">
        <v>41142</v>
      </c>
      <c r="J9" s="1" t="s">
        <v>9</v>
      </c>
      <c r="K9" s="2">
        <v>2429087.2799999998</v>
      </c>
      <c r="L9"/>
    </row>
    <row r="10" spans="1:16" x14ac:dyDescent="0.3">
      <c r="A10" s="1">
        <v>2021</v>
      </c>
      <c r="B10" s="2">
        <v>7018605.9800000004</v>
      </c>
      <c r="C10" s="2">
        <v>5397778.7300000004</v>
      </c>
      <c r="D10" s="2">
        <v>4861850.0200000098</v>
      </c>
      <c r="E10" s="2">
        <v>1620827.250000003</v>
      </c>
      <c r="F10" s="2">
        <v>535928.70999999868</v>
      </c>
      <c r="G10" s="5">
        <v>42194</v>
      </c>
      <c r="J10" s="1" t="s">
        <v>15</v>
      </c>
      <c r="K10" s="2">
        <v>2439232.31</v>
      </c>
      <c r="L10"/>
    </row>
    <row r="11" spans="1:16" x14ac:dyDescent="0.3">
      <c r="A11" s="1">
        <v>2022</v>
      </c>
      <c r="B11" s="2">
        <v>1518240.87</v>
      </c>
      <c r="C11" s="2">
        <v>1147903.69</v>
      </c>
      <c r="D11" s="2">
        <v>1110874.570000001</v>
      </c>
      <c r="E11" s="2">
        <v>370337.17999999993</v>
      </c>
      <c r="F11" s="2">
        <v>37029.12000000001</v>
      </c>
      <c r="G11" s="5">
        <v>9355</v>
      </c>
      <c r="J11" s="1" t="s">
        <v>17</v>
      </c>
      <c r="K11" s="2">
        <v>3655788.33</v>
      </c>
      <c r="L11"/>
    </row>
    <row r="12" spans="1:16" x14ac:dyDescent="0.3">
      <c r="C12" s="2"/>
      <c r="J12" s="1" t="s">
        <v>11</v>
      </c>
      <c r="K12" s="2">
        <v>3732289.63</v>
      </c>
      <c r="L12"/>
    </row>
    <row r="13" spans="1:16" x14ac:dyDescent="0.3">
      <c r="A13" s="4" t="s">
        <v>0</v>
      </c>
      <c r="B13" s="6" t="s">
        <v>31</v>
      </c>
      <c r="C13" s="1">
        <f>COUNTA($A$14:$A$18)</f>
        <v>1</v>
      </c>
      <c r="J13" s="1" t="s">
        <v>13</v>
      </c>
      <c r="K13" s="2">
        <v>3798943.22</v>
      </c>
      <c r="L13"/>
    </row>
    <row r="14" spans="1:16" x14ac:dyDescent="0.3">
      <c r="A14" s="1">
        <v>2021</v>
      </c>
      <c r="J14" s="1" t="s">
        <v>16</v>
      </c>
      <c r="K14" s="2">
        <v>3817443.17</v>
      </c>
      <c r="L14"/>
    </row>
    <row r="15" spans="1:16" x14ac:dyDescent="0.3">
      <c r="A15"/>
    </row>
    <row r="16" spans="1:16" x14ac:dyDescent="0.3">
      <c r="A16"/>
    </row>
    <row r="17" spans="1:14" x14ac:dyDescent="0.3">
      <c r="A17"/>
    </row>
    <row r="18" spans="1:14" x14ac:dyDescent="0.3">
      <c r="A18"/>
    </row>
    <row r="20" spans="1:14" x14ac:dyDescent="0.3">
      <c r="A20" s="42" t="s">
        <v>33</v>
      </c>
      <c r="B20" s="42"/>
      <c r="C20" s="42"/>
      <c r="D20" s="42"/>
      <c r="E20" s="42"/>
      <c r="F20" s="42"/>
      <c r="G20" s="42"/>
      <c r="H20" s="42"/>
      <c r="I20" s="42"/>
      <c r="J20" s="42"/>
      <c r="K20" s="42"/>
      <c r="L20" s="42"/>
      <c r="M20" s="42"/>
      <c r="N20" s="42"/>
    </row>
    <row r="21" spans="1:14" x14ac:dyDescent="0.3">
      <c r="A21" s="7"/>
      <c r="B21" s="13" t="s">
        <v>0</v>
      </c>
      <c r="C21" s="13" t="s">
        <v>30</v>
      </c>
      <c r="D21" s="13" t="s">
        <v>32</v>
      </c>
      <c r="E21" s="13" t="s">
        <v>3</v>
      </c>
      <c r="F21" s="13" t="s">
        <v>32</v>
      </c>
      <c r="G21" s="13" t="s">
        <v>4</v>
      </c>
      <c r="H21" s="13" t="s">
        <v>32</v>
      </c>
      <c r="I21" s="13" t="s">
        <v>5</v>
      </c>
      <c r="J21" s="13" t="s">
        <v>32</v>
      </c>
      <c r="K21" s="13" t="s">
        <v>6</v>
      </c>
      <c r="L21" s="13" t="s">
        <v>32</v>
      </c>
      <c r="M21" s="13" t="s">
        <v>1</v>
      </c>
      <c r="N21" s="13" t="s">
        <v>32</v>
      </c>
    </row>
    <row r="22" spans="1:14" x14ac:dyDescent="0.3">
      <c r="A22" s="13" t="s">
        <v>29</v>
      </c>
      <c r="B22" s="8">
        <f>IF($C$13, $A$14, 0)</f>
        <v>2021</v>
      </c>
      <c r="C22" s="9">
        <f>VLOOKUP($B$22,LookTable,2,0)</f>
        <v>7018605.9800000004</v>
      </c>
      <c r="D22" s="10">
        <f>C22/SUM($C$22:$C$23)</f>
        <v>0.50473065896825331</v>
      </c>
      <c r="E22" s="9">
        <f>VLOOKUP($B$22,LookTable,3,0)</f>
        <v>5397778.7300000004</v>
      </c>
      <c r="F22" s="10">
        <f>E22/SUM($E$22:$E$23)</f>
        <v>0.50473191825001318</v>
      </c>
      <c r="G22" s="9">
        <f>VLOOKUP($B$22,LookTable,4,0)</f>
        <v>4861850.0200000098</v>
      </c>
      <c r="H22" s="10">
        <f>G22/SUM($G$22:$G$23)</f>
        <v>0.50472690864073078</v>
      </c>
      <c r="I22" s="9">
        <f>VLOOKUP($B$22,LookTable,5,0)</f>
        <v>1620827.250000003</v>
      </c>
      <c r="J22" s="10">
        <f>I22/SUM($I$22:$I$23)</f>
        <v>0.50472646527588871</v>
      </c>
      <c r="K22" s="9">
        <f>VLOOKUP($B$22,LookTable,6,0)</f>
        <v>535928.70999999868</v>
      </c>
      <c r="L22" s="10">
        <f>K22/SUM($K$22:$K$23)</f>
        <v>0.50477736907872139</v>
      </c>
      <c r="M22" s="40">
        <f>VLOOKUP($B$22,LookTable,7,0)</f>
        <v>42194</v>
      </c>
      <c r="N22" s="10">
        <f>M22/SUM($M$22:$M$23)</f>
        <v>0.50631179802246329</v>
      </c>
    </row>
    <row r="23" spans="1:14" x14ac:dyDescent="0.3">
      <c r="A23" s="13" t="s">
        <v>28</v>
      </c>
      <c r="B23" s="7">
        <f>$A$14-1</f>
        <v>2020</v>
      </c>
      <c r="C23" s="9">
        <f>IFERROR(VLOOKUP($B$23,LookTable,2,0),0)</f>
        <v>6887040.2400000002</v>
      </c>
      <c r="D23" s="10">
        <f>C23/SUM($C$22:$C$23)</f>
        <v>0.49526934103174675</v>
      </c>
      <c r="E23" s="9">
        <f>IFERROR(VLOOKUP($B$23,LookTable,3,0),0)</f>
        <v>5296569.17</v>
      </c>
      <c r="F23" s="10">
        <f>E23/SUM($E$22:$E$23)</f>
        <v>0.49526808174998682</v>
      </c>
      <c r="G23" s="9">
        <f>IFERROR(VLOOKUP($B$23,LookTable,4,0),0)</f>
        <v>4770784.8499999959</v>
      </c>
      <c r="H23" s="10">
        <f>G23/SUM($G$22:$G$23)</f>
        <v>0.49527309135926934</v>
      </c>
      <c r="I23" s="9">
        <f>IFERROR(VLOOKUP($B$23,LookTable,5,0),0)</f>
        <v>1590471.0700000033</v>
      </c>
      <c r="J23" s="10">
        <f>I23/SUM($I$22:$I$23)</f>
        <v>0.49527353472411129</v>
      </c>
      <c r="K23" s="9">
        <f>IFERROR(VLOOKUP($B$23,LookTable,6,0),0)</f>
        <v>525784.32000000332</v>
      </c>
      <c r="L23" s="10">
        <f>K23/SUM($K$22:$K$23)</f>
        <v>0.49522263092127849</v>
      </c>
      <c r="M23" s="40">
        <f>IFERROR(VLOOKUP($B$23,LookTable,7,0),0)</f>
        <v>41142</v>
      </c>
      <c r="N23" s="10">
        <f>M23/SUM($M$22:$M$23)</f>
        <v>0.49368820197753671</v>
      </c>
    </row>
    <row r="24" spans="1:14" x14ac:dyDescent="0.3">
      <c r="A24" s="13" t="s">
        <v>33</v>
      </c>
      <c r="B24" s="11"/>
      <c r="C24" s="11"/>
      <c r="D24" s="12">
        <f>IFERROR(($D$22-$D$23), 0)</f>
        <v>9.4613179365065636E-3</v>
      </c>
      <c r="E24" s="11"/>
      <c r="F24" s="12">
        <f>IFERROR(($F$22-$F$23), 0)</f>
        <v>9.4638365000263569E-3</v>
      </c>
      <c r="G24" s="11"/>
      <c r="H24" s="12">
        <f>IFERROR(($H$22-$H$23), 0)</f>
        <v>9.4538172814614407E-3</v>
      </c>
      <c r="I24" s="11"/>
      <c r="J24" s="12">
        <f>IFERROR(($J$22-$J$23), 0)</f>
        <v>9.4529305517774276E-3</v>
      </c>
      <c r="K24" s="11"/>
      <c r="L24" s="12">
        <f>IFERROR(($L$22-$L$23), 0)</f>
        <v>9.5547381574428991E-3</v>
      </c>
      <c r="M24" s="11"/>
      <c r="N24" s="12">
        <f>IFERROR(($N$22-$N$23), 0)</f>
        <v>1.2623596044926577E-2</v>
      </c>
    </row>
    <row r="37" spans="1:12" x14ac:dyDescent="0.3">
      <c r="A37" s="41" t="s">
        <v>56</v>
      </c>
      <c r="B37" s="41"/>
      <c r="C37" s="41"/>
      <c r="D37" s="41"/>
      <c r="E37" s="41"/>
      <c r="F37" s="41"/>
      <c r="G37" s="41"/>
    </row>
    <row r="38" spans="1:12" x14ac:dyDescent="0.3">
      <c r="A38" s="4" t="s">
        <v>19</v>
      </c>
      <c r="B38" s="1" t="s">
        <v>2</v>
      </c>
      <c r="D38" s="4" t="s">
        <v>23</v>
      </c>
      <c r="E38" s="1" t="s">
        <v>2</v>
      </c>
    </row>
    <row r="39" spans="1:12" x14ac:dyDescent="0.3">
      <c r="A39" s="1" t="s">
        <v>20</v>
      </c>
      <c r="B39" s="14">
        <v>0.38934341790954113</v>
      </c>
      <c r="D39" s="1" t="s">
        <v>24</v>
      </c>
      <c r="E39" s="14">
        <v>0.5057325893341339</v>
      </c>
    </row>
    <row r="40" spans="1:12" x14ac:dyDescent="0.3">
      <c r="A40" s="1" t="s">
        <v>21</v>
      </c>
      <c r="B40" s="14">
        <v>0.30789400221515645</v>
      </c>
      <c r="D40" s="1" t="s">
        <v>25</v>
      </c>
      <c r="E40" s="14">
        <v>0.4942674106658661</v>
      </c>
    </row>
    <row r="41" spans="1:12" x14ac:dyDescent="0.3">
      <c r="A41" s="1" t="s">
        <v>22</v>
      </c>
      <c r="B41" s="14">
        <v>0.30276257987530236</v>
      </c>
    </row>
    <row r="47" spans="1:12" x14ac:dyDescent="0.3">
      <c r="A47" s="41" t="s">
        <v>57</v>
      </c>
      <c r="B47" s="41"/>
      <c r="C47" s="41"/>
      <c r="D47" s="41"/>
      <c r="E47" s="41"/>
      <c r="F47" s="41"/>
      <c r="G47" s="41"/>
      <c r="H47" s="41"/>
      <c r="I47" s="41"/>
      <c r="J47" s="41"/>
      <c r="K47" s="41"/>
      <c r="L47" s="41"/>
    </row>
    <row r="48" spans="1:12" x14ac:dyDescent="0.3">
      <c r="A48" s="4" t="s">
        <v>45</v>
      </c>
      <c r="B48" s="4" t="s">
        <v>41</v>
      </c>
      <c r="G48" s="4" t="s">
        <v>46</v>
      </c>
      <c r="H48" s="4" t="s">
        <v>35</v>
      </c>
    </row>
    <row r="49" spans="1:12" x14ac:dyDescent="0.3">
      <c r="A49" s="4" t="s">
        <v>19</v>
      </c>
      <c r="B49" s="1" t="s">
        <v>42</v>
      </c>
      <c r="C49" s="1" t="s">
        <v>43</v>
      </c>
      <c r="D49" s="1" t="s">
        <v>44</v>
      </c>
      <c r="G49" s="4" t="s">
        <v>19</v>
      </c>
      <c r="H49" s="1" t="s">
        <v>36</v>
      </c>
      <c r="I49" s="1" t="s">
        <v>37</v>
      </c>
      <c r="J49" s="1" t="s">
        <v>38</v>
      </c>
      <c r="K49" s="1" t="s">
        <v>39</v>
      </c>
      <c r="L49" s="1" t="s">
        <v>40</v>
      </c>
    </row>
    <row r="50" spans="1:12" x14ac:dyDescent="0.3">
      <c r="A50" s="1" t="s">
        <v>20</v>
      </c>
      <c r="B50" s="3">
        <v>14132</v>
      </c>
      <c r="C50" s="3">
        <v>1522</v>
      </c>
      <c r="D50" s="3">
        <v>1526</v>
      </c>
      <c r="G50" s="1" t="s">
        <v>20</v>
      </c>
      <c r="H50" s="3">
        <v>15658</v>
      </c>
      <c r="I50" s="3">
        <v>1522</v>
      </c>
      <c r="J50" s="3">
        <v>0</v>
      </c>
      <c r="K50" s="3">
        <v>0</v>
      </c>
      <c r="L50" s="3">
        <v>0</v>
      </c>
    </row>
    <row r="51" spans="1:12" x14ac:dyDescent="0.3">
      <c r="A51" s="1" t="s">
        <v>21</v>
      </c>
      <c r="B51" s="3">
        <v>8181</v>
      </c>
      <c r="C51" s="3">
        <v>1880</v>
      </c>
      <c r="D51" s="3">
        <v>1938</v>
      </c>
      <c r="G51" s="1" t="s">
        <v>21</v>
      </c>
      <c r="H51" s="3">
        <v>1121</v>
      </c>
      <c r="I51" s="3">
        <v>3961</v>
      </c>
      <c r="J51" s="3">
        <v>2086</v>
      </c>
      <c r="K51" s="3">
        <v>1838</v>
      </c>
      <c r="L51" s="3">
        <v>2993</v>
      </c>
    </row>
    <row r="52" spans="1:12" x14ac:dyDescent="0.3">
      <c r="A52" s="1" t="s">
        <v>22</v>
      </c>
      <c r="B52" s="3">
        <v>8182</v>
      </c>
      <c r="C52" s="3">
        <v>1886</v>
      </c>
      <c r="D52" s="3">
        <v>1916</v>
      </c>
      <c r="G52" s="1" t="s">
        <v>22</v>
      </c>
      <c r="H52" s="3">
        <v>1070</v>
      </c>
      <c r="I52" s="3">
        <v>4025</v>
      </c>
      <c r="J52" s="3">
        <v>2125</v>
      </c>
      <c r="K52" s="3">
        <v>1795</v>
      </c>
      <c r="L52" s="3">
        <v>2969</v>
      </c>
    </row>
    <row r="53" spans="1:12" x14ac:dyDescent="0.3">
      <c r="A53"/>
      <c r="B53"/>
      <c r="C53"/>
      <c r="G53"/>
      <c r="H53"/>
      <c r="I53"/>
    </row>
    <row r="54" spans="1:12" x14ac:dyDescent="0.3">
      <c r="A54" s="15" t="str">
        <f>A49</f>
        <v>Customer Age Range</v>
      </c>
      <c r="B54" s="15" t="str">
        <f t="shared" ref="B54:D54" si="0">B49</f>
        <v>In-store</v>
      </c>
      <c r="C54" s="15" t="str">
        <f t="shared" si="0"/>
        <v>Online</v>
      </c>
      <c r="D54" s="15" t="str">
        <f t="shared" si="0"/>
        <v>Xmas Market</v>
      </c>
      <c r="G54" s="15" t="str">
        <f>G49</f>
        <v>Customer Age Range</v>
      </c>
      <c r="H54" s="15" t="str">
        <f t="shared" ref="H54:L54" si="1">H49</f>
        <v>Cash</v>
      </c>
      <c r="I54" s="15" t="str">
        <f t="shared" si="1"/>
        <v>Credit Card</v>
      </c>
      <c r="J54" s="15" t="str">
        <f t="shared" si="1"/>
        <v>Debit Card</v>
      </c>
      <c r="K54" s="15" t="str">
        <f t="shared" si="1"/>
        <v>Other</v>
      </c>
      <c r="L54" s="15" t="str">
        <f t="shared" si="1"/>
        <v>PayPal</v>
      </c>
    </row>
    <row r="55" spans="1:12" x14ac:dyDescent="0.3">
      <c r="A55" s="15" t="str">
        <f t="shared" ref="A55:D57" si="2">A50</f>
        <v>1 to 11</v>
      </c>
      <c r="B55" s="16">
        <f t="shared" si="2"/>
        <v>14132</v>
      </c>
      <c r="C55" s="16">
        <f t="shared" si="2"/>
        <v>1522</v>
      </c>
      <c r="D55" s="16">
        <f t="shared" si="2"/>
        <v>1526</v>
      </c>
      <c r="G55" s="15" t="str">
        <f t="shared" ref="G55:L57" si="3">G50</f>
        <v>1 to 11</v>
      </c>
      <c r="H55" s="16">
        <f t="shared" si="3"/>
        <v>15658</v>
      </c>
      <c r="I55" s="16">
        <f t="shared" si="3"/>
        <v>1522</v>
      </c>
      <c r="J55" s="16">
        <f t="shared" si="3"/>
        <v>0</v>
      </c>
      <c r="K55" s="16">
        <f t="shared" si="3"/>
        <v>0</v>
      </c>
      <c r="L55" s="16">
        <f t="shared" si="3"/>
        <v>0</v>
      </c>
    </row>
    <row r="56" spans="1:12" x14ac:dyDescent="0.3">
      <c r="A56" s="15" t="str">
        <f t="shared" si="2"/>
        <v>12 to 17</v>
      </c>
      <c r="B56" s="16">
        <f t="shared" si="2"/>
        <v>8181</v>
      </c>
      <c r="C56" s="16">
        <f t="shared" si="2"/>
        <v>1880</v>
      </c>
      <c r="D56" s="16">
        <f t="shared" si="2"/>
        <v>1938</v>
      </c>
      <c r="G56" s="15" t="str">
        <f t="shared" si="3"/>
        <v>12 to 17</v>
      </c>
      <c r="H56" s="16">
        <f t="shared" si="3"/>
        <v>1121</v>
      </c>
      <c r="I56" s="16">
        <f t="shared" si="3"/>
        <v>3961</v>
      </c>
      <c r="J56" s="16">
        <f t="shared" si="3"/>
        <v>2086</v>
      </c>
      <c r="K56" s="16">
        <f t="shared" si="3"/>
        <v>1838</v>
      </c>
      <c r="L56" s="16">
        <f t="shared" si="3"/>
        <v>2993</v>
      </c>
    </row>
    <row r="57" spans="1:12" x14ac:dyDescent="0.3">
      <c r="A57" s="15" t="str">
        <f t="shared" si="2"/>
        <v>18 over</v>
      </c>
      <c r="B57" s="16">
        <f t="shared" si="2"/>
        <v>8182</v>
      </c>
      <c r="C57" s="16">
        <f t="shared" si="2"/>
        <v>1886</v>
      </c>
      <c r="D57" s="16">
        <f t="shared" si="2"/>
        <v>1916</v>
      </c>
      <c r="G57" s="15" t="str">
        <f t="shared" si="3"/>
        <v>18 over</v>
      </c>
      <c r="H57" s="16">
        <f t="shared" si="3"/>
        <v>1070</v>
      </c>
      <c r="I57" s="16">
        <f t="shared" si="3"/>
        <v>4025</v>
      </c>
      <c r="J57" s="16">
        <f t="shared" si="3"/>
        <v>2125</v>
      </c>
      <c r="K57" s="16">
        <f t="shared" si="3"/>
        <v>1795</v>
      </c>
      <c r="L57" s="16">
        <f t="shared" si="3"/>
        <v>2969</v>
      </c>
    </row>
    <row r="58" spans="1:12" x14ac:dyDescent="0.3">
      <c r="A58" s="7" t="s">
        <v>49</v>
      </c>
      <c r="B58" s="16">
        <f>SUM(B55:B57)</f>
        <v>30495</v>
      </c>
      <c r="C58" s="16">
        <f t="shared" ref="C58:D58" si="4">SUM(C55:C57)</f>
        <v>5288</v>
      </c>
      <c r="D58" s="16">
        <f t="shared" si="4"/>
        <v>5380</v>
      </c>
      <c r="G58" s="15" t="s">
        <v>50</v>
      </c>
      <c r="H58" s="16">
        <f>SUM(H55:H57)</f>
        <v>17849</v>
      </c>
      <c r="I58" s="16">
        <f t="shared" ref="I58:L58" si="5">SUM(I55:I57)</f>
        <v>9508</v>
      </c>
      <c r="J58" s="16">
        <f t="shared" si="5"/>
        <v>4211</v>
      </c>
      <c r="K58" s="16">
        <f t="shared" si="5"/>
        <v>3633</v>
      </c>
      <c r="L58" s="16">
        <f t="shared" si="5"/>
        <v>5962</v>
      </c>
    </row>
    <row r="59" spans="1:12" x14ac:dyDescent="0.3">
      <c r="G59"/>
      <c r="H59"/>
      <c r="I59"/>
    </row>
    <row r="60" spans="1:12" x14ac:dyDescent="0.3">
      <c r="G60"/>
      <c r="H60"/>
      <c r="I60"/>
    </row>
    <row r="62" spans="1:12" x14ac:dyDescent="0.3">
      <c r="A62" s="43" t="s">
        <v>47</v>
      </c>
      <c r="B62" s="43"/>
      <c r="C62" s="43"/>
      <c r="D62" s="43"/>
      <c r="G62" s="43" t="s">
        <v>47</v>
      </c>
      <c r="H62" s="43"/>
      <c r="I62" s="43"/>
      <c r="J62" s="43"/>
    </row>
    <row r="63" spans="1:12" x14ac:dyDescent="0.3">
      <c r="A63" s="7" t="s">
        <v>48</v>
      </c>
      <c r="B63" s="15" t="str">
        <f>B49</f>
        <v>In-store</v>
      </c>
      <c r="C63" s="15" t="str">
        <f>C49</f>
        <v>Online</v>
      </c>
      <c r="D63" s="15" t="str">
        <f>D49</f>
        <v>Xmas Market</v>
      </c>
      <c r="G63" s="7" t="s">
        <v>48</v>
      </c>
      <c r="H63" s="15" t="str">
        <f>H49</f>
        <v>Cash</v>
      </c>
      <c r="I63" s="15" t="str">
        <f t="shared" ref="I63:L63" si="6">I49</f>
        <v>Credit Card</v>
      </c>
      <c r="J63" s="15" t="str">
        <f t="shared" si="6"/>
        <v>Debit Card</v>
      </c>
      <c r="K63" s="15" t="str">
        <f t="shared" si="6"/>
        <v>Other</v>
      </c>
      <c r="L63" s="15" t="str">
        <f t="shared" si="6"/>
        <v>PayPal</v>
      </c>
    </row>
    <row r="64" spans="1:12" x14ac:dyDescent="0.3">
      <c r="A64" s="15" t="str">
        <f>A50</f>
        <v>1 to 11</v>
      </c>
      <c r="B64" s="17">
        <f>B55/$B$58</f>
        <v>0.46342023282505329</v>
      </c>
      <c r="C64" s="17">
        <f>C55/$C$58</f>
        <v>0.28782148260211798</v>
      </c>
      <c r="D64" s="17">
        <f>D55/$D$58</f>
        <v>0.28364312267657993</v>
      </c>
      <c r="G64" s="15" t="str">
        <f>G50</f>
        <v>1 to 11</v>
      </c>
      <c r="H64" s="17">
        <f>H55/$H$58</f>
        <v>0.87724802509944533</v>
      </c>
      <c r="I64" s="17">
        <f>I55/$I$58</f>
        <v>0.16007572570466974</v>
      </c>
      <c r="J64" s="17">
        <f>J55/$J$58</f>
        <v>0</v>
      </c>
      <c r="K64" s="17">
        <f>K55/$K$58</f>
        <v>0</v>
      </c>
      <c r="L64" s="17">
        <f>L55/$L$58</f>
        <v>0</v>
      </c>
    </row>
    <row r="65" spans="1:12" x14ac:dyDescent="0.3">
      <c r="A65" s="15" t="str">
        <f>A51</f>
        <v>12 to 17</v>
      </c>
      <c r="B65" s="17">
        <f>B56/$B$58</f>
        <v>0.26827348745696017</v>
      </c>
      <c r="C65" s="17">
        <f>C56/$C$58</f>
        <v>0.3555219364599092</v>
      </c>
      <c r="D65" s="17">
        <f>D56/$D$58</f>
        <v>0.36022304832713753</v>
      </c>
      <c r="G65" s="15" t="str">
        <f>G51</f>
        <v>12 to 17</v>
      </c>
      <c r="H65" s="17">
        <f t="shared" ref="H65:H66" si="7">H56/$H$58</f>
        <v>6.2804638915345393E-2</v>
      </c>
      <c r="I65" s="17">
        <f t="shared" ref="I65:I66" si="8">I56/$I$58</f>
        <v>0.41659655027345394</v>
      </c>
      <c r="J65" s="17">
        <f t="shared" ref="J65:J66" si="9">J56/$J$58</f>
        <v>0.49536927095701733</v>
      </c>
      <c r="K65" s="17">
        <f t="shared" ref="K65:K66" si="10">K56/$K$58</f>
        <v>0.50591797412606665</v>
      </c>
      <c r="L65" s="17">
        <f t="shared" ref="L65:L66" si="11">L56/$L$58</f>
        <v>0.5020127474002013</v>
      </c>
    </row>
    <row r="66" spans="1:12" x14ac:dyDescent="0.3">
      <c r="A66" s="15" t="str">
        <f>A52</f>
        <v>18 over</v>
      </c>
      <c r="B66" s="17">
        <f>B57/$B$58</f>
        <v>0.26830627971798654</v>
      </c>
      <c r="C66" s="17">
        <f>C57/$C$58</f>
        <v>0.35665658093797276</v>
      </c>
      <c r="D66" s="17">
        <f>D57/$D$58</f>
        <v>0.35613382899628254</v>
      </c>
      <c r="G66" s="15" t="str">
        <f>G52</f>
        <v>18 over</v>
      </c>
      <c r="H66" s="17">
        <f t="shared" si="7"/>
        <v>5.9947335985209259E-2</v>
      </c>
      <c r="I66" s="17">
        <f t="shared" si="8"/>
        <v>0.42332772402187629</v>
      </c>
      <c r="J66" s="17">
        <f t="shared" si="9"/>
        <v>0.50463072904298267</v>
      </c>
      <c r="K66" s="17">
        <f t="shared" si="10"/>
        <v>0.49408202587393341</v>
      </c>
      <c r="L66" s="17">
        <f t="shared" si="11"/>
        <v>0.4979872525997987</v>
      </c>
    </row>
    <row r="75" spans="1:12" x14ac:dyDescent="0.3">
      <c r="A75"/>
      <c r="B75"/>
    </row>
    <row r="76" spans="1:12" x14ac:dyDescent="0.3">
      <c r="A76" s="41" t="s">
        <v>58</v>
      </c>
      <c r="B76" s="41"/>
      <c r="C76" s="41"/>
      <c r="D76" s="41"/>
      <c r="E76" s="41"/>
    </row>
    <row r="77" spans="1:12" x14ac:dyDescent="0.3">
      <c r="A77" s="4" t="s">
        <v>2</v>
      </c>
      <c r="B77" s="4" t="s">
        <v>41</v>
      </c>
      <c r="E77"/>
      <c r="F77"/>
      <c r="G77"/>
      <c r="H77"/>
    </row>
    <row r="78" spans="1:12" x14ac:dyDescent="0.3">
      <c r="A78" s="4" t="s">
        <v>55</v>
      </c>
      <c r="B78" s="1" t="s">
        <v>42</v>
      </c>
      <c r="C78" s="1" t="s">
        <v>43</v>
      </c>
      <c r="D78" s="1" t="s">
        <v>44</v>
      </c>
      <c r="E78"/>
      <c r="F78"/>
      <c r="G78"/>
      <c r="H78" s="18"/>
    </row>
    <row r="79" spans="1:12" x14ac:dyDescent="0.3">
      <c r="A79" s="1" t="s">
        <v>51</v>
      </c>
      <c r="B79" s="3">
        <v>4537858.4000000004</v>
      </c>
      <c r="C79" s="3">
        <v>1280693.32</v>
      </c>
      <c r="D79" s="3">
        <v>1252236.6000000001</v>
      </c>
      <c r="E79" s="20"/>
      <c r="F79"/>
      <c r="G79"/>
      <c r="H79" s="18"/>
    </row>
    <row r="80" spans="1:12" x14ac:dyDescent="0.3">
      <c r="A80" s="1" t="s">
        <v>52</v>
      </c>
      <c r="B80" s="3">
        <v>4594941.12</v>
      </c>
      <c r="C80" s="3">
        <v>1291623.76</v>
      </c>
      <c r="D80" s="3">
        <v>1292581.3600000001</v>
      </c>
      <c r="E80" s="20"/>
      <c r="F80"/>
      <c r="G80"/>
      <c r="H80" s="18"/>
    </row>
    <row r="81" spans="1:8" x14ac:dyDescent="0.3">
      <c r="A81" s="1" t="s">
        <v>53</v>
      </c>
      <c r="B81" s="3">
        <v>4399216.3499999996</v>
      </c>
      <c r="C81" s="3">
        <v>1322828.3400000001</v>
      </c>
      <c r="D81" s="3">
        <v>1230086.5900000001</v>
      </c>
      <c r="E81" s="20"/>
      <c r="F81"/>
      <c r="G81"/>
      <c r="H81" s="18"/>
    </row>
    <row r="82" spans="1:8" x14ac:dyDescent="0.3">
      <c r="A82" s="1" t="s">
        <v>54</v>
      </c>
      <c r="B82" s="3">
        <v>4764217.34</v>
      </c>
      <c r="C82" s="3">
        <v>1134355.3700000001</v>
      </c>
      <c r="D82" s="3">
        <v>1187929.58</v>
      </c>
      <c r="E82" s="20"/>
      <c r="F82"/>
      <c r="G82"/>
      <c r="H82" s="18"/>
    </row>
    <row r="83" spans="1:8" x14ac:dyDescent="0.3">
      <c r="B83" s="19"/>
      <c r="C83" s="19"/>
      <c r="D83" s="19"/>
      <c r="E83"/>
      <c r="F83"/>
      <c r="G83"/>
      <c r="H83" s="18"/>
    </row>
    <row r="84" spans="1:8" x14ac:dyDescent="0.3">
      <c r="A84" s="15" t="str">
        <f t="shared" ref="A84:D88" si="12">A78</f>
        <v>Xmas Seasons</v>
      </c>
      <c r="B84" s="15" t="str">
        <f t="shared" si="12"/>
        <v>In-store</v>
      </c>
      <c r="C84" s="15" t="str">
        <f t="shared" si="12"/>
        <v>Online</v>
      </c>
      <c r="D84" s="15" t="str">
        <f t="shared" si="12"/>
        <v>Xmas Market</v>
      </c>
      <c r="E84" s="15" t="s">
        <v>50</v>
      </c>
      <c r="F84" s="15" t="s">
        <v>77</v>
      </c>
      <c r="G84" s="15" t="s">
        <v>76</v>
      </c>
      <c r="H84" s="18"/>
    </row>
    <row r="85" spans="1:8" x14ac:dyDescent="0.3">
      <c r="A85" s="15" t="str">
        <f t="shared" si="12"/>
        <v>2018/2019</v>
      </c>
      <c r="B85" s="16">
        <f t="shared" si="12"/>
        <v>4537858.4000000004</v>
      </c>
      <c r="C85" s="16">
        <f t="shared" si="12"/>
        <v>1280693.32</v>
      </c>
      <c r="D85" s="16">
        <f t="shared" si="12"/>
        <v>1252236.6000000001</v>
      </c>
      <c r="E85" s="16">
        <f>SUM(B85:D85)</f>
        <v>7070788.3200000003</v>
      </c>
      <c r="F85" s="15"/>
      <c r="G85" s="15"/>
      <c r="H85" s="18"/>
    </row>
    <row r="86" spans="1:8" x14ac:dyDescent="0.3">
      <c r="A86" s="15" t="str">
        <f t="shared" si="12"/>
        <v>2019/2020</v>
      </c>
      <c r="B86" s="16">
        <f t="shared" si="12"/>
        <v>4594941.12</v>
      </c>
      <c r="C86" s="16">
        <f t="shared" si="12"/>
        <v>1291623.76</v>
      </c>
      <c r="D86" s="16">
        <f t="shared" si="12"/>
        <v>1292581.3600000001</v>
      </c>
      <c r="E86" s="16">
        <f t="shared" ref="E86:E88" si="13">SUM(B86:D86)</f>
        <v>7179146.2400000002</v>
      </c>
      <c r="F86" s="16">
        <f>E86-E85</f>
        <v>108357.91999999993</v>
      </c>
      <c r="G86" s="21">
        <f>F86/E86</f>
        <v>1.5093427042377663E-2</v>
      </c>
      <c r="H86" s="18"/>
    </row>
    <row r="87" spans="1:8" x14ac:dyDescent="0.3">
      <c r="A87" s="15" t="str">
        <f t="shared" si="12"/>
        <v>2020/2021</v>
      </c>
      <c r="B87" s="16">
        <f t="shared" si="12"/>
        <v>4399216.3499999996</v>
      </c>
      <c r="C87" s="16">
        <f t="shared" si="12"/>
        <v>1322828.3400000001</v>
      </c>
      <c r="D87" s="16">
        <f t="shared" si="12"/>
        <v>1230086.5900000001</v>
      </c>
      <c r="E87" s="16">
        <f t="shared" si="13"/>
        <v>6952131.2799999993</v>
      </c>
      <c r="F87" s="16">
        <f t="shared" ref="F87:F88" si="14">E87-E86</f>
        <v>-227014.96000000089</v>
      </c>
      <c r="G87" s="21">
        <f t="shared" ref="G87:G88" si="15">F87/E87</f>
        <v>-3.2654009375956562E-2</v>
      </c>
      <c r="H87" s="18"/>
    </row>
    <row r="88" spans="1:8" x14ac:dyDescent="0.3">
      <c r="A88" s="22" t="str">
        <f t="shared" si="12"/>
        <v>2021/2022</v>
      </c>
      <c r="B88" s="23">
        <f t="shared" si="12"/>
        <v>4764217.34</v>
      </c>
      <c r="C88" s="23">
        <f t="shared" si="12"/>
        <v>1134355.3700000001</v>
      </c>
      <c r="D88" s="23">
        <f t="shared" si="12"/>
        <v>1187929.58</v>
      </c>
      <c r="E88" s="23">
        <f t="shared" si="13"/>
        <v>7086502.29</v>
      </c>
      <c r="F88" s="23">
        <f t="shared" si="14"/>
        <v>134371.01000000071</v>
      </c>
      <c r="G88" s="24">
        <f t="shared" si="15"/>
        <v>1.8961541886413573E-2</v>
      </c>
      <c r="H88" s="18"/>
    </row>
    <row r="89" spans="1:8" x14ac:dyDescent="0.3">
      <c r="A89" s="25"/>
      <c r="B89" s="25"/>
      <c r="C89" s="25"/>
      <c r="D89" s="25"/>
      <c r="E89" s="25"/>
      <c r="F89" s="25"/>
      <c r="G89" s="25"/>
      <c r="H89" s="18"/>
    </row>
    <row r="90" spans="1:8" x14ac:dyDescent="0.3">
      <c r="H90" s="18"/>
    </row>
    <row r="91" spans="1:8" x14ac:dyDescent="0.3">
      <c r="A91"/>
      <c r="B91"/>
      <c r="C91"/>
      <c r="D91"/>
      <c r="E91"/>
      <c r="F91"/>
      <c r="G91"/>
    </row>
    <row r="92" spans="1:8" x14ac:dyDescent="0.3">
      <c r="A92"/>
      <c r="B92"/>
      <c r="C92"/>
      <c r="D92"/>
    </row>
    <row r="93" spans="1:8" x14ac:dyDescent="0.3">
      <c r="A93"/>
      <c r="B93"/>
      <c r="C93"/>
      <c r="D93"/>
    </row>
    <row r="94" spans="1:8" x14ac:dyDescent="0.3">
      <c r="A94"/>
      <c r="B94"/>
      <c r="C94"/>
      <c r="D94"/>
    </row>
    <row r="95" spans="1:8" x14ac:dyDescent="0.3">
      <c r="A95"/>
      <c r="B95"/>
      <c r="C95"/>
      <c r="D95"/>
    </row>
    <row r="96" spans="1:8" x14ac:dyDescent="0.3">
      <c r="A96"/>
      <c r="B96"/>
      <c r="C96"/>
      <c r="D96"/>
    </row>
    <row r="97" spans="1:6" x14ac:dyDescent="0.3">
      <c r="A97"/>
      <c r="B97"/>
      <c r="C97"/>
      <c r="D97"/>
    </row>
    <row r="98" spans="1:6" x14ac:dyDescent="0.3">
      <c r="A98"/>
      <c r="B98"/>
      <c r="C98"/>
      <c r="D98"/>
    </row>
    <row r="99" spans="1:6" x14ac:dyDescent="0.3">
      <c r="A99"/>
      <c r="B99"/>
      <c r="C99"/>
      <c r="D99"/>
    </row>
    <row r="100" spans="1:6" x14ac:dyDescent="0.3">
      <c r="A100"/>
      <c r="B100"/>
      <c r="C100"/>
      <c r="D100"/>
    </row>
    <row r="101" spans="1:6" x14ac:dyDescent="0.3">
      <c r="A101"/>
      <c r="B101"/>
      <c r="C101"/>
      <c r="D101"/>
    </row>
    <row r="102" spans="1:6" x14ac:dyDescent="0.3">
      <c r="A102"/>
      <c r="B102"/>
      <c r="C102"/>
      <c r="D102"/>
    </row>
    <row r="103" spans="1:6" x14ac:dyDescent="0.3">
      <c r="A103"/>
      <c r="B103"/>
      <c r="C103"/>
      <c r="D103"/>
    </row>
    <row r="104" spans="1:6" ht="15" thickBot="1" x14ac:dyDescent="0.35">
      <c r="A104" s="41" t="s">
        <v>59</v>
      </c>
      <c r="B104" s="41"/>
      <c r="C104" s="41"/>
      <c r="D104" s="41"/>
      <c r="E104" s="41"/>
    </row>
    <row r="105" spans="1:6" ht="15" thickBot="1" x14ac:dyDescent="0.35">
      <c r="A105" s="26" t="s">
        <v>60</v>
      </c>
      <c r="B105" s="26" t="s">
        <v>2</v>
      </c>
      <c r="C105" s="26" t="s">
        <v>74</v>
      </c>
      <c r="D105" s="26" t="s">
        <v>78</v>
      </c>
      <c r="E105" s="26" t="s">
        <v>79</v>
      </c>
      <c r="F105"/>
    </row>
    <row r="106" spans="1:6" ht="15" thickBot="1" x14ac:dyDescent="0.35">
      <c r="A106" s="27" t="s">
        <v>61</v>
      </c>
      <c r="B106" s="28">
        <v>2822108.28</v>
      </c>
      <c r="C106" s="29">
        <v>9.8909949696683708E-2</v>
      </c>
      <c r="D106" s="30">
        <v>153.58489416623644</v>
      </c>
      <c r="E106" s="28">
        <v>1959480.3099999968</v>
      </c>
      <c r="F106"/>
    </row>
    <row r="107" spans="1:6" ht="15" thickBot="1" x14ac:dyDescent="0.35">
      <c r="A107" s="27" t="s">
        <v>65</v>
      </c>
      <c r="B107" s="28">
        <v>3242034.3</v>
      </c>
      <c r="C107" s="29">
        <v>0.1136276208111771</v>
      </c>
      <c r="D107" s="30">
        <v>153.45549725576291</v>
      </c>
      <c r="E107" s="28">
        <v>2253032.3099999963</v>
      </c>
      <c r="F107"/>
    </row>
    <row r="108" spans="1:6" ht="15" thickBot="1" x14ac:dyDescent="0.35">
      <c r="A108" s="27" t="s">
        <v>71</v>
      </c>
      <c r="B108" s="28">
        <v>4506583.3</v>
      </c>
      <c r="C108" s="29">
        <v>0.15794784724096939</v>
      </c>
      <c r="D108" s="30">
        <v>155.20117578748727</v>
      </c>
      <c r="E108" s="28">
        <v>3105551.4799999977</v>
      </c>
      <c r="F108"/>
    </row>
    <row r="109" spans="1:6" ht="15" thickBot="1" x14ac:dyDescent="0.35">
      <c r="A109" s="31" t="s">
        <v>64</v>
      </c>
      <c r="B109" s="32">
        <v>2227047.09</v>
      </c>
      <c r="C109" s="33">
        <v>7.8054097783960941E-2</v>
      </c>
      <c r="D109" s="34">
        <v>156.208804792519</v>
      </c>
      <c r="E109" s="32">
        <v>1534654.2399999977</v>
      </c>
      <c r="F109"/>
    </row>
    <row r="110" spans="1:6" ht="15" thickBot="1" x14ac:dyDescent="0.35">
      <c r="A110" s="31" t="s">
        <v>67</v>
      </c>
      <c r="B110" s="32">
        <v>2180341.69</v>
      </c>
      <c r="C110" s="33">
        <v>7.6417155361410277E-2</v>
      </c>
      <c r="D110" s="34">
        <v>156.90383865248225</v>
      </c>
      <c r="E110" s="32">
        <v>1505252.5100000002</v>
      </c>
      <c r="F110"/>
    </row>
    <row r="111" spans="1:6" ht="15" thickBot="1" x14ac:dyDescent="0.35">
      <c r="A111" s="31" t="s">
        <v>69</v>
      </c>
      <c r="B111" s="32">
        <v>2194812.09</v>
      </c>
      <c r="C111" s="33">
        <v>7.6924317523200503E-2</v>
      </c>
      <c r="D111" s="34">
        <v>155.71210329985655</v>
      </c>
      <c r="E111" s="32">
        <v>1516991.6400000018</v>
      </c>
      <c r="F111"/>
    </row>
    <row r="112" spans="1:6" ht="15" thickBot="1" x14ac:dyDescent="0.35">
      <c r="A112" s="31" t="s">
        <v>62</v>
      </c>
      <c r="B112" s="32">
        <v>1786333.13</v>
      </c>
      <c r="C112" s="33">
        <v>6.2607845801657042E-2</v>
      </c>
      <c r="D112" s="34">
        <v>154.10177360032694</v>
      </c>
      <c r="E112" s="32">
        <v>1242605.9699999986</v>
      </c>
      <c r="F112"/>
    </row>
    <row r="113" spans="1:6" ht="15" thickBot="1" x14ac:dyDescent="0.35">
      <c r="A113" s="31" t="s">
        <v>63</v>
      </c>
      <c r="B113" s="32">
        <v>2675366.5499999998</v>
      </c>
      <c r="C113" s="33">
        <v>9.3766909213239061E-2</v>
      </c>
      <c r="D113" s="34">
        <v>154.20091807542263</v>
      </c>
      <c r="E113" s="32">
        <v>1859405.7099999974</v>
      </c>
      <c r="F113"/>
    </row>
    <row r="114" spans="1:6" ht="15" thickBot="1" x14ac:dyDescent="0.35">
      <c r="A114" s="31" t="s">
        <v>66</v>
      </c>
      <c r="B114" s="32">
        <v>1823615.25</v>
      </c>
      <c r="C114" s="33">
        <v>6.3914518773746445E-2</v>
      </c>
      <c r="D114" s="34">
        <v>154.53379867439935</v>
      </c>
      <c r="E114" s="32">
        <v>1268788.5999999987</v>
      </c>
      <c r="F114"/>
    </row>
    <row r="115" spans="1:6" ht="15" thickBot="1" x14ac:dyDescent="0.35">
      <c r="A115" s="31" t="s">
        <v>68</v>
      </c>
      <c r="B115" s="32">
        <v>1119904.74</v>
      </c>
      <c r="C115" s="33">
        <v>3.9250698594200523E-2</v>
      </c>
      <c r="D115" s="34">
        <v>156.9296875</v>
      </c>
      <c r="E115" s="32">
        <v>779105.44000000006</v>
      </c>
      <c r="F115"/>
    </row>
    <row r="116" spans="1:6" ht="15" thickBot="1" x14ac:dyDescent="0.35">
      <c r="A116" s="31" t="s">
        <v>70</v>
      </c>
      <c r="B116" s="32">
        <v>1104244.51</v>
      </c>
      <c r="C116" s="33">
        <v>3.870183497599148E-2</v>
      </c>
      <c r="D116" s="34">
        <v>150.58289067739773</v>
      </c>
      <c r="E116" s="32">
        <v>767021.75000000058</v>
      </c>
      <c r="F116"/>
    </row>
    <row r="117" spans="1:6" ht="15" thickBot="1" x14ac:dyDescent="0.35">
      <c r="A117" s="31" t="s">
        <v>72</v>
      </c>
      <c r="B117" s="32">
        <v>1776315.34</v>
      </c>
      <c r="C117" s="33">
        <v>6.2256739817526649E-2</v>
      </c>
      <c r="D117" s="34">
        <v>155.06732388495206</v>
      </c>
      <c r="E117" s="32">
        <v>1234310.7399999991</v>
      </c>
      <c r="F117"/>
    </row>
    <row r="118" spans="1:6" ht="15" thickBot="1" x14ac:dyDescent="0.35">
      <c r="A118" s="31" t="s">
        <v>73</v>
      </c>
      <c r="B118" s="32">
        <v>1073390.74</v>
      </c>
      <c r="C118" s="33">
        <v>3.762046440623678E-2</v>
      </c>
      <c r="D118" s="34">
        <v>153.06117092866756</v>
      </c>
      <c r="E118" s="32">
        <v>749749.86999999988</v>
      </c>
      <c r="F118"/>
    </row>
    <row r="119" spans="1:6" x14ac:dyDescent="0.3">
      <c r="A119"/>
      <c r="B119"/>
      <c r="C119"/>
      <c r="D119"/>
    </row>
    <row r="120" spans="1:6" x14ac:dyDescent="0.3">
      <c r="A120"/>
      <c r="B120"/>
      <c r="C120"/>
      <c r="D120"/>
    </row>
    <row r="121" spans="1:6" x14ac:dyDescent="0.3">
      <c r="A121"/>
      <c r="B121"/>
      <c r="C121"/>
      <c r="D121"/>
    </row>
    <row r="122" spans="1:6" x14ac:dyDescent="0.3">
      <c r="A122"/>
      <c r="B122"/>
      <c r="C122"/>
      <c r="D122"/>
    </row>
    <row r="123" spans="1:6" x14ac:dyDescent="0.3">
      <c r="A123"/>
      <c r="B123"/>
      <c r="C123"/>
      <c r="D123"/>
    </row>
    <row r="124" spans="1:6" x14ac:dyDescent="0.3">
      <c r="A124"/>
      <c r="B124"/>
      <c r="C124"/>
      <c r="D124"/>
    </row>
    <row r="125" spans="1:6" x14ac:dyDescent="0.3">
      <c r="A125"/>
      <c r="B125"/>
      <c r="C125"/>
      <c r="D125"/>
    </row>
    <row r="126" spans="1:6" x14ac:dyDescent="0.3">
      <c r="A126"/>
      <c r="B126"/>
      <c r="C126"/>
      <c r="D126"/>
    </row>
    <row r="127" spans="1:6" x14ac:dyDescent="0.3">
      <c r="A127"/>
      <c r="B127"/>
      <c r="C127"/>
      <c r="D127"/>
    </row>
    <row r="128" spans="1:6" x14ac:dyDescent="0.3">
      <c r="A128"/>
      <c r="B128"/>
      <c r="C128"/>
      <c r="D128"/>
    </row>
    <row r="129" spans="1:4" x14ac:dyDescent="0.3">
      <c r="A129"/>
      <c r="B129"/>
      <c r="C129"/>
      <c r="D129"/>
    </row>
    <row r="130" spans="1:4" x14ac:dyDescent="0.3">
      <c r="A130"/>
      <c r="B130"/>
      <c r="C130"/>
      <c r="D130"/>
    </row>
    <row r="131" spans="1:4" x14ac:dyDescent="0.3">
      <c r="A131"/>
      <c r="B131"/>
      <c r="C131"/>
      <c r="D131"/>
    </row>
    <row r="132" spans="1:4" x14ac:dyDescent="0.3">
      <c r="A132"/>
      <c r="B132"/>
      <c r="C132"/>
      <c r="D132"/>
    </row>
    <row r="133" spans="1:4" x14ac:dyDescent="0.3">
      <c r="A133"/>
      <c r="B133"/>
      <c r="C133"/>
      <c r="D133"/>
    </row>
    <row r="134" spans="1:4" x14ac:dyDescent="0.3">
      <c r="A134"/>
      <c r="B134"/>
      <c r="C134"/>
      <c r="D134"/>
    </row>
    <row r="135" spans="1:4" x14ac:dyDescent="0.3">
      <c r="A135"/>
      <c r="B135"/>
      <c r="C135"/>
      <c r="D135"/>
    </row>
    <row r="136" spans="1:4" x14ac:dyDescent="0.3">
      <c r="A136"/>
      <c r="B136"/>
      <c r="C136"/>
      <c r="D136"/>
    </row>
    <row r="137" spans="1:4" x14ac:dyDescent="0.3">
      <c r="A137"/>
      <c r="B137"/>
      <c r="C137"/>
      <c r="D137"/>
    </row>
  </sheetData>
  <mergeCells count="10">
    <mergeCell ref="A76:E76"/>
    <mergeCell ref="A104:E104"/>
    <mergeCell ref="A1:G1"/>
    <mergeCell ref="A20:N20"/>
    <mergeCell ref="G62:J62"/>
    <mergeCell ref="A47:L47"/>
    <mergeCell ref="A62:D62"/>
    <mergeCell ref="A5:G5"/>
    <mergeCell ref="J3:P3"/>
    <mergeCell ref="A37:G37"/>
  </mergeCells>
  <phoneticPr fontId="2" type="noConversion"/>
  <pageMargins left="0.7" right="0.7" top="0.75" bottom="0.75" header="0.3" footer="0.3"/>
  <pageSetup orientation="portrait"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34123D-338D-40ED-8F44-AF8B73355B47}">
  <sheetPr codeName="Sheet4"/>
  <dimension ref="A3:J154"/>
  <sheetViews>
    <sheetView topLeftCell="A85" workbookViewId="0">
      <selection activeCell="G51" sqref="G51"/>
    </sheetView>
  </sheetViews>
  <sheetFormatPr defaultRowHeight="14.4" x14ac:dyDescent="0.3"/>
  <cols>
    <col min="1" max="1" width="12.77734375" bestFit="1" customWidth="1"/>
    <col min="2" max="2" width="16.21875" bestFit="1" customWidth="1"/>
    <col min="3" max="3" width="18.88671875" bestFit="1" customWidth="1"/>
    <col min="4" max="4" width="12.109375" bestFit="1" customWidth="1"/>
    <col min="5" max="5" width="6.5546875" bestFit="1" customWidth="1"/>
    <col min="6" max="7" width="9.88671875" bestFit="1" customWidth="1"/>
    <col min="8" max="8" width="3" bestFit="1" customWidth="1"/>
    <col min="9" max="10" width="3.6640625" bestFit="1" customWidth="1"/>
    <col min="11" max="11" width="18.88671875" bestFit="1" customWidth="1"/>
    <col min="12" max="12" width="14.88671875" bestFit="1" customWidth="1"/>
    <col min="13" max="13" width="18.88671875" bestFit="1" customWidth="1"/>
    <col min="14" max="14" width="14.88671875" bestFit="1" customWidth="1"/>
    <col min="15" max="15" width="18.88671875" bestFit="1" customWidth="1"/>
    <col min="16" max="16" width="14.88671875" bestFit="1" customWidth="1"/>
    <col min="17" max="17" width="18.88671875" bestFit="1" customWidth="1"/>
    <col min="18" max="18" width="14.88671875" bestFit="1" customWidth="1"/>
    <col min="19" max="19" width="18.88671875" bestFit="1" customWidth="1"/>
    <col min="20" max="20" width="14.88671875" bestFit="1" customWidth="1"/>
    <col min="21" max="21" width="18.88671875" bestFit="1" customWidth="1"/>
    <col min="22" max="22" width="14.88671875" bestFit="1" customWidth="1"/>
    <col min="23" max="23" width="18.88671875" bestFit="1" customWidth="1"/>
    <col min="24" max="24" width="14.88671875" bestFit="1" customWidth="1"/>
  </cols>
  <sheetData>
    <row r="3" spans="1:10" x14ac:dyDescent="0.3">
      <c r="A3" s="41" t="s">
        <v>58</v>
      </c>
      <c r="B3" s="41"/>
      <c r="C3" s="41"/>
      <c r="D3" s="41"/>
      <c r="E3" s="41"/>
    </row>
    <row r="4" spans="1:10" x14ac:dyDescent="0.3">
      <c r="A4" s="1"/>
      <c r="B4" s="1"/>
      <c r="C4" s="4" t="s">
        <v>55</v>
      </c>
      <c r="D4" s="1"/>
      <c r="E4" s="1"/>
      <c r="F4" s="1"/>
      <c r="G4" s="1"/>
    </row>
    <row r="5" spans="1:10" x14ac:dyDescent="0.3">
      <c r="A5" s="4" t="s">
        <v>81</v>
      </c>
      <c r="B5" s="4" t="s">
        <v>85</v>
      </c>
      <c r="C5" s="1" t="s">
        <v>130</v>
      </c>
      <c r="D5" s="1" t="s">
        <v>51</v>
      </c>
      <c r="E5" s="1" t="s">
        <v>52</v>
      </c>
      <c r="F5" s="1" t="s">
        <v>53</v>
      </c>
      <c r="G5" s="1" t="s">
        <v>54</v>
      </c>
    </row>
    <row r="6" spans="1:10" x14ac:dyDescent="0.3">
      <c r="A6" s="1" t="s">
        <v>82</v>
      </c>
      <c r="B6" s="1" t="s">
        <v>75</v>
      </c>
      <c r="C6" s="35">
        <v>162.40288961038959</v>
      </c>
      <c r="D6" s="35">
        <v>153.92172341172341</v>
      </c>
      <c r="E6" s="35">
        <v>152.90808689794542</v>
      </c>
      <c r="F6" s="35">
        <v>151.56806451612903</v>
      </c>
      <c r="G6" s="35">
        <v>155.85139720558882</v>
      </c>
    </row>
    <row r="7" spans="1:10" x14ac:dyDescent="0.3">
      <c r="A7" s="1"/>
      <c r="B7" s="1" t="s">
        <v>80</v>
      </c>
      <c r="C7" s="5">
        <v>395</v>
      </c>
      <c r="D7" s="5">
        <v>12732</v>
      </c>
      <c r="E7" s="5">
        <v>14072</v>
      </c>
      <c r="F7" s="5">
        <v>12055</v>
      </c>
      <c r="G7" s="5">
        <v>13236</v>
      </c>
    </row>
    <row r="8" spans="1:10" x14ac:dyDescent="0.3">
      <c r="A8" s="1" t="s">
        <v>83</v>
      </c>
      <c r="B8" s="1" t="s">
        <v>75</v>
      </c>
      <c r="C8" s="35">
        <v>148.89293918918918</v>
      </c>
      <c r="D8" s="35">
        <v>155.49420567375887</v>
      </c>
      <c r="E8" s="35">
        <v>156.9620141084894</v>
      </c>
      <c r="F8" s="35">
        <v>155.89612539034349</v>
      </c>
      <c r="G8" s="35">
        <v>156.02232615083253</v>
      </c>
    </row>
    <row r="9" spans="1:10" x14ac:dyDescent="0.3">
      <c r="A9" s="1"/>
      <c r="B9" s="1" t="s">
        <v>80</v>
      </c>
      <c r="C9" s="5">
        <v>763</v>
      </c>
      <c r="D9" s="5">
        <v>16784</v>
      </c>
      <c r="E9" s="5">
        <v>15952</v>
      </c>
      <c r="F9" s="5">
        <v>16549</v>
      </c>
      <c r="G9" s="5">
        <v>15544</v>
      </c>
    </row>
    <row r="10" spans="1:10" x14ac:dyDescent="0.3">
      <c r="A10" s="1" t="s">
        <v>84</v>
      </c>
      <c r="B10" s="1" t="s">
        <v>75</v>
      </c>
      <c r="C10" s="35">
        <v>153.33620915032679</v>
      </c>
      <c r="D10" s="35">
        <v>153.67454953400068</v>
      </c>
      <c r="E10" s="35">
        <v>156.15871308016878</v>
      </c>
      <c r="F10" s="35">
        <v>152.55886303191488</v>
      </c>
      <c r="G10" s="35">
        <v>154.06580502717389</v>
      </c>
    </row>
    <row r="11" spans="1:10" x14ac:dyDescent="0.3">
      <c r="A11" s="1"/>
      <c r="B11" s="1" t="s">
        <v>80</v>
      </c>
      <c r="C11" s="5">
        <v>378</v>
      </c>
      <c r="D11" s="5">
        <v>13076</v>
      </c>
      <c r="E11" s="5">
        <v>12671</v>
      </c>
      <c r="F11" s="5">
        <v>12917</v>
      </c>
      <c r="G11" s="5">
        <v>13595</v>
      </c>
      <c r="H11" s="5"/>
      <c r="I11" s="5"/>
      <c r="J11" s="5"/>
    </row>
    <row r="16" spans="1:10" x14ac:dyDescent="0.3">
      <c r="F16" s="5"/>
      <c r="G16" s="5"/>
      <c r="H16" s="5"/>
      <c r="I16" s="5"/>
    </row>
    <row r="20" spans="1:5" x14ac:dyDescent="0.3">
      <c r="A20" s="41" t="s">
        <v>90</v>
      </c>
      <c r="B20" s="41"/>
      <c r="C20" s="41"/>
      <c r="D20" s="41"/>
      <c r="E20" s="41"/>
    </row>
    <row r="21" spans="1:5" x14ac:dyDescent="0.3">
      <c r="A21" s="4" t="s">
        <v>86</v>
      </c>
      <c r="B21" s="1" t="s">
        <v>75</v>
      </c>
      <c r="C21" s="1" t="s">
        <v>80</v>
      </c>
    </row>
    <row r="22" spans="1:5" x14ac:dyDescent="0.3">
      <c r="A22" s="1" t="s">
        <v>87</v>
      </c>
      <c r="B22" s="35">
        <v>155.62387077955225</v>
      </c>
      <c r="C22" s="5">
        <v>57046</v>
      </c>
    </row>
    <row r="23" spans="1:5" x14ac:dyDescent="0.3">
      <c r="A23" s="1" t="s">
        <v>88</v>
      </c>
      <c r="B23" s="35">
        <v>154.34191070256071</v>
      </c>
      <c r="C23" s="5">
        <v>56175</v>
      </c>
    </row>
    <row r="24" spans="1:5" x14ac:dyDescent="0.3">
      <c r="A24" s="1" t="s">
        <v>89</v>
      </c>
      <c r="B24" s="35">
        <v>154.23843556719783</v>
      </c>
      <c r="C24" s="5">
        <v>57498</v>
      </c>
    </row>
    <row r="32" spans="1:5" x14ac:dyDescent="0.3">
      <c r="A32" s="41" t="s">
        <v>126</v>
      </c>
      <c r="B32" s="41"/>
      <c r="C32" s="41"/>
      <c r="D32" s="41"/>
      <c r="E32" s="41"/>
    </row>
    <row r="33" spans="1:6" x14ac:dyDescent="0.3">
      <c r="A33" s="4" t="s">
        <v>91</v>
      </c>
      <c r="B33" s="4" t="s">
        <v>41</v>
      </c>
      <c r="C33" s="1"/>
      <c r="D33" s="1"/>
    </row>
    <row r="34" spans="1:6" x14ac:dyDescent="0.3">
      <c r="A34" s="4" t="s">
        <v>92</v>
      </c>
      <c r="B34" s="1" t="s">
        <v>42</v>
      </c>
      <c r="C34" s="1" t="s">
        <v>43</v>
      </c>
      <c r="D34" s="1" t="s">
        <v>44</v>
      </c>
      <c r="E34" s="7" t="s">
        <v>49</v>
      </c>
      <c r="F34" s="7" t="s">
        <v>32</v>
      </c>
    </row>
    <row r="35" spans="1:6" x14ac:dyDescent="0.3">
      <c r="A35" s="1" t="s">
        <v>93</v>
      </c>
      <c r="B35" s="3">
        <v>2866546.36</v>
      </c>
      <c r="C35" s="3">
        <v>1673132.08</v>
      </c>
      <c r="D35" s="3">
        <v>1568840.83</v>
      </c>
      <c r="E35" s="36">
        <f>SUM(B35:D35)</f>
        <v>6108519.2699999996</v>
      </c>
      <c r="F35" s="17">
        <f>E35/SUM($E$35:$E$37)</f>
        <v>0.21409289572578807</v>
      </c>
    </row>
    <row r="36" spans="1:6" x14ac:dyDescent="0.3">
      <c r="A36" s="1" t="s">
        <v>94</v>
      </c>
      <c r="B36" s="3">
        <v>4184059.39</v>
      </c>
      <c r="C36" s="3">
        <v>1639425.95</v>
      </c>
      <c r="D36" s="3">
        <v>1700801.71</v>
      </c>
      <c r="E36" s="36">
        <f t="shared" ref="E36:E37" si="0">SUM(B36:D36)</f>
        <v>7524287.0499999998</v>
      </c>
      <c r="F36" s="17">
        <f t="shared" ref="F36:F37" si="1">E36/SUM($E$35:$E$37)</f>
        <v>0.26371307539585576</v>
      </c>
    </row>
    <row r="37" spans="1:6" x14ac:dyDescent="0.3">
      <c r="A37" s="1" t="s">
        <v>95</v>
      </c>
      <c r="B37" s="3">
        <v>11489156.34</v>
      </c>
      <c r="C37" s="3">
        <v>1716942.76</v>
      </c>
      <c r="D37" s="3">
        <v>1693191.59</v>
      </c>
      <c r="E37" s="36">
        <f t="shared" si="0"/>
        <v>14899290.689999999</v>
      </c>
      <c r="F37" s="17">
        <f t="shared" si="1"/>
        <v>0.5221940288783562</v>
      </c>
    </row>
    <row r="45" spans="1:6" x14ac:dyDescent="0.3">
      <c r="A45" s="41" t="s">
        <v>127</v>
      </c>
      <c r="B45" s="41"/>
      <c r="C45" s="41"/>
      <c r="D45" s="41"/>
      <c r="E45" s="41"/>
    </row>
    <row r="46" spans="1:6" x14ac:dyDescent="0.3">
      <c r="A46" s="1"/>
      <c r="B46" s="1"/>
      <c r="C46" s="4" t="s">
        <v>92</v>
      </c>
      <c r="D46" s="1"/>
      <c r="E46" s="1"/>
    </row>
    <row r="47" spans="1:6" x14ac:dyDescent="0.3">
      <c r="A47" s="4" t="s">
        <v>41</v>
      </c>
      <c r="B47" s="4" t="s">
        <v>85</v>
      </c>
      <c r="C47" s="1" t="s">
        <v>93</v>
      </c>
      <c r="D47" s="1" t="s">
        <v>94</v>
      </c>
      <c r="E47" s="1" t="s">
        <v>95</v>
      </c>
    </row>
    <row r="48" spans="1:6" x14ac:dyDescent="0.3">
      <c r="A48" s="1" t="s">
        <v>42</v>
      </c>
      <c r="B48" s="1" t="s">
        <v>75</v>
      </c>
      <c r="C48" s="35">
        <v>154.40080957230143</v>
      </c>
      <c r="D48" s="35">
        <v>155.80401070114814</v>
      </c>
      <c r="E48" s="35">
        <v>154.71745244366403</v>
      </c>
    </row>
    <row r="49" spans="1:7" x14ac:dyDescent="0.3">
      <c r="A49" s="1"/>
      <c r="B49" s="1" t="s">
        <v>80</v>
      </c>
      <c r="C49" s="5">
        <v>18040</v>
      </c>
      <c r="D49" s="5">
        <v>25913</v>
      </c>
      <c r="E49" s="5">
        <v>66175</v>
      </c>
    </row>
    <row r="50" spans="1:7" x14ac:dyDescent="0.3">
      <c r="A50" s="1" t="s">
        <v>43</v>
      </c>
      <c r="B50" s="1" t="s">
        <v>75</v>
      </c>
      <c r="C50" s="35">
        <v>155.36972819932049</v>
      </c>
      <c r="D50" s="35">
        <v>155.190722001137</v>
      </c>
      <c r="E50" s="35">
        <v>153.36946681792398</v>
      </c>
    </row>
    <row r="51" spans="1:7" x14ac:dyDescent="0.3">
      <c r="A51" s="1"/>
      <c r="B51" s="1" t="s">
        <v>80</v>
      </c>
      <c r="C51" s="5">
        <v>10365</v>
      </c>
      <c r="D51" s="5">
        <v>9870</v>
      </c>
      <c r="E51" s="5">
        <v>9847</v>
      </c>
    </row>
    <row r="52" spans="1:7" x14ac:dyDescent="0.3">
      <c r="A52" s="1" t="s">
        <v>44</v>
      </c>
      <c r="B52" s="1" t="s">
        <v>75</v>
      </c>
      <c r="C52" s="35">
        <v>154.00325842696628</v>
      </c>
      <c r="D52" s="35">
        <v>154.89517601760176</v>
      </c>
      <c r="E52" s="35">
        <v>151.78778338945006</v>
      </c>
    </row>
    <row r="53" spans="1:7" x14ac:dyDescent="0.3">
      <c r="A53" s="1"/>
      <c r="B53" s="1" t="s">
        <v>80</v>
      </c>
      <c r="C53" s="5">
        <v>10126</v>
      </c>
      <c r="D53" s="5">
        <v>10453</v>
      </c>
      <c r="E53" s="5">
        <v>9930</v>
      </c>
    </row>
    <row r="59" spans="1:7" x14ac:dyDescent="0.3">
      <c r="A59" s="37" t="str">
        <f>A47</f>
        <v>Purchase Type</v>
      </c>
      <c r="B59" s="37" t="str">
        <f t="shared" ref="B59" si="2">B47</f>
        <v>Values</v>
      </c>
      <c r="C59" s="37" t="str">
        <f t="shared" ref="C59:D65" si="3">D47</f>
        <v>Nov</v>
      </c>
      <c r="D59" s="37" t="str">
        <f t="shared" si="3"/>
        <v>Dec</v>
      </c>
      <c r="E59" s="37" t="str">
        <f t="shared" ref="E59:E65" si="4">C47</f>
        <v>Jan</v>
      </c>
    </row>
    <row r="60" spans="1:7" x14ac:dyDescent="0.3">
      <c r="A60" s="37" t="str">
        <f t="shared" ref="A60:B65" si="5">A48</f>
        <v>In-store</v>
      </c>
      <c r="B60" s="38" t="str">
        <f t="shared" si="5"/>
        <v>Average of Unit Price</v>
      </c>
      <c r="C60" s="39">
        <f t="shared" si="3"/>
        <v>155.80401070114814</v>
      </c>
      <c r="D60" s="39">
        <f t="shared" si="3"/>
        <v>154.71745244366403</v>
      </c>
      <c r="E60" s="39">
        <f t="shared" si="4"/>
        <v>154.40080957230143</v>
      </c>
    </row>
    <row r="61" spans="1:7" x14ac:dyDescent="0.3">
      <c r="A61" s="37"/>
      <c r="B61" s="38" t="str">
        <f t="shared" si="5"/>
        <v>Sum of Quantity</v>
      </c>
      <c r="C61" s="5">
        <f t="shared" si="3"/>
        <v>25913</v>
      </c>
      <c r="D61" s="5">
        <f t="shared" si="3"/>
        <v>66175</v>
      </c>
      <c r="E61" s="5">
        <f t="shared" si="4"/>
        <v>18040</v>
      </c>
    </row>
    <row r="62" spans="1:7" x14ac:dyDescent="0.3">
      <c r="A62" s="37" t="str">
        <f t="shared" si="5"/>
        <v>Online</v>
      </c>
      <c r="B62" s="38" t="str">
        <f t="shared" si="5"/>
        <v>Average of Unit Price</v>
      </c>
      <c r="C62" s="39">
        <f t="shared" si="3"/>
        <v>155.190722001137</v>
      </c>
      <c r="D62" s="39">
        <f t="shared" si="3"/>
        <v>153.36946681792398</v>
      </c>
      <c r="E62" s="39">
        <f t="shared" si="4"/>
        <v>155.36972819932049</v>
      </c>
    </row>
    <row r="63" spans="1:7" x14ac:dyDescent="0.3">
      <c r="A63" s="37"/>
      <c r="B63" s="38" t="str">
        <f t="shared" si="5"/>
        <v>Sum of Quantity</v>
      </c>
      <c r="C63" s="5">
        <f t="shared" si="3"/>
        <v>9870</v>
      </c>
      <c r="D63" s="5">
        <f t="shared" si="3"/>
        <v>9847</v>
      </c>
      <c r="E63" s="5">
        <f t="shared" si="4"/>
        <v>10365</v>
      </c>
    </row>
    <row r="64" spans="1:7" x14ac:dyDescent="0.3">
      <c r="A64" s="37" t="str">
        <f t="shared" si="5"/>
        <v>Xmas Market</v>
      </c>
      <c r="B64" s="38" t="str">
        <f t="shared" si="5"/>
        <v>Average of Unit Price</v>
      </c>
      <c r="C64" s="39">
        <f t="shared" si="3"/>
        <v>154.89517601760176</v>
      </c>
      <c r="D64" s="39">
        <f t="shared" si="3"/>
        <v>151.78778338945006</v>
      </c>
      <c r="E64" s="39">
        <f t="shared" si="4"/>
        <v>154.00325842696628</v>
      </c>
      <c r="G64" s="39"/>
    </row>
    <row r="65" spans="1:9" x14ac:dyDescent="0.3">
      <c r="A65" s="37"/>
      <c r="B65" s="38" t="str">
        <f t="shared" si="5"/>
        <v>Sum of Quantity</v>
      </c>
      <c r="C65" s="5">
        <f t="shared" si="3"/>
        <v>10453</v>
      </c>
      <c r="D65" s="5">
        <f t="shared" si="3"/>
        <v>9930</v>
      </c>
      <c r="E65" s="5">
        <f t="shared" si="4"/>
        <v>10126</v>
      </c>
    </row>
    <row r="66" spans="1:9" x14ac:dyDescent="0.3">
      <c r="G66" s="39"/>
      <c r="H66" s="39"/>
      <c r="I66" s="39"/>
    </row>
    <row r="74" spans="1:9" x14ac:dyDescent="0.3">
      <c r="A74" s="41" t="s">
        <v>125</v>
      </c>
      <c r="B74" s="41"/>
      <c r="C74" s="41"/>
      <c r="D74" s="41"/>
      <c r="E74" s="41"/>
    </row>
    <row r="75" spans="1:9" x14ac:dyDescent="0.3">
      <c r="A75" s="4" t="s">
        <v>91</v>
      </c>
      <c r="B75" s="4" t="s">
        <v>23</v>
      </c>
      <c r="C75" s="1"/>
    </row>
    <row r="76" spans="1:9" x14ac:dyDescent="0.3">
      <c r="A76" s="4" t="s">
        <v>96</v>
      </c>
      <c r="B76" s="1" t="s">
        <v>24</v>
      </c>
      <c r="C76" s="1" t="s">
        <v>25</v>
      </c>
    </row>
    <row r="77" spans="1:9" x14ac:dyDescent="0.3">
      <c r="A77" s="1" t="s">
        <v>97</v>
      </c>
      <c r="B77" s="3">
        <v>2164293.89</v>
      </c>
      <c r="C77" s="3">
        <v>1952283.41</v>
      </c>
    </row>
    <row r="78" spans="1:9" x14ac:dyDescent="0.3">
      <c r="A78" s="1" t="s">
        <v>98</v>
      </c>
      <c r="B78" s="3">
        <v>2137213.5</v>
      </c>
      <c r="C78" s="3">
        <v>2007319.56</v>
      </c>
    </row>
    <row r="79" spans="1:9" x14ac:dyDescent="0.3">
      <c r="A79" s="1" t="s">
        <v>99</v>
      </c>
      <c r="B79" s="3">
        <v>2078665.82</v>
      </c>
      <c r="C79" s="3">
        <v>2044111.57</v>
      </c>
    </row>
    <row r="80" spans="1:9" x14ac:dyDescent="0.3">
      <c r="A80" s="1" t="s">
        <v>100</v>
      </c>
      <c r="B80" s="3">
        <v>2024096.61</v>
      </c>
      <c r="C80" s="3">
        <v>2003843.11</v>
      </c>
    </row>
    <row r="81" spans="1:5" x14ac:dyDescent="0.3">
      <c r="A81" s="1" t="s">
        <v>101</v>
      </c>
      <c r="B81" s="3">
        <v>1927793.05</v>
      </c>
      <c r="C81" s="3">
        <v>2084237.22</v>
      </c>
    </row>
    <row r="82" spans="1:5" x14ac:dyDescent="0.3">
      <c r="A82" s="1" t="s">
        <v>102</v>
      </c>
      <c r="B82" s="3">
        <v>2033518.46</v>
      </c>
      <c r="C82" s="3">
        <v>2017652.33</v>
      </c>
    </row>
    <row r="83" spans="1:5" x14ac:dyDescent="0.3">
      <c r="A83" s="1" t="s">
        <v>103</v>
      </c>
      <c r="B83" s="3">
        <v>2064029.97</v>
      </c>
      <c r="C83" s="3">
        <v>1993038.51</v>
      </c>
    </row>
    <row r="93" spans="1:5" x14ac:dyDescent="0.3">
      <c r="A93" s="41" t="s">
        <v>124</v>
      </c>
      <c r="B93" s="41"/>
      <c r="C93" s="41"/>
      <c r="D93" s="41"/>
      <c r="E93" s="41"/>
    </row>
    <row r="94" spans="1:5" x14ac:dyDescent="0.3">
      <c r="A94" s="4" t="s">
        <v>122</v>
      </c>
      <c r="B94" s="1" t="s">
        <v>91</v>
      </c>
    </row>
    <row r="95" spans="1:5" x14ac:dyDescent="0.3">
      <c r="A95" s="1" t="s">
        <v>121</v>
      </c>
      <c r="B95" s="3">
        <v>981137.09</v>
      </c>
    </row>
    <row r="96" spans="1:5" x14ac:dyDescent="0.3">
      <c r="A96" s="1" t="s">
        <v>120</v>
      </c>
      <c r="B96" s="3">
        <v>1044172.65</v>
      </c>
    </row>
    <row r="97" spans="1:2" x14ac:dyDescent="0.3">
      <c r="A97" s="1" t="s">
        <v>118</v>
      </c>
      <c r="B97" s="3">
        <v>1073390.74</v>
      </c>
    </row>
    <row r="98" spans="1:2" x14ac:dyDescent="0.3">
      <c r="A98" s="1" t="s">
        <v>116</v>
      </c>
      <c r="B98" s="3">
        <v>1095661.6599999999</v>
      </c>
    </row>
    <row r="99" spans="1:2" x14ac:dyDescent="0.3">
      <c r="A99" s="1" t="s">
        <v>119</v>
      </c>
      <c r="B99" s="3">
        <v>1102199.99</v>
      </c>
    </row>
    <row r="100" spans="1:2" x14ac:dyDescent="0.3">
      <c r="A100" s="1" t="s">
        <v>112</v>
      </c>
      <c r="B100" s="3">
        <v>1104244.51</v>
      </c>
    </row>
    <row r="101" spans="1:2" x14ac:dyDescent="0.3">
      <c r="A101" s="1" t="s">
        <v>115</v>
      </c>
      <c r="B101" s="3">
        <v>1117739.92</v>
      </c>
    </row>
    <row r="102" spans="1:2" x14ac:dyDescent="0.3">
      <c r="A102" s="1" t="s">
        <v>117</v>
      </c>
      <c r="B102" s="3">
        <v>1119904.74</v>
      </c>
    </row>
    <row r="103" spans="1:2" x14ac:dyDescent="0.3">
      <c r="A103" s="1" t="s">
        <v>110</v>
      </c>
      <c r="B103" s="3">
        <v>1694229.46</v>
      </c>
    </row>
    <row r="104" spans="1:2" x14ac:dyDescent="0.3">
      <c r="A104" s="1" t="s">
        <v>113</v>
      </c>
      <c r="B104" s="3">
        <v>1704368.36</v>
      </c>
    </row>
    <row r="105" spans="1:2" x14ac:dyDescent="0.3">
      <c r="A105" s="1" t="s">
        <v>114</v>
      </c>
      <c r="B105" s="3">
        <v>1776315.34</v>
      </c>
    </row>
    <row r="106" spans="1:2" x14ac:dyDescent="0.3">
      <c r="A106" s="1" t="s">
        <v>109</v>
      </c>
      <c r="B106" s="3">
        <v>1786333.13</v>
      </c>
    </row>
    <row r="107" spans="1:2" x14ac:dyDescent="0.3">
      <c r="A107" s="1" t="s">
        <v>111</v>
      </c>
      <c r="B107" s="3">
        <v>1823615.25</v>
      </c>
    </row>
    <row r="108" spans="1:2" x14ac:dyDescent="0.3">
      <c r="A108" s="1" t="s">
        <v>106</v>
      </c>
      <c r="B108" s="3">
        <v>2180341.69</v>
      </c>
    </row>
    <row r="109" spans="1:2" x14ac:dyDescent="0.3">
      <c r="A109" s="1" t="s">
        <v>108</v>
      </c>
      <c r="B109" s="3">
        <v>2194812.09</v>
      </c>
    </row>
    <row r="110" spans="1:2" x14ac:dyDescent="0.3">
      <c r="A110" s="1" t="s">
        <v>107</v>
      </c>
      <c r="B110" s="3">
        <v>2227047.09</v>
      </c>
    </row>
    <row r="111" spans="1:2" x14ac:dyDescent="0.3">
      <c r="A111" s="1" t="s">
        <v>105</v>
      </c>
      <c r="B111" s="3">
        <v>2251198.04</v>
      </c>
    </row>
    <row r="112" spans="1:2" x14ac:dyDescent="0.3">
      <c r="A112" s="1" t="s">
        <v>104</v>
      </c>
      <c r="B112" s="3">
        <v>2255385.2599999998</v>
      </c>
    </row>
    <row r="128" spans="1:5" x14ac:dyDescent="0.3">
      <c r="A128" s="41" t="s">
        <v>123</v>
      </c>
      <c r="B128" s="41"/>
      <c r="C128" s="41"/>
      <c r="D128" s="41"/>
      <c r="E128" s="41"/>
    </row>
    <row r="129" spans="1:3" x14ac:dyDescent="0.3">
      <c r="A129" s="4" t="s">
        <v>128</v>
      </c>
      <c r="B129" s="1" t="s">
        <v>129</v>
      </c>
      <c r="C129" s="1" t="s">
        <v>75</v>
      </c>
    </row>
    <row r="130" spans="1:3" x14ac:dyDescent="0.3">
      <c r="A130" s="1">
        <v>1</v>
      </c>
      <c r="B130" s="5">
        <v>13149</v>
      </c>
      <c r="C130" s="39">
        <v>154.56877329074456</v>
      </c>
    </row>
    <row r="131" spans="1:3" x14ac:dyDescent="0.3">
      <c r="A131" s="1">
        <v>2</v>
      </c>
      <c r="B131" s="5">
        <v>8326</v>
      </c>
      <c r="C131" s="39">
        <v>155.16378092721592</v>
      </c>
    </row>
    <row r="132" spans="1:3" x14ac:dyDescent="0.3">
      <c r="A132" s="1">
        <v>3</v>
      </c>
      <c r="B132" s="5">
        <v>6212</v>
      </c>
      <c r="C132" s="39">
        <v>155.49910334835803</v>
      </c>
    </row>
    <row r="133" spans="1:3" x14ac:dyDescent="0.3">
      <c r="A133" s="1">
        <v>4</v>
      </c>
      <c r="B133" s="5">
        <v>4783</v>
      </c>
      <c r="C133" s="39">
        <v>153.5292326991428</v>
      </c>
    </row>
    <row r="134" spans="1:3" x14ac:dyDescent="0.3">
      <c r="A134" s="1">
        <v>5</v>
      </c>
      <c r="B134" s="5">
        <v>3571</v>
      </c>
      <c r="C134" s="39">
        <v>154.81483057966958</v>
      </c>
    </row>
    <row r="135" spans="1:3" x14ac:dyDescent="0.3">
      <c r="A135" s="1">
        <v>10</v>
      </c>
      <c r="B135" s="5">
        <v>1699</v>
      </c>
      <c r="C135" s="39">
        <v>155.62847557386701</v>
      </c>
    </row>
    <row r="136" spans="1:3" x14ac:dyDescent="0.3">
      <c r="A136" s="1">
        <v>15</v>
      </c>
      <c r="B136" s="5">
        <v>1304</v>
      </c>
      <c r="C136" s="39">
        <v>154.15311349693252</v>
      </c>
    </row>
    <row r="137" spans="1:3" x14ac:dyDescent="0.3">
      <c r="A137" s="1">
        <v>20</v>
      </c>
      <c r="B137" s="5">
        <v>1279</v>
      </c>
      <c r="C137" s="39">
        <v>155.18817826426894</v>
      </c>
    </row>
    <row r="138" spans="1:3" x14ac:dyDescent="0.3">
      <c r="A138" s="1">
        <v>25</v>
      </c>
      <c r="B138" s="5">
        <v>407</v>
      </c>
      <c r="C138" s="39">
        <v>154.74906633906633</v>
      </c>
    </row>
    <row r="139" spans="1:3" x14ac:dyDescent="0.3">
      <c r="A139" s="1">
        <v>30</v>
      </c>
      <c r="B139" s="5">
        <v>433</v>
      </c>
      <c r="C139" s="39">
        <v>150.07757505773671</v>
      </c>
    </row>
    <row r="144" spans="1:3" x14ac:dyDescent="0.3">
      <c r="A144" t="str">
        <f>A129</f>
        <v>Quantity</v>
      </c>
      <c r="B144" t="str">
        <f t="shared" ref="B144:C144" si="6">B129</f>
        <v>Count of Quantity</v>
      </c>
      <c r="C144" t="str">
        <f t="shared" si="6"/>
        <v>Average of Unit Price</v>
      </c>
    </row>
    <row r="145" spans="1:3" x14ac:dyDescent="0.3">
      <c r="A145">
        <f t="shared" ref="A145:C154" si="7">A130</f>
        <v>1</v>
      </c>
      <c r="B145">
        <f t="shared" si="7"/>
        <v>13149</v>
      </c>
      <c r="C145">
        <f t="shared" si="7"/>
        <v>154.56877329074456</v>
      </c>
    </row>
    <row r="146" spans="1:3" x14ac:dyDescent="0.3">
      <c r="A146">
        <f t="shared" si="7"/>
        <v>2</v>
      </c>
      <c r="B146">
        <f t="shared" si="7"/>
        <v>8326</v>
      </c>
      <c r="C146">
        <f t="shared" si="7"/>
        <v>155.16378092721592</v>
      </c>
    </row>
    <row r="147" spans="1:3" x14ac:dyDescent="0.3">
      <c r="A147">
        <f t="shared" si="7"/>
        <v>3</v>
      </c>
      <c r="B147">
        <f t="shared" si="7"/>
        <v>6212</v>
      </c>
      <c r="C147">
        <f t="shared" si="7"/>
        <v>155.49910334835803</v>
      </c>
    </row>
    <row r="148" spans="1:3" x14ac:dyDescent="0.3">
      <c r="A148">
        <f t="shared" si="7"/>
        <v>4</v>
      </c>
      <c r="B148">
        <f t="shared" si="7"/>
        <v>4783</v>
      </c>
      <c r="C148">
        <f t="shared" si="7"/>
        <v>153.5292326991428</v>
      </c>
    </row>
    <row r="149" spans="1:3" x14ac:dyDescent="0.3">
      <c r="A149">
        <f t="shared" si="7"/>
        <v>5</v>
      </c>
      <c r="B149">
        <f t="shared" si="7"/>
        <v>3571</v>
      </c>
      <c r="C149">
        <f t="shared" si="7"/>
        <v>154.81483057966958</v>
      </c>
    </row>
    <row r="150" spans="1:3" x14ac:dyDescent="0.3">
      <c r="A150">
        <f t="shared" si="7"/>
        <v>10</v>
      </c>
      <c r="B150">
        <f t="shared" si="7"/>
        <v>1699</v>
      </c>
      <c r="C150">
        <f t="shared" si="7"/>
        <v>155.62847557386701</v>
      </c>
    </row>
    <row r="151" spans="1:3" x14ac:dyDescent="0.3">
      <c r="A151">
        <f t="shared" si="7"/>
        <v>15</v>
      </c>
      <c r="B151">
        <f t="shared" si="7"/>
        <v>1304</v>
      </c>
      <c r="C151">
        <f t="shared" si="7"/>
        <v>154.15311349693252</v>
      </c>
    </row>
    <row r="152" spans="1:3" x14ac:dyDescent="0.3">
      <c r="A152">
        <f t="shared" si="7"/>
        <v>20</v>
      </c>
      <c r="B152">
        <f t="shared" si="7"/>
        <v>1279</v>
      </c>
      <c r="C152">
        <f t="shared" si="7"/>
        <v>155.18817826426894</v>
      </c>
    </row>
    <row r="153" spans="1:3" x14ac:dyDescent="0.3">
      <c r="A153">
        <f t="shared" si="7"/>
        <v>25</v>
      </c>
      <c r="B153">
        <f t="shared" si="7"/>
        <v>407</v>
      </c>
      <c r="C153">
        <f t="shared" si="7"/>
        <v>154.74906633906633</v>
      </c>
    </row>
    <row r="154" spans="1:3" x14ac:dyDescent="0.3">
      <c r="A154">
        <f t="shared" si="7"/>
        <v>30</v>
      </c>
      <c r="B154">
        <f t="shared" si="7"/>
        <v>433</v>
      </c>
      <c r="C154">
        <f t="shared" si="7"/>
        <v>150.07757505773671</v>
      </c>
    </row>
  </sheetData>
  <mergeCells count="7">
    <mergeCell ref="A74:E74"/>
    <mergeCell ref="A93:E93"/>
    <mergeCell ref="A128:E128"/>
    <mergeCell ref="A3:E3"/>
    <mergeCell ref="A20:E20"/>
    <mergeCell ref="A32:E32"/>
    <mergeCell ref="A45:E45"/>
  </mergeCells>
  <pageMargins left="0.7" right="0.7" top="0.75" bottom="0.75" header="0.3" footer="0.3"/>
  <pageSetup orientation="portrait" r:id="rId8"/>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9FF9A7-3959-4245-8E88-2B2314F01400}">
  <sheetPr codeName="Sheet3"/>
  <dimension ref="A1"/>
  <sheetViews>
    <sheetView showGridLines="0" showRowColHeaders="0" tabSelected="1" workbookViewId="0"/>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2AC16-D875-4F3F-A2A1-0C60A9E61B5F}">
  <sheetPr codeName="Sheet2"/>
  <dimension ref="A1"/>
  <sheetViews>
    <sheetView showGridLines="0" showRowColHeaders="0" workbookViewId="0"/>
  </sheetViews>
  <sheetFormatPr defaultRowHeight="14.4" x14ac:dyDescent="0.3"/>
  <sheetData/>
  <pageMargins left="0.7" right="0.7" top="0.75" bottom="0.75" header="0.3" footer="0.3"/>
  <pageSetup orientation="portrait" r:id="rId1"/>
  <drawing r:id="rId2"/>
  <legacyDrawing r:id="rId3"/>
  <extLs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23714C64-BE68-4F3B-8484-0DDEA394BAA8}">
  <ds:schemaRefs/>
</ds:datastoreItem>
</file>

<file path=customXml/itemProps2.xml><?xml version="1.0" encoding="utf-8"?>
<ds:datastoreItem xmlns:ds="http://schemas.openxmlformats.org/officeDocument/2006/customXml" ds:itemID="{27CC5161-C87E-416E-B25B-9EE56C6D3133}">
  <ds:schemaRefs/>
</ds:datastoreItem>
</file>

<file path=customXml/itemProps3.xml><?xml version="1.0" encoding="utf-8"?>
<ds:datastoreItem xmlns:ds="http://schemas.openxmlformats.org/officeDocument/2006/customXml" ds:itemID="{5A4684ED-0290-4E00-99E0-D2ECA6D7E2CE}">
  <ds:schemaRefs/>
</ds:datastoreItem>
</file>

<file path=customXml/itemProps4.xml><?xml version="1.0" encoding="utf-8"?>
<ds:datastoreItem xmlns:ds="http://schemas.openxmlformats.org/officeDocument/2006/customXml" ds:itemID="{327002FC-7524-4C58-8408-8829B7709A00}">
  <ds:schemaRefs/>
</ds:datastoreItem>
</file>

<file path=customXml/itemProps5.xml><?xml version="1.0" encoding="utf-8"?>
<ds:datastoreItem xmlns:ds="http://schemas.openxmlformats.org/officeDocument/2006/customXml" ds:itemID="{8DC0EF84-9AE6-450D-9AA0-F2578396DCE7}">
  <ds:schemaRefs/>
</ds:datastoreItem>
</file>

<file path=customXml/itemProps6.xml><?xml version="1.0" encoding="utf-8"?>
<ds:datastoreItem xmlns:ds="http://schemas.openxmlformats.org/officeDocument/2006/customXml" ds:itemID="{A2E9CFAE-3406-4234-9FB8-854B1FD1B1DD}">
  <ds:schemaRefs/>
</ds:datastoreItem>
</file>

<file path=customXml/itemProps7.xml><?xml version="1.0" encoding="utf-8"?>
<ds:datastoreItem xmlns:ds="http://schemas.openxmlformats.org/officeDocument/2006/customXml" ds:itemID="{C1CEAF1A-FAAD-4ECE-BBA0-5BE74E841009}">
  <ds:schemaRefs/>
</ds:datastoreItem>
</file>

<file path=customXml/itemProps8.xml><?xml version="1.0" encoding="utf-8"?>
<ds:datastoreItem xmlns:ds="http://schemas.openxmlformats.org/officeDocument/2006/customXml" ds:itemID="{6ADA914A-9117-418F-8183-62BD50E34A48}">
  <ds:schemaRefs/>
</ds:datastoreItem>
</file>

<file path=customXml/itemProps9.xml><?xml version="1.0" encoding="utf-8"?>
<ds:datastoreItem xmlns:ds="http://schemas.openxmlformats.org/officeDocument/2006/customXml" ds:itemID="{BA00E2EA-1878-4BD6-991D-997EC4FB71D4}">
  <ds:schemaRefs/>
</ds:datastoreItem>
</file>

<file path=customXml/itemProps10.xml><?xml version="1.0" encoding="utf-8"?>
<ds:datastoreItem xmlns:ds="http://schemas.openxmlformats.org/officeDocument/2006/customXml" ds:itemID="{44ABBC7D-C5BC-4EA0-9A7B-9454CAF8758E}">
  <ds:schemaRefs/>
</ds:datastoreItem>
</file>

<file path=customXml/itemProps11.xml><?xml version="1.0" encoding="utf-8"?>
<ds:datastoreItem xmlns:ds="http://schemas.openxmlformats.org/officeDocument/2006/customXml" ds:itemID="{8CAB840C-D61C-4D2F-9225-59591307016A}">
  <ds:schemaRefs/>
</ds:datastoreItem>
</file>

<file path=customXml/itemProps12.xml><?xml version="1.0" encoding="utf-8"?>
<ds:datastoreItem xmlns:ds="http://schemas.openxmlformats.org/officeDocument/2006/customXml" ds:itemID="{29076CF1-17A4-4395-9119-66C3E5C1AED0}">
  <ds:schemaRefs/>
</ds:datastoreItem>
</file>

<file path=customXml/itemProps13.xml><?xml version="1.0" encoding="utf-8"?>
<ds:datastoreItem xmlns:ds="http://schemas.openxmlformats.org/officeDocument/2006/customXml" ds:itemID="{BF8B5B7D-B6BB-44EA-BC21-95C1D977BA34}">
  <ds:schemaRefs>
    <ds:schemaRef ds:uri="http://schemas.microsoft.com/DataMashup"/>
  </ds:schemaRefs>
</ds:datastoreItem>
</file>

<file path=customXml/itemProps14.xml><?xml version="1.0" encoding="utf-8"?>
<ds:datastoreItem xmlns:ds="http://schemas.openxmlformats.org/officeDocument/2006/customXml" ds:itemID="{5DB52BB8-67BC-42B8-8247-FAF9EAF32E61}">
  <ds:schemaRefs/>
</ds:datastoreItem>
</file>

<file path=customXml/itemProps15.xml><?xml version="1.0" encoding="utf-8"?>
<ds:datastoreItem xmlns:ds="http://schemas.openxmlformats.org/officeDocument/2006/customXml" ds:itemID="{8D653C54-69CD-4736-BCD6-1A82E1032581}">
  <ds:schemaRefs/>
</ds:datastoreItem>
</file>

<file path=customXml/itemProps16.xml><?xml version="1.0" encoding="utf-8"?>
<ds:datastoreItem xmlns:ds="http://schemas.openxmlformats.org/officeDocument/2006/customXml" ds:itemID="{FE8D362F-104E-4922-B058-4CED5256D45F}">
  <ds:schemaRefs/>
</ds:datastoreItem>
</file>

<file path=customXml/itemProps17.xml><?xml version="1.0" encoding="utf-8"?>
<ds:datastoreItem xmlns:ds="http://schemas.openxmlformats.org/officeDocument/2006/customXml" ds:itemID="{B0D68760-CB28-46A6-80F3-DA51771B388F}">
  <ds:schemaRefs/>
</ds:datastoreItem>
</file>

<file path=customXml/itemProps18.xml><?xml version="1.0" encoding="utf-8"?>
<ds:datastoreItem xmlns:ds="http://schemas.openxmlformats.org/officeDocument/2006/customXml" ds:itemID="{D925D441-321A-4686-B026-9E633D13B5B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pivotTable 1</vt:lpstr>
      <vt:lpstr>PivotTable 2</vt:lpstr>
      <vt:lpstr>Pricing Dashboard</vt:lpstr>
      <vt:lpstr>Customer Segment Dashboard</vt:lpstr>
      <vt:lpstr>LookTable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Mido</dc:creator>
  <cp:lastModifiedBy>Milad Abdo</cp:lastModifiedBy>
  <dcterms:created xsi:type="dcterms:W3CDTF">2015-06-05T18:17:20Z</dcterms:created>
  <dcterms:modified xsi:type="dcterms:W3CDTF">2024-07-27T23:20:17Z</dcterms:modified>
</cp:coreProperties>
</file>