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2" i="1" l="1"/>
  <c r="O31" i="1"/>
  <c r="O30" i="1"/>
  <c r="O29" i="1"/>
  <c r="O28" i="1"/>
  <c r="O27" i="1"/>
  <c r="O26" i="1"/>
  <c r="F13" i="1"/>
  <c r="F12" i="1"/>
  <c r="F11" i="1"/>
  <c r="F10" i="1"/>
  <c r="F9" i="1"/>
  <c r="F8" i="1"/>
  <c r="F7" i="1"/>
  <c r="P31" i="1" l="1"/>
  <c r="P30" i="1"/>
  <c r="P29" i="1"/>
  <c r="P28" i="1"/>
  <c r="P27" i="1"/>
  <c r="P26" i="1"/>
  <c r="E31" i="1"/>
  <c r="E30" i="1"/>
  <c r="E29" i="1"/>
  <c r="E28" i="1"/>
  <c r="E27" i="1"/>
  <c r="E26" i="1"/>
  <c r="E12" i="1"/>
  <c r="E11" i="1"/>
  <c r="E10" i="1"/>
  <c r="E9" i="1"/>
  <c r="E8" i="1"/>
  <c r="E7" i="1"/>
  <c r="D35" i="1"/>
  <c r="D34" i="1"/>
  <c r="D33" i="1"/>
  <c r="D32" i="1"/>
  <c r="D31" i="1"/>
  <c r="D30" i="1"/>
  <c r="D29" i="1"/>
  <c r="D28" i="1"/>
  <c r="D27" i="1"/>
  <c r="D26" i="1"/>
  <c r="D16" i="1"/>
  <c r="D15" i="1"/>
  <c r="D14" i="1"/>
  <c r="D13" i="1"/>
  <c r="D12" i="1"/>
  <c r="D11" i="1"/>
  <c r="D10" i="1"/>
  <c r="D9" i="1"/>
  <c r="D8" i="1"/>
  <c r="D7" i="1"/>
  <c r="H46" i="1" l="1"/>
  <c r="H47" i="1"/>
  <c r="H48" i="1"/>
  <c r="H49" i="1"/>
  <c r="H50" i="1"/>
  <c r="H45" i="1"/>
  <c r="G46" i="1"/>
  <c r="G47" i="1"/>
  <c r="G48" i="1"/>
  <c r="G49" i="1"/>
  <c r="G50" i="1"/>
  <c r="G45" i="1"/>
  <c r="F35" i="1"/>
  <c r="Q27" i="1"/>
  <c r="Q28" i="1"/>
  <c r="Q29" i="1"/>
  <c r="Q30" i="1"/>
  <c r="Q31" i="1"/>
  <c r="Q32" i="1"/>
  <c r="Q33" i="1"/>
  <c r="Q34" i="1"/>
  <c r="Q35" i="1"/>
  <c r="Q26" i="1"/>
  <c r="F27" i="1"/>
  <c r="F28" i="1"/>
  <c r="F29" i="1"/>
  <c r="F30" i="1"/>
  <c r="F31" i="1"/>
  <c r="F32" i="1"/>
  <c r="F33" i="1"/>
  <c r="F34" i="1"/>
  <c r="F26" i="1"/>
  <c r="N27" i="1"/>
  <c r="N28" i="1" s="1"/>
  <c r="N29" i="1" s="1"/>
  <c r="N30" i="1" s="1"/>
  <c r="N31" i="1" s="1"/>
  <c r="N32" i="1" s="1"/>
  <c r="N33" i="1" s="1"/>
  <c r="N34" i="1" s="1"/>
  <c r="N35" i="1" s="1"/>
  <c r="C27" i="1"/>
  <c r="C28" i="1" s="1"/>
  <c r="C29" i="1" s="1"/>
  <c r="C30" i="1" s="1"/>
  <c r="C31" i="1" s="1"/>
  <c r="C32" i="1" s="1"/>
  <c r="C33" i="1" s="1"/>
  <c r="C34" i="1" s="1"/>
  <c r="C35" i="1" s="1"/>
  <c r="N8" i="1"/>
  <c r="N9" i="1" s="1"/>
  <c r="N10" i="1" s="1"/>
  <c r="N11" i="1" s="1"/>
  <c r="N12" i="1" s="1"/>
  <c r="N13" i="1" s="1"/>
  <c r="C8" i="1"/>
  <c r="C9" i="1" s="1"/>
  <c r="C10" i="1" s="1"/>
  <c r="C11" i="1" s="1"/>
  <c r="C12" i="1" s="1"/>
  <c r="C13" i="1" s="1"/>
  <c r="C14" i="1" s="1"/>
  <c r="C15" i="1" s="1"/>
  <c r="C16" i="1" s="1"/>
</calcChain>
</file>

<file path=xl/sharedStrings.xml><?xml version="1.0" encoding="utf-8"?>
<sst xmlns="http://schemas.openxmlformats.org/spreadsheetml/2006/main" count="56" uniqueCount="25">
  <si>
    <t>n</t>
  </si>
  <si>
    <t>t Bucle1</t>
  </si>
  <si>
    <t>t Bucle2</t>
  </si>
  <si>
    <t>t Bucle3</t>
  </si>
  <si>
    <t>t Bucle4</t>
  </si>
  <si>
    <t>TABLA1 (tiempos en milisegundos y SIN_OPTIMIZACIÓN):</t>
  </si>
  <si>
    <t>Pondremos “FdT” para tiempos superiores al minuto</t>
  </si>
  <si>
    <t>TABLA2 (tiempos en milisegundos y SIN_OPTIMIZACIÓN):</t>
  </si>
  <si>
    <t>t Bucle5</t>
  </si>
  <si>
    <t>t Bucle6</t>
  </si>
  <si>
    <t>t Bucle7</t>
  </si>
  <si>
    <t>TABLA3 (tiempos en milisegundos y SIN_OPTIMIZACIÓN):</t>
  </si>
  <si>
    <t>t Bucle1(t1)</t>
  </si>
  <si>
    <t>t Bucle2(t2)</t>
  </si>
  <si>
    <t>t1/t2</t>
  </si>
  <si>
    <t>TABLA4 (tiempos en milisegundos y SIN_OPTIMIZACIÓN):</t>
  </si>
  <si>
    <t>t Bucle3(t3)</t>
  </si>
  <si>
    <t>t3/t2</t>
  </si>
  <si>
    <t>TABLA5 (tiempos en milisegundos):</t>
  </si>
  <si>
    <t>Bucle4(PY) t41</t>
  </si>
  <si>
    <t>Bucle4(JA_SIN) t42</t>
  </si>
  <si>
    <t>Bucle4(JA_CON) t43</t>
  </si>
  <si>
    <t>t42/t41</t>
  </si>
  <si>
    <t>t43/t42</t>
  </si>
  <si>
    <t>FdT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</si>
</sst>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6"/>
  <sheetViews>
    <sheetView tabSelected="1" topLeftCell="A22" workbookViewId="0">
      <selection activeCell="K41" sqref="K41"/>
    </sheetView>
  </sheetViews>
  <sheetFormatPr baseColWidth="10" defaultColWidth="9.140625" defaultRowHeight="15" x14ac:dyDescent="0.25"/>
  <cols>
    <col min="4" max="4" width="14.42578125" customWidth="1"/>
    <col min="5" max="5" width="17.85546875" customWidth="1"/>
    <col min="6" max="6" width="18.5703125" customWidth="1"/>
    <col min="7" max="7" width="13" customWidth="1"/>
    <col min="15" max="15" width="13.140625" customWidth="1"/>
    <col min="16" max="16" width="11.85546875" customWidth="1"/>
    <col min="17" max="17" width="9.85546875" customWidth="1"/>
  </cols>
  <sheetData>
    <row r="2" spans="2:18" x14ac:dyDescent="0.25">
      <c r="B2" t="s">
        <v>5</v>
      </c>
      <c r="M2" t="s">
        <v>7</v>
      </c>
    </row>
    <row r="3" spans="2:18" x14ac:dyDescent="0.25">
      <c r="B3" t="s">
        <v>6</v>
      </c>
      <c r="M3" t="s">
        <v>6</v>
      </c>
    </row>
    <row r="6" spans="2:18" x14ac:dyDescent="0.25"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N6" s="2" t="s">
        <v>0</v>
      </c>
      <c r="O6" s="2" t="s">
        <v>8</v>
      </c>
      <c r="P6" s="2" t="s">
        <v>9</v>
      </c>
      <c r="Q6" s="2" t="s">
        <v>10</v>
      </c>
      <c r="R6" s="2"/>
    </row>
    <row r="7" spans="2:18" x14ac:dyDescent="0.25">
      <c r="C7" s="2">
        <v>100</v>
      </c>
      <c r="D7" s="1">
        <f>94*10^-4</f>
        <v>9.4000000000000004E-3</v>
      </c>
      <c r="E7" s="1">
        <f>297*10^-3</f>
        <v>0.29699999999999999</v>
      </c>
      <c r="F7" s="1">
        <f>110*10^-2</f>
        <v>1.1000000000000001</v>
      </c>
      <c r="G7" s="1">
        <v>1.41</v>
      </c>
      <c r="N7" s="2">
        <v>100</v>
      </c>
      <c r="O7" s="1">
        <v>6.3</v>
      </c>
      <c r="P7" s="1">
        <v>78</v>
      </c>
      <c r="Q7" s="1">
        <v>657</v>
      </c>
      <c r="R7" s="1"/>
    </row>
    <row r="8" spans="2:18" x14ac:dyDescent="0.25">
      <c r="C8" s="2">
        <f>2*C7</f>
        <v>200</v>
      </c>
      <c r="D8" s="1">
        <f>203*10^-4</f>
        <v>2.0300000000000002E-2</v>
      </c>
      <c r="E8" s="1">
        <f>1157*10^-3</f>
        <v>1.157</v>
      </c>
      <c r="F8" s="1">
        <f>485*10^-2</f>
        <v>4.8500000000000005</v>
      </c>
      <c r="G8" s="1">
        <v>10.9</v>
      </c>
      <c r="N8" s="2">
        <f>2*N7</f>
        <v>200</v>
      </c>
      <c r="O8" s="1">
        <v>28.2</v>
      </c>
      <c r="P8" s="1">
        <v>672</v>
      </c>
      <c r="Q8" s="1">
        <v>10172</v>
      </c>
      <c r="R8" s="1"/>
    </row>
    <row r="9" spans="2:18" x14ac:dyDescent="0.25">
      <c r="C9" s="2">
        <f t="shared" ref="C9:C16" si="0">2*C8</f>
        <v>400</v>
      </c>
      <c r="D9" s="1">
        <f>406*10^-4</f>
        <v>4.0600000000000004E-2</v>
      </c>
      <c r="E9" s="1">
        <f>5421*10^-3</f>
        <v>5.4210000000000003</v>
      </c>
      <c r="F9" s="1">
        <f>2061*10^-2</f>
        <v>20.61</v>
      </c>
      <c r="G9" s="1">
        <v>94</v>
      </c>
      <c r="N9" s="2">
        <f t="shared" ref="N9:N13" si="1">2*N8</f>
        <v>400</v>
      </c>
      <c r="O9" s="1">
        <v>141</v>
      </c>
      <c r="P9" s="1">
        <v>5968</v>
      </c>
      <c r="Q9" s="1" t="s">
        <v>24</v>
      </c>
      <c r="R9" s="1"/>
    </row>
    <row r="10" spans="2:18" x14ac:dyDescent="0.25">
      <c r="C10" s="2">
        <f t="shared" si="0"/>
        <v>800</v>
      </c>
      <c r="D10" s="1">
        <f>1000*10^-4</f>
        <v>0.1</v>
      </c>
      <c r="E10" s="1">
        <f>25141*10^-3</f>
        <v>25.141000000000002</v>
      </c>
      <c r="F10" s="1">
        <f>9076*10^-2</f>
        <v>90.76</v>
      </c>
      <c r="G10" s="1">
        <v>687</v>
      </c>
      <c r="N10" s="2">
        <f t="shared" si="1"/>
        <v>800</v>
      </c>
      <c r="O10" s="1">
        <v>688</v>
      </c>
      <c r="P10" s="1">
        <v>52180</v>
      </c>
      <c r="Q10" s="1" t="s">
        <v>24</v>
      </c>
      <c r="R10" s="1"/>
    </row>
    <row r="11" spans="2:18" x14ac:dyDescent="0.25">
      <c r="C11" s="2">
        <f t="shared" si="0"/>
        <v>1600</v>
      </c>
      <c r="D11" s="1">
        <f>2125*10^-4</f>
        <v>0.21250000000000002</v>
      </c>
      <c r="E11" s="1">
        <f>99781*10^-3</f>
        <v>99.781000000000006</v>
      </c>
      <c r="F11" s="1">
        <f>39550*10^-2</f>
        <v>395.5</v>
      </c>
      <c r="G11" s="1">
        <v>5422</v>
      </c>
      <c r="N11" s="2">
        <f t="shared" si="1"/>
        <v>1600</v>
      </c>
      <c r="O11" s="1">
        <v>3203</v>
      </c>
      <c r="P11" s="1" t="s">
        <v>24</v>
      </c>
      <c r="Q11" s="1" t="s">
        <v>24</v>
      </c>
      <c r="R11" s="1"/>
    </row>
    <row r="12" spans="2:18" x14ac:dyDescent="0.25">
      <c r="C12" s="2">
        <f t="shared" si="0"/>
        <v>3200</v>
      </c>
      <c r="D12" s="1">
        <f>4453*10^-4</f>
        <v>0.44530000000000003</v>
      </c>
      <c r="E12" s="1">
        <f>482218*10^-3</f>
        <v>482.21800000000002</v>
      </c>
      <c r="F12" s="1">
        <f>171354*10^-2</f>
        <v>1713.54</v>
      </c>
      <c r="G12" s="1">
        <v>43372</v>
      </c>
      <c r="N12" s="2">
        <f t="shared" si="1"/>
        <v>3200</v>
      </c>
      <c r="O12" s="1">
        <v>15061</v>
      </c>
      <c r="P12" s="1" t="s">
        <v>24</v>
      </c>
      <c r="Q12" s="1" t="s">
        <v>24</v>
      </c>
      <c r="R12" s="1"/>
    </row>
    <row r="13" spans="2:18" x14ac:dyDescent="0.25">
      <c r="C13" s="2">
        <f t="shared" si="0"/>
        <v>6400</v>
      </c>
      <c r="D13" s="1">
        <f>9562*10^-4</f>
        <v>0.95620000000000005</v>
      </c>
      <c r="E13" s="1">
        <v>1828</v>
      </c>
      <c r="F13" s="1">
        <f>745900*10^-2</f>
        <v>7459</v>
      </c>
      <c r="G13" s="1" t="s">
        <v>24</v>
      </c>
      <c r="N13" s="2">
        <f t="shared" si="1"/>
        <v>6400</v>
      </c>
      <c r="O13" s="1" t="s">
        <v>24</v>
      </c>
      <c r="P13" s="1" t="s">
        <v>24</v>
      </c>
      <c r="Q13" s="1" t="s">
        <v>24</v>
      </c>
      <c r="R13" s="1"/>
    </row>
    <row r="14" spans="2:18" x14ac:dyDescent="0.25">
      <c r="C14" s="2">
        <f t="shared" si="0"/>
        <v>12800</v>
      </c>
      <c r="D14" s="1">
        <f>21438*10^-4</f>
        <v>2.1438000000000001</v>
      </c>
      <c r="E14" s="1">
        <v>8467</v>
      </c>
      <c r="F14" s="1">
        <v>29931</v>
      </c>
      <c r="G14" s="1" t="s">
        <v>24</v>
      </c>
      <c r="N14" s="2"/>
      <c r="O14" s="1"/>
      <c r="P14" s="1"/>
      <c r="Q14" s="1"/>
      <c r="R14" s="1"/>
    </row>
    <row r="15" spans="2:18" x14ac:dyDescent="0.25">
      <c r="C15" s="2">
        <f t="shared" si="0"/>
        <v>25600</v>
      </c>
      <c r="D15" s="1">
        <f>42986*10^-4</f>
        <v>4.2986000000000004</v>
      </c>
      <c r="E15" s="1">
        <v>36453</v>
      </c>
      <c r="F15" s="1" t="s">
        <v>24</v>
      </c>
      <c r="G15" s="1" t="s">
        <v>24</v>
      </c>
      <c r="N15" s="2"/>
      <c r="O15" s="1"/>
      <c r="P15" s="1"/>
      <c r="Q15" s="1"/>
      <c r="R15" s="1"/>
    </row>
    <row r="16" spans="2:18" x14ac:dyDescent="0.25">
      <c r="C16" s="2">
        <f t="shared" si="0"/>
        <v>51200</v>
      </c>
      <c r="D16" s="1">
        <f>90894*10^-4</f>
        <v>9.0894000000000013</v>
      </c>
      <c r="E16" s="1" t="s">
        <v>24</v>
      </c>
      <c r="F16" s="1" t="s">
        <v>24</v>
      </c>
      <c r="G16" s="1" t="s">
        <v>24</v>
      </c>
      <c r="N16" s="2"/>
      <c r="O16" s="1"/>
      <c r="P16" s="1"/>
      <c r="Q16" s="1"/>
      <c r="R16" s="1"/>
    </row>
    <row r="21" spans="2:17" x14ac:dyDescent="0.25">
      <c r="B21" t="s">
        <v>11</v>
      </c>
      <c r="M21" t="s">
        <v>15</v>
      </c>
    </row>
    <row r="22" spans="2:17" x14ac:dyDescent="0.25">
      <c r="B22" t="s">
        <v>6</v>
      </c>
      <c r="M22" t="s">
        <v>6</v>
      </c>
    </row>
    <row r="25" spans="2:17" x14ac:dyDescent="0.25">
      <c r="C25" s="2" t="s">
        <v>0</v>
      </c>
      <c r="D25" s="2" t="s">
        <v>12</v>
      </c>
      <c r="E25" s="2" t="s">
        <v>13</v>
      </c>
      <c r="F25" s="2" t="s">
        <v>14</v>
      </c>
      <c r="N25" s="2" t="s">
        <v>0</v>
      </c>
      <c r="O25" s="2" t="s">
        <v>16</v>
      </c>
      <c r="P25" s="2" t="s">
        <v>13</v>
      </c>
      <c r="Q25" s="2" t="s">
        <v>17</v>
      </c>
    </row>
    <row r="26" spans="2:17" x14ac:dyDescent="0.25">
      <c r="C26" s="2">
        <v>100</v>
      </c>
      <c r="D26" s="1">
        <f>94*10^-4</f>
        <v>9.4000000000000004E-3</v>
      </c>
      <c r="E26" s="1">
        <f>297*10^-3</f>
        <v>0.29699999999999999</v>
      </c>
      <c r="F26" s="1">
        <f>D26/E26</f>
        <v>3.164983164983165E-2</v>
      </c>
      <c r="N26" s="2">
        <v>100</v>
      </c>
      <c r="O26" s="1">
        <f>110*10^-2</f>
        <v>1.1000000000000001</v>
      </c>
      <c r="P26" s="1">
        <f>297*10^-3</f>
        <v>0.29699999999999999</v>
      </c>
      <c r="Q26" s="1">
        <f>O26/P26</f>
        <v>3.7037037037037042</v>
      </c>
    </row>
    <row r="27" spans="2:17" x14ac:dyDescent="0.25">
      <c r="C27" s="2">
        <f>2*C26</f>
        <v>200</v>
      </c>
      <c r="D27" s="1">
        <f>203*10^-4</f>
        <v>2.0300000000000002E-2</v>
      </c>
      <c r="E27" s="1">
        <f>1157*10^-3</f>
        <v>1.157</v>
      </c>
      <c r="F27" s="1">
        <f t="shared" ref="F27:F35" si="2">D27/E27</f>
        <v>1.7545375972342264E-2</v>
      </c>
      <c r="N27" s="2">
        <f>2*N26</f>
        <v>200</v>
      </c>
      <c r="O27" s="1">
        <f>485*10^-2</f>
        <v>4.8500000000000005</v>
      </c>
      <c r="P27" s="1">
        <f>1157*10^-3</f>
        <v>1.157</v>
      </c>
      <c r="Q27" s="1">
        <f t="shared" ref="Q27:Q35" si="3">O27/P27</f>
        <v>4.1918755401901473</v>
      </c>
    </row>
    <row r="28" spans="2:17" x14ac:dyDescent="0.25">
      <c r="C28" s="2">
        <f t="shared" ref="C28:C35" si="4">2*C27</f>
        <v>400</v>
      </c>
      <c r="D28" s="1">
        <f>406*10^-4</f>
        <v>4.0600000000000004E-2</v>
      </c>
      <c r="E28" s="1">
        <f>5421*10^-3</f>
        <v>5.4210000000000003</v>
      </c>
      <c r="F28" s="1">
        <f t="shared" si="2"/>
        <v>7.4893931009038925E-3</v>
      </c>
      <c r="N28" s="2">
        <f t="shared" ref="N28:N35" si="5">2*N27</f>
        <v>400</v>
      </c>
      <c r="O28" s="1">
        <f>2061*10^-2</f>
        <v>20.61</v>
      </c>
      <c r="P28" s="1">
        <f>5421*10^-3</f>
        <v>5.4210000000000003</v>
      </c>
      <c r="Q28" s="1">
        <f t="shared" si="3"/>
        <v>3.8018815716657439</v>
      </c>
    </row>
    <row r="29" spans="2:17" x14ac:dyDescent="0.25">
      <c r="C29" s="2">
        <f t="shared" si="4"/>
        <v>800</v>
      </c>
      <c r="D29" s="1">
        <f>1000*10^-4</f>
        <v>0.1</v>
      </c>
      <c r="E29" s="1">
        <f>25141*10^-3</f>
        <v>25.141000000000002</v>
      </c>
      <c r="F29" s="1">
        <f t="shared" si="2"/>
        <v>3.9775665248001271E-3</v>
      </c>
      <c r="N29" s="2">
        <f t="shared" si="5"/>
        <v>800</v>
      </c>
      <c r="O29" s="1">
        <f>9076*10^-2</f>
        <v>90.76</v>
      </c>
      <c r="P29" s="1">
        <f>25141*10^-3</f>
        <v>25.141000000000002</v>
      </c>
      <c r="Q29" s="1">
        <f t="shared" si="3"/>
        <v>3.6100393779085955</v>
      </c>
    </row>
    <row r="30" spans="2:17" x14ac:dyDescent="0.25">
      <c r="C30" s="2">
        <f t="shared" si="4"/>
        <v>1600</v>
      </c>
      <c r="D30" s="1">
        <f>2125*10^-4</f>
        <v>0.21250000000000002</v>
      </c>
      <c r="E30" s="1">
        <f>99781*10^-3</f>
        <v>99.781000000000006</v>
      </c>
      <c r="F30" s="1">
        <f t="shared" si="2"/>
        <v>2.1296639640813382E-3</v>
      </c>
      <c r="N30" s="2">
        <f t="shared" si="5"/>
        <v>1600</v>
      </c>
      <c r="O30" s="1">
        <f>39550*10^-2</f>
        <v>395.5</v>
      </c>
      <c r="P30" s="1">
        <f>99781*10^-3</f>
        <v>99.781000000000006</v>
      </c>
      <c r="Q30" s="1">
        <f t="shared" si="3"/>
        <v>3.963680460207855</v>
      </c>
    </row>
    <row r="31" spans="2:17" x14ac:dyDescent="0.25">
      <c r="C31" s="2">
        <f t="shared" si="4"/>
        <v>3200</v>
      </c>
      <c r="D31" s="1">
        <f>4453*10^-4</f>
        <v>0.44530000000000003</v>
      </c>
      <c r="E31" s="1">
        <f>482218*10^-3</f>
        <v>482.21800000000002</v>
      </c>
      <c r="F31" s="1">
        <f t="shared" si="2"/>
        <v>9.234412651539345E-4</v>
      </c>
      <c r="N31" s="2">
        <f t="shared" si="5"/>
        <v>3200</v>
      </c>
      <c r="O31" s="1">
        <f>171354*10^-2</f>
        <v>1713.54</v>
      </c>
      <c r="P31" s="1">
        <f>482218*10^-3</f>
        <v>482.21800000000002</v>
      </c>
      <c r="Q31" s="1">
        <f t="shared" si="3"/>
        <v>3.5534550763347696</v>
      </c>
    </row>
    <row r="32" spans="2:17" x14ac:dyDescent="0.25">
      <c r="C32" s="2">
        <f t="shared" si="4"/>
        <v>6400</v>
      </c>
      <c r="D32" s="1">
        <f>9562*10^-4</f>
        <v>0.95620000000000005</v>
      </c>
      <c r="E32" s="1">
        <v>1828</v>
      </c>
      <c r="F32" s="1">
        <f t="shared" si="2"/>
        <v>5.2308533916849023E-4</v>
      </c>
      <c r="N32" s="2">
        <f t="shared" si="5"/>
        <v>6400</v>
      </c>
      <c r="O32" s="1">
        <f>745900*10^-2</f>
        <v>7459</v>
      </c>
      <c r="P32" s="1">
        <v>1828</v>
      </c>
      <c r="Q32" s="1">
        <f t="shared" si="3"/>
        <v>4.0804157549234139</v>
      </c>
    </row>
    <row r="33" spans="2:17" x14ac:dyDescent="0.25">
      <c r="C33" s="2">
        <f t="shared" si="4"/>
        <v>12800</v>
      </c>
      <c r="D33" s="1">
        <f>21438*10^-4</f>
        <v>2.1438000000000001</v>
      </c>
      <c r="E33" s="1">
        <v>8467</v>
      </c>
      <c r="F33" s="1">
        <f t="shared" si="2"/>
        <v>2.531947561119641E-4</v>
      </c>
      <c r="N33" s="2">
        <f t="shared" si="5"/>
        <v>12800</v>
      </c>
      <c r="O33" s="1">
        <v>29931</v>
      </c>
      <c r="P33" s="1">
        <v>8467</v>
      </c>
      <c r="Q33" s="1">
        <f t="shared" si="3"/>
        <v>3.5350183063658913</v>
      </c>
    </row>
    <row r="34" spans="2:17" x14ac:dyDescent="0.25">
      <c r="C34" s="2">
        <f t="shared" si="4"/>
        <v>25600</v>
      </c>
      <c r="D34" s="1">
        <f>42986*10^-4</f>
        <v>4.2986000000000004</v>
      </c>
      <c r="E34" s="1">
        <v>36453</v>
      </c>
      <c r="F34" s="1">
        <f t="shared" si="2"/>
        <v>1.1792170740405455E-4</v>
      </c>
      <c r="N34" s="2">
        <f t="shared" si="5"/>
        <v>25600</v>
      </c>
      <c r="O34" s="1" t="s">
        <v>24</v>
      </c>
      <c r="P34" s="1">
        <v>36453</v>
      </c>
      <c r="Q34" s="1" t="e">
        <f t="shared" si="3"/>
        <v>#VALUE!</v>
      </c>
    </row>
    <row r="35" spans="2:17" x14ac:dyDescent="0.25">
      <c r="C35" s="2">
        <f t="shared" si="4"/>
        <v>51200</v>
      </c>
      <c r="D35" s="1">
        <f>90894*10^-4</f>
        <v>9.0894000000000013</v>
      </c>
      <c r="E35" s="1" t="s">
        <v>24</v>
      </c>
      <c r="F35" s="1" t="e">
        <f t="shared" si="2"/>
        <v>#VALUE!</v>
      </c>
      <c r="N35" s="2">
        <f t="shared" si="5"/>
        <v>51200</v>
      </c>
      <c r="O35" s="1" t="s">
        <v>24</v>
      </c>
      <c r="P35" s="1" t="s">
        <v>24</v>
      </c>
      <c r="Q35" s="1" t="e">
        <f t="shared" si="3"/>
        <v>#VALUE!</v>
      </c>
    </row>
    <row r="40" spans="2:17" x14ac:dyDescent="0.25">
      <c r="B40" t="s">
        <v>18</v>
      </c>
    </row>
    <row r="41" spans="2:17" x14ac:dyDescent="0.25">
      <c r="B41" t="s">
        <v>6</v>
      </c>
    </row>
    <row r="44" spans="2:17" x14ac:dyDescent="0.25">
      <c r="C44" s="2" t="s">
        <v>0</v>
      </c>
      <c r="D44" s="2" t="s">
        <v>19</v>
      </c>
      <c r="E44" s="2" t="s">
        <v>20</v>
      </c>
      <c r="F44" s="2" t="s">
        <v>21</v>
      </c>
      <c r="G44" s="2" t="s">
        <v>22</v>
      </c>
      <c r="H44" s="2" t="s">
        <v>23</v>
      </c>
    </row>
    <row r="45" spans="2:17" x14ac:dyDescent="0.25">
      <c r="C45" s="2">
        <v>200</v>
      </c>
      <c r="D45" s="1">
        <v>7.8</v>
      </c>
      <c r="E45" s="1">
        <v>10.9</v>
      </c>
      <c r="F45" s="1">
        <v>0.125</v>
      </c>
      <c r="G45" s="1">
        <f>E45/D45</f>
        <v>1.3974358974358976</v>
      </c>
      <c r="H45" s="1">
        <f>F45/E45</f>
        <v>1.146788990825688E-2</v>
      </c>
    </row>
    <row r="46" spans="2:17" x14ac:dyDescent="0.25">
      <c r="C46" s="2">
        <v>400</v>
      </c>
      <c r="D46" s="1">
        <v>390</v>
      </c>
      <c r="E46" s="1">
        <v>94</v>
      </c>
      <c r="F46" s="1">
        <v>0.63</v>
      </c>
      <c r="G46" s="1">
        <f t="shared" ref="G46:G50" si="6">E46/D46</f>
        <v>0.24102564102564103</v>
      </c>
      <c r="H46" s="1">
        <f t="shared" ref="H46:H50" si="7">F46/E46</f>
        <v>6.7021276595744684E-3</v>
      </c>
    </row>
    <row r="47" spans="2:17" x14ac:dyDescent="0.25">
      <c r="C47" s="2">
        <v>800</v>
      </c>
      <c r="D47" s="1">
        <v>3171</v>
      </c>
      <c r="E47" s="1">
        <v>687</v>
      </c>
      <c r="F47" s="1">
        <v>4.7</v>
      </c>
      <c r="G47" s="1">
        <f t="shared" si="6"/>
        <v>0.21665089877010407</v>
      </c>
      <c r="H47" s="1">
        <f t="shared" si="7"/>
        <v>6.8413391557496364E-3</v>
      </c>
    </row>
    <row r="48" spans="2:17" x14ac:dyDescent="0.25">
      <c r="C48" s="2">
        <v>1600</v>
      </c>
      <c r="D48" s="1">
        <v>26512</v>
      </c>
      <c r="E48" s="1">
        <v>5422</v>
      </c>
      <c r="F48" s="1">
        <v>28.1</v>
      </c>
      <c r="G48" s="1">
        <f t="shared" si="6"/>
        <v>0.20451116475558237</v>
      </c>
      <c r="H48" s="1">
        <f t="shared" si="7"/>
        <v>5.1825894503873112E-3</v>
      </c>
    </row>
    <row r="49" spans="3:8" x14ac:dyDescent="0.25">
      <c r="C49" s="2">
        <v>3200</v>
      </c>
      <c r="D49" s="1" t="s">
        <v>24</v>
      </c>
      <c r="E49" s="1">
        <v>43372</v>
      </c>
      <c r="F49" s="1">
        <v>156</v>
      </c>
      <c r="G49" s="1" t="e">
        <f t="shared" si="6"/>
        <v>#VALUE!</v>
      </c>
      <c r="H49" s="1">
        <f t="shared" si="7"/>
        <v>3.5967905561191554E-3</v>
      </c>
    </row>
    <row r="50" spans="3:8" x14ac:dyDescent="0.25">
      <c r="C50" s="2">
        <v>6400</v>
      </c>
      <c r="D50" s="1" t="s">
        <v>24</v>
      </c>
      <c r="E50" s="1" t="s">
        <v>24</v>
      </c>
      <c r="F50" s="1">
        <v>1000</v>
      </c>
      <c r="G50" s="1" t="e">
        <f t="shared" si="6"/>
        <v>#VALUE!</v>
      </c>
      <c r="H50" s="1" t="e">
        <f t="shared" si="7"/>
        <v>#VALUE!</v>
      </c>
    </row>
    <row r="51" spans="3:8" x14ac:dyDescent="0.25">
      <c r="C51" s="1"/>
      <c r="D51" s="1"/>
      <c r="E51" s="1"/>
      <c r="F51" s="1"/>
      <c r="G51" s="1"/>
      <c r="H51" s="1"/>
    </row>
    <row r="52" spans="3:8" x14ac:dyDescent="0.25">
      <c r="C52" s="1"/>
      <c r="D52" s="1"/>
      <c r="E52" s="1"/>
      <c r="F52" s="1"/>
      <c r="G52" s="1"/>
      <c r="H52" s="1"/>
    </row>
    <row r="53" spans="3:8" x14ac:dyDescent="0.25">
      <c r="C53" s="1"/>
      <c r="D53" s="1"/>
      <c r="E53" s="1"/>
      <c r="F53" s="1"/>
      <c r="G53" s="1"/>
      <c r="H53" s="1"/>
    </row>
    <row r="54" spans="3:8" x14ac:dyDescent="0.25">
      <c r="C54" s="1"/>
      <c r="D54" s="1"/>
      <c r="E54" s="1"/>
      <c r="F54" s="1"/>
      <c r="G54" s="1"/>
      <c r="H54" s="1"/>
    </row>
    <row r="55" spans="3:8" x14ac:dyDescent="0.25">
      <c r="C55" s="1"/>
      <c r="D55" s="1"/>
      <c r="E55" s="1"/>
      <c r="F55" s="1"/>
      <c r="G55" s="1"/>
      <c r="H55" s="1"/>
    </row>
    <row r="56" spans="3:8" x14ac:dyDescent="0.25">
      <c r="C56" s="1"/>
      <c r="D56" s="1"/>
      <c r="E56" s="1"/>
      <c r="F56" s="1"/>
      <c r="G56" s="1"/>
      <c r="H5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2024-02-14T14:28:16Z</dcterms:modified>
</cp:coreProperties>
</file>