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5760" yWindow="2445" windowWidth="17280" windowHeight="8970" activeTab="2"/>
  </bookViews>
  <sheets>
    <sheet name="Hoja1" sheetId="3" r:id="rId1"/>
    <sheet name="Hoja2" sheetId="4" r:id="rId2"/>
    <sheet name="Hoja3" sheetId="5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5" l="1"/>
  <c r="D23" i="5" l="1"/>
  <c r="D17" i="5" a="1"/>
  <c r="D17" i="5" s="1"/>
  <c r="E8" i="5"/>
  <c r="E7" i="5"/>
  <c r="E6" i="5"/>
  <c r="E5" i="5"/>
  <c r="E4" i="5"/>
  <c r="E3" i="5"/>
  <c r="D8" i="5"/>
  <c r="D7" i="5"/>
  <c r="D6" i="5"/>
  <c r="D5" i="5"/>
  <c r="D4" i="5"/>
  <c r="D3" i="5"/>
  <c r="D23" i="4"/>
  <c r="D22" i="4"/>
  <c r="D20" i="5" l="1"/>
  <c r="D18" i="5"/>
  <c r="E20" i="5"/>
  <c r="E18" i="5"/>
  <c r="E21" i="5"/>
  <c r="E19" i="5"/>
  <c r="E17" i="5"/>
  <c r="D21" i="5"/>
  <c r="D19" i="5"/>
  <c r="C15" i="4" a="1"/>
  <c r="C15" i="4" s="1"/>
  <c r="D17" i="3" a="1"/>
  <c r="D17" i="3" s="1"/>
  <c r="B8" i="4"/>
  <c r="B7" i="4"/>
  <c r="B6" i="4"/>
  <c r="B5" i="4"/>
  <c r="B4" i="4"/>
  <c r="B3" i="4"/>
  <c r="B2" i="4"/>
  <c r="E10" i="3"/>
  <c r="E9" i="3"/>
  <c r="E8" i="3"/>
  <c r="E7" i="3"/>
  <c r="E6" i="3"/>
  <c r="E5" i="3"/>
  <c r="E4" i="3"/>
  <c r="E3" i="3"/>
  <c r="D4" i="3"/>
  <c r="D17" i="4" l="1"/>
  <c r="D18" i="4"/>
  <c r="D16" i="4"/>
  <c r="C18" i="4"/>
  <c r="C16" i="4"/>
  <c r="D19" i="4"/>
  <c r="D15" i="4"/>
  <c r="C19" i="4"/>
  <c r="C17" i="4"/>
  <c r="E17" i="3"/>
  <c r="E22" i="3"/>
  <c r="E20" i="3"/>
  <c r="E18" i="3"/>
  <c r="D22" i="3"/>
  <c r="D20" i="3"/>
  <c r="D18" i="3"/>
  <c r="E21" i="3"/>
  <c r="E19" i="3"/>
  <c r="D21" i="3"/>
  <c r="D19" i="3"/>
</calcChain>
</file>

<file path=xl/sharedStrings.xml><?xml version="1.0" encoding="utf-8"?>
<sst xmlns="http://schemas.openxmlformats.org/spreadsheetml/2006/main" count="29" uniqueCount="19">
  <si>
    <t>m(g)</t>
  </si>
  <si>
    <t>±0,01</t>
  </si>
  <si>
    <t>Fprac</t>
  </si>
  <si>
    <t>Fteorica</t>
  </si>
  <si>
    <t>Nodos</t>
  </si>
  <si>
    <t>L(m)</t>
  </si>
  <si>
    <t>1/L(m^-1)</t>
  </si>
  <si>
    <t>f1(hz)</t>
  </si>
  <si>
    <t>pendiente</t>
  </si>
  <si>
    <t>punto origen</t>
  </si>
  <si>
    <t>Velocidad = 2 Pendiente</t>
  </si>
  <si>
    <t>Error velocidad = 2 error pendiente</t>
  </si>
  <si>
    <t>Velocidad</t>
  </si>
  <si>
    <t>20,9625±0,7394</t>
  </si>
  <si>
    <t>f1^2  (hz^2)</t>
  </si>
  <si>
    <t>P (N)</t>
  </si>
  <si>
    <t>m/s</t>
  </si>
  <si>
    <t>u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</si>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</sst>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Comparacion De Frecuencia</a:t>
            </a:r>
            <a:r>
              <a:rPr lang="es-ES" baseline="0"/>
              <a:t> (200gr)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Fprac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16952318460192475"/>
                  <c:y val="-1.8935185185185208E-2"/>
                </c:manualLayout>
              </c:layout>
              <c:numFmt formatCode="General" sourceLinked="0"/>
            </c:trendlineLbl>
          </c:trendline>
          <c:xVal>
            <c:numRef>
              <c:f>Hoja1!$C$2:$C$10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Hoja1!$D$2:$D$10</c:f>
              <c:numCache>
                <c:formatCode>General</c:formatCode>
                <c:ptCount val="9"/>
                <c:pt idx="0">
                  <c:v>7</c:v>
                </c:pt>
                <c:pt idx="1">
                  <c:v>13.9</c:v>
                </c:pt>
                <c:pt idx="2">
                  <c:v>21</c:v>
                </c:pt>
                <c:pt idx="3">
                  <c:v>27.9</c:v>
                </c:pt>
                <c:pt idx="4">
                  <c:v>35.1</c:v>
                </c:pt>
                <c:pt idx="5">
                  <c:v>42.9</c:v>
                </c:pt>
                <c:pt idx="6">
                  <c:v>49.9</c:v>
                </c:pt>
                <c:pt idx="7">
                  <c:v>57.1</c:v>
                </c:pt>
                <c:pt idx="8">
                  <c:v>64.099999999999994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A33-47E6-B8DC-3055ACE871F1}"/>
            </c:ext>
          </c:extLst>
        </c:ser>
        <c:ser>
          <c:idx val="1"/>
          <c:order val="1"/>
          <c:tx>
            <c:strRef>
              <c:f>Hoja1!$E$1</c:f>
              <c:strCache>
                <c:ptCount val="1"/>
                <c:pt idx="0">
                  <c:v>Fteorica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Hoja1!$C$2:$C$10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Hoja1!$E$2:$E$10</c:f>
              <c:numCache>
                <c:formatCode>General</c:formatCode>
                <c:ptCount val="9"/>
                <c:pt idx="0">
                  <c:v>7</c:v>
                </c:pt>
                <c:pt idx="1">
                  <c:v>14</c:v>
                </c:pt>
                <c:pt idx="2">
                  <c:v>21</c:v>
                </c:pt>
                <c:pt idx="3">
                  <c:v>28</c:v>
                </c:pt>
                <c:pt idx="4">
                  <c:v>35</c:v>
                </c:pt>
                <c:pt idx="5">
                  <c:v>42</c:v>
                </c:pt>
                <c:pt idx="6">
                  <c:v>49</c:v>
                </c:pt>
                <c:pt idx="7">
                  <c:v>56</c:v>
                </c:pt>
                <c:pt idx="8">
                  <c:v>63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A33-47E6-B8DC-3055ACE87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017408"/>
        <c:axId val="246017984"/>
      </c:scatterChart>
      <c:valAx>
        <c:axId val="24601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Nodos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6017984"/>
        <c:crosses val="autoZero"/>
        <c:crossBetween val="midCat"/>
      </c:valAx>
      <c:valAx>
        <c:axId val="24601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6017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Hoja2!$C$1</c:f>
              <c:strCache>
                <c:ptCount val="1"/>
                <c:pt idx="0">
                  <c:v>f1(hz)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5383639545056868E-2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Hoja2!$B$2:$B$8</c:f>
              <c:numCache>
                <c:formatCode>General</c:formatCode>
                <c:ptCount val="7"/>
                <c:pt idx="0">
                  <c:v>0.625</c:v>
                </c:pt>
                <c:pt idx="1">
                  <c:v>0.66666666666666663</c:v>
                </c:pt>
                <c:pt idx="2">
                  <c:v>0.7142857142857143</c:v>
                </c:pt>
                <c:pt idx="3">
                  <c:v>0.76923076923076916</c:v>
                </c:pt>
                <c:pt idx="4">
                  <c:v>0.83333333333333337</c:v>
                </c:pt>
                <c:pt idx="5">
                  <c:v>0.90909090909090906</c:v>
                </c:pt>
                <c:pt idx="6">
                  <c:v>1</c:v>
                </c:pt>
              </c:numCache>
            </c:numRef>
          </c:xVal>
          <c:yVal>
            <c:numRef>
              <c:f>Hoja2!$C$2:$C$8</c:f>
              <c:numCache>
                <c:formatCode>General</c:formatCode>
                <c:ptCount val="7"/>
                <c:pt idx="0">
                  <c:v>7</c:v>
                </c:pt>
                <c:pt idx="1">
                  <c:v>7.6</c:v>
                </c:pt>
                <c:pt idx="2">
                  <c:v>7.9</c:v>
                </c:pt>
                <c:pt idx="3">
                  <c:v>8.8000000000000007</c:v>
                </c:pt>
                <c:pt idx="4">
                  <c:v>9.3000000000000007</c:v>
                </c:pt>
                <c:pt idx="5">
                  <c:v>10</c:v>
                </c:pt>
                <c:pt idx="6">
                  <c:v>11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7C4-4858-BE5D-7C2AB663C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020288"/>
        <c:axId val="246020864"/>
      </c:scatterChart>
      <c:valAx>
        <c:axId val="24602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1/L</a:t>
                </a:r>
                <a:r>
                  <a:rPr lang="es-ES" baseline="0"/>
                  <a:t> (m^-1)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6020864"/>
        <c:crosses val="autoZero"/>
        <c:crossBetween val="midCat"/>
      </c:valAx>
      <c:valAx>
        <c:axId val="24602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602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Hoja3!$E$2</c:f>
              <c:strCache>
                <c:ptCount val="1"/>
                <c:pt idx="0">
                  <c:v>P 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5425415573053368E-2"/>
                  <c:y val="-0.17634259259259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Hoja3!$D$3:$D$8</c:f>
              <c:numCache>
                <c:formatCode>General</c:formatCode>
                <c:ptCount val="6"/>
                <c:pt idx="0">
                  <c:v>34.81</c:v>
                </c:pt>
                <c:pt idx="1">
                  <c:v>40.960000000000008</c:v>
                </c:pt>
                <c:pt idx="2">
                  <c:v>49</c:v>
                </c:pt>
                <c:pt idx="3">
                  <c:v>54.760000000000005</c:v>
                </c:pt>
                <c:pt idx="4">
                  <c:v>65.61</c:v>
                </c:pt>
                <c:pt idx="5">
                  <c:v>72.25</c:v>
                </c:pt>
              </c:numCache>
            </c:numRef>
          </c:xVal>
          <c:yVal>
            <c:numRef>
              <c:f>Hoja3!$E$3:$E$8</c:f>
              <c:numCache>
                <c:formatCode>General</c:formatCode>
                <c:ptCount val="6"/>
                <c:pt idx="0">
                  <c:v>1.47</c:v>
                </c:pt>
                <c:pt idx="1">
                  <c:v>1.6660000000000001</c:v>
                </c:pt>
                <c:pt idx="2">
                  <c:v>1.9600000000000002</c:v>
                </c:pt>
                <c:pt idx="3">
                  <c:v>2.1560000000000001</c:v>
                </c:pt>
                <c:pt idx="4">
                  <c:v>2.4500000000000002</c:v>
                </c:pt>
                <c:pt idx="5">
                  <c:v>2.6460000000000004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3E5-4622-B022-CD16A18AF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808320"/>
        <c:axId val="219808896"/>
      </c:scatterChart>
      <c:valAx>
        <c:axId val="21980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f1^2</a:t>
                </a:r>
                <a:r>
                  <a:rPr lang="es-ES" baseline="0"/>
                  <a:t> (Hz^2)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9808896"/>
        <c:crosses val="autoZero"/>
        <c:crossBetween val="midCat"/>
      </c:valAx>
      <c:valAx>
        <c:axId val="21980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Peso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980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0</xdr:row>
      <xdr:rowOff>114300</xdr:rowOff>
    </xdr:from>
    <xdr:to>
      <xdr:col>13</xdr:col>
      <xdr:colOff>257175</xdr:colOff>
      <xdr:row>15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2</xdr:row>
      <xdr:rowOff>0</xdr:rowOff>
    </xdr:from>
    <xdr:to>
      <xdr:col>12</xdr:col>
      <xdr:colOff>571500</xdr:colOff>
      <xdr:row>16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490537</xdr:colOff>
      <xdr:row>2</xdr:row>
      <xdr:rowOff>161925</xdr:rowOff>
    </xdr:from>
    <xdr:to>
      <xdr:col>12</xdr:col>
      <xdr:colOff>490537</xdr:colOff>
      <xdr:row>17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2"/>
  <sheetViews>
    <sheetView zoomScale="130" zoomScaleNormal="130" workbookViewId="0">
      <selection activeCell="D19" sqref="D19"/>
    </sheetView>
  </sheetViews>
  <sheetFormatPr baseColWidth="10" defaultRowHeight="15" x14ac:dyDescent="0.25"/>
  <sheetData>
    <row r="1" spans="3:6" x14ac:dyDescent="0.25">
      <c r="C1" t="s">
        <v>4</v>
      </c>
      <c r="D1" t="s">
        <v>2</v>
      </c>
      <c r="E1" t="s">
        <v>3</v>
      </c>
    </row>
    <row r="2" spans="3:6" x14ac:dyDescent="0.25">
      <c r="C2">
        <v>1</v>
      </c>
      <c r="D2">
        <v>7</v>
      </c>
      <c r="E2">
        <v>7</v>
      </c>
      <c r="F2" t="s">
        <v>1</v>
      </c>
    </row>
    <row r="3" spans="3:6" x14ac:dyDescent="0.25">
      <c r="C3">
        <v>2</v>
      </c>
      <c r="D3">
        <v>13.9</v>
      </c>
      <c r="E3">
        <f t="shared" ref="E3:E10" si="0">E2+7</f>
        <v>14</v>
      </c>
      <c r="F3" t="s">
        <v>1</v>
      </c>
    </row>
    <row r="4" spans="3:6" x14ac:dyDescent="0.25">
      <c r="C4">
        <v>3</v>
      </c>
      <c r="D4">
        <f>21</f>
        <v>21</v>
      </c>
      <c r="E4">
        <f t="shared" si="0"/>
        <v>21</v>
      </c>
      <c r="F4" t="s">
        <v>1</v>
      </c>
    </row>
    <row r="5" spans="3:6" x14ac:dyDescent="0.25">
      <c r="C5">
        <v>4</v>
      </c>
      <c r="D5">
        <v>27.9</v>
      </c>
      <c r="E5">
        <f t="shared" si="0"/>
        <v>28</v>
      </c>
      <c r="F5" t="s">
        <v>1</v>
      </c>
    </row>
    <row r="6" spans="3:6" x14ac:dyDescent="0.25">
      <c r="C6">
        <v>5</v>
      </c>
      <c r="D6">
        <v>35.1</v>
      </c>
      <c r="E6">
        <f t="shared" si="0"/>
        <v>35</v>
      </c>
      <c r="F6" t="s">
        <v>1</v>
      </c>
    </row>
    <row r="7" spans="3:6" x14ac:dyDescent="0.25">
      <c r="C7">
        <v>6</v>
      </c>
      <c r="D7">
        <v>42.9</v>
      </c>
      <c r="E7">
        <f t="shared" si="0"/>
        <v>42</v>
      </c>
      <c r="F7" t="s">
        <v>1</v>
      </c>
    </row>
    <row r="8" spans="3:6" x14ac:dyDescent="0.25">
      <c r="C8">
        <v>7</v>
      </c>
      <c r="D8">
        <v>49.9</v>
      </c>
      <c r="E8">
        <f t="shared" si="0"/>
        <v>49</v>
      </c>
      <c r="F8" t="s">
        <v>1</v>
      </c>
    </row>
    <row r="9" spans="3:6" x14ac:dyDescent="0.25">
      <c r="C9">
        <v>8</v>
      </c>
      <c r="D9">
        <v>57.1</v>
      </c>
      <c r="E9">
        <f t="shared" si="0"/>
        <v>56</v>
      </c>
      <c r="F9" t="s">
        <v>1</v>
      </c>
    </row>
    <row r="10" spans="3:6" x14ac:dyDescent="0.25">
      <c r="C10">
        <v>9</v>
      </c>
      <c r="D10">
        <v>64.099999999999994</v>
      </c>
      <c r="E10">
        <f t="shared" si="0"/>
        <v>63</v>
      </c>
      <c r="F10" t="s">
        <v>1</v>
      </c>
    </row>
    <row r="17" spans="4:5" x14ac:dyDescent="0.25">
      <c r="D17">
        <f t="array" ref="D17:E22">LINEST(D2:D10,C2:C10,1,1)</f>
        <v>7.1799999999999988</v>
      </c>
      <c r="E17">
        <v>-0.46666666666666146</v>
      </c>
    </row>
    <row r="18" spans="4:5" x14ac:dyDescent="0.25">
      <c r="D18">
        <v>3.2219485379118472E-2</v>
      </c>
      <c r="E18">
        <v>0.18130917205981495</v>
      </c>
    </row>
    <row r="19" spans="4:5" x14ac:dyDescent="0.25">
      <c r="D19">
        <v>0.99985906296265159</v>
      </c>
      <c r="E19">
        <v>0.24957106059339842</v>
      </c>
    </row>
    <row r="20" spans="4:5" x14ac:dyDescent="0.25">
      <c r="D20">
        <v>49660.568807339878</v>
      </c>
      <c r="E20">
        <v>7</v>
      </c>
    </row>
    <row r="21" spans="4:5" x14ac:dyDescent="0.25">
      <c r="D21">
        <v>3093.1439999999998</v>
      </c>
      <c r="E21">
        <v>0.43599999999999622</v>
      </c>
    </row>
    <row r="22" spans="4:5" x14ac:dyDescent="0.25">
      <c r="D22" t="e">
        <v>#N/A</v>
      </c>
      <c r="E22" t="e">
        <v>#N/A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130" zoomScaleNormal="130" workbookViewId="0">
      <selection activeCell="D22" sqref="D22"/>
    </sheetView>
  </sheetViews>
  <sheetFormatPr baseColWidth="10" defaultRowHeight="15" x14ac:dyDescent="0.25"/>
  <cols>
    <col min="3" max="3" width="21" customWidth="1"/>
    <col min="4" max="4" width="14.140625" customWidth="1"/>
  </cols>
  <sheetData>
    <row r="1" spans="1:4" x14ac:dyDescent="0.25">
      <c r="A1" t="s">
        <v>5</v>
      </c>
      <c r="B1" t="s">
        <v>6</v>
      </c>
      <c r="C1" t="s">
        <v>7</v>
      </c>
    </row>
    <row r="2" spans="1:4" x14ac:dyDescent="0.25">
      <c r="A2">
        <v>1.6</v>
      </c>
      <c r="B2">
        <f>1/A2</f>
        <v>0.625</v>
      </c>
      <c r="C2">
        <v>7</v>
      </c>
    </row>
    <row r="3" spans="1:4" x14ac:dyDescent="0.25">
      <c r="A3">
        <v>1.5</v>
      </c>
      <c r="B3">
        <f t="shared" ref="B3:B8" si="0">1/A3</f>
        <v>0.66666666666666663</v>
      </c>
      <c r="C3">
        <v>7.6</v>
      </c>
    </row>
    <row r="4" spans="1:4" x14ac:dyDescent="0.25">
      <c r="A4">
        <v>1.4</v>
      </c>
      <c r="B4">
        <f t="shared" si="0"/>
        <v>0.7142857142857143</v>
      </c>
      <c r="C4">
        <v>7.9</v>
      </c>
    </row>
    <row r="5" spans="1:4" x14ac:dyDescent="0.25">
      <c r="A5">
        <v>1.3</v>
      </c>
      <c r="B5">
        <f t="shared" si="0"/>
        <v>0.76923076923076916</v>
      </c>
      <c r="C5">
        <v>8.8000000000000007</v>
      </c>
    </row>
    <row r="6" spans="1:4" x14ac:dyDescent="0.25">
      <c r="A6">
        <v>1.2</v>
      </c>
      <c r="B6">
        <f t="shared" si="0"/>
        <v>0.83333333333333337</v>
      </c>
      <c r="C6">
        <v>9.3000000000000007</v>
      </c>
    </row>
    <row r="7" spans="1:4" x14ac:dyDescent="0.25">
      <c r="A7">
        <v>1.1000000000000001</v>
      </c>
      <c r="B7">
        <f t="shared" si="0"/>
        <v>0.90909090909090906</v>
      </c>
      <c r="C7">
        <v>10</v>
      </c>
    </row>
    <row r="8" spans="1:4" x14ac:dyDescent="0.25">
      <c r="A8">
        <v>1</v>
      </c>
      <c r="B8">
        <f t="shared" si="0"/>
        <v>1</v>
      </c>
      <c r="C8">
        <v>11</v>
      </c>
    </row>
    <row r="14" spans="1:4" x14ac:dyDescent="0.25">
      <c r="D14" t="s">
        <v>9</v>
      </c>
    </row>
    <row r="15" spans="1:4" x14ac:dyDescent="0.25">
      <c r="B15" t="s">
        <v>8</v>
      </c>
      <c r="C15">
        <f t="array" ref="C15:D19">LINEST(C2:C8,B2:B8,1,1)</f>
        <v>10.481269125529172</v>
      </c>
      <c r="D15">
        <v>0.53835314129608847</v>
      </c>
    </row>
    <row r="16" spans="1:4" x14ac:dyDescent="0.25">
      <c r="C16">
        <v>0.36967896867827821</v>
      </c>
      <c r="D16">
        <v>0.29501216304988725</v>
      </c>
    </row>
    <row r="17" spans="2:5" x14ac:dyDescent="0.25">
      <c r="C17">
        <v>0.99381842997014114</v>
      </c>
      <c r="D17">
        <v>0.12190362731182687</v>
      </c>
    </row>
    <row r="18" spans="2:5" x14ac:dyDescent="0.25">
      <c r="C18">
        <v>803.85599869425653</v>
      </c>
      <c r="D18">
        <v>5</v>
      </c>
    </row>
    <row r="19" spans="2:5" x14ac:dyDescent="0.25">
      <c r="C19">
        <v>11.945697528241098</v>
      </c>
      <c r="D19">
        <v>7.4302471758903907E-2</v>
      </c>
    </row>
    <row r="22" spans="2:5" x14ac:dyDescent="0.25">
      <c r="B22" t="s">
        <v>10</v>
      </c>
      <c r="D22">
        <f>C15*2</f>
        <v>20.962538251058344</v>
      </c>
    </row>
    <row r="23" spans="2:5" x14ac:dyDescent="0.25">
      <c r="B23" t="s">
        <v>11</v>
      </c>
      <c r="D23">
        <f>C16*2</f>
        <v>0.73935793735655642</v>
      </c>
    </row>
    <row r="26" spans="2:5" x14ac:dyDescent="0.25">
      <c r="C26" t="s">
        <v>12</v>
      </c>
      <c r="D26" t="s">
        <v>13</v>
      </c>
      <c r="E26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abSelected="1" zoomScale="160" zoomScaleNormal="160" workbookViewId="0">
      <selection activeCell="D3" sqref="D3"/>
    </sheetView>
  </sheetViews>
  <sheetFormatPr baseColWidth="10" defaultRowHeight="15" x14ac:dyDescent="0.25"/>
  <sheetData>
    <row r="2" spans="2:5" x14ac:dyDescent="0.25">
      <c r="B2" t="s">
        <v>0</v>
      </c>
      <c r="C2" t="s">
        <v>7</v>
      </c>
      <c r="D2" t="s">
        <v>14</v>
      </c>
      <c r="E2" t="s">
        <v>15</v>
      </c>
    </row>
    <row r="3" spans="2:5" x14ac:dyDescent="0.25">
      <c r="B3">
        <v>150</v>
      </c>
      <c r="C3">
        <v>5.9</v>
      </c>
      <c r="D3">
        <f t="shared" ref="D3:D8" si="0">C3^2</f>
        <v>34.81</v>
      </c>
      <c r="E3">
        <f>(B3/1000)*9.8</f>
        <v>1.47</v>
      </c>
    </row>
    <row r="4" spans="2:5" x14ac:dyDescent="0.25">
      <c r="B4">
        <v>170</v>
      </c>
      <c r="C4">
        <v>6.4</v>
      </c>
      <c r="D4">
        <f t="shared" si="0"/>
        <v>40.960000000000008</v>
      </c>
      <c r="E4">
        <f t="shared" ref="E4:E8" si="1">(B4/1000)*9.8</f>
        <v>1.6660000000000001</v>
      </c>
    </row>
    <row r="5" spans="2:5" x14ac:dyDescent="0.25">
      <c r="B5">
        <v>200</v>
      </c>
      <c r="C5">
        <v>7</v>
      </c>
      <c r="D5">
        <f t="shared" si="0"/>
        <v>49</v>
      </c>
      <c r="E5">
        <f t="shared" si="1"/>
        <v>1.9600000000000002</v>
      </c>
    </row>
    <row r="6" spans="2:5" x14ac:dyDescent="0.25">
      <c r="B6">
        <v>220</v>
      </c>
      <c r="C6">
        <v>7.4</v>
      </c>
      <c r="D6">
        <f t="shared" si="0"/>
        <v>54.760000000000005</v>
      </c>
      <c r="E6">
        <f t="shared" si="1"/>
        <v>2.1560000000000001</v>
      </c>
    </row>
    <row r="7" spans="2:5" x14ac:dyDescent="0.25">
      <c r="B7">
        <v>250</v>
      </c>
      <c r="C7">
        <v>8.1</v>
      </c>
      <c r="D7">
        <f t="shared" si="0"/>
        <v>65.61</v>
      </c>
      <c r="E7">
        <f t="shared" si="1"/>
        <v>2.4500000000000002</v>
      </c>
    </row>
    <row r="8" spans="2:5" x14ac:dyDescent="0.25">
      <c r="B8">
        <v>270</v>
      </c>
      <c r="C8">
        <v>8.5</v>
      </c>
      <c r="D8">
        <f t="shared" si="0"/>
        <v>72.25</v>
      </c>
      <c r="E8">
        <f t="shared" si="1"/>
        <v>2.6460000000000004</v>
      </c>
    </row>
    <row r="17" spans="2:5" x14ac:dyDescent="0.25">
      <c r="D17">
        <f t="array" ref="D17:E21">LINEST(E3:E8,D3:D8,1,1)</f>
        <v>3.1472562464662873E-2</v>
      </c>
      <c r="E17">
        <v>0.39315389989010852</v>
      </c>
    </row>
    <row r="18" spans="2:5" x14ac:dyDescent="0.25">
      <c r="D18">
        <v>8.9543718441168168E-4</v>
      </c>
      <c r="E18">
        <v>4.8790851138672264E-2</v>
      </c>
    </row>
    <row r="19" spans="2:5" x14ac:dyDescent="0.25">
      <c r="D19">
        <v>0.9967725308889186</v>
      </c>
      <c r="E19">
        <v>2.8660255644095065E-2</v>
      </c>
    </row>
    <row r="20" spans="2:5" x14ac:dyDescent="0.25">
      <c r="D20">
        <v>1235.3612029519179</v>
      </c>
      <c r="E20">
        <v>4</v>
      </c>
    </row>
    <row r="21" spans="2:5" x14ac:dyDescent="0.25">
      <c r="D21">
        <v>1.0147383589856609</v>
      </c>
      <c r="E21">
        <v>3.2856410143395319E-3</v>
      </c>
    </row>
    <row r="23" spans="2:5" x14ac:dyDescent="0.25">
      <c r="C23" t="s">
        <v>17</v>
      </c>
      <c r="D23" s="1">
        <f>D17/(4*1.6^2)</f>
        <v>3.073492428189733E-3</v>
      </c>
    </row>
    <row r="24" spans="2:5" x14ac:dyDescent="0.25">
      <c r="B24" t="s">
        <v>18</v>
      </c>
      <c r="C24" t="s">
        <v>17</v>
      </c>
      <c r="D24" s="2">
        <f>D23*(D18/D17+0.001/1.6)</f>
        <v>8.9365970307821852E-5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Zohaib</dc:creator>
  <cp:lastModifiedBy>Miguel</cp:lastModifiedBy>
  <dcterms:created xsi:type="dcterms:W3CDTF">2015-06-05T18:19:34Z</dcterms:created>
  <dcterms:modified xsi:type="dcterms:W3CDTF">2023-03-18T13:17:25Z</dcterms:modified>
</cp:coreProperties>
</file>