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ankspeed-my.sharepoint-mil.us/personal/david_b_shoemaker4_mil_us_navy_mil/Documents/DESKTOP/"/>
    </mc:Choice>
  </mc:AlternateContent>
  <xr:revisionPtr revIDLastSave="41" documentId="8_{0E08F23A-80A9-43BB-8DA6-68EDE36126D7}" xr6:coauthVersionLast="47" xr6:coauthVersionMax="47" xr10:uidLastSave="{DB0D521A-3C2F-4A2B-8F98-5AB37AA33482}"/>
  <bookViews>
    <workbookView xWindow="-120" yWindow="-120" windowWidth="29040" windowHeight="15720" xr2:uid="{00000000-000D-0000-FFFF-FFFF00000000}"/>
  </bookViews>
  <sheets>
    <sheet name="Cover Page" sheetId="1" r:id="rId1"/>
    <sheet name="Acft_Inv_Terms_1of2" sheetId="12" r:id="rId2"/>
    <sheet name="Acft_Inv_Terms_2of2" sheetId="13" r:id="rId3"/>
    <sheet name="Input Daily Data" sheetId="7" r:id="rId4"/>
    <sheet name="APDF_ACTIVE_Worksheet" sheetId="3" r:id="rId5"/>
    <sheet name="A-II_ACTIVE_Worksheet" sheetId="6" r:id="rId6"/>
    <sheet name="Active_Graphs" sheetId="9" r:id="rId7"/>
    <sheet name="APDF_RESERVE_Worksheet" sheetId="11" r:id="rId8"/>
    <sheet name="A-II_RESERVE_Worksheet" sheetId="14" r:id="rId9"/>
    <sheet name="Reserve_Graphs" sheetId="15" r:id="rId10"/>
    <sheet name="APDF_COMBINED_Worksheet" sheetId="18" r:id="rId11"/>
    <sheet name="A-II_COMBINED_Worksheet" sheetId="16" r:id="rId12"/>
    <sheet name="Combined_Graphs" sheetId="19" r:id="rId13"/>
    <sheet name="REF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" l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D31" i="3"/>
  <c r="F7" i="19"/>
  <c r="F6" i="19"/>
  <c r="F5" i="19"/>
  <c r="F4" i="19"/>
  <c r="F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" i="19"/>
  <c r="D31" i="19"/>
  <c r="D32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" i="19"/>
  <c r="D13" i="18"/>
  <c r="E11" i="18"/>
  <c r="F11" i="18"/>
  <c r="G11" i="18"/>
  <c r="H11" i="18"/>
  <c r="D11" i="18"/>
  <c r="E10" i="18"/>
  <c r="F10" i="18"/>
  <c r="G10" i="18"/>
  <c r="H10" i="18"/>
  <c r="D10" i="18"/>
  <c r="D6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D4" i="18"/>
  <c r="E5" i="18"/>
  <c r="F5" i="18"/>
  <c r="G5" i="18"/>
  <c r="G14" i="18" s="1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D5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D3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D2" i="18"/>
  <c r="H14" i="18"/>
  <c r="F14" i="18"/>
  <c r="E14" i="18"/>
  <c r="D14" i="18"/>
  <c r="H13" i="18"/>
  <c r="G13" i="18"/>
  <c r="F13" i="18"/>
  <c r="E13" i="18"/>
  <c r="AG6" i="18"/>
  <c r="AF6" i="18"/>
  <c r="AE6" i="18"/>
  <c r="AD6" i="18"/>
  <c r="AC6" i="18"/>
  <c r="X6" i="18"/>
  <c r="W6" i="18"/>
  <c r="V6" i="18"/>
  <c r="U6" i="18"/>
  <c r="T6" i="18"/>
  <c r="S6" i="18"/>
  <c r="R6" i="18"/>
  <c r="Q6" i="18"/>
  <c r="M6" i="18"/>
  <c r="L6" i="18"/>
  <c r="K6" i="18"/>
  <c r="J6" i="18"/>
  <c r="I6" i="18"/>
  <c r="H6" i="18"/>
  <c r="G6" i="18"/>
  <c r="F6" i="18"/>
  <c r="E6" i="18"/>
  <c r="E272" i="7"/>
  <c r="F272" i="7" s="1"/>
  <c r="G272" i="7"/>
  <c r="H272" i="7" s="1"/>
  <c r="I272" i="7" s="1"/>
  <c r="J272" i="7" s="1"/>
  <c r="E8" i="16"/>
  <c r="F8" i="16"/>
  <c r="G8" i="16"/>
  <c r="H8" i="16"/>
  <c r="I8" i="16"/>
  <c r="J8" i="16"/>
  <c r="K8" i="16"/>
  <c r="L8" i="16"/>
  <c r="L9" i="16" s="1"/>
  <c r="M8" i="16"/>
  <c r="M9" i="16" s="1"/>
  <c r="N8" i="16"/>
  <c r="N9" i="16" s="1"/>
  <c r="O8" i="16"/>
  <c r="O9" i="16" s="1"/>
  <c r="P8" i="16"/>
  <c r="P9" i="16" s="1"/>
  <c r="Q8" i="16"/>
  <c r="R8" i="16"/>
  <c r="S8" i="16"/>
  <c r="T8" i="16"/>
  <c r="U8" i="16"/>
  <c r="V8" i="16"/>
  <c r="W8" i="16"/>
  <c r="X8" i="16"/>
  <c r="X9" i="16" s="1"/>
  <c r="Y8" i="16"/>
  <c r="Y9" i="16" s="1"/>
  <c r="Z8" i="16"/>
  <c r="Z9" i="16" s="1"/>
  <c r="AA8" i="16"/>
  <c r="AA9" i="16" s="1"/>
  <c r="AB8" i="16"/>
  <c r="AB9" i="16" s="1"/>
  <c r="AC8" i="16"/>
  <c r="AD8" i="16"/>
  <c r="AE8" i="16"/>
  <c r="AF8" i="16"/>
  <c r="AG8" i="16"/>
  <c r="E9" i="16"/>
  <c r="F9" i="16"/>
  <c r="G9" i="16"/>
  <c r="H9" i="16"/>
  <c r="I9" i="16"/>
  <c r="J9" i="16"/>
  <c r="K9" i="16"/>
  <c r="Q9" i="16"/>
  <c r="R9" i="16"/>
  <c r="S9" i="16"/>
  <c r="T9" i="16"/>
  <c r="U9" i="16"/>
  <c r="V9" i="16"/>
  <c r="W9" i="16"/>
  <c r="AC9" i="16"/>
  <c r="AD9" i="16"/>
  <c r="AE9" i="16"/>
  <c r="AF9" i="16"/>
  <c r="AG9" i="16"/>
  <c r="D9" i="16"/>
  <c r="D8" i="1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D8" i="14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D6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D5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D4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D3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D2" i="16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Z29" i="16"/>
  <c r="L29" i="16"/>
  <c r="K29" i="16"/>
  <c r="AG23" i="16"/>
  <c r="AG29" i="16" s="1"/>
  <c r="AF23" i="16"/>
  <c r="AF29" i="16" s="1"/>
  <c r="AE23" i="16"/>
  <c r="AE29" i="16" s="1"/>
  <c r="AD23" i="16"/>
  <c r="AD29" i="16" s="1"/>
  <c r="AC23" i="16"/>
  <c r="AC29" i="16" s="1"/>
  <c r="AB23" i="16"/>
  <c r="AB29" i="16" s="1"/>
  <c r="AA23" i="16"/>
  <c r="AA29" i="16" s="1"/>
  <c r="Z23" i="16"/>
  <c r="Y23" i="16"/>
  <c r="Y29" i="16" s="1"/>
  <c r="X23" i="16"/>
  <c r="X29" i="16" s="1"/>
  <c r="W23" i="16"/>
  <c r="W29" i="16" s="1"/>
  <c r="V23" i="16"/>
  <c r="V29" i="16" s="1"/>
  <c r="U23" i="16"/>
  <c r="U29" i="16" s="1"/>
  <c r="T23" i="16"/>
  <c r="T29" i="16" s="1"/>
  <c r="S23" i="16"/>
  <c r="S29" i="16" s="1"/>
  <c r="R23" i="16"/>
  <c r="R29" i="16" s="1"/>
  <c r="Q23" i="16"/>
  <c r="Q29" i="16" s="1"/>
  <c r="P23" i="16"/>
  <c r="P29" i="16" s="1"/>
  <c r="O23" i="16"/>
  <c r="O29" i="16" s="1"/>
  <c r="N23" i="16"/>
  <c r="N29" i="16" s="1"/>
  <c r="M23" i="16"/>
  <c r="M29" i="16" s="1"/>
  <c r="L23" i="16"/>
  <c r="K23" i="16"/>
  <c r="J23" i="16"/>
  <c r="J29" i="16" s="1"/>
  <c r="I23" i="16"/>
  <c r="I29" i="16" s="1"/>
  <c r="H23" i="16"/>
  <c r="H29" i="16" s="1"/>
  <c r="G23" i="16"/>
  <c r="G29" i="16" s="1"/>
  <c r="F23" i="16"/>
  <c r="F29" i="16" s="1"/>
  <c r="E23" i="16"/>
  <c r="E29" i="16" s="1"/>
  <c r="D23" i="16"/>
  <c r="D29" i="16" s="1"/>
  <c r="AG13" i="16"/>
  <c r="AG21" i="16" s="1"/>
  <c r="AF13" i="16"/>
  <c r="AF21" i="16" s="1"/>
  <c r="AE13" i="16"/>
  <c r="AE21" i="16" s="1"/>
  <c r="AD13" i="16"/>
  <c r="AD21" i="16" s="1"/>
  <c r="AC13" i="16"/>
  <c r="AC21" i="16" s="1"/>
  <c r="AB13" i="16"/>
  <c r="AB21" i="16" s="1"/>
  <c r="AA13" i="16"/>
  <c r="AA21" i="16" s="1"/>
  <c r="Z13" i="16"/>
  <c r="Z21" i="16" s="1"/>
  <c r="Y13" i="16"/>
  <c r="Y21" i="16" s="1"/>
  <c r="X13" i="16"/>
  <c r="X21" i="16" s="1"/>
  <c r="W13" i="16"/>
  <c r="W21" i="16" s="1"/>
  <c r="V13" i="16"/>
  <c r="V21" i="16" s="1"/>
  <c r="U13" i="16"/>
  <c r="U21" i="16" s="1"/>
  <c r="T13" i="16"/>
  <c r="T21" i="16" s="1"/>
  <c r="S13" i="16"/>
  <c r="S21" i="16" s="1"/>
  <c r="R13" i="16"/>
  <c r="R21" i="16" s="1"/>
  <c r="Q13" i="16"/>
  <c r="Q21" i="16" s="1"/>
  <c r="P13" i="16"/>
  <c r="P21" i="16" s="1"/>
  <c r="O13" i="16"/>
  <c r="O21" i="16" s="1"/>
  <c r="N13" i="16"/>
  <c r="N21" i="16" s="1"/>
  <c r="M13" i="16"/>
  <c r="M21" i="16" s="1"/>
  <c r="L13" i="16"/>
  <c r="L21" i="16" s="1"/>
  <c r="K13" i="16"/>
  <c r="K21" i="16" s="1"/>
  <c r="J13" i="16"/>
  <c r="J21" i="16" s="1"/>
  <c r="I13" i="16"/>
  <c r="I21" i="16" s="1"/>
  <c r="H13" i="16"/>
  <c r="H21" i="16" s="1"/>
  <c r="G13" i="16"/>
  <c r="G21" i="16" s="1"/>
  <c r="F13" i="16"/>
  <c r="F21" i="16" s="1"/>
  <c r="E13" i="16"/>
  <c r="E21" i="16" s="1"/>
  <c r="D13" i="16"/>
  <c r="D21" i="16" s="1"/>
  <c r="E32" i="15"/>
  <c r="D32" i="15"/>
  <c r="C32" i="15"/>
  <c r="B32" i="15"/>
  <c r="E31" i="15"/>
  <c r="D31" i="15"/>
  <c r="C31" i="15"/>
  <c r="B31" i="15"/>
  <c r="E30" i="15"/>
  <c r="C30" i="15"/>
  <c r="B30" i="15"/>
  <c r="E29" i="15"/>
  <c r="C29" i="15"/>
  <c r="B29" i="15"/>
  <c r="E28" i="15"/>
  <c r="C28" i="15"/>
  <c r="B28" i="15"/>
  <c r="E27" i="15"/>
  <c r="C27" i="15"/>
  <c r="B27" i="15"/>
  <c r="E26" i="15"/>
  <c r="C26" i="15"/>
  <c r="B26" i="15"/>
  <c r="E25" i="15"/>
  <c r="C25" i="15"/>
  <c r="B25" i="15"/>
  <c r="E24" i="15"/>
  <c r="C24" i="15"/>
  <c r="B24" i="15"/>
  <c r="E23" i="15"/>
  <c r="C23" i="15"/>
  <c r="B23" i="15"/>
  <c r="E22" i="15"/>
  <c r="C22" i="15"/>
  <c r="B22" i="15"/>
  <c r="E21" i="15"/>
  <c r="C21" i="15"/>
  <c r="B21" i="15"/>
  <c r="E20" i="15"/>
  <c r="C20" i="15"/>
  <c r="B20" i="15"/>
  <c r="E19" i="15"/>
  <c r="C19" i="15"/>
  <c r="B19" i="15"/>
  <c r="E18" i="15"/>
  <c r="C18" i="15"/>
  <c r="B18" i="15"/>
  <c r="E17" i="15"/>
  <c r="C17" i="15"/>
  <c r="B17" i="15"/>
  <c r="E16" i="15"/>
  <c r="C16" i="15"/>
  <c r="B16" i="15"/>
  <c r="E15" i="15"/>
  <c r="C15" i="15"/>
  <c r="B15" i="15"/>
  <c r="E14" i="15"/>
  <c r="C14" i="15"/>
  <c r="B14" i="15"/>
  <c r="E13" i="15"/>
  <c r="C13" i="15"/>
  <c r="B13" i="15"/>
  <c r="E12" i="15"/>
  <c r="C12" i="15"/>
  <c r="B12" i="15"/>
  <c r="E11" i="15"/>
  <c r="C11" i="15"/>
  <c r="B11" i="15"/>
  <c r="E10" i="15"/>
  <c r="C10" i="15"/>
  <c r="B10" i="15"/>
  <c r="E9" i="15"/>
  <c r="C9" i="15"/>
  <c r="B9" i="15"/>
  <c r="E8" i="15"/>
  <c r="C8" i="15"/>
  <c r="B8" i="15"/>
  <c r="F7" i="15"/>
  <c r="E7" i="15"/>
  <c r="C7" i="15"/>
  <c r="B7" i="15"/>
  <c r="F6" i="15"/>
  <c r="E6" i="15"/>
  <c r="C6" i="15"/>
  <c r="B6" i="15"/>
  <c r="F5" i="15"/>
  <c r="E5" i="15"/>
  <c r="C5" i="15"/>
  <c r="B5" i="15"/>
  <c r="F4" i="15"/>
  <c r="E4" i="15"/>
  <c r="C4" i="15"/>
  <c r="B4" i="15"/>
  <c r="F3" i="15"/>
  <c r="E3" i="15"/>
  <c r="C3" i="15"/>
  <c r="B3" i="15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W29" i="14"/>
  <c r="K29" i="14"/>
  <c r="AG23" i="14"/>
  <c r="AG29" i="14" s="1"/>
  <c r="AF23" i="14"/>
  <c r="AF29" i="14" s="1"/>
  <c r="AE23" i="14"/>
  <c r="AE29" i="14" s="1"/>
  <c r="AD23" i="14"/>
  <c r="AD29" i="14" s="1"/>
  <c r="AC23" i="14"/>
  <c r="AC29" i="14" s="1"/>
  <c r="AB23" i="14"/>
  <c r="AB29" i="14" s="1"/>
  <c r="AA23" i="14"/>
  <c r="AA29" i="14" s="1"/>
  <c r="Z23" i="14"/>
  <c r="Z29" i="14" s="1"/>
  <c r="Y23" i="14"/>
  <c r="Y29" i="14" s="1"/>
  <c r="X23" i="14"/>
  <c r="X29" i="14" s="1"/>
  <c r="W23" i="14"/>
  <c r="V23" i="14"/>
  <c r="V29" i="14" s="1"/>
  <c r="U23" i="14"/>
  <c r="U29" i="14" s="1"/>
  <c r="T23" i="14"/>
  <c r="T29" i="14" s="1"/>
  <c r="S23" i="14"/>
  <c r="S29" i="14" s="1"/>
  <c r="R23" i="14"/>
  <c r="R29" i="14" s="1"/>
  <c r="Q23" i="14"/>
  <c r="Q29" i="14" s="1"/>
  <c r="P23" i="14"/>
  <c r="P29" i="14" s="1"/>
  <c r="O23" i="14"/>
  <c r="O29" i="14" s="1"/>
  <c r="N23" i="14"/>
  <c r="N29" i="14" s="1"/>
  <c r="M23" i="14"/>
  <c r="M29" i="14" s="1"/>
  <c r="L23" i="14"/>
  <c r="L29" i="14" s="1"/>
  <c r="K23" i="14"/>
  <c r="J23" i="14"/>
  <c r="J29" i="14" s="1"/>
  <c r="I23" i="14"/>
  <c r="I29" i="14" s="1"/>
  <c r="H23" i="14"/>
  <c r="H29" i="14" s="1"/>
  <c r="G23" i="14"/>
  <c r="G29" i="14" s="1"/>
  <c r="F23" i="14"/>
  <c r="F29" i="14" s="1"/>
  <c r="E23" i="14"/>
  <c r="E29" i="14" s="1"/>
  <c r="D23" i="14"/>
  <c r="D29" i="14" s="1"/>
  <c r="AG13" i="14"/>
  <c r="AG21" i="14" s="1"/>
  <c r="AF13" i="14"/>
  <c r="AF21" i="14" s="1"/>
  <c r="AE13" i="14"/>
  <c r="AE21" i="14" s="1"/>
  <c r="AD13" i="14"/>
  <c r="AD21" i="14" s="1"/>
  <c r="AC13" i="14"/>
  <c r="AC21" i="14" s="1"/>
  <c r="AB13" i="14"/>
  <c r="AB21" i="14" s="1"/>
  <c r="AA13" i="14"/>
  <c r="AA21" i="14" s="1"/>
  <c r="Z13" i="14"/>
  <c r="Z21" i="14" s="1"/>
  <c r="Y13" i="14"/>
  <c r="Y21" i="14" s="1"/>
  <c r="X13" i="14"/>
  <c r="X21" i="14" s="1"/>
  <c r="W13" i="14"/>
  <c r="W21" i="14" s="1"/>
  <c r="V13" i="14"/>
  <c r="V21" i="14" s="1"/>
  <c r="U13" i="14"/>
  <c r="U21" i="14" s="1"/>
  <c r="T13" i="14"/>
  <c r="T21" i="14" s="1"/>
  <c r="S13" i="14"/>
  <c r="S21" i="14" s="1"/>
  <c r="R13" i="14"/>
  <c r="R21" i="14" s="1"/>
  <c r="Q13" i="14"/>
  <c r="Q21" i="14" s="1"/>
  <c r="P13" i="14"/>
  <c r="P21" i="14" s="1"/>
  <c r="O13" i="14"/>
  <c r="O21" i="14" s="1"/>
  <c r="N13" i="14"/>
  <c r="N21" i="14" s="1"/>
  <c r="M13" i="14"/>
  <c r="M21" i="14" s="1"/>
  <c r="L13" i="14"/>
  <c r="L21" i="14" s="1"/>
  <c r="K13" i="14"/>
  <c r="K21" i="14" s="1"/>
  <c r="J13" i="14"/>
  <c r="J21" i="14" s="1"/>
  <c r="I13" i="14"/>
  <c r="I21" i="14" s="1"/>
  <c r="H13" i="14"/>
  <c r="H21" i="14" s="1"/>
  <c r="G13" i="14"/>
  <c r="G21" i="14" s="1"/>
  <c r="F13" i="14"/>
  <c r="F21" i="14" s="1"/>
  <c r="E13" i="14"/>
  <c r="E21" i="14" s="1"/>
  <c r="D13" i="14"/>
  <c r="D21" i="14" s="1"/>
  <c r="F7" i="9"/>
  <c r="F6" i="9"/>
  <c r="F5" i="9"/>
  <c r="F4" i="9"/>
  <c r="F3" i="9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H41" i="3" a="1"/>
  <c r="H41" i="3" s="1"/>
  <c r="G41" i="3" a="1"/>
  <c r="G41" i="3" s="1"/>
  <c r="F41" i="3" a="1"/>
  <c r="F41" i="3" s="1"/>
  <c r="E41" i="3" a="1"/>
  <c r="E41" i="3" s="1"/>
  <c r="D41" i="3" a="1"/>
  <c r="D41" i="3" s="1"/>
  <c r="AG35" i="11"/>
  <c r="AG5" i="14" s="1"/>
  <c r="AF35" i="11"/>
  <c r="AF5" i="14" s="1"/>
  <c r="AE35" i="11"/>
  <c r="AE5" i="14" s="1"/>
  <c r="AD35" i="11"/>
  <c r="AD5" i="14" s="1"/>
  <c r="AC35" i="11"/>
  <c r="AC5" i="14" s="1"/>
  <c r="AB35" i="11"/>
  <c r="AB5" i="14" s="1"/>
  <c r="AA35" i="11"/>
  <c r="AA5" i="14" s="1"/>
  <c r="Z35" i="11"/>
  <c r="Z5" i="14" s="1"/>
  <c r="Y35" i="11"/>
  <c r="Y5" i="14" s="1"/>
  <c r="X35" i="11"/>
  <c r="X5" i="14" s="1"/>
  <c r="W35" i="11"/>
  <c r="W5" i="14" s="1"/>
  <c r="V35" i="11"/>
  <c r="V5" i="14" s="1"/>
  <c r="U35" i="11"/>
  <c r="U5" i="14" s="1"/>
  <c r="T35" i="11"/>
  <c r="T5" i="14" s="1"/>
  <c r="S35" i="11"/>
  <c r="S5" i="14" s="1"/>
  <c r="R35" i="11"/>
  <c r="R5" i="14" s="1"/>
  <c r="Q35" i="11"/>
  <c r="Q5" i="14" s="1"/>
  <c r="P35" i="11"/>
  <c r="P5" i="14" s="1"/>
  <c r="O35" i="11"/>
  <c r="O5" i="14" s="1"/>
  <c r="N35" i="11"/>
  <c r="N5" i="14" s="1"/>
  <c r="M35" i="11"/>
  <c r="M5" i="14" s="1"/>
  <c r="L35" i="11"/>
  <c r="L5" i="14" s="1"/>
  <c r="K35" i="11"/>
  <c r="K5" i="14" s="1"/>
  <c r="J35" i="11"/>
  <c r="J5" i="14" s="1"/>
  <c r="I35" i="11"/>
  <c r="I5" i="14" s="1"/>
  <c r="H35" i="11"/>
  <c r="H44" i="11" s="1"/>
  <c r="G35" i="11"/>
  <c r="G44" i="11" s="1"/>
  <c r="F35" i="11"/>
  <c r="F44" i="11" s="1"/>
  <c r="E35" i="11"/>
  <c r="E44" i="11" s="1"/>
  <c r="D35" i="11"/>
  <c r="D44" i="11" s="1"/>
  <c r="AG34" i="11"/>
  <c r="AG4" i="14" s="1"/>
  <c r="AF34" i="11"/>
  <c r="AF4" i="14" s="1"/>
  <c r="AE34" i="11"/>
  <c r="AE4" i="14" s="1"/>
  <c r="AD34" i="11"/>
  <c r="AD4" i="14" s="1"/>
  <c r="AC34" i="11"/>
  <c r="AC4" i="14" s="1"/>
  <c r="AB34" i="11"/>
  <c r="AB4" i="14" s="1"/>
  <c r="AA34" i="11"/>
  <c r="AA4" i="14" s="1"/>
  <c r="Z34" i="11"/>
  <c r="Z4" i="14" s="1"/>
  <c r="Y34" i="11"/>
  <c r="Y4" i="14" s="1"/>
  <c r="X34" i="11"/>
  <c r="X4" i="14" s="1"/>
  <c r="W34" i="11"/>
  <c r="W4" i="14" s="1"/>
  <c r="V34" i="11"/>
  <c r="V4" i="14" s="1"/>
  <c r="U34" i="11"/>
  <c r="U4" i="14" s="1"/>
  <c r="T34" i="11"/>
  <c r="T4" i="14" s="1"/>
  <c r="S34" i="11"/>
  <c r="S4" i="14" s="1"/>
  <c r="R34" i="11"/>
  <c r="R4" i="14" s="1"/>
  <c r="Q34" i="11"/>
  <c r="Q4" i="14" s="1"/>
  <c r="P34" i="11"/>
  <c r="P4" i="14" s="1"/>
  <c r="O34" i="11"/>
  <c r="O4" i="14" s="1"/>
  <c r="N34" i="11"/>
  <c r="N4" i="14" s="1"/>
  <c r="M34" i="11"/>
  <c r="M4" i="14" s="1"/>
  <c r="L34" i="11"/>
  <c r="L4" i="14" s="1"/>
  <c r="K34" i="11"/>
  <c r="K4" i="14" s="1"/>
  <c r="J34" i="11"/>
  <c r="J4" i="14" s="1"/>
  <c r="I34" i="11"/>
  <c r="I4" i="14" s="1"/>
  <c r="H34" i="11"/>
  <c r="H43" i="11" s="1"/>
  <c r="G34" i="11"/>
  <c r="G43" i="11" s="1"/>
  <c r="F34" i="11"/>
  <c r="F43" i="11" s="1"/>
  <c r="E34" i="11"/>
  <c r="E43" i="11" s="1"/>
  <c r="D34" i="11"/>
  <c r="D43" i="11" s="1"/>
  <c r="AG33" i="11"/>
  <c r="AG3" i="14" s="1"/>
  <c r="AF33" i="11"/>
  <c r="AF3" i="14" s="1"/>
  <c r="AE33" i="11"/>
  <c r="AE3" i="14" s="1"/>
  <c r="AD33" i="11"/>
  <c r="AD3" i="14" s="1"/>
  <c r="AC33" i="11"/>
  <c r="AC3" i="14" s="1"/>
  <c r="AB33" i="11"/>
  <c r="AB3" i="14" s="1"/>
  <c r="AA33" i="11"/>
  <c r="AA3" i="14" s="1"/>
  <c r="Z33" i="11"/>
  <c r="Z3" i="14" s="1"/>
  <c r="Y33" i="11"/>
  <c r="Y3" i="14" s="1"/>
  <c r="X33" i="11"/>
  <c r="X3" i="14" s="1"/>
  <c r="W33" i="11"/>
  <c r="W3" i="14" s="1"/>
  <c r="V33" i="11"/>
  <c r="V3" i="14" s="1"/>
  <c r="U33" i="11"/>
  <c r="U3" i="14" s="1"/>
  <c r="T33" i="11"/>
  <c r="T3" i="14" s="1"/>
  <c r="S33" i="11"/>
  <c r="S3" i="14" s="1"/>
  <c r="R33" i="11"/>
  <c r="R3" i="14" s="1"/>
  <c r="Q33" i="11"/>
  <c r="Q3" i="14" s="1"/>
  <c r="P33" i="11"/>
  <c r="P3" i="14" s="1"/>
  <c r="O33" i="11"/>
  <c r="O3" i="14" s="1"/>
  <c r="N33" i="11"/>
  <c r="N3" i="14" s="1"/>
  <c r="M33" i="11"/>
  <c r="M3" i="14" s="1"/>
  <c r="L33" i="11"/>
  <c r="L3" i="14" s="1"/>
  <c r="K33" i="11"/>
  <c r="K3" i="14" s="1"/>
  <c r="J33" i="11"/>
  <c r="J3" i="14" s="1"/>
  <c r="I33" i="11"/>
  <c r="I3" i="14" s="1"/>
  <c r="H33" i="11"/>
  <c r="H3" i="14" s="1"/>
  <c r="G33" i="11"/>
  <c r="G3" i="14" s="1"/>
  <c r="F33" i="11"/>
  <c r="F3" i="14" s="1"/>
  <c r="E33" i="11"/>
  <c r="E3" i="14" s="1"/>
  <c r="D33" i="11"/>
  <c r="D3" i="14" s="1"/>
  <c r="AG32" i="11"/>
  <c r="AG2" i="14" s="1"/>
  <c r="AF32" i="11"/>
  <c r="AE32" i="11"/>
  <c r="AE2" i="14" s="1"/>
  <c r="AD32" i="11"/>
  <c r="AD2" i="14" s="1"/>
  <c r="AC32" i="11"/>
  <c r="AC2" i="14" s="1"/>
  <c r="AB32" i="11"/>
  <c r="AB2" i="14" s="1"/>
  <c r="AA32" i="11"/>
  <c r="AA2" i="14" s="1"/>
  <c r="Z32" i="11"/>
  <c r="Z36" i="11" s="1"/>
  <c r="Z6" i="14" s="1"/>
  <c r="Z8" i="14" s="1"/>
  <c r="Z9" i="14" s="1"/>
  <c r="Y32" i="11"/>
  <c r="Y36" i="11" s="1"/>
  <c r="Y6" i="14" s="1"/>
  <c r="Y8" i="14" s="1"/>
  <c r="Y9" i="14" s="1"/>
  <c r="X32" i="11"/>
  <c r="X36" i="11" s="1"/>
  <c r="X6" i="14" s="1"/>
  <c r="X8" i="14" s="1"/>
  <c r="X9" i="14" s="1"/>
  <c r="W32" i="11"/>
  <c r="W36" i="11" s="1"/>
  <c r="W6" i="14" s="1"/>
  <c r="W8" i="14" s="1"/>
  <c r="W9" i="14" s="1"/>
  <c r="V32" i="11"/>
  <c r="V36" i="11" s="1"/>
  <c r="V6" i="14" s="1"/>
  <c r="V8" i="14" s="1"/>
  <c r="V9" i="14" s="1"/>
  <c r="U32" i="11"/>
  <c r="U36" i="11" s="1"/>
  <c r="U6" i="14" s="1"/>
  <c r="U8" i="14" s="1"/>
  <c r="U9" i="14" s="1"/>
  <c r="T32" i="11"/>
  <c r="S32" i="11"/>
  <c r="S36" i="11" s="1"/>
  <c r="S6" i="14" s="1"/>
  <c r="S8" i="14" s="1"/>
  <c r="S9" i="14" s="1"/>
  <c r="R32" i="11"/>
  <c r="R2" i="14" s="1"/>
  <c r="Q32" i="11"/>
  <c r="Q2" i="14" s="1"/>
  <c r="P32" i="11"/>
  <c r="P2" i="14" s="1"/>
  <c r="O32" i="11"/>
  <c r="O2" i="14" s="1"/>
  <c r="N32" i="11"/>
  <c r="N36" i="11" s="1"/>
  <c r="N6" i="14" s="1"/>
  <c r="N8" i="14" s="1"/>
  <c r="N9" i="14" s="1"/>
  <c r="M32" i="11"/>
  <c r="M36" i="11" s="1"/>
  <c r="M6" i="14" s="1"/>
  <c r="M8" i="14" s="1"/>
  <c r="M9" i="14" s="1"/>
  <c r="L32" i="11"/>
  <c r="L36" i="11" s="1"/>
  <c r="L6" i="14" s="1"/>
  <c r="L8" i="14" s="1"/>
  <c r="L9" i="14" s="1"/>
  <c r="K32" i="11"/>
  <c r="J32" i="11"/>
  <c r="I32" i="11"/>
  <c r="H32" i="11"/>
  <c r="G32" i="11"/>
  <c r="G36" i="11" s="1"/>
  <c r="G40" i="11" s="1" a="1"/>
  <c r="G40" i="11" s="1"/>
  <c r="F32" i="11"/>
  <c r="F2" i="14" s="1"/>
  <c r="E32" i="11"/>
  <c r="E2" i="14" s="1"/>
  <c r="D32" i="11"/>
  <c r="D2" i="14" s="1"/>
  <c r="H40" i="3" a="1"/>
  <c r="H40" i="3" s="1"/>
  <c r="G40" i="3" a="1"/>
  <c r="G40" i="3" s="1"/>
  <c r="F40" i="3" a="1"/>
  <c r="F40" i="3" s="1"/>
  <c r="E40" i="3" a="1"/>
  <c r="E40" i="3" s="1"/>
  <c r="D40" i="3" a="1"/>
  <c r="D40" i="3" s="1"/>
  <c r="E32" i="9"/>
  <c r="E31" i="9"/>
  <c r="E30" i="9"/>
  <c r="E22" i="9"/>
  <c r="E11" i="9"/>
  <c r="E10" i="9"/>
  <c r="D32" i="9"/>
  <c r="D31" i="9"/>
  <c r="C32" i="9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D1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D23" i="6"/>
  <c r="E48" i="6"/>
  <c r="F48" i="6"/>
  <c r="G48" i="6"/>
  <c r="E3" i="9" s="1"/>
  <c r="H48" i="6"/>
  <c r="E4" i="9" s="1"/>
  <c r="I48" i="6"/>
  <c r="E5" i="9" s="1"/>
  <c r="J48" i="6"/>
  <c r="E6" i="9" s="1"/>
  <c r="K48" i="6"/>
  <c r="E7" i="9" s="1"/>
  <c r="L48" i="6"/>
  <c r="E8" i="9" s="1"/>
  <c r="M48" i="6"/>
  <c r="E9" i="9" s="1"/>
  <c r="N48" i="6"/>
  <c r="O48" i="6"/>
  <c r="P48" i="6"/>
  <c r="E12" i="9" s="1"/>
  <c r="Q48" i="6"/>
  <c r="E13" i="9" s="1"/>
  <c r="R48" i="6"/>
  <c r="E14" i="9" s="1"/>
  <c r="S48" i="6"/>
  <c r="E15" i="9" s="1"/>
  <c r="T48" i="6"/>
  <c r="E16" i="9" s="1"/>
  <c r="U48" i="6"/>
  <c r="E17" i="9" s="1"/>
  <c r="V48" i="6"/>
  <c r="E18" i="9" s="1"/>
  <c r="W48" i="6"/>
  <c r="E19" i="9" s="1"/>
  <c r="X48" i="6"/>
  <c r="E20" i="9" s="1"/>
  <c r="Y48" i="6"/>
  <c r="E21" i="9" s="1"/>
  <c r="Z48" i="6"/>
  <c r="AA48" i="6"/>
  <c r="E23" i="9" s="1"/>
  <c r="AB48" i="6"/>
  <c r="E24" i="9" s="1"/>
  <c r="AC48" i="6"/>
  <c r="E25" i="9" s="1"/>
  <c r="AD48" i="6"/>
  <c r="E26" i="9" s="1"/>
  <c r="AE48" i="6"/>
  <c r="E27" i="9" s="1"/>
  <c r="AF48" i="6"/>
  <c r="E28" i="9" s="1"/>
  <c r="AG48" i="6"/>
  <c r="E29" i="9" s="1"/>
  <c r="D48" i="6"/>
  <c r="D1" i="16" l="1"/>
  <c r="D1" i="18"/>
  <c r="D1" i="14"/>
  <c r="D31" i="11"/>
  <c r="D1" i="11"/>
  <c r="D1" i="6"/>
  <c r="A3" i="9" s="1"/>
  <c r="AG1" i="16"/>
  <c r="AG1" i="18"/>
  <c r="AG1" i="14"/>
  <c r="AG31" i="11"/>
  <c r="AG1" i="11"/>
  <c r="AG1" i="6"/>
  <c r="A32" i="9" s="1"/>
  <c r="AF1" i="16"/>
  <c r="AF1" i="18"/>
  <c r="AF1" i="14"/>
  <c r="AF31" i="11"/>
  <c r="AF1" i="11"/>
  <c r="AF1" i="6"/>
  <c r="A31" i="9" s="1"/>
  <c r="AE1" i="16"/>
  <c r="AE1" i="18"/>
  <c r="AE1" i="14"/>
  <c r="AE31" i="11"/>
  <c r="AE1" i="11"/>
  <c r="AE1" i="6"/>
  <c r="A30" i="9" s="1"/>
  <c r="AD1" i="16"/>
  <c r="AD1" i="18"/>
  <c r="AD1" i="14"/>
  <c r="AD31" i="11"/>
  <c r="AD1" i="11"/>
  <c r="AD1" i="6"/>
  <c r="A29" i="9" s="1"/>
  <c r="AC1" i="16"/>
  <c r="AC1" i="18"/>
  <c r="AC1" i="14"/>
  <c r="AC31" i="11"/>
  <c r="AC1" i="11"/>
  <c r="AC1" i="6"/>
  <c r="A28" i="9" s="1"/>
  <c r="AB1" i="16"/>
  <c r="AB1" i="18"/>
  <c r="AB1" i="14"/>
  <c r="AB31" i="11"/>
  <c r="AB1" i="11"/>
  <c r="AB1" i="6"/>
  <c r="A27" i="9" s="1"/>
  <c r="AA1" i="16"/>
  <c r="AA1" i="18"/>
  <c r="AA1" i="14"/>
  <c r="AA31" i="11"/>
  <c r="AA1" i="11"/>
  <c r="AA1" i="6"/>
  <c r="A26" i="9" s="1"/>
  <c r="Z1" i="16"/>
  <c r="Z1" i="18"/>
  <c r="Z1" i="14"/>
  <c r="Z31" i="11"/>
  <c r="Z1" i="11"/>
  <c r="Z1" i="6"/>
  <c r="A25" i="9" s="1"/>
  <c r="Y1" i="16"/>
  <c r="Y1" i="18"/>
  <c r="Y1" i="14"/>
  <c r="Y31" i="11"/>
  <c r="Y1" i="11"/>
  <c r="Y1" i="6"/>
  <c r="A24" i="9" s="1"/>
  <c r="X1" i="16"/>
  <c r="X1" i="18"/>
  <c r="X1" i="14"/>
  <c r="X31" i="11"/>
  <c r="X1" i="11"/>
  <c r="X1" i="6"/>
  <c r="A23" i="9" s="1"/>
  <c r="W1" i="16"/>
  <c r="W1" i="18"/>
  <c r="W1" i="14"/>
  <c r="W31" i="11"/>
  <c r="W1" i="11"/>
  <c r="W1" i="6"/>
  <c r="A22" i="9" s="1"/>
  <c r="V1" i="16"/>
  <c r="V1" i="18"/>
  <c r="V1" i="14"/>
  <c r="V31" i="11"/>
  <c r="V1" i="11"/>
  <c r="V1" i="6"/>
  <c r="A21" i="9" s="1"/>
  <c r="U1" i="16"/>
  <c r="U1" i="18"/>
  <c r="U1" i="14"/>
  <c r="U31" i="11"/>
  <c r="U1" i="11"/>
  <c r="U1" i="6"/>
  <c r="A20" i="9" s="1"/>
  <c r="T1" i="16"/>
  <c r="T1" i="18"/>
  <c r="T1" i="14"/>
  <c r="T31" i="11"/>
  <c r="T1" i="11"/>
  <c r="T1" i="6"/>
  <c r="A19" i="9" s="1"/>
  <c r="S1" i="16"/>
  <c r="S1" i="18"/>
  <c r="S1" i="14"/>
  <c r="S31" i="11"/>
  <c r="S1" i="11"/>
  <c r="S1" i="6"/>
  <c r="A18" i="9" s="1"/>
  <c r="R1" i="16"/>
  <c r="R1" i="18"/>
  <c r="R1" i="14"/>
  <c r="R31" i="11"/>
  <c r="R1" i="11"/>
  <c r="R1" i="6"/>
  <c r="A17" i="9" s="1"/>
  <c r="Q1" i="16"/>
  <c r="Q1" i="18"/>
  <c r="Q1" i="14"/>
  <c r="Q31" i="11"/>
  <c r="Q1" i="11"/>
  <c r="Q1" i="6"/>
  <c r="A16" i="9" s="1"/>
  <c r="P1" i="16"/>
  <c r="P1" i="18"/>
  <c r="P1" i="14"/>
  <c r="P31" i="11"/>
  <c r="P1" i="11"/>
  <c r="P1" i="6"/>
  <c r="A15" i="9" s="1"/>
  <c r="O1" i="16"/>
  <c r="O1" i="18"/>
  <c r="O1" i="14"/>
  <c r="O31" i="11"/>
  <c r="O1" i="11"/>
  <c r="O1" i="6"/>
  <c r="A14" i="9" s="1"/>
  <c r="N1" i="16"/>
  <c r="N1" i="18"/>
  <c r="N1" i="14"/>
  <c r="N31" i="11"/>
  <c r="N1" i="11"/>
  <c r="N1" i="6"/>
  <c r="A13" i="9" s="1"/>
  <c r="M1" i="16"/>
  <c r="M1" i="18"/>
  <c r="M1" i="14"/>
  <c r="M31" i="11"/>
  <c r="M1" i="11"/>
  <c r="M1" i="6"/>
  <c r="A12" i="9" s="1"/>
  <c r="L1" i="16"/>
  <c r="L1" i="18"/>
  <c r="L1" i="14"/>
  <c r="L31" i="11"/>
  <c r="L1" i="11"/>
  <c r="L1" i="6"/>
  <c r="A11" i="9" s="1"/>
  <c r="K1" i="16"/>
  <c r="K1" i="18"/>
  <c r="K1" i="14"/>
  <c r="K31" i="11"/>
  <c r="K1" i="11"/>
  <c r="K1" i="6"/>
  <c r="A10" i="9" s="1"/>
  <c r="J1" i="16"/>
  <c r="J1" i="18"/>
  <c r="J1" i="14"/>
  <c r="J31" i="11"/>
  <c r="J1" i="11"/>
  <c r="J1" i="6"/>
  <c r="A9" i="9" s="1"/>
  <c r="I1" i="16"/>
  <c r="I1" i="18"/>
  <c r="I1" i="14"/>
  <c r="I31" i="11"/>
  <c r="I1" i="11"/>
  <c r="I1" i="6"/>
  <c r="A8" i="9" s="1"/>
  <c r="H1" i="16"/>
  <c r="H1" i="18"/>
  <c r="H1" i="14"/>
  <c r="H31" i="11"/>
  <c r="H1" i="11"/>
  <c r="H1" i="6"/>
  <c r="A7" i="9" s="1"/>
  <c r="G1" i="16"/>
  <c r="G1" i="18"/>
  <c r="G1" i="14"/>
  <c r="G31" i="11"/>
  <c r="G1" i="11"/>
  <c r="G1" i="6"/>
  <c r="A6" i="9" s="1"/>
  <c r="F1" i="16"/>
  <c r="F1" i="18"/>
  <c r="F1" i="14"/>
  <c r="F31" i="11"/>
  <c r="F1" i="11"/>
  <c r="F1" i="6"/>
  <c r="A5" i="9" s="1"/>
  <c r="E1" i="16"/>
  <c r="E1" i="18"/>
  <c r="E1" i="14"/>
  <c r="E31" i="11"/>
  <c r="E1" i="11"/>
  <c r="E1" i="6"/>
  <c r="A4" i="9" s="1"/>
  <c r="O6" i="18"/>
  <c r="AA6" i="18"/>
  <c r="Z6" i="18"/>
  <c r="H15" i="18"/>
  <c r="AB6" i="18"/>
  <c r="P6" i="18"/>
  <c r="N6" i="18"/>
  <c r="Y6" i="18"/>
  <c r="D15" i="18"/>
  <c r="E15" i="18"/>
  <c r="F15" i="18"/>
  <c r="G15" i="18"/>
  <c r="D20" i="14"/>
  <c r="D22" i="14" s="1"/>
  <c r="D20" i="16"/>
  <c r="D22" i="16" s="1"/>
  <c r="D28" i="14"/>
  <c r="D28" i="16" s="1"/>
  <c r="D30" i="16" s="1"/>
  <c r="E28" i="16" s="1"/>
  <c r="E30" i="16" s="1"/>
  <c r="F28" i="16" s="1"/>
  <c r="F30" i="16" s="1"/>
  <c r="G28" i="16" s="1"/>
  <c r="G30" i="16" s="1"/>
  <c r="H28" i="16" s="1"/>
  <c r="H30" i="16" s="1"/>
  <c r="I28" i="16" s="1"/>
  <c r="I30" i="16" s="1"/>
  <c r="J28" i="16" s="1"/>
  <c r="J30" i="16" s="1"/>
  <c r="K28" i="16" s="1"/>
  <c r="K30" i="16" s="1"/>
  <c r="L28" i="16" s="1"/>
  <c r="L30" i="16" s="1"/>
  <c r="M28" i="16" s="1"/>
  <c r="M30" i="16" s="1"/>
  <c r="N28" i="16" s="1"/>
  <c r="N30" i="16" s="1"/>
  <c r="O28" i="16" s="1"/>
  <c r="O30" i="16" s="1"/>
  <c r="P28" i="16" s="1"/>
  <c r="P30" i="16" s="1"/>
  <c r="Q28" i="16" s="1"/>
  <c r="Q30" i="16" s="1"/>
  <c r="R28" i="16" s="1"/>
  <c r="R30" i="16" s="1"/>
  <c r="S28" i="16" s="1"/>
  <c r="S30" i="16" s="1"/>
  <c r="T28" i="16" s="1"/>
  <c r="T30" i="16" s="1"/>
  <c r="U28" i="16" s="1"/>
  <c r="U30" i="16" s="1"/>
  <c r="V28" i="16" s="1"/>
  <c r="V30" i="16" s="1"/>
  <c r="W28" i="16" s="1"/>
  <c r="W30" i="16" s="1"/>
  <c r="X28" i="16" s="1"/>
  <c r="X30" i="16" s="1"/>
  <c r="Y28" i="16" s="1"/>
  <c r="Y30" i="16" s="1"/>
  <c r="Z28" i="16" s="1"/>
  <c r="Z30" i="16" s="1"/>
  <c r="AA28" i="16" s="1"/>
  <c r="AA30" i="16" s="1"/>
  <c r="AB28" i="16" s="1"/>
  <c r="AB30" i="16" s="1"/>
  <c r="AC28" i="16" s="1"/>
  <c r="AC30" i="16" s="1"/>
  <c r="AD28" i="16" s="1"/>
  <c r="AD30" i="16" s="1"/>
  <c r="AE28" i="16" s="1"/>
  <c r="AE30" i="16" s="1"/>
  <c r="AF28" i="16" s="1"/>
  <c r="AF30" i="16" s="1"/>
  <c r="AG28" i="16" s="1"/>
  <c r="AG30" i="16" s="1"/>
  <c r="J36" i="11"/>
  <c r="J6" i="14" s="1"/>
  <c r="J8" i="14" s="1"/>
  <c r="J9" i="14" s="1"/>
  <c r="I36" i="11"/>
  <c r="I6" i="14" s="1"/>
  <c r="I8" i="14" s="1"/>
  <c r="I9" i="14" s="1"/>
  <c r="S2" i="14"/>
  <c r="G2" i="14"/>
  <c r="G4" i="14"/>
  <c r="G6" i="14"/>
  <c r="G8" i="14" s="1"/>
  <c r="G9" i="14" s="1"/>
  <c r="F4" i="14"/>
  <c r="K36" i="11"/>
  <c r="K6" i="14" s="1"/>
  <c r="K8" i="14" s="1"/>
  <c r="K9" i="14" s="1"/>
  <c r="E4" i="14"/>
  <c r="H36" i="11"/>
  <c r="T36" i="11"/>
  <c r="T6" i="14" s="1"/>
  <c r="T8" i="14" s="1"/>
  <c r="T9" i="14" s="1"/>
  <c r="AF36" i="11"/>
  <c r="AF6" i="14" s="1"/>
  <c r="AF8" i="14" s="1"/>
  <c r="AF9" i="14" s="1"/>
  <c r="D5" i="14"/>
  <c r="Z2" i="14"/>
  <c r="N2" i="14"/>
  <c r="H5" i="14"/>
  <c r="Y2" i="14"/>
  <c r="M2" i="14"/>
  <c r="G5" i="14"/>
  <c r="X2" i="14"/>
  <c r="L2" i="14"/>
  <c r="F5" i="14"/>
  <c r="W2" i="14"/>
  <c r="K2" i="14"/>
  <c r="E5" i="14"/>
  <c r="V2" i="14"/>
  <c r="J2" i="14"/>
  <c r="D4" i="14"/>
  <c r="U2" i="14"/>
  <c r="I2" i="14"/>
  <c r="AF2" i="14"/>
  <c r="T2" i="14"/>
  <c r="H2" i="14"/>
  <c r="H4" i="14"/>
  <c r="E45" i="3"/>
  <c r="F45" i="3"/>
  <c r="G45" i="3"/>
  <c r="H45" i="3"/>
  <c r="D45" i="3"/>
  <c r="AG36" i="11"/>
  <c r="AG6" i="14" s="1"/>
  <c r="AG8" i="14" s="1"/>
  <c r="AG9" i="14" s="1"/>
  <c r="F36" i="11"/>
  <c r="R36" i="11"/>
  <c r="R6" i="14" s="1"/>
  <c r="R8" i="14" s="1"/>
  <c r="R9" i="14" s="1"/>
  <c r="AD36" i="11"/>
  <c r="AD6" i="14" s="1"/>
  <c r="AD8" i="14" s="1"/>
  <c r="AD9" i="14" s="1"/>
  <c r="AE36" i="11"/>
  <c r="AE6" i="14" s="1"/>
  <c r="AE8" i="14" s="1"/>
  <c r="AE9" i="14" s="1"/>
  <c r="O36" i="11"/>
  <c r="O6" i="14" s="1"/>
  <c r="O8" i="14" s="1"/>
  <c r="O9" i="14" s="1"/>
  <c r="AA36" i="11"/>
  <c r="AA6" i="14" s="1"/>
  <c r="AA8" i="14" s="1"/>
  <c r="AA9" i="14" s="1"/>
  <c r="D36" i="11"/>
  <c r="P36" i="11"/>
  <c r="P6" i="14" s="1"/>
  <c r="P8" i="14" s="1"/>
  <c r="P9" i="14" s="1"/>
  <c r="AB36" i="11"/>
  <c r="AB6" i="14" s="1"/>
  <c r="AB8" i="14" s="1"/>
  <c r="AB9" i="14" s="1"/>
  <c r="E36" i="11"/>
  <c r="Q36" i="11"/>
  <c r="Q6" i="14" s="1"/>
  <c r="Q8" i="14" s="1"/>
  <c r="Q9" i="14" s="1"/>
  <c r="AC36" i="11"/>
  <c r="AC6" i="14" s="1"/>
  <c r="AC8" i="14" s="1"/>
  <c r="AC9" i="14" s="1"/>
  <c r="G45" i="11"/>
  <c r="G41" i="7"/>
  <c r="H41" i="7" s="1"/>
  <c r="I41" i="7" s="1"/>
  <c r="J41" i="7" s="1"/>
  <c r="G42" i="7"/>
  <c r="H42" i="7" s="1"/>
  <c r="I42" i="7" s="1"/>
  <c r="J42" i="7" s="1"/>
  <c r="G43" i="7"/>
  <c r="H43" i="7"/>
  <c r="I43" i="7" s="1"/>
  <c r="J43" i="7" s="1"/>
  <c r="G44" i="7"/>
  <c r="H44" i="7" s="1"/>
  <c r="I44" i="7" s="1"/>
  <c r="J44" i="7" s="1"/>
  <c r="G45" i="7"/>
  <c r="H45" i="7" s="1"/>
  <c r="I45" i="7" s="1"/>
  <c r="J45" i="7" s="1"/>
  <c r="G46" i="7"/>
  <c r="H46" i="7"/>
  <c r="I46" i="7" s="1"/>
  <c r="J46" i="7" s="1"/>
  <c r="G47" i="7"/>
  <c r="H47" i="7" s="1"/>
  <c r="I47" i="7" s="1"/>
  <c r="J47" i="7" s="1"/>
  <c r="G48" i="7"/>
  <c r="H48" i="7" s="1"/>
  <c r="I48" i="7" s="1"/>
  <c r="J48" i="7" s="1"/>
  <c r="G49" i="7"/>
  <c r="H49" i="7"/>
  <c r="I49" i="7" s="1"/>
  <c r="J49" i="7" s="1"/>
  <c r="G50" i="7"/>
  <c r="H50" i="7" s="1"/>
  <c r="I50" i="7" s="1"/>
  <c r="J50" i="7" s="1"/>
  <c r="G51" i="7"/>
  <c r="H51" i="7" s="1"/>
  <c r="I51" i="7" s="1"/>
  <c r="J51" i="7" s="1"/>
  <c r="G52" i="7"/>
  <c r="H52" i="7"/>
  <c r="I52" i="7" s="1"/>
  <c r="J52" i="7" s="1"/>
  <c r="G53" i="7"/>
  <c r="H53" i="7" s="1"/>
  <c r="I53" i="7" s="1"/>
  <c r="J53" i="7" s="1"/>
  <c r="G54" i="7"/>
  <c r="H54" i="7" s="1"/>
  <c r="I54" i="7" s="1"/>
  <c r="J54" i="7" s="1"/>
  <c r="G55" i="7"/>
  <c r="H55" i="7"/>
  <c r="I55" i="7" s="1"/>
  <c r="J55" i="7" s="1"/>
  <c r="G56" i="7"/>
  <c r="H56" i="7" s="1"/>
  <c r="I56" i="7" s="1"/>
  <c r="J56" i="7" s="1"/>
  <c r="G57" i="7"/>
  <c r="H57" i="7" s="1"/>
  <c r="I57" i="7" s="1"/>
  <c r="J57" i="7" s="1"/>
  <c r="G58" i="7"/>
  <c r="H58" i="7"/>
  <c r="I58" i="7" s="1"/>
  <c r="J58" i="7" s="1"/>
  <c r="G59" i="7"/>
  <c r="H59" i="7" s="1"/>
  <c r="I59" i="7" s="1"/>
  <c r="J59" i="7" s="1"/>
  <c r="G60" i="7"/>
  <c r="H60" i="7" s="1"/>
  <c r="I60" i="7" s="1"/>
  <c r="J60" i="7" s="1"/>
  <c r="G61" i="7"/>
  <c r="H61" i="7"/>
  <c r="I61" i="7" s="1"/>
  <c r="J61" i="7" s="1"/>
  <c r="G62" i="7"/>
  <c r="H62" i="7" s="1"/>
  <c r="I62" i="7" s="1"/>
  <c r="J62" i="7" s="1"/>
  <c r="G63" i="7"/>
  <c r="H63" i="7" s="1"/>
  <c r="I63" i="7" s="1"/>
  <c r="J63" i="7" s="1"/>
  <c r="G64" i="7"/>
  <c r="H64" i="7"/>
  <c r="I64" i="7" s="1"/>
  <c r="J64" i="7" s="1"/>
  <c r="G65" i="7"/>
  <c r="H65" i="7" s="1"/>
  <c r="I65" i="7" s="1"/>
  <c r="J65" i="7" s="1"/>
  <c r="G66" i="7"/>
  <c r="H66" i="7" s="1"/>
  <c r="I66" i="7" s="1"/>
  <c r="J66" i="7" s="1"/>
  <c r="G67" i="7"/>
  <c r="H67" i="7"/>
  <c r="I67" i="7" s="1"/>
  <c r="J67" i="7" s="1"/>
  <c r="G68" i="7"/>
  <c r="H68" i="7" s="1"/>
  <c r="I68" i="7" s="1"/>
  <c r="J68" i="7" s="1"/>
  <c r="G69" i="7"/>
  <c r="H69" i="7" s="1"/>
  <c r="I69" i="7" s="1"/>
  <c r="J69" i="7" s="1"/>
  <c r="G70" i="7"/>
  <c r="H70" i="7"/>
  <c r="I70" i="7" s="1"/>
  <c r="J70" i="7"/>
  <c r="G71" i="7"/>
  <c r="H71" i="7" s="1"/>
  <c r="I71" i="7" s="1"/>
  <c r="J71" i="7" s="1"/>
  <c r="G72" i="7"/>
  <c r="H72" i="7" s="1"/>
  <c r="I72" i="7" s="1"/>
  <c r="J72" i="7" s="1"/>
  <c r="G73" i="7"/>
  <c r="H73" i="7"/>
  <c r="I73" i="7" s="1"/>
  <c r="J73" i="7"/>
  <c r="G74" i="7"/>
  <c r="H74" i="7" s="1"/>
  <c r="I74" i="7" s="1"/>
  <c r="J74" i="7" s="1"/>
  <c r="G75" i="7"/>
  <c r="H75" i="7" s="1"/>
  <c r="I75" i="7" s="1"/>
  <c r="J75" i="7" s="1"/>
  <c r="G76" i="7"/>
  <c r="H76" i="7"/>
  <c r="I76" i="7" s="1"/>
  <c r="J76" i="7"/>
  <c r="G77" i="7"/>
  <c r="H77" i="7" s="1"/>
  <c r="I77" i="7" s="1"/>
  <c r="J77" i="7" s="1"/>
  <c r="G78" i="7"/>
  <c r="H78" i="7" s="1"/>
  <c r="I78" i="7" s="1"/>
  <c r="J78" i="7" s="1"/>
  <c r="G79" i="7"/>
  <c r="H79" i="7"/>
  <c r="I79" i="7" s="1"/>
  <c r="J79" i="7" s="1"/>
  <c r="G80" i="7"/>
  <c r="H80" i="7" s="1"/>
  <c r="I80" i="7" s="1"/>
  <c r="J80" i="7" s="1"/>
  <c r="G81" i="7"/>
  <c r="H81" i="7" s="1"/>
  <c r="I81" i="7" s="1"/>
  <c r="J81" i="7" s="1"/>
  <c r="G82" i="7"/>
  <c r="H82" i="7"/>
  <c r="I82" i="7" s="1"/>
  <c r="J82" i="7"/>
  <c r="G83" i="7"/>
  <c r="H83" i="7" s="1"/>
  <c r="I83" i="7" s="1"/>
  <c r="J83" i="7" s="1"/>
  <c r="G84" i="7"/>
  <c r="H84" i="7" s="1"/>
  <c r="I84" i="7" s="1"/>
  <c r="J84" i="7" s="1"/>
  <c r="G85" i="7"/>
  <c r="H85" i="7"/>
  <c r="I85" i="7" s="1"/>
  <c r="J85" i="7" s="1"/>
  <c r="G86" i="7"/>
  <c r="H86" i="7" s="1"/>
  <c r="I86" i="7" s="1"/>
  <c r="J86" i="7" s="1"/>
  <c r="G87" i="7"/>
  <c r="H87" i="7" s="1"/>
  <c r="I87" i="7" s="1"/>
  <c r="J87" i="7" s="1"/>
  <c r="G88" i="7"/>
  <c r="H88" i="7"/>
  <c r="I88" i="7" s="1"/>
  <c r="J88" i="7"/>
  <c r="G89" i="7"/>
  <c r="H89" i="7" s="1"/>
  <c r="I89" i="7" s="1"/>
  <c r="J89" i="7" s="1"/>
  <c r="G90" i="7"/>
  <c r="H90" i="7" s="1"/>
  <c r="I90" i="7" s="1"/>
  <c r="J90" i="7" s="1"/>
  <c r="G91" i="7"/>
  <c r="H91" i="7"/>
  <c r="I91" i="7" s="1"/>
  <c r="J91" i="7" s="1"/>
  <c r="G92" i="7"/>
  <c r="H92" i="7" s="1"/>
  <c r="I92" i="7" s="1"/>
  <c r="J92" i="7" s="1"/>
  <c r="G93" i="7"/>
  <c r="H93" i="7" s="1"/>
  <c r="I93" i="7" s="1"/>
  <c r="J93" i="7" s="1"/>
  <c r="G94" i="7"/>
  <c r="H94" i="7"/>
  <c r="I94" i="7" s="1"/>
  <c r="J94" i="7" s="1"/>
  <c r="G95" i="7"/>
  <c r="H95" i="7" s="1"/>
  <c r="I95" i="7" s="1"/>
  <c r="J95" i="7" s="1"/>
  <c r="G96" i="7"/>
  <c r="H96" i="7" s="1"/>
  <c r="I96" i="7" s="1"/>
  <c r="J96" i="7" s="1"/>
  <c r="G97" i="7"/>
  <c r="H97" i="7"/>
  <c r="I97" i="7" s="1"/>
  <c r="J97" i="7" s="1"/>
  <c r="G98" i="7"/>
  <c r="H98" i="7" s="1"/>
  <c r="I98" i="7" s="1"/>
  <c r="J98" i="7" s="1"/>
  <c r="G99" i="7"/>
  <c r="H99" i="7" s="1"/>
  <c r="I99" i="7" s="1"/>
  <c r="J99" i="7" s="1"/>
  <c r="G100" i="7"/>
  <c r="H100" i="7"/>
  <c r="I100" i="7" s="1"/>
  <c r="J100" i="7"/>
  <c r="G101" i="7"/>
  <c r="H101" i="7" s="1"/>
  <c r="I101" i="7" s="1"/>
  <c r="J101" i="7" s="1"/>
  <c r="G102" i="7"/>
  <c r="H102" i="7" s="1"/>
  <c r="I102" i="7" s="1"/>
  <c r="J102" i="7" s="1"/>
  <c r="G103" i="7"/>
  <c r="H103" i="7"/>
  <c r="I103" i="7" s="1"/>
  <c r="J103" i="7" s="1"/>
  <c r="G104" i="7"/>
  <c r="H104" i="7" s="1"/>
  <c r="I104" i="7" s="1"/>
  <c r="J104" i="7" s="1"/>
  <c r="G105" i="7"/>
  <c r="H105" i="7" s="1"/>
  <c r="I105" i="7" s="1"/>
  <c r="J105" i="7" s="1"/>
  <c r="G106" i="7"/>
  <c r="H106" i="7"/>
  <c r="I106" i="7" s="1"/>
  <c r="J106" i="7"/>
  <c r="G107" i="7"/>
  <c r="H107" i="7" s="1"/>
  <c r="I107" i="7" s="1"/>
  <c r="J107" i="7" s="1"/>
  <c r="G108" i="7"/>
  <c r="H108" i="7" s="1"/>
  <c r="I108" i="7" s="1"/>
  <c r="J108" i="7" s="1"/>
  <c r="G109" i="7"/>
  <c r="H109" i="7"/>
  <c r="I109" i="7" s="1"/>
  <c r="J109" i="7"/>
  <c r="G110" i="7"/>
  <c r="H110" i="7" s="1"/>
  <c r="I110" i="7" s="1"/>
  <c r="J110" i="7" s="1"/>
  <c r="G111" i="7"/>
  <c r="H111" i="7" s="1"/>
  <c r="I111" i="7" s="1"/>
  <c r="J111" i="7" s="1"/>
  <c r="G112" i="7"/>
  <c r="H112" i="7"/>
  <c r="I112" i="7" s="1"/>
  <c r="J112" i="7"/>
  <c r="G113" i="7"/>
  <c r="H113" i="7" s="1"/>
  <c r="I113" i="7" s="1"/>
  <c r="J113" i="7" s="1"/>
  <c r="G114" i="7"/>
  <c r="H114" i="7" s="1"/>
  <c r="I114" i="7" s="1"/>
  <c r="J114" i="7" s="1"/>
  <c r="G115" i="7"/>
  <c r="H115" i="7"/>
  <c r="I115" i="7" s="1"/>
  <c r="J115" i="7" s="1"/>
  <c r="G116" i="7"/>
  <c r="H116" i="7" s="1"/>
  <c r="I116" i="7" s="1"/>
  <c r="J116" i="7" s="1"/>
  <c r="G117" i="7"/>
  <c r="H117" i="7" s="1"/>
  <c r="I117" i="7" s="1"/>
  <c r="J117" i="7" s="1"/>
  <c r="G118" i="7"/>
  <c r="H118" i="7"/>
  <c r="I118" i="7" s="1"/>
  <c r="J118" i="7"/>
  <c r="G119" i="7"/>
  <c r="H119" i="7" s="1"/>
  <c r="I119" i="7" s="1"/>
  <c r="J119" i="7" s="1"/>
  <c r="G120" i="7"/>
  <c r="H120" i="7" s="1"/>
  <c r="I120" i="7" s="1"/>
  <c r="J120" i="7" s="1"/>
  <c r="G121" i="7"/>
  <c r="H121" i="7"/>
  <c r="I121" i="7" s="1"/>
  <c r="J121" i="7" s="1"/>
  <c r="G122" i="7"/>
  <c r="H122" i="7" s="1"/>
  <c r="I122" i="7" s="1"/>
  <c r="J122" i="7" s="1"/>
  <c r="G123" i="7"/>
  <c r="H123" i="7" s="1"/>
  <c r="I123" i="7" s="1"/>
  <c r="J123" i="7" s="1"/>
  <c r="G124" i="7"/>
  <c r="H124" i="7"/>
  <c r="I124" i="7" s="1"/>
  <c r="J124" i="7"/>
  <c r="G125" i="7"/>
  <c r="H125" i="7" s="1"/>
  <c r="I125" i="7" s="1"/>
  <c r="J125" i="7" s="1"/>
  <c r="G126" i="7"/>
  <c r="H126" i="7" s="1"/>
  <c r="I126" i="7" s="1"/>
  <c r="J126" i="7" s="1"/>
  <c r="G127" i="7"/>
  <c r="H127" i="7"/>
  <c r="I127" i="7" s="1"/>
  <c r="J127" i="7" s="1"/>
  <c r="G128" i="7"/>
  <c r="H128" i="7" s="1"/>
  <c r="I128" i="7" s="1"/>
  <c r="J128" i="7" s="1"/>
  <c r="G129" i="7"/>
  <c r="H129" i="7" s="1"/>
  <c r="I129" i="7" s="1"/>
  <c r="J129" i="7" s="1"/>
  <c r="G130" i="7"/>
  <c r="H130" i="7"/>
  <c r="I130" i="7" s="1"/>
  <c r="J130" i="7" s="1"/>
  <c r="G131" i="7"/>
  <c r="H131" i="7" s="1"/>
  <c r="I131" i="7" s="1"/>
  <c r="J131" i="7" s="1"/>
  <c r="G132" i="7"/>
  <c r="H132" i="7" s="1"/>
  <c r="I132" i="7" s="1"/>
  <c r="J132" i="7" s="1"/>
  <c r="G133" i="7"/>
  <c r="H133" i="7"/>
  <c r="I133" i="7" s="1"/>
  <c r="J133" i="7" s="1"/>
  <c r="G134" i="7"/>
  <c r="H134" i="7" s="1"/>
  <c r="I134" i="7" s="1"/>
  <c r="J134" i="7" s="1"/>
  <c r="G135" i="7"/>
  <c r="H135" i="7" s="1"/>
  <c r="I135" i="7" s="1"/>
  <c r="J135" i="7" s="1"/>
  <c r="G136" i="7"/>
  <c r="H136" i="7"/>
  <c r="I136" i="7" s="1"/>
  <c r="J136" i="7"/>
  <c r="G137" i="7"/>
  <c r="H137" i="7" s="1"/>
  <c r="I137" i="7" s="1"/>
  <c r="J137" i="7" s="1"/>
  <c r="G138" i="7"/>
  <c r="H138" i="7" s="1"/>
  <c r="I138" i="7" s="1"/>
  <c r="J138" i="7" s="1"/>
  <c r="G139" i="7"/>
  <c r="H139" i="7"/>
  <c r="I139" i="7" s="1"/>
  <c r="J139" i="7" s="1"/>
  <c r="G140" i="7"/>
  <c r="H140" i="7" s="1"/>
  <c r="I140" i="7" s="1"/>
  <c r="J140" i="7" s="1"/>
  <c r="G141" i="7"/>
  <c r="H141" i="7" s="1"/>
  <c r="I141" i="7" s="1"/>
  <c r="J141" i="7" s="1"/>
  <c r="G142" i="7"/>
  <c r="H142" i="7" s="1"/>
  <c r="I142" i="7" s="1"/>
  <c r="J142" i="7" s="1"/>
  <c r="G143" i="7"/>
  <c r="H143" i="7" s="1"/>
  <c r="I143" i="7" s="1"/>
  <c r="J143" i="7" s="1"/>
  <c r="G144" i="7"/>
  <c r="H144" i="7" s="1"/>
  <c r="I144" i="7" s="1"/>
  <c r="J144" i="7" s="1"/>
  <c r="G145" i="7"/>
  <c r="H145" i="7" s="1"/>
  <c r="I145" i="7" s="1"/>
  <c r="J145" i="7" s="1"/>
  <c r="G146" i="7"/>
  <c r="H146" i="7" s="1"/>
  <c r="I146" i="7" s="1"/>
  <c r="J146" i="7" s="1"/>
  <c r="G147" i="7"/>
  <c r="H147" i="7" s="1"/>
  <c r="I147" i="7" s="1"/>
  <c r="J147" i="7" s="1"/>
  <c r="G148" i="7"/>
  <c r="H148" i="7" s="1"/>
  <c r="I148" i="7" s="1"/>
  <c r="J148" i="7" s="1"/>
  <c r="G149" i="7"/>
  <c r="H149" i="7" s="1"/>
  <c r="I149" i="7" s="1"/>
  <c r="J149" i="7" s="1"/>
  <c r="G150" i="7"/>
  <c r="H150" i="7" s="1"/>
  <c r="I150" i="7" s="1"/>
  <c r="J150" i="7" s="1"/>
  <c r="G151" i="7"/>
  <c r="H151" i="7"/>
  <c r="I151" i="7" s="1"/>
  <c r="J151" i="7" s="1"/>
  <c r="G152" i="7"/>
  <c r="H152" i="7" s="1"/>
  <c r="I152" i="7" s="1"/>
  <c r="J152" i="7" s="1"/>
  <c r="G153" i="7"/>
  <c r="H153" i="7" s="1"/>
  <c r="I153" i="7" s="1"/>
  <c r="J153" i="7" s="1"/>
  <c r="G154" i="7"/>
  <c r="H154" i="7" s="1"/>
  <c r="I154" i="7" s="1"/>
  <c r="J154" i="7" s="1"/>
  <c r="G155" i="7"/>
  <c r="H155" i="7" s="1"/>
  <c r="I155" i="7" s="1"/>
  <c r="J155" i="7" s="1"/>
  <c r="G156" i="7"/>
  <c r="H156" i="7" s="1"/>
  <c r="I156" i="7" s="1"/>
  <c r="J156" i="7" s="1"/>
  <c r="G157" i="7"/>
  <c r="H157" i="7"/>
  <c r="I157" i="7" s="1"/>
  <c r="J157" i="7" s="1"/>
  <c r="G158" i="7"/>
  <c r="H158" i="7" s="1"/>
  <c r="I158" i="7" s="1"/>
  <c r="J158" i="7" s="1"/>
  <c r="G159" i="7"/>
  <c r="H159" i="7" s="1"/>
  <c r="I159" i="7" s="1"/>
  <c r="J159" i="7" s="1"/>
  <c r="G160" i="7"/>
  <c r="H160" i="7"/>
  <c r="I160" i="7" s="1"/>
  <c r="J160" i="7"/>
  <c r="G161" i="7"/>
  <c r="H161" i="7" s="1"/>
  <c r="I161" i="7" s="1"/>
  <c r="J161" i="7" s="1"/>
  <c r="G162" i="7"/>
  <c r="H162" i="7" s="1"/>
  <c r="I162" i="7" s="1"/>
  <c r="J162" i="7" s="1"/>
  <c r="G163" i="7"/>
  <c r="H163" i="7"/>
  <c r="I163" i="7" s="1"/>
  <c r="J163" i="7" s="1"/>
  <c r="G164" i="7"/>
  <c r="H164" i="7" s="1"/>
  <c r="I164" i="7" s="1"/>
  <c r="J164" i="7" s="1"/>
  <c r="G165" i="7"/>
  <c r="H165" i="7" s="1"/>
  <c r="I165" i="7" s="1"/>
  <c r="J165" i="7" s="1"/>
  <c r="G166" i="7"/>
  <c r="H166" i="7" s="1"/>
  <c r="I166" i="7" s="1"/>
  <c r="J166" i="7" s="1"/>
  <c r="G167" i="7"/>
  <c r="H167" i="7" s="1"/>
  <c r="I167" i="7" s="1"/>
  <c r="J167" i="7" s="1"/>
  <c r="G168" i="7"/>
  <c r="H168" i="7" s="1"/>
  <c r="I168" i="7" s="1"/>
  <c r="J168" i="7" s="1"/>
  <c r="G169" i="7"/>
  <c r="H169" i="7"/>
  <c r="I169" i="7" s="1"/>
  <c r="J169" i="7" s="1"/>
  <c r="G170" i="7"/>
  <c r="H170" i="7" s="1"/>
  <c r="I170" i="7" s="1"/>
  <c r="J170" i="7" s="1"/>
  <c r="G171" i="7"/>
  <c r="H171" i="7" s="1"/>
  <c r="I171" i="7" s="1"/>
  <c r="J171" i="7" s="1"/>
  <c r="G172" i="7"/>
  <c r="H172" i="7" s="1"/>
  <c r="I172" i="7" s="1"/>
  <c r="J172" i="7" s="1"/>
  <c r="G173" i="7"/>
  <c r="H173" i="7" s="1"/>
  <c r="I173" i="7" s="1"/>
  <c r="J173" i="7" s="1"/>
  <c r="G174" i="7"/>
  <c r="H174" i="7" s="1"/>
  <c r="I174" i="7" s="1"/>
  <c r="J174" i="7" s="1"/>
  <c r="G175" i="7"/>
  <c r="H175" i="7"/>
  <c r="I175" i="7" s="1"/>
  <c r="J175" i="7" s="1"/>
  <c r="G176" i="7"/>
  <c r="H176" i="7" s="1"/>
  <c r="I176" i="7" s="1"/>
  <c r="J176" i="7" s="1"/>
  <c r="G177" i="7"/>
  <c r="H177" i="7" s="1"/>
  <c r="I177" i="7" s="1"/>
  <c r="J177" i="7" s="1"/>
  <c r="G178" i="7"/>
  <c r="H178" i="7" s="1"/>
  <c r="I178" i="7" s="1"/>
  <c r="J178" i="7" s="1"/>
  <c r="G179" i="7"/>
  <c r="H179" i="7" s="1"/>
  <c r="I179" i="7" s="1"/>
  <c r="J179" i="7" s="1"/>
  <c r="G180" i="7"/>
  <c r="H180" i="7" s="1"/>
  <c r="I180" i="7" s="1"/>
  <c r="J180" i="7" s="1"/>
  <c r="G181" i="7"/>
  <c r="H181" i="7" s="1"/>
  <c r="I181" i="7" s="1"/>
  <c r="J181" i="7" s="1"/>
  <c r="G182" i="7"/>
  <c r="H182" i="7" s="1"/>
  <c r="I182" i="7" s="1"/>
  <c r="J182" i="7" s="1"/>
  <c r="G183" i="7"/>
  <c r="H183" i="7" s="1"/>
  <c r="I183" i="7" s="1"/>
  <c r="J183" i="7" s="1"/>
  <c r="G184" i="7"/>
  <c r="H184" i="7" s="1"/>
  <c r="I184" i="7" s="1"/>
  <c r="J184" i="7" s="1"/>
  <c r="G185" i="7"/>
  <c r="H185" i="7" s="1"/>
  <c r="I185" i="7" s="1"/>
  <c r="J185" i="7" s="1"/>
  <c r="G186" i="7"/>
  <c r="H186" i="7" s="1"/>
  <c r="I186" i="7" s="1"/>
  <c r="J186" i="7" s="1"/>
  <c r="G187" i="7"/>
  <c r="H187" i="7"/>
  <c r="I187" i="7" s="1"/>
  <c r="J187" i="7" s="1"/>
  <c r="G188" i="7"/>
  <c r="H188" i="7" s="1"/>
  <c r="I188" i="7" s="1"/>
  <c r="J188" i="7" s="1"/>
  <c r="G189" i="7"/>
  <c r="H189" i="7" s="1"/>
  <c r="I189" i="7" s="1"/>
  <c r="J189" i="7" s="1"/>
  <c r="G190" i="7"/>
  <c r="H190" i="7" s="1"/>
  <c r="I190" i="7" s="1"/>
  <c r="J190" i="7" s="1"/>
  <c r="G191" i="7"/>
  <c r="H191" i="7" s="1"/>
  <c r="I191" i="7" s="1"/>
  <c r="J191" i="7" s="1"/>
  <c r="G192" i="7"/>
  <c r="H192" i="7" s="1"/>
  <c r="I192" i="7" s="1"/>
  <c r="J192" i="7" s="1"/>
  <c r="G193" i="7"/>
  <c r="H193" i="7"/>
  <c r="I193" i="7" s="1"/>
  <c r="J193" i="7" s="1"/>
  <c r="G194" i="7"/>
  <c r="H194" i="7" s="1"/>
  <c r="I194" i="7" s="1"/>
  <c r="J194" i="7" s="1"/>
  <c r="G195" i="7"/>
  <c r="H195" i="7" s="1"/>
  <c r="I195" i="7" s="1"/>
  <c r="J195" i="7" s="1"/>
  <c r="G196" i="7"/>
  <c r="H196" i="7"/>
  <c r="I196" i="7" s="1"/>
  <c r="J196" i="7"/>
  <c r="G197" i="7"/>
  <c r="H197" i="7" s="1"/>
  <c r="I197" i="7" s="1"/>
  <c r="J197" i="7" s="1"/>
  <c r="G198" i="7"/>
  <c r="H198" i="7" s="1"/>
  <c r="I198" i="7" s="1"/>
  <c r="J198" i="7" s="1"/>
  <c r="G199" i="7"/>
  <c r="H199" i="7"/>
  <c r="I199" i="7" s="1"/>
  <c r="J199" i="7" s="1"/>
  <c r="G200" i="7"/>
  <c r="H200" i="7" s="1"/>
  <c r="I200" i="7" s="1"/>
  <c r="J200" i="7" s="1"/>
  <c r="G201" i="7"/>
  <c r="H201" i="7" s="1"/>
  <c r="I201" i="7" s="1"/>
  <c r="J201" i="7" s="1"/>
  <c r="G202" i="7"/>
  <c r="H202" i="7" s="1"/>
  <c r="I202" i="7" s="1"/>
  <c r="J202" i="7" s="1"/>
  <c r="G203" i="7"/>
  <c r="H203" i="7" s="1"/>
  <c r="I203" i="7" s="1"/>
  <c r="J203" i="7" s="1"/>
  <c r="G204" i="7"/>
  <c r="H204" i="7" s="1"/>
  <c r="I204" i="7" s="1"/>
  <c r="J204" i="7" s="1"/>
  <c r="G205" i="7"/>
  <c r="H205" i="7"/>
  <c r="I205" i="7" s="1"/>
  <c r="J205" i="7" s="1"/>
  <c r="G206" i="7"/>
  <c r="H206" i="7" s="1"/>
  <c r="I206" i="7" s="1"/>
  <c r="J206" i="7" s="1"/>
  <c r="G207" i="7"/>
  <c r="H207" i="7" s="1"/>
  <c r="I207" i="7" s="1"/>
  <c r="J207" i="7" s="1"/>
  <c r="G208" i="7"/>
  <c r="H208" i="7" s="1"/>
  <c r="I208" i="7" s="1"/>
  <c r="J208" i="7" s="1"/>
  <c r="G209" i="7"/>
  <c r="H209" i="7" s="1"/>
  <c r="I209" i="7" s="1"/>
  <c r="J209" i="7" s="1"/>
  <c r="G210" i="7"/>
  <c r="H210" i="7" s="1"/>
  <c r="I210" i="7" s="1"/>
  <c r="J210" i="7" s="1"/>
  <c r="G211" i="7"/>
  <c r="H211" i="7"/>
  <c r="I211" i="7" s="1"/>
  <c r="J211" i="7" s="1"/>
  <c r="G212" i="7"/>
  <c r="H212" i="7" s="1"/>
  <c r="I212" i="7" s="1"/>
  <c r="J212" i="7" s="1"/>
  <c r="G213" i="7"/>
  <c r="H213" i="7" s="1"/>
  <c r="I213" i="7" s="1"/>
  <c r="J213" i="7" s="1"/>
  <c r="G214" i="7"/>
  <c r="H214" i="7" s="1"/>
  <c r="I214" i="7" s="1"/>
  <c r="J214" i="7" s="1"/>
  <c r="G215" i="7"/>
  <c r="H215" i="7" s="1"/>
  <c r="I215" i="7" s="1"/>
  <c r="J215" i="7" s="1"/>
  <c r="G216" i="7"/>
  <c r="H216" i="7" s="1"/>
  <c r="I216" i="7" s="1"/>
  <c r="J216" i="7" s="1"/>
  <c r="G217" i="7"/>
  <c r="H217" i="7" s="1"/>
  <c r="I217" i="7" s="1"/>
  <c r="J217" i="7" s="1"/>
  <c r="G218" i="7"/>
  <c r="H218" i="7" s="1"/>
  <c r="I218" i="7" s="1"/>
  <c r="J218" i="7" s="1"/>
  <c r="G219" i="7"/>
  <c r="H219" i="7" s="1"/>
  <c r="I219" i="7" s="1"/>
  <c r="J219" i="7" s="1"/>
  <c r="G220" i="7"/>
  <c r="H220" i="7" s="1"/>
  <c r="I220" i="7" s="1"/>
  <c r="J220" i="7" s="1"/>
  <c r="G221" i="7"/>
  <c r="H221" i="7" s="1"/>
  <c r="I221" i="7" s="1"/>
  <c r="J221" i="7" s="1"/>
  <c r="G222" i="7"/>
  <c r="H222" i="7" s="1"/>
  <c r="I222" i="7" s="1"/>
  <c r="J222" i="7" s="1"/>
  <c r="G223" i="7"/>
  <c r="H223" i="7"/>
  <c r="I223" i="7" s="1"/>
  <c r="J223" i="7" s="1"/>
  <c r="G224" i="7"/>
  <c r="H224" i="7" s="1"/>
  <c r="I224" i="7" s="1"/>
  <c r="J224" i="7" s="1"/>
  <c r="G225" i="7"/>
  <c r="H225" i="7" s="1"/>
  <c r="I225" i="7" s="1"/>
  <c r="J225" i="7" s="1"/>
  <c r="G226" i="7"/>
  <c r="H226" i="7" s="1"/>
  <c r="I226" i="7" s="1"/>
  <c r="J226" i="7" s="1"/>
  <c r="G227" i="7"/>
  <c r="H227" i="7" s="1"/>
  <c r="I227" i="7" s="1"/>
  <c r="J227" i="7" s="1"/>
  <c r="G228" i="7"/>
  <c r="H228" i="7" s="1"/>
  <c r="I228" i="7" s="1"/>
  <c r="J228" i="7" s="1"/>
  <c r="G229" i="7"/>
  <c r="H229" i="7"/>
  <c r="I229" i="7" s="1"/>
  <c r="J229" i="7" s="1"/>
  <c r="G230" i="7"/>
  <c r="H230" i="7" s="1"/>
  <c r="I230" i="7" s="1"/>
  <c r="J230" i="7" s="1"/>
  <c r="G231" i="7"/>
  <c r="H231" i="7" s="1"/>
  <c r="I231" i="7" s="1"/>
  <c r="J231" i="7" s="1"/>
  <c r="G232" i="7"/>
  <c r="H232" i="7"/>
  <c r="I232" i="7" s="1"/>
  <c r="J232" i="7"/>
  <c r="G233" i="7"/>
  <c r="H233" i="7" s="1"/>
  <c r="I233" i="7" s="1"/>
  <c r="J233" i="7" s="1"/>
  <c r="G234" i="7"/>
  <c r="H234" i="7" s="1"/>
  <c r="I234" i="7" s="1"/>
  <c r="J234" i="7" s="1"/>
  <c r="G235" i="7"/>
  <c r="H235" i="7"/>
  <c r="I235" i="7" s="1"/>
  <c r="J235" i="7" s="1"/>
  <c r="G236" i="7"/>
  <c r="H236" i="7" s="1"/>
  <c r="I236" i="7" s="1"/>
  <c r="J236" i="7" s="1"/>
  <c r="G237" i="7"/>
  <c r="H237" i="7" s="1"/>
  <c r="I237" i="7" s="1"/>
  <c r="J237" i="7" s="1"/>
  <c r="G238" i="7"/>
  <c r="H238" i="7" s="1"/>
  <c r="I238" i="7" s="1"/>
  <c r="J238" i="7" s="1"/>
  <c r="G239" i="7"/>
  <c r="H239" i="7" s="1"/>
  <c r="I239" i="7" s="1"/>
  <c r="J239" i="7" s="1"/>
  <c r="G240" i="7"/>
  <c r="H240" i="7" s="1"/>
  <c r="I240" i="7" s="1"/>
  <c r="J240" i="7" s="1"/>
  <c r="G241" i="7"/>
  <c r="H241" i="7"/>
  <c r="I241" i="7" s="1"/>
  <c r="J241" i="7" s="1"/>
  <c r="G242" i="7"/>
  <c r="H242" i="7" s="1"/>
  <c r="I242" i="7" s="1"/>
  <c r="J242" i="7" s="1"/>
  <c r="G243" i="7"/>
  <c r="H243" i="7" s="1"/>
  <c r="I243" i="7" s="1"/>
  <c r="J243" i="7" s="1"/>
  <c r="G244" i="7"/>
  <c r="H244" i="7" s="1"/>
  <c r="I244" i="7" s="1"/>
  <c r="J244" i="7" s="1"/>
  <c r="G245" i="7"/>
  <c r="H245" i="7" s="1"/>
  <c r="I245" i="7" s="1"/>
  <c r="J245" i="7" s="1"/>
  <c r="G246" i="7"/>
  <c r="H246" i="7" s="1"/>
  <c r="I246" i="7" s="1"/>
  <c r="J246" i="7" s="1"/>
  <c r="G247" i="7"/>
  <c r="H247" i="7"/>
  <c r="I247" i="7" s="1"/>
  <c r="J247" i="7" s="1"/>
  <c r="G248" i="7"/>
  <c r="H248" i="7" s="1"/>
  <c r="I248" i="7" s="1"/>
  <c r="J248" i="7" s="1"/>
  <c r="G249" i="7"/>
  <c r="H249" i="7" s="1"/>
  <c r="I249" i="7" s="1"/>
  <c r="J249" i="7" s="1"/>
  <c r="G250" i="7"/>
  <c r="H250" i="7"/>
  <c r="I250" i="7" s="1"/>
  <c r="J250" i="7" s="1"/>
  <c r="G251" i="7"/>
  <c r="H251" i="7" s="1"/>
  <c r="I251" i="7" s="1"/>
  <c r="J251" i="7" s="1"/>
  <c r="G252" i="7"/>
  <c r="H252" i="7" s="1"/>
  <c r="I252" i="7" s="1"/>
  <c r="J252" i="7" s="1"/>
  <c r="G253" i="7"/>
  <c r="H253" i="7" s="1"/>
  <c r="I253" i="7" s="1"/>
  <c r="J253" i="7" s="1"/>
  <c r="G254" i="7"/>
  <c r="H254" i="7" s="1"/>
  <c r="I254" i="7" s="1"/>
  <c r="J254" i="7" s="1"/>
  <c r="G255" i="7"/>
  <c r="H255" i="7" s="1"/>
  <c r="I255" i="7" s="1"/>
  <c r="J255" i="7" s="1"/>
  <c r="G256" i="7"/>
  <c r="H256" i="7" s="1"/>
  <c r="I256" i="7" s="1"/>
  <c r="J256" i="7" s="1"/>
  <c r="G257" i="7"/>
  <c r="H257" i="7" s="1"/>
  <c r="I257" i="7" s="1"/>
  <c r="J257" i="7" s="1"/>
  <c r="G258" i="7"/>
  <c r="H258" i="7" s="1"/>
  <c r="I258" i="7" s="1"/>
  <c r="J258" i="7" s="1"/>
  <c r="G259" i="7"/>
  <c r="H259" i="7"/>
  <c r="I259" i="7" s="1"/>
  <c r="J259" i="7" s="1"/>
  <c r="G260" i="7"/>
  <c r="H260" i="7" s="1"/>
  <c r="I260" i="7" s="1"/>
  <c r="J260" i="7" s="1"/>
  <c r="G261" i="7"/>
  <c r="H261" i="7" s="1"/>
  <c r="I261" i="7" s="1"/>
  <c r="J261" i="7" s="1"/>
  <c r="G262" i="7"/>
  <c r="H262" i="7" s="1"/>
  <c r="I262" i="7" s="1"/>
  <c r="J262" i="7" s="1"/>
  <c r="G263" i="7"/>
  <c r="H263" i="7" s="1"/>
  <c r="I263" i="7" s="1"/>
  <c r="J263" i="7" s="1"/>
  <c r="G264" i="7"/>
  <c r="H264" i="7" s="1"/>
  <c r="I264" i="7" s="1"/>
  <c r="J264" i="7" s="1"/>
  <c r="G265" i="7"/>
  <c r="H265" i="7" s="1"/>
  <c r="I265" i="7" s="1"/>
  <c r="J265" i="7" s="1"/>
  <c r="G266" i="7"/>
  <c r="H266" i="7" s="1"/>
  <c r="I266" i="7" s="1"/>
  <c r="J266" i="7" s="1"/>
  <c r="G267" i="7"/>
  <c r="H267" i="7" s="1"/>
  <c r="I267" i="7" s="1"/>
  <c r="J267" i="7" s="1"/>
  <c r="G268" i="7"/>
  <c r="H268" i="7"/>
  <c r="I268" i="7" s="1"/>
  <c r="J268" i="7"/>
  <c r="G269" i="7"/>
  <c r="H269" i="7" s="1"/>
  <c r="I269" i="7" s="1"/>
  <c r="J269" i="7" s="1"/>
  <c r="G270" i="7"/>
  <c r="H270" i="7" s="1"/>
  <c r="I270" i="7" s="1"/>
  <c r="J270" i="7" s="1"/>
  <c r="G271" i="7"/>
  <c r="H271" i="7"/>
  <c r="I271" i="7" s="1"/>
  <c r="J271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D29" i="6"/>
  <c r="F24" i="7"/>
  <c r="F27" i="7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E25" i="7"/>
  <c r="F25" i="7" s="1"/>
  <c r="E26" i="7"/>
  <c r="F26" i="7" s="1"/>
  <c r="E27" i="7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3" i="7"/>
  <c r="F3" i="7" s="1"/>
  <c r="A4" i="19" l="1"/>
  <c r="A4" i="15"/>
  <c r="A5" i="19"/>
  <c r="A5" i="15"/>
  <c r="A6" i="19"/>
  <c r="A6" i="15"/>
  <c r="A7" i="19"/>
  <c r="A7" i="15"/>
  <c r="A8" i="19"/>
  <c r="A8" i="15"/>
  <c r="A9" i="19"/>
  <c r="A9" i="15"/>
  <c r="A10" i="19"/>
  <c r="A10" i="15"/>
  <c r="A11" i="19"/>
  <c r="A11" i="15"/>
  <c r="A12" i="19"/>
  <c r="A12" i="15"/>
  <c r="A13" i="19"/>
  <c r="A13" i="15"/>
  <c r="A14" i="19"/>
  <c r="A14" i="15"/>
  <c r="A15" i="19"/>
  <c r="A15" i="15"/>
  <c r="A16" i="19"/>
  <c r="A16" i="15"/>
  <c r="A17" i="19"/>
  <c r="A17" i="15"/>
  <c r="A18" i="19"/>
  <c r="A18" i="15"/>
  <c r="A19" i="19"/>
  <c r="A19" i="15"/>
  <c r="A20" i="19"/>
  <c r="A20" i="15"/>
  <c r="A21" i="19"/>
  <c r="A21" i="15"/>
  <c r="A22" i="19"/>
  <c r="A22" i="15"/>
  <c r="A23" i="19"/>
  <c r="A23" i="15"/>
  <c r="A24" i="19"/>
  <c r="A24" i="15"/>
  <c r="A25" i="19"/>
  <c r="A25" i="15"/>
  <c r="A26" i="19"/>
  <c r="A26" i="15"/>
  <c r="A27" i="19"/>
  <c r="A27" i="15"/>
  <c r="A28" i="19"/>
  <c r="A28" i="15"/>
  <c r="A29" i="19"/>
  <c r="A29" i="15"/>
  <c r="A30" i="19"/>
  <c r="A30" i="15"/>
  <c r="A31" i="19"/>
  <c r="A31" i="15"/>
  <c r="A32" i="19"/>
  <c r="A32" i="15"/>
  <c r="A3" i="19"/>
  <c r="A3" i="15"/>
  <c r="D32" i="16"/>
  <c r="D33" i="16"/>
  <c r="D31" i="16"/>
  <c r="D34" i="16"/>
  <c r="D35" i="16" s="1"/>
  <c r="E20" i="16"/>
  <c r="E22" i="16" s="1"/>
  <c r="E34" i="16" s="1"/>
  <c r="E20" i="14"/>
  <c r="E22" i="14" s="1"/>
  <c r="F20" i="14" s="1"/>
  <c r="F22" i="14" s="1"/>
  <c r="G20" i="14" s="1"/>
  <c r="D34" i="14"/>
  <c r="D33" i="14"/>
  <c r="D30" i="14"/>
  <c r="E31" i="16"/>
  <c r="E32" i="16"/>
  <c r="D31" i="14"/>
  <c r="E40" i="11" a="1"/>
  <c r="E40" i="11" s="1"/>
  <c r="E45" i="11" s="1"/>
  <c r="E6" i="14"/>
  <c r="E8" i="14" s="1"/>
  <c r="E9" i="14" s="1"/>
  <c r="D40" i="11" a="1"/>
  <c r="D40" i="11" s="1"/>
  <c r="D45" i="11" s="1"/>
  <c r="D6" i="14"/>
  <c r="D9" i="14" s="1"/>
  <c r="H40" i="11" a="1"/>
  <c r="H40" i="11" s="1"/>
  <c r="H45" i="11" s="1"/>
  <c r="H6" i="14"/>
  <c r="H8" i="14" s="1"/>
  <c r="H9" i="14" s="1"/>
  <c r="D32" i="14"/>
  <c r="F40" i="11" a="1"/>
  <c r="F40" i="11" s="1"/>
  <c r="F45" i="11" s="1"/>
  <c r="F6" i="14"/>
  <c r="F8" i="14" s="1"/>
  <c r="F9" i="14" s="1"/>
  <c r="D20" i="6"/>
  <c r="D35" i="14" l="1"/>
  <c r="E33" i="16"/>
  <c r="F20" i="16"/>
  <c r="F22" i="16" s="1"/>
  <c r="E28" i="14"/>
  <c r="E30" i="14" s="1"/>
  <c r="F28" i="14" s="1"/>
  <c r="F30" i="14" s="1"/>
  <c r="G28" i="14" s="1"/>
  <c r="G30" i="14" s="1"/>
  <c r="H28" i="14" s="1"/>
  <c r="H30" i="14" s="1"/>
  <c r="I28" i="14" s="1"/>
  <c r="I30" i="14" s="1"/>
  <c r="J28" i="14" s="1"/>
  <c r="J30" i="14" s="1"/>
  <c r="K28" i="14" s="1"/>
  <c r="K30" i="14" s="1"/>
  <c r="L28" i="14" s="1"/>
  <c r="L30" i="14" s="1"/>
  <c r="M28" i="14" s="1"/>
  <c r="M30" i="14" s="1"/>
  <c r="N28" i="14" s="1"/>
  <c r="N30" i="14" s="1"/>
  <c r="O28" i="14" s="1"/>
  <c r="O30" i="14" s="1"/>
  <c r="P28" i="14" s="1"/>
  <c r="P30" i="14" s="1"/>
  <c r="Q28" i="14" s="1"/>
  <c r="Q30" i="14" s="1"/>
  <c r="R28" i="14" s="1"/>
  <c r="R30" i="14" s="1"/>
  <c r="S28" i="14" s="1"/>
  <c r="S30" i="14" s="1"/>
  <c r="T28" i="14" s="1"/>
  <c r="T30" i="14" s="1"/>
  <c r="U28" i="14" s="1"/>
  <c r="U30" i="14" s="1"/>
  <c r="V28" i="14" s="1"/>
  <c r="V30" i="14" s="1"/>
  <c r="W28" i="14" s="1"/>
  <c r="W30" i="14" s="1"/>
  <c r="X28" i="14" s="1"/>
  <c r="X30" i="14" s="1"/>
  <c r="Y28" i="14" s="1"/>
  <c r="Y30" i="14" s="1"/>
  <c r="Z28" i="14" s="1"/>
  <c r="Z30" i="14" s="1"/>
  <c r="AA28" i="14" s="1"/>
  <c r="AA30" i="14" s="1"/>
  <c r="AB28" i="14" s="1"/>
  <c r="AB30" i="14" s="1"/>
  <c r="AC28" i="14" s="1"/>
  <c r="AC30" i="14" s="1"/>
  <c r="AD28" i="14" s="1"/>
  <c r="AD30" i="14" s="1"/>
  <c r="AE28" i="14" s="1"/>
  <c r="AE30" i="14" s="1"/>
  <c r="AF28" i="14" s="1"/>
  <c r="AF30" i="14" s="1"/>
  <c r="AG28" i="14" s="1"/>
  <c r="AG30" i="14" s="1"/>
  <c r="E34" i="14"/>
  <c r="E31" i="14"/>
  <c r="E33" i="14"/>
  <c r="E32" i="14"/>
  <c r="D37" i="16"/>
  <c r="D36" i="16"/>
  <c r="E35" i="16"/>
  <c r="F33" i="16"/>
  <c r="F31" i="16"/>
  <c r="G20" i="16"/>
  <c r="G22" i="16" s="1"/>
  <c r="F32" i="16"/>
  <c r="F34" i="16"/>
  <c r="D37" i="14"/>
  <c r="D36" i="14"/>
  <c r="F33" i="14"/>
  <c r="F31" i="14"/>
  <c r="G22" i="14"/>
  <c r="H20" i="14" s="1"/>
  <c r="F34" i="14"/>
  <c r="F32" i="14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D21" i="6"/>
  <c r="G3" i="7"/>
  <c r="H3" i="7" s="1"/>
  <c r="I3" i="7" s="1"/>
  <c r="G4" i="7"/>
  <c r="H4" i="7" s="1"/>
  <c r="I4" i="7" s="1"/>
  <c r="J4" i="7" s="1"/>
  <c r="G5" i="7"/>
  <c r="H5" i="7" s="1"/>
  <c r="I5" i="7" s="1"/>
  <c r="J5" i="7" s="1"/>
  <c r="G6" i="7"/>
  <c r="H6" i="7" s="1"/>
  <c r="I6" i="7" s="1"/>
  <c r="J6" i="7" s="1"/>
  <c r="G7" i="7"/>
  <c r="H7" i="7" s="1"/>
  <c r="I7" i="7" s="1"/>
  <c r="J7" i="7" s="1"/>
  <c r="G8" i="7"/>
  <c r="H8" i="7" s="1"/>
  <c r="I8" i="7" s="1"/>
  <c r="J8" i="7" s="1"/>
  <c r="G9" i="7"/>
  <c r="H9" i="7" s="1"/>
  <c r="I9" i="7" s="1"/>
  <c r="J9" i="7" s="1"/>
  <c r="G10" i="7"/>
  <c r="H10" i="7" s="1"/>
  <c r="I10" i="7" s="1"/>
  <c r="J10" i="7" s="1"/>
  <c r="G11" i="7"/>
  <c r="H11" i="7" s="1"/>
  <c r="I11" i="7" s="1"/>
  <c r="J11" i="7" s="1"/>
  <c r="G12" i="7"/>
  <c r="H12" i="7" s="1"/>
  <c r="I12" i="7" s="1"/>
  <c r="J12" i="7" s="1"/>
  <c r="G13" i="7"/>
  <c r="H13" i="7" s="1"/>
  <c r="I13" i="7" s="1"/>
  <c r="J13" i="7" s="1"/>
  <c r="G14" i="7"/>
  <c r="H14" i="7" s="1"/>
  <c r="I14" i="7" s="1"/>
  <c r="J14" i="7" s="1"/>
  <c r="G15" i="7"/>
  <c r="H15" i="7" s="1"/>
  <c r="I15" i="7" s="1"/>
  <c r="J15" i="7" s="1"/>
  <c r="G16" i="7"/>
  <c r="H16" i="7" s="1"/>
  <c r="I16" i="7" s="1"/>
  <c r="J16" i="7" s="1"/>
  <c r="G17" i="7"/>
  <c r="H17" i="7" s="1"/>
  <c r="I17" i="7" s="1"/>
  <c r="J17" i="7" s="1"/>
  <c r="G18" i="7"/>
  <c r="H18" i="7" s="1"/>
  <c r="I18" i="7" s="1"/>
  <c r="J18" i="7" s="1"/>
  <c r="G19" i="7"/>
  <c r="H19" i="7" s="1"/>
  <c r="I19" i="7" s="1"/>
  <c r="J19" i="7" s="1"/>
  <c r="G20" i="7"/>
  <c r="H20" i="7" s="1"/>
  <c r="I20" i="7" s="1"/>
  <c r="J20" i="7" s="1"/>
  <c r="G21" i="7"/>
  <c r="H21" i="7" s="1"/>
  <c r="I21" i="7" s="1"/>
  <c r="J21" i="7" s="1"/>
  <c r="G22" i="7"/>
  <c r="H22" i="7" s="1"/>
  <c r="I22" i="7" s="1"/>
  <c r="J22" i="7" s="1"/>
  <c r="G23" i="7"/>
  <c r="H23" i="7" s="1"/>
  <c r="I23" i="7" s="1"/>
  <c r="J23" i="7" s="1"/>
  <c r="G24" i="7"/>
  <c r="H24" i="7" s="1"/>
  <c r="I24" i="7" s="1"/>
  <c r="J24" i="7" s="1"/>
  <c r="G25" i="7"/>
  <c r="H25" i="7" s="1"/>
  <c r="I25" i="7" s="1"/>
  <c r="J25" i="7" s="1"/>
  <c r="G26" i="7"/>
  <c r="H26" i="7" s="1"/>
  <c r="I26" i="7" s="1"/>
  <c r="J26" i="7" s="1"/>
  <c r="G27" i="7"/>
  <c r="H27" i="7" s="1"/>
  <c r="I27" i="7" s="1"/>
  <c r="J27" i="7" s="1"/>
  <c r="G28" i="7"/>
  <c r="H28" i="7" s="1"/>
  <c r="I28" i="7" s="1"/>
  <c r="J28" i="7" s="1"/>
  <c r="G29" i="7"/>
  <c r="H29" i="7" s="1"/>
  <c r="I29" i="7" s="1"/>
  <c r="J29" i="7" s="1"/>
  <c r="G30" i="7"/>
  <c r="H30" i="7" s="1"/>
  <c r="I30" i="7" s="1"/>
  <c r="J30" i="7" s="1"/>
  <c r="G31" i="7"/>
  <c r="H31" i="7" s="1"/>
  <c r="I31" i="7" s="1"/>
  <c r="J31" i="7" s="1"/>
  <c r="G32" i="7"/>
  <c r="H32" i="7" s="1"/>
  <c r="I32" i="7" s="1"/>
  <c r="J32" i="7" s="1"/>
  <c r="G33" i="7"/>
  <c r="H33" i="7" s="1"/>
  <c r="I33" i="7" s="1"/>
  <c r="J33" i="7" s="1"/>
  <c r="G34" i="7"/>
  <c r="H34" i="7" s="1"/>
  <c r="I34" i="7" s="1"/>
  <c r="J34" i="7" s="1"/>
  <c r="G35" i="7"/>
  <c r="H35" i="7" s="1"/>
  <c r="I35" i="7" s="1"/>
  <c r="J35" i="7" s="1"/>
  <c r="G36" i="7"/>
  <c r="H36" i="7" s="1"/>
  <c r="I36" i="7" s="1"/>
  <c r="J36" i="7" s="1"/>
  <c r="G37" i="7"/>
  <c r="H37" i="7" s="1"/>
  <c r="I37" i="7" s="1"/>
  <c r="J37" i="7" s="1"/>
  <c r="G38" i="7"/>
  <c r="H38" i="7" s="1"/>
  <c r="I38" i="7" s="1"/>
  <c r="J38" i="7" s="1"/>
  <c r="G39" i="7"/>
  <c r="H39" i="7" s="1"/>
  <c r="I39" i="7" s="1"/>
  <c r="J39" i="7" s="1"/>
  <c r="G40" i="7"/>
  <c r="H40" i="7" s="1"/>
  <c r="I40" i="7" s="1"/>
  <c r="J40" i="7" s="1"/>
  <c r="D33" i="3"/>
  <c r="D34" i="3"/>
  <c r="D32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D35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E35" i="14" l="1"/>
  <c r="E37" i="14"/>
  <c r="E36" i="14"/>
  <c r="E38" i="14" s="1"/>
  <c r="E39" i="14" s="1"/>
  <c r="E49" i="14" s="1"/>
  <c r="F35" i="16"/>
  <c r="E37" i="16"/>
  <c r="E36" i="16"/>
  <c r="G34" i="16"/>
  <c r="G32" i="16"/>
  <c r="G33" i="16"/>
  <c r="G31" i="16"/>
  <c r="H20" i="16"/>
  <c r="H22" i="16" s="1"/>
  <c r="D38" i="16"/>
  <c r="D39" i="16" s="1"/>
  <c r="D49" i="16" s="1"/>
  <c r="F35" i="14"/>
  <c r="G33" i="14"/>
  <c r="G31" i="14"/>
  <c r="H22" i="14"/>
  <c r="I20" i="14" s="1"/>
  <c r="G34" i="14"/>
  <c r="G32" i="14"/>
  <c r="D38" i="14"/>
  <c r="D39" i="14" s="1"/>
  <c r="D49" i="14" s="1"/>
  <c r="I3" i="6"/>
  <c r="AE2" i="6"/>
  <c r="G2" i="6"/>
  <c r="L3" i="6"/>
  <c r="Q4" i="6"/>
  <c r="W5" i="6"/>
  <c r="AC2" i="6"/>
  <c r="Q2" i="6"/>
  <c r="E2" i="6"/>
  <c r="V3" i="6"/>
  <c r="J3" i="6"/>
  <c r="AA4" i="6"/>
  <c r="O4" i="6"/>
  <c r="AG5" i="6"/>
  <c r="U5" i="6"/>
  <c r="I5" i="6"/>
  <c r="H5" i="6"/>
  <c r="H44" i="3"/>
  <c r="G5" i="6"/>
  <c r="G44" i="3"/>
  <c r="AG3" i="6"/>
  <c r="N4" i="6"/>
  <c r="T5" i="6"/>
  <c r="AF3" i="6"/>
  <c r="M4" i="6"/>
  <c r="Z2" i="6"/>
  <c r="N2" i="6"/>
  <c r="AE3" i="6"/>
  <c r="S3" i="6"/>
  <c r="G3" i="6"/>
  <c r="X4" i="6"/>
  <c r="L4" i="6"/>
  <c r="AD5" i="6"/>
  <c r="R5" i="6"/>
  <c r="F5" i="6"/>
  <c r="F44" i="3"/>
  <c r="Z4" i="6"/>
  <c r="AF5" i="6"/>
  <c r="AA2" i="6"/>
  <c r="T3" i="6"/>
  <c r="Y4" i="6"/>
  <c r="S5" i="6"/>
  <c r="Y2" i="6"/>
  <c r="M2" i="6"/>
  <c r="AD3" i="6"/>
  <c r="R3" i="6"/>
  <c r="F3" i="6"/>
  <c r="W4" i="6"/>
  <c r="K4" i="6"/>
  <c r="AC5" i="6"/>
  <c r="Q5" i="6"/>
  <c r="E5" i="6"/>
  <c r="E44" i="3"/>
  <c r="O2" i="6"/>
  <c r="H3" i="6"/>
  <c r="AE5" i="6"/>
  <c r="X2" i="6"/>
  <c r="L2" i="6"/>
  <c r="AC3" i="6"/>
  <c r="Q3" i="6"/>
  <c r="E3" i="6"/>
  <c r="V4" i="6"/>
  <c r="J4" i="6"/>
  <c r="AB5" i="6"/>
  <c r="P5" i="6"/>
  <c r="D2" i="6"/>
  <c r="D4" i="6"/>
  <c r="D43" i="3"/>
  <c r="P2" i="6"/>
  <c r="K2" i="6"/>
  <c r="U4" i="6"/>
  <c r="V2" i="6"/>
  <c r="O3" i="6"/>
  <c r="AF4" i="6"/>
  <c r="Z5" i="6"/>
  <c r="N5" i="6"/>
  <c r="D3" i="6"/>
  <c r="U3" i="6"/>
  <c r="AB3" i="6"/>
  <c r="AG4" i="6"/>
  <c r="AA5" i="6"/>
  <c r="J2" i="6"/>
  <c r="H4" i="6"/>
  <c r="H43" i="3"/>
  <c r="AG2" i="6"/>
  <c r="U2" i="6"/>
  <c r="I2" i="6"/>
  <c r="Z3" i="6"/>
  <c r="N3" i="6"/>
  <c r="AE4" i="6"/>
  <c r="S4" i="6"/>
  <c r="G4" i="6"/>
  <c r="G43" i="3"/>
  <c r="Y5" i="6"/>
  <c r="M5" i="6"/>
  <c r="W2" i="6"/>
  <c r="P3" i="6"/>
  <c r="I4" i="6"/>
  <c r="O5" i="6"/>
  <c r="AA3" i="6"/>
  <c r="T4" i="6"/>
  <c r="AF2" i="6"/>
  <c r="T2" i="6"/>
  <c r="H2" i="6"/>
  <c r="Y3" i="6"/>
  <c r="M3" i="6"/>
  <c r="AD4" i="6"/>
  <c r="R4" i="6"/>
  <c r="F4" i="6"/>
  <c r="F43" i="3"/>
  <c r="X5" i="6"/>
  <c r="L5" i="6"/>
  <c r="K5" i="6"/>
  <c r="AB2" i="6"/>
  <c r="S2" i="6"/>
  <c r="X3" i="6"/>
  <c r="AC4" i="6"/>
  <c r="E4" i="6"/>
  <c r="E43" i="3"/>
  <c r="AD2" i="6"/>
  <c r="R2" i="6"/>
  <c r="F2" i="6"/>
  <c r="W3" i="6"/>
  <c r="K3" i="6"/>
  <c r="AB4" i="6"/>
  <c r="P4" i="6"/>
  <c r="D5" i="6"/>
  <c r="D44" i="3"/>
  <c r="V5" i="6"/>
  <c r="J5" i="6"/>
  <c r="J3" i="7"/>
  <c r="D22" i="6"/>
  <c r="D28" i="6"/>
  <c r="D30" i="6" s="1"/>
  <c r="E28" i="6" s="1"/>
  <c r="E30" i="6" s="1"/>
  <c r="F28" i="6" s="1"/>
  <c r="F30" i="6" s="1"/>
  <c r="G28" i="6" s="1"/>
  <c r="G30" i="6" s="1"/>
  <c r="H28" i="6" s="1"/>
  <c r="H30" i="6" s="1"/>
  <c r="I28" i="6" s="1"/>
  <c r="I30" i="6" s="1"/>
  <c r="J28" i="6" s="1"/>
  <c r="J30" i="6" s="1"/>
  <c r="K28" i="6" s="1"/>
  <c r="K30" i="6" s="1"/>
  <c r="L28" i="6" s="1"/>
  <c r="L30" i="6" s="1"/>
  <c r="M28" i="6" s="1"/>
  <c r="M30" i="6" s="1"/>
  <c r="N28" i="6" s="1"/>
  <c r="N30" i="6" s="1"/>
  <c r="O28" i="6" s="1"/>
  <c r="O30" i="6" s="1"/>
  <c r="P28" i="6" s="1"/>
  <c r="P30" i="6" s="1"/>
  <c r="Q28" i="6" s="1"/>
  <c r="Q30" i="6" s="1"/>
  <c r="R28" i="6" s="1"/>
  <c r="R30" i="6" s="1"/>
  <c r="S28" i="6" s="1"/>
  <c r="S30" i="6" s="1"/>
  <c r="T28" i="6" s="1"/>
  <c r="T30" i="6" s="1"/>
  <c r="U28" i="6" s="1"/>
  <c r="U30" i="6" s="1"/>
  <c r="V28" i="6" s="1"/>
  <c r="V30" i="6" s="1"/>
  <c r="W28" i="6" s="1"/>
  <c r="W30" i="6" s="1"/>
  <c r="X28" i="6" s="1"/>
  <c r="X30" i="6" s="1"/>
  <c r="Y28" i="6" s="1"/>
  <c r="Y30" i="6" s="1"/>
  <c r="Z28" i="6" s="1"/>
  <c r="Z30" i="6" s="1"/>
  <c r="AA28" i="6" s="1"/>
  <c r="AA30" i="6" s="1"/>
  <c r="AB28" i="6" s="1"/>
  <c r="AB30" i="6" s="1"/>
  <c r="AC28" i="6" s="1"/>
  <c r="AC30" i="6" s="1"/>
  <c r="AD28" i="6" s="1"/>
  <c r="AD30" i="6" s="1"/>
  <c r="AE28" i="6" s="1"/>
  <c r="AE30" i="6" s="1"/>
  <c r="AF28" i="6" s="1"/>
  <c r="AF30" i="6" s="1"/>
  <c r="AG28" i="6" s="1"/>
  <c r="AG30" i="6" s="1"/>
  <c r="G36" i="3"/>
  <c r="D36" i="3"/>
  <c r="I36" i="3"/>
  <c r="H36" i="3"/>
  <c r="F36" i="3"/>
  <c r="E36" i="3"/>
  <c r="G35" i="16" l="1"/>
  <c r="G36" i="16" s="1"/>
  <c r="G38" i="16" s="1"/>
  <c r="G39" i="16" s="1"/>
  <c r="G49" i="16" s="1"/>
  <c r="E38" i="16"/>
  <c r="E39" i="16" s="1"/>
  <c r="E49" i="16" s="1"/>
  <c r="F37" i="16"/>
  <c r="F36" i="16"/>
  <c r="H33" i="16"/>
  <c r="H31" i="16"/>
  <c r="I20" i="16"/>
  <c r="I22" i="16" s="1"/>
  <c r="H34" i="16"/>
  <c r="H32" i="16"/>
  <c r="H33" i="14"/>
  <c r="H31" i="14"/>
  <c r="I22" i="14"/>
  <c r="J20" i="14" s="1"/>
  <c r="H34" i="14"/>
  <c r="H32" i="14"/>
  <c r="G35" i="14"/>
  <c r="F37" i="14"/>
  <c r="F36" i="14"/>
  <c r="F38" i="14" s="1"/>
  <c r="F39" i="14" s="1"/>
  <c r="D6" i="6"/>
  <c r="F6" i="6"/>
  <c r="G6" i="6"/>
  <c r="G9" i="6" s="1"/>
  <c r="C5" i="9" s="1"/>
  <c r="H6" i="6"/>
  <c r="I6" i="6"/>
  <c r="E6" i="6"/>
  <c r="E9" i="6" s="1"/>
  <c r="C3" i="9" s="1"/>
  <c r="D9" i="6"/>
  <c r="B3" i="9"/>
  <c r="F9" i="6"/>
  <c r="C4" i="9" s="1"/>
  <c r="B5" i="9"/>
  <c r="E20" i="6"/>
  <c r="E22" i="6" s="1"/>
  <c r="D31" i="6"/>
  <c r="D32" i="6"/>
  <c r="D34" i="6"/>
  <c r="D33" i="6"/>
  <c r="J36" i="3"/>
  <c r="K36" i="3"/>
  <c r="L36" i="3"/>
  <c r="G37" i="16" l="1"/>
  <c r="F49" i="14"/>
  <c r="D3" i="15"/>
  <c r="H35" i="16"/>
  <c r="H37" i="16" s="1"/>
  <c r="F38" i="16"/>
  <c r="F39" i="16" s="1"/>
  <c r="F49" i="16" s="1"/>
  <c r="I33" i="16"/>
  <c r="I31" i="16"/>
  <c r="J20" i="16"/>
  <c r="J22" i="16" s="1"/>
  <c r="I34" i="16"/>
  <c r="I32" i="16"/>
  <c r="H36" i="16"/>
  <c r="H38" i="16" s="1"/>
  <c r="H39" i="16" s="1"/>
  <c r="H49" i="16" s="1"/>
  <c r="G37" i="14"/>
  <c r="G36" i="14"/>
  <c r="I33" i="14"/>
  <c r="I31" i="14"/>
  <c r="J22" i="14"/>
  <c r="K20" i="14" s="1"/>
  <c r="I34" i="14"/>
  <c r="I32" i="14"/>
  <c r="H35" i="14"/>
  <c r="B4" i="9"/>
  <c r="B6" i="9"/>
  <c r="H9" i="6"/>
  <c r="C6" i="9" s="1"/>
  <c r="B7" i="9"/>
  <c r="K6" i="6"/>
  <c r="L6" i="6"/>
  <c r="I9" i="6"/>
  <c r="C7" i="9" s="1"/>
  <c r="B8" i="9"/>
  <c r="J6" i="6"/>
  <c r="D35" i="6"/>
  <c r="F20" i="6"/>
  <c r="F22" i="6" s="1"/>
  <c r="E31" i="6"/>
  <c r="E33" i="6"/>
  <c r="E34" i="6"/>
  <c r="E32" i="6"/>
  <c r="M36" i="3"/>
  <c r="N36" i="3"/>
  <c r="O36" i="3"/>
  <c r="I35" i="16" l="1"/>
  <c r="K20" i="16"/>
  <c r="K22" i="16" s="1"/>
  <c r="J34" i="16"/>
  <c r="J32" i="16"/>
  <c r="J33" i="16"/>
  <c r="J31" i="16"/>
  <c r="I35" i="14"/>
  <c r="I36" i="14" s="1"/>
  <c r="I38" i="14" s="1"/>
  <c r="J31" i="14"/>
  <c r="K22" i="14"/>
  <c r="L20" i="14" s="1"/>
  <c r="J34" i="14"/>
  <c r="J32" i="14"/>
  <c r="J33" i="14"/>
  <c r="G38" i="14"/>
  <c r="G39" i="14" s="1"/>
  <c r="H37" i="14"/>
  <c r="H36" i="14"/>
  <c r="H38" i="14" s="1"/>
  <c r="L9" i="6"/>
  <c r="C10" i="9" s="1"/>
  <c r="B11" i="9"/>
  <c r="N6" i="6"/>
  <c r="M6" i="6"/>
  <c r="O6" i="6"/>
  <c r="J9" i="6"/>
  <c r="C8" i="9" s="1"/>
  <c r="B9" i="9"/>
  <c r="K9" i="6"/>
  <c r="C9" i="9" s="1"/>
  <c r="B10" i="9"/>
  <c r="D36" i="6"/>
  <c r="D37" i="6"/>
  <c r="E35" i="6"/>
  <c r="G20" i="6"/>
  <c r="G22" i="6" s="1"/>
  <c r="F31" i="6"/>
  <c r="F33" i="6"/>
  <c r="F34" i="6"/>
  <c r="F32" i="6"/>
  <c r="P36" i="3"/>
  <c r="R36" i="3"/>
  <c r="Q36" i="3"/>
  <c r="I37" i="14" l="1"/>
  <c r="G49" i="14"/>
  <c r="D4" i="15"/>
  <c r="D38" i="6"/>
  <c r="D39" i="6" s="1"/>
  <c r="D49" i="6" s="1"/>
  <c r="J35" i="16"/>
  <c r="J37" i="16" s="1"/>
  <c r="L20" i="16"/>
  <c r="L22" i="16" s="1"/>
  <c r="K34" i="16"/>
  <c r="K32" i="16"/>
  <c r="K31" i="16"/>
  <c r="K33" i="16"/>
  <c r="J36" i="16"/>
  <c r="I37" i="16"/>
  <c r="I36" i="16"/>
  <c r="H39" i="14"/>
  <c r="K31" i="14"/>
  <c r="L22" i="14"/>
  <c r="M20" i="14" s="1"/>
  <c r="K33" i="14"/>
  <c r="K34" i="14"/>
  <c r="K32" i="14"/>
  <c r="I39" i="14"/>
  <c r="J35" i="14"/>
  <c r="O9" i="6"/>
  <c r="C13" i="9" s="1"/>
  <c r="B14" i="9"/>
  <c r="M9" i="6"/>
  <c r="C11" i="9" s="1"/>
  <c r="B12" i="9"/>
  <c r="N9" i="6"/>
  <c r="C12" i="9" s="1"/>
  <c r="B13" i="9"/>
  <c r="Q6" i="6"/>
  <c r="R6" i="6"/>
  <c r="P6" i="6"/>
  <c r="E37" i="6"/>
  <c r="E36" i="6"/>
  <c r="F35" i="6"/>
  <c r="H20" i="6"/>
  <c r="H22" i="6" s="1"/>
  <c r="G33" i="6"/>
  <c r="G31" i="6"/>
  <c r="G34" i="6"/>
  <c r="G32" i="6"/>
  <c r="S36" i="3"/>
  <c r="U36" i="3"/>
  <c r="T36" i="3"/>
  <c r="I49" i="14" l="1"/>
  <c r="D6" i="15"/>
  <c r="H49" i="14"/>
  <c r="D5" i="15"/>
  <c r="K35" i="16"/>
  <c r="K37" i="16" s="1"/>
  <c r="M20" i="16"/>
  <c r="M22" i="16" s="1"/>
  <c r="L34" i="16"/>
  <c r="L32" i="16"/>
  <c r="L31" i="16"/>
  <c r="L33" i="16"/>
  <c r="I38" i="16"/>
  <c r="I39" i="16" s="1"/>
  <c r="I49" i="16" s="1"/>
  <c r="J38" i="16"/>
  <c r="J39" i="16" s="1"/>
  <c r="J49" i="16" s="1"/>
  <c r="J37" i="14"/>
  <c r="J36" i="14"/>
  <c r="K35" i="14"/>
  <c r="M22" i="14"/>
  <c r="N20" i="14" s="1"/>
  <c r="L34" i="14"/>
  <c r="L32" i="14"/>
  <c r="L33" i="14"/>
  <c r="L31" i="14"/>
  <c r="S6" i="6"/>
  <c r="U6" i="6"/>
  <c r="Q9" i="6"/>
  <c r="C15" i="9" s="1"/>
  <c r="B16" i="9"/>
  <c r="P9" i="6"/>
  <c r="C14" i="9" s="1"/>
  <c r="B15" i="9"/>
  <c r="R9" i="6"/>
  <c r="C16" i="9" s="1"/>
  <c r="B17" i="9"/>
  <c r="T6" i="6"/>
  <c r="E38" i="6"/>
  <c r="E39" i="6" s="1"/>
  <c r="E49" i="6" s="1"/>
  <c r="F37" i="6"/>
  <c r="F36" i="6"/>
  <c r="G35" i="6"/>
  <c r="I20" i="6"/>
  <c r="I22" i="6" s="1"/>
  <c r="H33" i="6"/>
  <c r="H31" i="6"/>
  <c r="H34" i="6"/>
  <c r="H32" i="6"/>
  <c r="V36" i="3"/>
  <c r="W36" i="3"/>
  <c r="X36" i="3"/>
  <c r="K36" i="16" l="1"/>
  <c r="K38" i="16" s="1"/>
  <c r="N20" i="16"/>
  <c r="N22" i="16" s="1"/>
  <c r="M34" i="16"/>
  <c r="M32" i="16"/>
  <c r="M33" i="16"/>
  <c r="M31" i="16"/>
  <c r="L35" i="16"/>
  <c r="K36" i="14"/>
  <c r="K37" i="14"/>
  <c r="N22" i="14"/>
  <c r="O20" i="14" s="1"/>
  <c r="M34" i="14"/>
  <c r="M32" i="14"/>
  <c r="M33" i="14"/>
  <c r="M31" i="14"/>
  <c r="J38" i="14"/>
  <c r="J39" i="14" s="1"/>
  <c r="L35" i="14"/>
  <c r="X6" i="6"/>
  <c r="T9" i="6"/>
  <c r="C18" i="9" s="1"/>
  <c r="B19" i="9"/>
  <c r="U9" i="6"/>
  <c r="C19" i="9" s="1"/>
  <c r="B20" i="9"/>
  <c r="W6" i="6"/>
  <c r="V6" i="6"/>
  <c r="S9" i="6"/>
  <c r="C17" i="9" s="1"/>
  <c r="B18" i="9"/>
  <c r="F38" i="6"/>
  <c r="F39" i="6" s="1"/>
  <c r="D3" i="9" s="1"/>
  <c r="D3" i="19" s="1"/>
  <c r="G37" i="6"/>
  <c r="G36" i="6"/>
  <c r="H35" i="6"/>
  <c r="J20" i="6"/>
  <c r="J22" i="6" s="1"/>
  <c r="I34" i="6"/>
  <c r="I32" i="6"/>
  <c r="I31" i="6"/>
  <c r="I33" i="6"/>
  <c r="Y36" i="3"/>
  <c r="AA36" i="3"/>
  <c r="Z36" i="3"/>
  <c r="J49" i="14" l="1"/>
  <c r="D7" i="15"/>
  <c r="K39" i="16"/>
  <c r="K49" i="16" s="1"/>
  <c r="L37" i="16"/>
  <c r="L36" i="16"/>
  <c r="M35" i="16"/>
  <c r="O20" i="16"/>
  <c r="O22" i="16" s="1"/>
  <c r="N34" i="16"/>
  <c r="N32" i="16"/>
  <c r="N33" i="16"/>
  <c r="N31" i="16"/>
  <c r="L36" i="14"/>
  <c r="L37" i="14"/>
  <c r="K38" i="14"/>
  <c r="K39" i="14" s="1"/>
  <c r="O22" i="14"/>
  <c r="P20" i="14" s="1"/>
  <c r="N34" i="14"/>
  <c r="N32" i="14"/>
  <c r="N33" i="14"/>
  <c r="N31" i="14"/>
  <c r="M35" i="14"/>
  <c r="Z6" i="6"/>
  <c r="AA6" i="6"/>
  <c r="Y6" i="6"/>
  <c r="V9" i="6"/>
  <c r="C20" i="9" s="1"/>
  <c r="B21" i="9"/>
  <c r="W9" i="6"/>
  <c r="C21" i="9" s="1"/>
  <c r="B22" i="9"/>
  <c r="F49" i="6"/>
  <c r="X9" i="6"/>
  <c r="C22" i="9" s="1"/>
  <c r="B23" i="9"/>
  <c r="G38" i="6"/>
  <c r="G39" i="6" s="1"/>
  <c r="H37" i="6"/>
  <c r="H36" i="6"/>
  <c r="I35" i="6"/>
  <c r="K20" i="6"/>
  <c r="K22" i="6" s="1"/>
  <c r="J31" i="6"/>
  <c r="J34" i="6"/>
  <c r="J32" i="6"/>
  <c r="J33" i="6"/>
  <c r="AE36" i="3"/>
  <c r="AB36" i="3"/>
  <c r="AG36" i="3"/>
  <c r="AD36" i="3"/>
  <c r="AF36" i="3"/>
  <c r="AC36" i="3"/>
  <c r="K49" i="14" l="1"/>
  <c r="D8" i="15"/>
  <c r="N35" i="16"/>
  <c r="N37" i="16" s="1"/>
  <c r="M36" i="16"/>
  <c r="M37" i="16"/>
  <c r="N36" i="16"/>
  <c r="O34" i="16"/>
  <c r="O32" i="16"/>
  <c r="O33" i="16"/>
  <c r="O31" i="16"/>
  <c r="P20" i="16"/>
  <c r="P22" i="16" s="1"/>
  <c r="L38" i="16"/>
  <c r="L39" i="16" s="1"/>
  <c r="L49" i="16" s="1"/>
  <c r="O34" i="14"/>
  <c r="O32" i="14"/>
  <c r="P22" i="14"/>
  <c r="Q20" i="14" s="1"/>
  <c r="O33" i="14"/>
  <c r="O31" i="14"/>
  <c r="L38" i="14"/>
  <c r="L39" i="14" s="1"/>
  <c r="N35" i="14"/>
  <c r="M36" i="14"/>
  <c r="M38" i="14" s="1"/>
  <c r="M37" i="14"/>
  <c r="AB6" i="6"/>
  <c r="Y9" i="6"/>
  <c r="C23" i="9" s="1"/>
  <c r="B24" i="9"/>
  <c r="AG6" i="6"/>
  <c r="AA9" i="6"/>
  <c r="C25" i="9" s="1"/>
  <c r="B26" i="9"/>
  <c r="G49" i="6"/>
  <c r="D4" i="9"/>
  <c r="D4" i="19" s="1"/>
  <c r="AE6" i="6"/>
  <c r="AC6" i="6"/>
  <c r="AF6" i="6"/>
  <c r="AD6" i="6"/>
  <c r="Z9" i="6"/>
  <c r="C24" i="9" s="1"/>
  <c r="B25" i="9"/>
  <c r="H38" i="6"/>
  <c r="H39" i="6" s="1"/>
  <c r="I37" i="6"/>
  <c r="I36" i="6"/>
  <c r="L20" i="6"/>
  <c r="L22" i="6" s="1"/>
  <c r="L32" i="6" s="1"/>
  <c r="K34" i="6"/>
  <c r="K32" i="6"/>
  <c r="K31" i="6"/>
  <c r="K33" i="6"/>
  <c r="J35" i="6"/>
  <c r="L49" i="14" l="1"/>
  <c r="D9" i="15"/>
  <c r="M38" i="16"/>
  <c r="M39" i="16" s="1"/>
  <c r="M49" i="16" s="1"/>
  <c r="P33" i="16"/>
  <c r="P31" i="16"/>
  <c r="P34" i="16"/>
  <c r="P32" i="16"/>
  <c r="Q20" i="16"/>
  <c r="Q22" i="16" s="1"/>
  <c r="N38" i="16"/>
  <c r="N39" i="16" s="1"/>
  <c r="N49" i="16" s="1"/>
  <c r="O35" i="16"/>
  <c r="O35" i="14"/>
  <c r="O37" i="14" s="1"/>
  <c r="N36" i="14"/>
  <c r="N37" i="14"/>
  <c r="M39" i="14"/>
  <c r="P32" i="14"/>
  <c r="P33" i="14"/>
  <c r="P31" i="14"/>
  <c r="Q22" i="14"/>
  <c r="R20" i="14" s="1"/>
  <c r="P34" i="14"/>
  <c r="AE9" i="6"/>
  <c r="C29" i="9" s="1"/>
  <c r="B30" i="9"/>
  <c r="AD9" i="6"/>
  <c r="C28" i="9" s="1"/>
  <c r="B29" i="9"/>
  <c r="AG9" i="6"/>
  <c r="C31" i="9" s="1"/>
  <c r="B32" i="9"/>
  <c r="AF9" i="6"/>
  <c r="C30" i="9" s="1"/>
  <c r="B31" i="9"/>
  <c r="AC9" i="6"/>
  <c r="C27" i="9" s="1"/>
  <c r="B28" i="9"/>
  <c r="AB9" i="6"/>
  <c r="C26" i="9" s="1"/>
  <c r="B27" i="9"/>
  <c r="H49" i="6"/>
  <c r="D5" i="9"/>
  <c r="D5" i="19" s="1"/>
  <c r="I38" i="6"/>
  <c r="I39" i="6" s="1"/>
  <c r="J37" i="6"/>
  <c r="J36" i="6"/>
  <c r="K35" i="6"/>
  <c r="M20" i="6"/>
  <c r="M22" i="6" s="1"/>
  <c r="L34" i="6"/>
  <c r="L31" i="6"/>
  <c r="L33" i="6"/>
  <c r="O36" i="14" l="1"/>
  <c r="O38" i="14" s="1"/>
  <c r="O39" i="14" s="1"/>
  <c r="M49" i="14"/>
  <c r="D10" i="15"/>
  <c r="Q33" i="16"/>
  <c r="Q31" i="16"/>
  <c r="Q32" i="16"/>
  <c r="R20" i="16"/>
  <c r="R22" i="16" s="1"/>
  <c r="Q34" i="16"/>
  <c r="P35" i="16"/>
  <c r="O37" i="16"/>
  <c r="O36" i="16"/>
  <c r="O38" i="16" s="1"/>
  <c r="P35" i="14"/>
  <c r="P37" i="14" s="1"/>
  <c r="N38" i="14"/>
  <c r="N39" i="14" s="1"/>
  <c r="Q32" i="14"/>
  <c r="Q33" i="14"/>
  <c r="Q31" i="14"/>
  <c r="Q34" i="14"/>
  <c r="R22" i="14"/>
  <c r="S20" i="14" s="1"/>
  <c r="I49" i="6"/>
  <c r="D6" i="9"/>
  <c r="D6" i="19" s="1"/>
  <c r="J38" i="6"/>
  <c r="J39" i="6" s="1"/>
  <c r="K37" i="6"/>
  <c r="K36" i="6"/>
  <c r="L35" i="6"/>
  <c r="N20" i="6"/>
  <c r="N22" i="6" s="1"/>
  <c r="M34" i="6"/>
  <c r="M31" i="6"/>
  <c r="M33" i="6"/>
  <c r="M32" i="6"/>
  <c r="O49" i="14" l="1"/>
  <c r="D12" i="15"/>
  <c r="P36" i="14"/>
  <c r="N49" i="14"/>
  <c r="D11" i="15"/>
  <c r="O39" i="16"/>
  <c r="O49" i="16" s="1"/>
  <c r="S20" i="16"/>
  <c r="S22" i="16" s="1"/>
  <c r="R33" i="16"/>
  <c r="R31" i="16"/>
  <c r="R34" i="16"/>
  <c r="R32" i="16"/>
  <c r="P37" i="16"/>
  <c r="P36" i="16"/>
  <c r="P38" i="16" s="1"/>
  <c r="P39" i="16" s="1"/>
  <c r="P49" i="16" s="1"/>
  <c r="Q35" i="16"/>
  <c r="P38" i="14"/>
  <c r="P39" i="14" s="1"/>
  <c r="Q35" i="14"/>
  <c r="R33" i="14"/>
  <c r="R31" i="14"/>
  <c r="S22" i="14"/>
  <c r="T20" i="14" s="1"/>
  <c r="R34" i="14"/>
  <c r="R32" i="14"/>
  <c r="J49" i="6"/>
  <c r="D7" i="9"/>
  <c r="D7" i="19" s="1"/>
  <c r="K38" i="6"/>
  <c r="K39" i="6" s="1"/>
  <c r="L37" i="6"/>
  <c r="L36" i="6"/>
  <c r="M35" i="6"/>
  <c r="O20" i="6"/>
  <c r="O22" i="6" s="1"/>
  <c r="N34" i="6"/>
  <c r="N32" i="6"/>
  <c r="N31" i="6"/>
  <c r="N33" i="6"/>
  <c r="P49" i="14" l="1"/>
  <c r="D13" i="15"/>
  <c r="R35" i="16"/>
  <c r="Q37" i="16"/>
  <c r="Q36" i="16"/>
  <c r="Q38" i="16" s="1"/>
  <c r="S33" i="16"/>
  <c r="S31" i="16"/>
  <c r="S34" i="16"/>
  <c r="T20" i="16"/>
  <c r="T22" i="16" s="1"/>
  <c r="S32" i="16"/>
  <c r="S33" i="14"/>
  <c r="S31" i="14"/>
  <c r="T22" i="14"/>
  <c r="U20" i="14" s="1"/>
  <c r="S34" i="14"/>
  <c r="S32" i="14"/>
  <c r="R35" i="14"/>
  <c r="Q37" i="14"/>
  <c r="Q36" i="14"/>
  <c r="Q38" i="14" s="1"/>
  <c r="Q39" i="14" s="1"/>
  <c r="K49" i="6"/>
  <c r="D8" i="9"/>
  <c r="D8" i="19" s="1"/>
  <c r="L38" i="6"/>
  <c r="L39" i="6" s="1"/>
  <c r="M37" i="6"/>
  <c r="M36" i="6"/>
  <c r="N35" i="6"/>
  <c r="P20" i="6"/>
  <c r="P22" i="6" s="1"/>
  <c r="O33" i="6"/>
  <c r="O34" i="6"/>
  <c r="O32" i="6"/>
  <c r="O31" i="6"/>
  <c r="Q49" i="14" l="1"/>
  <c r="D14" i="15"/>
  <c r="Q39" i="16"/>
  <c r="Q49" i="16" s="1"/>
  <c r="S35" i="16"/>
  <c r="T33" i="16"/>
  <c r="T31" i="16"/>
  <c r="T34" i="16"/>
  <c r="T32" i="16"/>
  <c r="U20" i="16"/>
  <c r="U22" i="16" s="1"/>
  <c r="R36" i="16"/>
  <c r="R38" i="16" s="1"/>
  <c r="R37" i="16"/>
  <c r="R37" i="14"/>
  <c r="R36" i="14"/>
  <c r="S35" i="14"/>
  <c r="T33" i="14"/>
  <c r="T31" i="14"/>
  <c r="U22" i="14"/>
  <c r="V20" i="14" s="1"/>
  <c r="T34" i="14"/>
  <c r="T32" i="14"/>
  <c r="L49" i="6"/>
  <c r="D9" i="9"/>
  <c r="D9" i="19" s="1"/>
  <c r="M38" i="6"/>
  <c r="M39" i="6" s="1"/>
  <c r="N37" i="6"/>
  <c r="N36" i="6"/>
  <c r="O35" i="6"/>
  <c r="Q20" i="6"/>
  <c r="Q22" i="6" s="1"/>
  <c r="P31" i="6"/>
  <c r="P33" i="6"/>
  <c r="P34" i="6"/>
  <c r="P32" i="6"/>
  <c r="U33" i="16" l="1"/>
  <c r="U31" i="16"/>
  <c r="V20" i="16"/>
  <c r="V22" i="16" s="1"/>
  <c r="U34" i="16"/>
  <c r="U32" i="16"/>
  <c r="T35" i="16"/>
  <c r="R39" i="16"/>
  <c r="R49" i="16" s="1"/>
  <c r="S37" i="16"/>
  <c r="S36" i="16"/>
  <c r="S38" i="16" s="1"/>
  <c r="S39" i="16" s="1"/>
  <c r="S49" i="16" s="1"/>
  <c r="U33" i="14"/>
  <c r="U31" i="14"/>
  <c r="V22" i="14"/>
  <c r="W20" i="14" s="1"/>
  <c r="U34" i="14"/>
  <c r="U32" i="14"/>
  <c r="T35" i="14"/>
  <c r="S37" i="14"/>
  <c r="S36" i="14"/>
  <c r="S38" i="14" s="1"/>
  <c r="S39" i="14" s="1"/>
  <c r="R38" i="14"/>
  <c r="R39" i="14" s="1"/>
  <c r="M49" i="6"/>
  <c r="D10" i="9"/>
  <c r="D10" i="19" s="1"/>
  <c r="N38" i="6"/>
  <c r="N39" i="6" s="1"/>
  <c r="O37" i="6"/>
  <c r="O36" i="6"/>
  <c r="P35" i="6"/>
  <c r="R20" i="6"/>
  <c r="R22" i="6" s="1"/>
  <c r="Q31" i="6"/>
  <c r="Q33" i="6"/>
  <c r="Q34" i="6"/>
  <c r="Q32" i="6"/>
  <c r="R49" i="14" l="1"/>
  <c r="D15" i="15"/>
  <c r="S49" i="14"/>
  <c r="D16" i="15"/>
  <c r="U35" i="16"/>
  <c r="U36" i="16" s="1"/>
  <c r="U38" i="16" s="1"/>
  <c r="U39" i="16" s="1"/>
  <c r="U49" i="16" s="1"/>
  <c r="W20" i="16"/>
  <c r="W22" i="16" s="1"/>
  <c r="V34" i="16"/>
  <c r="V32" i="16"/>
  <c r="V33" i="16"/>
  <c r="V31" i="16"/>
  <c r="T37" i="16"/>
  <c r="T36" i="16"/>
  <c r="T38" i="16" s="1"/>
  <c r="T39" i="16" s="1"/>
  <c r="T49" i="16" s="1"/>
  <c r="U35" i="14"/>
  <c r="T37" i="14"/>
  <c r="T36" i="14"/>
  <c r="T38" i="14" s="1"/>
  <c r="U36" i="14"/>
  <c r="U38" i="14" s="1"/>
  <c r="V33" i="14"/>
  <c r="W22" i="14"/>
  <c r="X20" i="14" s="1"/>
  <c r="V34" i="14"/>
  <c r="V32" i="14"/>
  <c r="V31" i="14"/>
  <c r="U37" i="14"/>
  <c r="N49" i="6"/>
  <c r="D11" i="9"/>
  <c r="D11" i="19" s="1"/>
  <c r="O38" i="6"/>
  <c r="O39" i="6" s="1"/>
  <c r="P37" i="6"/>
  <c r="P36" i="6"/>
  <c r="Q35" i="6"/>
  <c r="S20" i="6"/>
  <c r="S22" i="6" s="1"/>
  <c r="R31" i="6"/>
  <c r="R33" i="6"/>
  <c r="R34" i="6"/>
  <c r="R32" i="6"/>
  <c r="U37" i="16" l="1"/>
  <c r="V35" i="16"/>
  <c r="X20" i="16"/>
  <c r="X22" i="16" s="1"/>
  <c r="W34" i="16"/>
  <c r="W32" i="16"/>
  <c r="W31" i="16"/>
  <c r="W33" i="16"/>
  <c r="U39" i="14"/>
  <c r="X22" i="14"/>
  <c r="Y20" i="14" s="1"/>
  <c r="W34" i="14"/>
  <c r="W32" i="14"/>
  <c r="W33" i="14"/>
  <c r="W31" i="14"/>
  <c r="V35" i="14"/>
  <c r="T39" i="14"/>
  <c r="O49" i="6"/>
  <c r="D12" i="9"/>
  <c r="D12" i="19" s="1"/>
  <c r="P38" i="6"/>
  <c r="P39" i="6" s="1"/>
  <c r="Q37" i="6"/>
  <c r="Q36" i="6"/>
  <c r="R35" i="6"/>
  <c r="T20" i="6"/>
  <c r="T22" i="6" s="1"/>
  <c r="S31" i="6"/>
  <c r="S34" i="6"/>
  <c r="S32" i="6"/>
  <c r="S33" i="6"/>
  <c r="T49" i="14" l="1"/>
  <c r="D17" i="15"/>
  <c r="U49" i="14"/>
  <c r="D18" i="15"/>
  <c r="W35" i="16"/>
  <c r="W37" i="16" s="1"/>
  <c r="Y20" i="16"/>
  <c r="Y22" i="16" s="1"/>
  <c r="X34" i="16"/>
  <c r="X32" i="16"/>
  <c r="X33" i="16"/>
  <c r="X31" i="16"/>
  <c r="V36" i="16"/>
  <c r="V38" i="16" s="1"/>
  <c r="V39" i="16" s="1"/>
  <c r="V49" i="16" s="1"/>
  <c r="V37" i="16"/>
  <c r="W35" i="14"/>
  <c r="W36" i="14" s="1"/>
  <c r="V37" i="14"/>
  <c r="V36" i="14"/>
  <c r="Y22" i="14"/>
  <c r="Z20" i="14" s="1"/>
  <c r="X34" i="14"/>
  <c r="X32" i="14"/>
  <c r="X33" i="14"/>
  <c r="X31" i="14"/>
  <c r="W37" i="14"/>
  <c r="P49" i="6"/>
  <c r="D13" i="9"/>
  <c r="D13" i="19" s="1"/>
  <c r="Q38" i="6"/>
  <c r="Q39" i="6" s="1"/>
  <c r="R37" i="6"/>
  <c r="R36" i="6"/>
  <c r="S35" i="6"/>
  <c r="U20" i="6"/>
  <c r="U22" i="6" s="1"/>
  <c r="T33" i="6"/>
  <c r="T31" i="6"/>
  <c r="T34" i="6"/>
  <c r="T32" i="6"/>
  <c r="W36" i="16" l="1"/>
  <c r="X35" i="16"/>
  <c r="Z20" i="16"/>
  <c r="Z22" i="16" s="1"/>
  <c r="Y34" i="16"/>
  <c r="Y32" i="16"/>
  <c r="Y31" i="16"/>
  <c r="Y33" i="16"/>
  <c r="W38" i="16"/>
  <c r="W39" i="16" s="1"/>
  <c r="W49" i="16" s="1"/>
  <c r="X37" i="16"/>
  <c r="X36" i="16"/>
  <c r="X35" i="14"/>
  <c r="X36" i="14" s="1"/>
  <c r="X38" i="14" s="1"/>
  <c r="W38" i="14"/>
  <c r="W39" i="14" s="1"/>
  <c r="V38" i="14"/>
  <c r="V39" i="14" s="1"/>
  <c r="Z22" i="14"/>
  <c r="AA20" i="14" s="1"/>
  <c r="Y34" i="14"/>
  <c r="Y32" i="14"/>
  <c r="Y33" i="14"/>
  <c r="Y31" i="14"/>
  <c r="Q49" i="6"/>
  <c r="D14" i="9"/>
  <c r="D14" i="19" s="1"/>
  <c r="R38" i="6"/>
  <c r="R39" i="6" s="1"/>
  <c r="S37" i="6"/>
  <c r="S36" i="6"/>
  <c r="T35" i="6"/>
  <c r="V20" i="6"/>
  <c r="V22" i="6" s="1"/>
  <c r="V31" i="6" s="1"/>
  <c r="U34" i="6"/>
  <c r="U32" i="6"/>
  <c r="U31" i="6"/>
  <c r="U33" i="6"/>
  <c r="W49" i="14" l="1"/>
  <c r="D20" i="15"/>
  <c r="V49" i="14"/>
  <c r="D19" i="15"/>
  <c r="X38" i="16"/>
  <c r="X39" i="16" s="1"/>
  <c r="X49" i="16" s="1"/>
  <c r="AA20" i="16"/>
  <c r="AA22" i="16" s="1"/>
  <c r="Z34" i="16"/>
  <c r="Z32" i="16"/>
  <c r="Z33" i="16"/>
  <c r="Z31" i="16"/>
  <c r="Y35" i="16"/>
  <c r="X37" i="14"/>
  <c r="Y35" i="14"/>
  <c r="X39" i="14"/>
  <c r="AA22" i="14"/>
  <c r="AB20" i="14" s="1"/>
  <c r="Z34" i="14"/>
  <c r="Z32" i="14"/>
  <c r="Z33" i="14"/>
  <c r="Z31" i="14"/>
  <c r="R49" i="6"/>
  <c r="D15" i="9"/>
  <c r="D15" i="19" s="1"/>
  <c r="S38" i="6"/>
  <c r="S39" i="6" s="1"/>
  <c r="T37" i="6"/>
  <c r="T36" i="6"/>
  <c r="U35" i="6"/>
  <c r="W20" i="6"/>
  <c r="W22" i="6" s="1"/>
  <c r="V34" i="6"/>
  <c r="V32" i="6"/>
  <c r="V33" i="6"/>
  <c r="X49" i="14" l="1"/>
  <c r="D21" i="15"/>
  <c r="Y37" i="16"/>
  <c r="Y36" i="16"/>
  <c r="Z35" i="16"/>
  <c r="AA34" i="16"/>
  <c r="AA32" i="16"/>
  <c r="AA33" i="16"/>
  <c r="AA31" i="16"/>
  <c r="AB20" i="16"/>
  <c r="AB22" i="16" s="1"/>
  <c r="W34" i="6"/>
  <c r="W31" i="6"/>
  <c r="Z35" i="14"/>
  <c r="Z37" i="14" s="1"/>
  <c r="AA34" i="14"/>
  <c r="AA32" i="14"/>
  <c r="AB22" i="14"/>
  <c r="AC20" i="14" s="1"/>
  <c r="AA33" i="14"/>
  <c r="AA31" i="14"/>
  <c r="Y36" i="14"/>
  <c r="Y37" i="14"/>
  <c r="S49" i="6"/>
  <c r="D16" i="9"/>
  <c r="D16" i="19" s="1"/>
  <c r="T38" i="6"/>
  <c r="T39" i="6" s="1"/>
  <c r="U37" i="6"/>
  <c r="U36" i="6"/>
  <c r="V35" i="6"/>
  <c r="X20" i="6"/>
  <c r="X22" i="6" s="1"/>
  <c r="W32" i="6"/>
  <c r="W33" i="6"/>
  <c r="Z36" i="16" l="1"/>
  <c r="Z37" i="16"/>
  <c r="Y38" i="16"/>
  <c r="Y39" i="16" s="1"/>
  <c r="Y49" i="16" s="1"/>
  <c r="AA35" i="16"/>
  <c r="AB33" i="16"/>
  <c r="AB31" i="16"/>
  <c r="AB34" i="16"/>
  <c r="AB32" i="16"/>
  <c r="AC20" i="16"/>
  <c r="AC22" i="16" s="1"/>
  <c r="W35" i="6"/>
  <c r="Z36" i="14"/>
  <c r="Z38" i="14" s="1"/>
  <c r="Z39" i="14" s="1"/>
  <c r="AA35" i="14"/>
  <c r="AA37" i="14" s="1"/>
  <c r="Y38" i="14"/>
  <c r="Y39" i="14" s="1"/>
  <c r="AB33" i="14"/>
  <c r="AB31" i="14"/>
  <c r="AC22" i="14"/>
  <c r="AD20" i="14" s="1"/>
  <c r="AB34" i="14"/>
  <c r="AB32" i="14"/>
  <c r="T49" i="6"/>
  <c r="D17" i="9"/>
  <c r="D17" i="19" s="1"/>
  <c r="U38" i="6"/>
  <c r="U39" i="6" s="1"/>
  <c r="V37" i="6"/>
  <c r="V36" i="6"/>
  <c r="Y20" i="6"/>
  <c r="Y22" i="6" s="1"/>
  <c r="X34" i="6"/>
  <c r="X32" i="6"/>
  <c r="X31" i="6"/>
  <c r="X33" i="6"/>
  <c r="Z49" i="14" l="1"/>
  <c r="D23" i="15"/>
  <c r="AA36" i="14"/>
  <c r="Y49" i="14"/>
  <c r="D22" i="15"/>
  <c r="AB35" i="16"/>
  <c r="AB36" i="16" s="1"/>
  <c r="AA36" i="16"/>
  <c r="AA38" i="16" s="1"/>
  <c r="AA37" i="16"/>
  <c r="Z38" i="16"/>
  <c r="Z39" i="16" s="1"/>
  <c r="Z49" i="16" s="1"/>
  <c r="AC33" i="16"/>
  <c r="AC31" i="16"/>
  <c r="AD20" i="16"/>
  <c r="AD22" i="16" s="1"/>
  <c r="AC34" i="16"/>
  <c r="AC32" i="16"/>
  <c r="AC32" i="14"/>
  <c r="AC33" i="14"/>
  <c r="AC31" i="14"/>
  <c r="AC34" i="14"/>
  <c r="AD22" i="14"/>
  <c r="AE20" i="14" s="1"/>
  <c r="AA38" i="14"/>
  <c r="AA39" i="14" s="1"/>
  <c r="AB35" i="14"/>
  <c r="U49" i="6"/>
  <c r="D18" i="9"/>
  <c r="D18" i="19" s="1"/>
  <c r="V38" i="6"/>
  <c r="V39" i="6" s="1"/>
  <c r="W37" i="6"/>
  <c r="W36" i="6"/>
  <c r="X35" i="6"/>
  <c r="Z20" i="6"/>
  <c r="Z22" i="6" s="1"/>
  <c r="Y32" i="6"/>
  <c r="Y31" i="6"/>
  <c r="Y34" i="6"/>
  <c r="Y33" i="6"/>
  <c r="AB37" i="16" l="1"/>
  <c r="AA49" i="14"/>
  <c r="D24" i="15"/>
  <c r="AB38" i="16"/>
  <c r="AB39" i="16" s="1"/>
  <c r="AB49" i="16" s="1"/>
  <c r="AC35" i="16"/>
  <c r="AC36" i="16" s="1"/>
  <c r="AC38" i="16" s="1"/>
  <c r="AC39" i="16" s="1"/>
  <c r="AC49" i="16" s="1"/>
  <c r="AA39" i="16"/>
  <c r="AA49" i="16" s="1"/>
  <c r="AE20" i="16"/>
  <c r="AE22" i="16" s="1"/>
  <c r="AD33" i="16"/>
  <c r="AD31" i="16"/>
  <c r="AD34" i="16"/>
  <c r="AD32" i="16"/>
  <c r="AC37" i="16"/>
  <c r="AC35" i="14"/>
  <c r="AD33" i="14"/>
  <c r="AD31" i="14"/>
  <c r="AE22" i="14"/>
  <c r="AF20" i="14" s="1"/>
  <c r="AD34" i="14"/>
  <c r="AD32" i="14"/>
  <c r="AB36" i="14"/>
  <c r="AB38" i="14" s="1"/>
  <c r="AB37" i="14"/>
  <c r="V49" i="6"/>
  <c r="D19" i="9"/>
  <c r="D19" i="19" s="1"/>
  <c r="W38" i="6"/>
  <c r="W39" i="6" s="1"/>
  <c r="X37" i="6"/>
  <c r="X36" i="6"/>
  <c r="Y35" i="6"/>
  <c r="AA20" i="6"/>
  <c r="AA22" i="6" s="1"/>
  <c r="Z34" i="6"/>
  <c r="Z32" i="6"/>
  <c r="Z31" i="6"/>
  <c r="Z33" i="6"/>
  <c r="AD35" i="16" l="1"/>
  <c r="AD36" i="16" s="1"/>
  <c r="AE33" i="16"/>
  <c r="AE31" i="16"/>
  <c r="AE34" i="16"/>
  <c r="AE32" i="16"/>
  <c r="AF20" i="16"/>
  <c r="AF22" i="16" s="1"/>
  <c r="AB39" i="14"/>
  <c r="AE33" i="14"/>
  <c r="AE31" i="14"/>
  <c r="AF22" i="14"/>
  <c r="AG20" i="14" s="1"/>
  <c r="AE34" i="14"/>
  <c r="AE32" i="14"/>
  <c r="AD35" i="14"/>
  <c r="AC37" i="14"/>
  <c r="AC36" i="14"/>
  <c r="AC38" i="14" s="1"/>
  <c r="AC39" i="14" s="1"/>
  <c r="W49" i="6"/>
  <c r="D20" i="9"/>
  <c r="D20" i="19" s="1"/>
  <c r="X38" i="6"/>
  <c r="X39" i="6" s="1"/>
  <c r="Y37" i="6"/>
  <c r="Y36" i="6"/>
  <c r="Z35" i="6"/>
  <c r="AB20" i="6"/>
  <c r="AB22" i="6" s="1"/>
  <c r="AA33" i="6"/>
  <c r="AA34" i="6"/>
  <c r="AA32" i="6"/>
  <c r="AA31" i="6"/>
  <c r="AB49" i="14" l="1"/>
  <c r="D25" i="15"/>
  <c r="AC49" i="14"/>
  <c r="D26" i="15"/>
  <c r="AD37" i="16"/>
  <c r="AE35" i="16"/>
  <c r="AD38" i="16"/>
  <c r="AD39" i="16" s="1"/>
  <c r="AD49" i="16" s="1"/>
  <c r="AF33" i="16"/>
  <c r="AF31" i="16"/>
  <c r="AG20" i="16"/>
  <c r="AG22" i="16" s="1"/>
  <c r="AF34" i="16"/>
  <c r="AF32" i="16"/>
  <c r="AE35" i="14"/>
  <c r="AF33" i="14"/>
  <c r="AF31" i="14"/>
  <c r="AG22" i="14"/>
  <c r="AF34" i="14"/>
  <c r="AF32" i="14"/>
  <c r="AD36" i="14"/>
  <c r="AD37" i="14"/>
  <c r="AE36" i="14"/>
  <c r="AE38" i="14" s="1"/>
  <c r="AE37" i="14"/>
  <c r="X49" i="6"/>
  <c r="D21" i="9"/>
  <c r="D21" i="19" s="1"/>
  <c r="Y38" i="6"/>
  <c r="Y39" i="6" s="1"/>
  <c r="Z37" i="6"/>
  <c r="Z36" i="6"/>
  <c r="AA35" i="6"/>
  <c r="AC20" i="6"/>
  <c r="AC22" i="6" s="1"/>
  <c r="AB31" i="6"/>
  <c r="AB33" i="6"/>
  <c r="AB34" i="6"/>
  <c r="AB32" i="6"/>
  <c r="AF35" i="16" l="1"/>
  <c r="AG33" i="16"/>
  <c r="AG31" i="16"/>
  <c r="AG34" i="16"/>
  <c r="AG32" i="16"/>
  <c r="AE36" i="16"/>
  <c r="AE38" i="16" s="1"/>
  <c r="AE37" i="16"/>
  <c r="AE39" i="14"/>
  <c r="AD38" i="14"/>
  <c r="AD39" i="14" s="1"/>
  <c r="AG33" i="14"/>
  <c r="AG31" i="14"/>
  <c r="AG34" i="14"/>
  <c r="AG32" i="14"/>
  <c r="AF35" i="14"/>
  <c r="Y49" i="6"/>
  <c r="D22" i="9"/>
  <c r="D22" i="19" s="1"/>
  <c r="Z38" i="6"/>
  <c r="Z39" i="6" s="1"/>
  <c r="AA37" i="6"/>
  <c r="AA36" i="6"/>
  <c r="AB35" i="6"/>
  <c r="AD20" i="6"/>
  <c r="AD22" i="6" s="1"/>
  <c r="AC31" i="6"/>
  <c r="AC33" i="6"/>
  <c r="AC34" i="6"/>
  <c r="AC32" i="6"/>
  <c r="AE49" i="14" l="1"/>
  <c r="D28" i="15"/>
  <c r="AD49" i="14"/>
  <c r="D27" i="15"/>
  <c r="AE39" i="16"/>
  <c r="AE49" i="16" s="1"/>
  <c r="AG35" i="16"/>
  <c r="AF37" i="16"/>
  <c r="AF36" i="16"/>
  <c r="AF37" i="14"/>
  <c r="AF36" i="14"/>
  <c r="AG35" i="14"/>
  <c r="Z49" i="6"/>
  <c r="D23" i="9"/>
  <c r="D23" i="19" s="1"/>
  <c r="AA38" i="6"/>
  <c r="AA39" i="6" s="1"/>
  <c r="AB37" i="6"/>
  <c r="AB36" i="6"/>
  <c r="AC35" i="6"/>
  <c r="AE20" i="6"/>
  <c r="AE22" i="6" s="1"/>
  <c r="AD31" i="6"/>
  <c r="AD33" i="6"/>
  <c r="AD34" i="6"/>
  <c r="AD32" i="6"/>
  <c r="AF38" i="16" l="1"/>
  <c r="AF39" i="16" s="1"/>
  <c r="AF49" i="16" s="1"/>
  <c r="AG37" i="16"/>
  <c r="AG36" i="16"/>
  <c r="AG37" i="14"/>
  <c r="AG36" i="14"/>
  <c r="AF38" i="14"/>
  <c r="AF39" i="14" s="1"/>
  <c r="AA49" i="6"/>
  <c r="D24" i="9"/>
  <c r="D24" i="19" s="1"/>
  <c r="AB38" i="6"/>
  <c r="AB39" i="6" s="1"/>
  <c r="AC37" i="6"/>
  <c r="AC36" i="6"/>
  <c r="AD35" i="6"/>
  <c r="AF20" i="6"/>
  <c r="AF22" i="6" s="1"/>
  <c r="AE31" i="6"/>
  <c r="AE33" i="6"/>
  <c r="AE34" i="6"/>
  <c r="AE32" i="6"/>
  <c r="AF49" i="14" l="1"/>
  <c r="D29" i="15"/>
  <c r="AG38" i="16"/>
  <c r="AG39" i="16" s="1"/>
  <c r="AG49" i="16" s="1"/>
  <c r="AG38" i="14"/>
  <c r="AG39" i="14" s="1"/>
  <c r="AB49" i="6"/>
  <c r="D25" i="9"/>
  <c r="D25" i="19" s="1"/>
  <c r="AC38" i="6"/>
  <c r="AC39" i="6" s="1"/>
  <c r="AD37" i="6"/>
  <c r="AD36" i="6"/>
  <c r="AG20" i="6"/>
  <c r="AG22" i="6" s="1"/>
  <c r="AF33" i="6"/>
  <c r="AF31" i="6"/>
  <c r="AF34" i="6"/>
  <c r="AF32" i="6"/>
  <c r="AE35" i="6"/>
  <c r="AG49" i="14" l="1"/>
  <c r="D30" i="15"/>
  <c r="AC49" i="6"/>
  <c r="D26" i="9"/>
  <c r="D26" i="19" s="1"/>
  <c r="AD38" i="6"/>
  <c r="AD39" i="6" s="1"/>
  <c r="AE37" i="6"/>
  <c r="AE36" i="6"/>
  <c r="AF35" i="6"/>
  <c r="AG34" i="6"/>
  <c r="AG32" i="6"/>
  <c r="AG31" i="6"/>
  <c r="AG33" i="6"/>
  <c r="AD49" i="6" l="1"/>
  <c r="D27" i="9"/>
  <c r="D27" i="19" s="1"/>
  <c r="AE38" i="6"/>
  <c r="AE39" i="6" s="1"/>
  <c r="AF37" i="6"/>
  <c r="AF36" i="6"/>
  <c r="AG35" i="6"/>
  <c r="AE49" i="6" l="1"/>
  <c r="D28" i="9"/>
  <c r="D28" i="19" s="1"/>
  <c r="AF38" i="6"/>
  <c r="AF39" i="6" s="1"/>
  <c r="AG37" i="6"/>
  <c r="AG36" i="6"/>
  <c r="AF49" i="6" l="1"/>
  <c r="D29" i="9"/>
  <c r="D29" i="19" s="1"/>
  <c r="AG38" i="6"/>
  <c r="AG39" i="6" s="1"/>
  <c r="AG49" i="6" l="1"/>
  <c r="D30" i="9"/>
  <c r="D30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Shoemaker, David Bernard CPO USN DCNO N9 (USA)</author>
  </authors>
  <commentList>
    <comment ref="G3" authorId="0" shapeId="0" xr:uid="{0FE6039D-59B7-490D-B225-5F20802DD1D5}">
      <text>
        <r>
          <rPr>
            <b/>
            <sz val="9"/>
            <color indexed="81"/>
            <rFont val="Tahoma"/>
            <family val="2"/>
          </rPr>
          <t>Shoemaker, David Bernard CPO USN DCNO N9 (USA):</t>
        </r>
        <r>
          <rPr>
            <sz val="9"/>
            <color indexed="81"/>
            <rFont val="Tahoma"/>
            <family val="2"/>
          </rPr>
          <t xml:space="preserve">
Remember to not remove this line in these four columns!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<sst xmlns="http://schemas.openxmlformats.org/spreadsheetml/2006/main" count="1744" uniqueCount="533">
  <si>
    <t/>
  </si>
  <si>
    <t>CUI</t>
  </si>
  <si>
    <t>Service</t>
  </si>
  <si>
    <t>Category Type</t>
  </si>
  <si>
    <t>TMS</t>
  </si>
  <si>
    <t>Squadron Name</t>
  </si>
  <si>
    <t>Location Name</t>
  </si>
  <si>
    <t>PTAA</t>
  </si>
  <si>
    <t>PMAA</t>
  </si>
  <si>
    <t>PDAA</t>
  </si>
  <si>
    <t>HX-21</t>
  </si>
  <si>
    <t>Patuxent River</t>
  </si>
  <si>
    <t>S40</t>
  </si>
  <si>
    <t>NAVAIR</t>
  </si>
  <si>
    <t>POAA</t>
  </si>
  <si>
    <t>KGK</t>
  </si>
  <si>
    <t>Jacksonville</t>
  </si>
  <si>
    <t>Kaneohe Bay</t>
  </si>
  <si>
    <t>North Island</t>
  </si>
  <si>
    <t>AJ1</t>
  </si>
  <si>
    <t>NAWDC</t>
  </si>
  <si>
    <t>Fallon</t>
  </si>
  <si>
    <t>VX-1</t>
  </si>
  <si>
    <t>A21</t>
  </si>
  <si>
    <t>H11</t>
  </si>
  <si>
    <t>HSM-35</t>
  </si>
  <si>
    <t>H40</t>
  </si>
  <si>
    <t>HSM-37</t>
  </si>
  <si>
    <t>HSM-40</t>
  </si>
  <si>
    <t>Mayport</t>
  </si>
  <si>
    <t>HSM-41</t>
  </si>
  <si>
    <t>HSM-46</t>
  </si>
  <si>
    <t>HSM-48</t>
  </si>
  <si>
    <t>HSM-49</t>
  </si>
  <si>
    <t>HSM-50</t>
  </si>
  <si>
    <t>HSM-51</t>
  </si>
  <si>
    <t>Atsugi</t>
  </si>
  <si>
    <t>HSM-70</t>
  </si>
  <si>
    <t>AM0</t>
  </si>
  <si>
    <t>HSM-71</t>
  </si>
  <si>
    <t>HSM-72</t>
  </si>
  <si>
    <t>HSM-73</t>
  </si>
  <si>
    <t>HSM-74</t>
  </si>
  <si>
    <t>HSM-75</t>
  </si>
  <si>
    <t>HSM-77</t>
  </si>
  <si>
    <t>HSM-78</t>
  </si>
  <si>
    <t>HSM-79</t>
  </si>
  <si>
    <t>Rota</t>
  </si>
  <si>
    <t>C10</t>
  </si>
  <si>
    <t>AN1</t>
  </si>
  <si>
    <t>WA1</t>
  </si>
  <si>
    <t>E10</t>
  </si>
  <si>
    <t>AS1</t>
  </si>
  <si>
    <t>CNATRA</t>
  </si>
  <si>
    <t>STORAGE</t>
  </si>
  <si>
    <t>RECON RESERVE</t>
  </si>
  <si>
    <t>PTAI</t>
  </si>
  <si>
    <t>PMAI</t>
  </si>
  <si>
    <t>PDAI</t>
  </si>
  <si>
    <t>BAILMENT</t>
  </si>
  <si>
    <t>BAI</t>
  </si>
  <si>
    <t>TOTAL REQUIREMENT</t>
  </si>
  <si>
    <t>TOTAL PAA</t>
  </si>
  <si>
    <t>Aircraft Terminology</t>
  </si>
  <si>
    <t>TOAI (TAI + TII)</t>
  </si>
  <si>
    <t>TII</t>
  </si>
  <si>
    <t>RECLAMATION</t>
  </si>
  <si>
    <t>MAINT TRAINING</t>
  </si>
  <si>
    <t>LOAN</t>
  </si>
  <si>
    <t>LEASE</t>
  </si>
  <si>
    <t>FMS</t>
  </si>
  <si>
    <t>DRONES</t>
  </si>
  <si>
    <t>TAI</t>
  </si>
  <si>
    <t>RECONSTITUTION</t>
  </si>
  <si>
    <t>ATTRITION</t>
  </si>
  <si>
    <t>PAI</t>
  </si>
  <si>
    <t>POAI</t>
  </si>
  <si>
    <t>END OF FY TII</t>
  </si>
  <si>
    <t>NET GAIN/LOSS</t>
  </si>
  <si>
    <t>BEGINNING OF FY TII</t>
  </si>
  <si>
    <t>LOSSES STRIKES</t>
  </si>
  <si>
    <t>LOSSES OTHER</t>
  </si>
  <si>
    <t>LOSSES TO ACTIVE INVENTORY</t>
  </si>
  <si>
    <t>GAIN OTHER</t>
  </si>
  <si>
    <t>GAIN FROM ACTIVE INVENTORY</t>
  </si>
  <si>
    <t>END OF FY TAI</t>
  </si>
  <si>
    <t>BEGINNING OF FY TAI</t>
  </si>
  <si>
    <t>LOSS TO INACTIVE INVENTORY</t>
  </si>
  <si>
    <t>LOSS TO CONVERSION</t>
  </si>
  <si>
    <t>GAINS FROM INACTIVE INVENTORY</t>
  </si>
  <si>
    <t>GAIN FROM CONVERSION</t>
  </si>
  <si>
    <t>Inventory Breakdown</t>
  </si>
  <si>
    <t>ACTIVE</t>
  </si>
  <si>
    <t>PIPELINE PLANNING FACTOR (Percentage)</t>
  </si>
  <si>
    <t>BACK AIRCRAFT AUTHORIZED (Rounds up)</t>
  </si>
  <si>
    <t>GAIN DELIVERY YEAR(DoN Delivery)</t>
  </si>
  <si>
    <t>ATTRITION PLANNING FACTOR (Percentage)</t>
  </si>
  <si>
    <t>CAT I STRIKES (Add in as necessary)</t>
  </si>
  <si>
    <t>CAT II,III STRIKES (Use Strike Board inputs/Service plans)</t>
  </si>
  <si>
    <t>CAT IV STRIKES (Use Strike Board inputs/Service plans)</t>
  </si>
  <si>
    <t>Column B</t>
  </si>
  <si>
    <t>BUNO</t>
  </si>
  <si>
    <t>Column D</t>
  </si>
  <si>
    <t>Acft Status Code</t>
  </si>
  <si>
    <t>AJ2</t>
  </si>
  <si>
    <t>AJ0</t>
  </si>
  <si>
    <t>D41</t>
  </si>
  <si>
    <t>A10</t>
  </si>
  <si>
    <t>RR0</t>
  </si>
  <si>
    <t>Column N</t>
  </si>
  <si>
    <t>ACC Code</t>
  </si>
  <si>
    <t>Column H</t>
  </si>
  <si>
    <t>USN</t>
  </si>
  <si>
    <t>USMC</t>
  </si>
  <si>
    <t>USN RES</t>
  </si>
  <si>
    <t>USMC RES</t>
  </si>
  <si>
    <t>Misc</t>
  </si>
  <si>
    <t>ACFT Inv Term</t>
  </si>
  <si>
    <t>SECNAV SUBCAT 1</t>
  </si>
  <si>
    <t>SECNAV SUBCAT 2</t>
  </si>
  <si>
    <t>SECNAV SUBCAT 3</t>
  </si>
  <si>
    <t>1S0</t>
  </si>
  <si>
    <t>STRICKEN ASSET</t>
  </si>
  <si>
    <t>2S0</t>
  </si>
  <si>
    <t>3S0</t>
  </si>
  <si>
    <t>4S0</t>
  </si>
  <si>
    <t>TOAI</t>
  </si>
  <si>
    <t>A11</t>
  </si>
  <si>
    <t>A12</t>
  </si>
  <si>
    <t>A20</t>
  </si>
  <si>
    <t>A22</t>
  </si>
  <si>
    <t>A30</t>
  </si>
  <si>
    <t>A31</t>
  </si>
  <si>
    <t>A32</t>
  </si>
  <si>
    <t>A40</t>
  </si>
  <si>
    <t>A41</t>
  </si>
  <si>
    <t>A42</t>
  </si>
  <si>
    <t>A50</t>
  </si>
  <si>
    <t>A52</t>
  </si>
  <si>
    <t>A60</t>
  </si>
  <si>
    <t>A61</t>
  </si>
  <si>
    <t>A62</t>
  </si>
  <si>
    <t>A70</t>
  </si>
  <si>
    <t>A71</t>
  </si>
  <si>
    <t>A72</t>
  </si>
  <si>
    <t>A80</t>
  </si>
  <si>
    <t>A81</t>
  </si>
  <si>
    <t>A82</t>
  </si>
  <si>
    <t>A90</t>
  </si>
  <si>
    <t>A91</t>
  </si>
  <si>
    <t>A92</t>
  </si>
  <si>
    <t>AK0</t>
  </si>
  <si>
    <t>AK1</t>
  </si>
  <si>
    <t>AL0</t>
  </si>
  <si>
    <t>AL1</t>
  </si>
  <si>
    <t>AN0</t>
  </si>
  <si>
    <t>AN2</t>
  </si>
  <si>
    <t>AR0</t>
  </si>
  <si>
    <t>AS0</t>
  </si>
  <si>
    <t>AS2</t>
  </si>
  <si>
    <t>BA0</t>
  </si>
  <si>
    <t>BX0</t>
  </si>
  <si>
    <t>BY1</t>
  </si>
  <si>
    <t>BY3</t>
  </si>
  <si>
    <t>CA0</t>
  </si>
  <si>
    <t>D10</t>
  </si>
  <si>
    <t>D20</t>
  </si>
  <si>
    <t>D40</t>
  </si>
  <si>
    <t>D50</t>
  </si>
  <si>
    <t>E20</t>
  </si>
  <si>
    <t>E40</t>
  </si>
  <si>
    <t>E41</t>
  </si>
  <si>
    <t>E50</t>
  </si>
  <si>
    <t>E51</t>
  </si>
  <si>
    <t>EA0</t>
  </si>
  <si>
    <t>EB0</t>
  </si>
  <si>
    <t>ED0</t>
  </si>
  <si>
    <t>EE0</t>
  </si>
  <si>
    <t>F10</t>
  </si>
  <si>
    <t>F20</t>
  </si>
  <si>
    <t>F30</t>
  </si>
  <si>
    <t>F40</t>
  </si>
  <si>
    <t>F50</t>
  </si>
  <si>
    <t>FA0</t>
  </si>
  <si>
    <t>FB0</t>
  </si>
  <si>
    <t>FD0</t>
  </si>
  <si>
    <t>FE0</t>
  </si>
  <si>
    <t>G10</t>
  </si>
  <si>
    <t>G30</t>
  </si>
  <si>
    <t>G31</t>
  </si>
  <si>
    <t>G40</t>
  </si>
  <si>
    <t>G41</t>
  </si>
  <si>
    <t>G50</t>
  </si>
  <si>
    <t>G60</t>
  </si>
  <si>
    <t>G61</t>
  </si>
  <si>
    <t>H10</t>
  </si>
  <si>
    <t>H30</t>
  </si>
  <si>
    <t>H31</t>
  </si>
  <si>
    <t>H41</t>
  </si>
  <si>
    <t>HA0</t>
  </si>
  <si>
    <t>HC0</t>
  </si>
  <si>
    <t>HC1</t>
  </si>
  <si>
    <t>HD0</t>
  </si>
  <si>
    <t>HD1</t>
  </si>
  <si>
    <t>I10</t>
  </si>
  <si>
    <t>I30</t>
  </si>
  <si>
    <t>I40</t>
  </si>
  <si>
    <t>IC0</t>
  </si>
  <si>
    <t>ID0</t>
  </si>
  <si>
    <t>J10</t>
  </si>
  <si>
    <t>KLK</t>
  </si>
  <si>
    <t>M10</t>
  </si>
  <si>
    <t>M30</t>
  </si>
  <si>
    <t>N10</t>
  </si>
  <si>
    <t>PC0</t>
  </si>
  <si>
    <t>PD0</t>
  </si>
  <si>
    <t>R00</t>
  </si>
  <si>
    <t>Q00</t>
  </si>
  <si>
    <t>DRONE</t>
  </si>
  <si>
    <t>S20</t>
  </si>
  <si>
    <t>S30</t>
  </si>
  <si>
    <t>TV0</t>
  </si>
  <si>
    <t>U00</t>
  </si>
  <si>
    <t>U10</t>
  </si>
  <si>
    <t>U60</t>
  </si>
  <si>
    <t>U70</t>
  </si>
  <si>
    <t>VF0</t>
  </si>
  <si>
    <t>Y00</t>
  </si>
  <si>
    <t>Do Not Edit</t>
  </si>
  <si>
    <t>Active</t>
  </si>
  <si>
    <t>Active/ResFor</t>
  </si>
  <si>
    <t>ResFor</t>
  </si>
  <si>
    <t>Projected Requirement</t>
  </si>
  <si>
    <t>Projected Active Inventory (Gain/Loss)</t>
  </si>
  <si>
    <t>Projected Inactive Inventory</t>
  </si>
  <si>
    <t xml:space="preserve">Projected Active Inventory </t>
  </si>
  <si>
    <t>Projected Total Overall Aircraft Inventory</t>
  </si>
  <si>
    <t xml:space="preserve"> </t>
  </si>
  <si>
    <t>Active/RESFOR</t>
  </si>
  <si>
    <t>MH-60R</t>
  </si>
  <si>
    <t>166515</t>
  </si>
  <si>
    <t>166516</t>
  </si>
  <si>
    <t>166519</t>
  </si>
  <si>
    <t>166520</t>
  </si>
  <si>
    <t>166521</t>
  </si>
  <si>
    <t>166522</t>
  </si>
  <si>
    <t>166523</t>
  </si>
  <si>
    <t>166524</t>
  </si>
  <si>
    <t>166525</t>
  </si>
  <si>
    <t>166526</t>
  </si>
  <si>
    <t>166527</t>
  </si>
  <si>
    <t>166528</t>
  </si>
  <si>
    <t>166529</t>
  </si>
  <si>
    <t>166530</t>
  </si>
  <si>
    <t>166531</t>
  </si>
  <si>
    <t>166532</t>
  </si>
  <si>
    <t>166533</t>
  </si>
  <si>
    <t>166534</t>
  </si>
  <si>
    <t>166535</t>
  </si>
  <si>
    <t>166536</t>
  </si>
  <si>
    <t>166537</t>
  </si>
  <si>
    <t>166538</t>
  </si>
  <si>
    <t>166539</t>
  </si>
  <si>
    <t>166540</t>
  </si>
  <si>
    <t>166541</t>
  </si>
  <si>
    <t>166542</t>
  </si>
  <si>
    <t>166543</t>
  </si>
  <si>
    <t>166544</t>
  </si>
  <si>
    <t>166545</t>
  </si>
  <si>
    <t>166546</t>
  </si>
  <si>
    <t>166547</t>
  </si>
  <si>
    <t>166548</t>
  </si>
  <si>
    <t>166550</t>
  </si>
  <si>
    <t>166551</t>
  </si>
  <si>
    <t>166552</t>
  </si>
  <si>
    <t>166553</t>
  </si>
  <si>
    <t>166554</t>
  </si>
  <si>
    <t>166555</t>
  </si>
  <si>
    <t>166556</t>
  </si>
  <si>
    <t>166557</t>
  </si>
  <si>
    <t>166558</t>
  </si>
  <si>
    <t>166559</t>
  </si>
  <si>
    <t>166560</t>
  </si>
  <si>
    <t>166562</t>
  </si>
  <si>
    <t>166563</t>
  </si>
  <si>
    <t>166564</t>
  </si>
  <si>
    <t>166565</t>
  </si>
  <si>
    <t>166566</t>
  </si>
  <si>
    <t>166567</t>
  </si>
  <si>
    <t>166568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</si>
  <si>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</si>
  <si>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</si>
  <si>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</si>
  <si>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</si>
  <si>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</si>
  <si>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</si>
  <si>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</si>
  <si>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</si>
  <si>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</si>
  <si>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</si>
  <si>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166579</t>
  </si>
  <si>
    <t>166580</t>
  </si>
  <si>
    <t>166581</t>
  </si>
  <si>
    <t>166582</t>
  </si>
  <si>
    <t>166583</t>
  </si>
  <si>
    <t>166584</t>
  </si>
  <si>
    <t>166585</t>
  </si>
  <si>
    <t>166586</t>
  </si>
  <si>
    <t>166587</t>
  </si>
  <si>
    <t>166588</t>
  </si>
  <si>
    <t>166589</t>
  </si>
  <si>
    <t>166590</t>
  </si>
  <si>
    <t>166592</t>
  </si>
  <si>
    <t>166593</t>
  </si>
  <si>
    <t>166594</t>
  </si>
  <si>
    <t>166595</t>
  </si>
  <si>
    <t>166596</t>
  </si>
  <si>
    <t>166597</t>
  </si>
  <si>
    <t>166993</t>
  </si>
  <si>
    <t>166994</t>
  </si>
  <si>
    <t>166995</t>
  </si>
  <si>
    <t>166996</t>
  </si>
  <si>
    <t>166997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</si>
  <si>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</si>
  <si>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</si>
  <si>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</si>
  <si>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</si>
  <si>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</si>
  <si>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</si>
  <si>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</si>
  <si>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</si>
  <si>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</si>
  <si>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</si>
  <si>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</si>
  <si>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</si>
  <si>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</si>
  <si>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</si>
  <si>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</si>
  <si>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</si>
  <si>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</si>
  <si>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</si>
  <si>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</si>
  <si>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</si>
  <si>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</si>
  <si>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</si>
  <si>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</si>
  <si>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</si>
  <si>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</si>
  <si>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</si>
  <si>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</si>
  <si>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</si>
  <si>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</si>
  <si>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</si>
  <si>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167028</t>
  </si>
  <si>
    <t>167029</t>
  </si>
  <si>
    <t>167030</t>
  </si>
  <si>
    <t>167031</t>
  </si>
  <si>
    <t>167032</t>
  </si>
  <si>
    <t>167033</t>
  </si>
  <si>
    <t>167035</t>
  </si>
  <si>
    <t>167036</t>
  </si>
  <si>
    <t>167037</t>
  </si>
  <si>
    <t>167038</t>
  </si>
  <si>
    <t>167039</t>
  </si>
  <si>
    <t>167040</t>
  </si>
  <si>
    <t>167041</t>
  </si>
  <si>
    <t>167042</t>
  </si>
  <si>
    <t>167043</t>
  </si>
  <si>
    <t>167044</t>
  </si>
  <si>
    <t>167045</t>
  </si>
  <si>
    <t>167046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</si>
  <si>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</si>
  <si>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</si>
  <si>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</si>
  <si>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</si>
  <si>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</si>
  <si>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</si>
  <si>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</si>
  <si>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</si>
  <si>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</si>
  <si>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</si>
  <si>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</si>
  <si>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</si>
  <si>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</si>
  <si>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</si>
  <si>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</si>
  <si>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</si>
  <si>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</si>
  <si>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</si>
  <si>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</si>
  <si>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</si>
  <si>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</si>
  <si>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</si>
  <si>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</si>
  <si>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</si>
  <si>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</si>
  <si>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</si>
  <si>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167779</t>
  </si>
  <si>
    <t>167780</t>
  </si>
  <si>
    <t>167781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</si>
  <si>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</si>
  <si>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</si>
  <si>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</si>
  <si>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</si>
  <si>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</si>
  <si>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</si>
  <si>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</si>
  <si>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</si>
  <si>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</si>
  <si>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</si>
  <si>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</si>
  <si>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</si>
  <si>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</si>
  <si>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</si>
  <si>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</si>
  <si>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</si>
  <si>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</si>
  <si>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</si>
  <si>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</si>
  <si>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</si>
  <si>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</si>
  <si>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</si>
  <si>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</si>
  <si>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</si>
  <si>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</si>
  <si>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</si>
  <si>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</si>
  <si>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</si>
  <si>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</si>
  <si>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</si>
  <si>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</si>
  <si>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</si>
  <si>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</si>
  <si>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</si>
  <si>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</si>
  <si>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</si>
  <si>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</si>
  <si>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</si>
  <si>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168116</t>
  </si>
  <si>
    <t>168117</t>
  </si>
  <si>
    <t>168118</t>
  </si>
  <si>
    <t>168119</t>
  </si>
  <si>
    <t>168120</t>
  </si>
  <si>
    <t>168121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</si>
  <si>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</si>
  <si>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</si>
  <si>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</si>
  <si>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</si>
  <si>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</si>
  <si>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</si>
  <si>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</si>
  <si>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</si>
  <si>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</si>
  <si>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</si>
  <si>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</si>
  <si>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</si>
  <si>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</si>
  <si>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</si>
  <si>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</si>
  <si>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</si>
  <si>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</si>
  <si>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</si>
  <si>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</si>
  <si>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</si>
  <si>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</si>
  <si>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</si>
  <si>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</si>
  <si>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</si>
  <si>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</si>
  <si>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</si>
  <si>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</si>
  <si>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</si>
  <si>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</si>
  <si>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</si>
  <si>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</si>
  <si>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</si>
  <si>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</si>
  <si>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</si>
  <si>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</si>
  <si>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168157</t>
  </si>
  <si>
    <t>168158</t>
  </si>
  <si>
    <t>168159</t>
  </si>
  <si>
    <t>168160</t>
  </si>
  <si>
    <t>168161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</si>
  <si>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</si>
  <si>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</si>
  <si>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</si>
  <si>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</si>
  <si>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</si>
  <si>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</si>
  <si>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</si>
  <si>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</si>
  <si>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</si>
  <si>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</si>
  <si>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</si>
  <si>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</si>
  <si>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</si>
  <si>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</si>
  <si>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168176</t>
  </si>
  <si>
    <t>168177</t>
  </si>
  <si>
    <t>168178</t>
  </si>
  <si>
    <t>168179</t>
  </si>
  <si>
    <t>168180</t>
  </si>
  <si>
    <t>168182</t>
  </si>
  <si>
    <t>169887</t>
  </si>
  <si>
    <t>169888</t>
  </si>
  <si>
    <t>169889</t>
  </si>
  <si>
    <t>169890</t>
  </si>
  <si>
    <t>169891</t>
  </si>
  <si>
    <t>FY</t>
  </si>
  <si>
    <t>PAA</t>
  </si>
  <si>
    <t>GAINS - PURCHASE YEAR (PBIS - Procurement, no effect on data)</t>
  </si>
  <si>
    <t>Total RQMT</t>
  </si>
  <si>
    <t>Active - PAA &amp; Total RQMT over TAI &amp; TII</t>
  </si>
  <si>
    <t>MCAR Projections</t>
  </si>
  <si>
    <t>Fleet: 80% of PAA (rounded up)</t>
  </si>
  <si>
    <t>Test: 100% of PAA</t>
  </si>
  <si>
    <t>Other: 100% of PAA</t>
  </si>
  <si>
    <t>Training - NAWDC: 100% PAA</t>
  </si>
  <si>
    <t>Training - FRS:</t>
  </si>
  <si>
    <t>As determined by PPFs</t>
  </si>
  <si>
    <t>TOTAL MCAR GOAL</t>
  </si>
  <si>
    <t>Active / Reserve</t>
  </si>
  <si>
    <t>HSM-35 Test</t>
  </si>
  <si>
    <t>MCAR GOAL</t>
  </si>
  <si>
    <t>APDF &amp; Budget A-II Workbook</t>
  </si>
  <si>
    <t>Created by: AZC David Shoemaker for updates please email: david.b.shoemaker4.mil@us.navy.mil</t>
  </si>
  <si>
    <t>This workbook is designed to work "offline" of the APDF 2.0 system. All aircraft distributions and constraints are extracted from the SECNAVINST 5442.3. MCAR Goals were built using the ARC-N Methodology from the MOC website. Have fun and remember to stay RAD!</t>
  </si>
  <si>
    <t>RESERVE</t>
  </si>
  <si>
    <t>Reserve - PAA &amp; Total RQMT over TAI &amp; TII</t>
  </si>
  <si>
    <t>COMBINED</t>
  </si>
  <si>
    <t>Combined - PAA &amp; Total RQMT over TAI &amp; TII</t>
  </si>
  <si>
    <t>GAIN DELIVERY YEAR (DoN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</si>
</sst>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rgb="FF000000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5"/>
      <color rgb="FFFFFFFF"/>
      <name val="Calibri"/>
      <family val="2"/>
    </font>
    <font>
      <sz val="19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22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738CAB"/>
      </patternFill>
    </fill>
    <fill>
      <patternFill patternType="solid">
        <fgColor rgb="FF00AA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7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9" fillId="0" borderId="2" xfId="0" applyFont="1" applyBorder="1"/>
    <xf numFmtId="0" fontId="9" fillId="0" borderId="4" xfId="0" applyFont="1" applyBorder="1"/>
    <xf numFmtId="0" fontId="10" fillId="4" borderId="5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  <xf numFmtId="0" fontId="10" fillId="4" borderId="7" xfId="0" applyFont="1" applyFill="1" applyBorder="1" applyAlignment="1">
      <alignment horizontal="left"/>
    </xf>
    <xf numFmtId="0" fontId="9" fillId="0" borderId="8" xfId="0" applyFont="1" applyBorder="1"/>
    <xf numFmtId="0" fontId="10" fillId="4" borderId="9" xfId="0" applyFont="1" applyFill="1" applyBorder="1" applyAlignment="1">
      <alignment horizontal="left"/>
    </xf>
    <xf numFmtId="0" fontId="10" fillId="0" borderId="9" xfId="0" applyFont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22" xfId="0" applyFont="1" applyBorder="1"/>
    <xf numFmtId="0" fontId="0" fillId="0" borderId="0" xfId="0"/>
    <xf numFmtId="0" fontId="2" fillId="0" borderId="0" xfId="1" applyAlignment="1">
      <alignment horizontal="center"/>
    </xf>
    <xf numFmtId="0" fontId="8" fillId="2" borderId="0" xfId="1" applyFont="1" applyFill="1" applyAlignment="1">
      <alignment horizontal="center"/>
    </xf>
    <xf numFmtId="0" fontId="2" fillId="0" borderId="0" xfId="1" applyAlignment="1">
      <alignment horizontal="center"/>
    </xf>
    <xf numFmtId="0" fontId="8" fillId="2" borderId="0" xfId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9" fontId="1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9" fontId="2" fillId="0" borderId="0" xfId="1" applyNumberFormat="1" applyAlignment="1">
      <alignment horizontal="center"/>
    </xf>
    <xf numFmtId="9" fontId="1" fillId="0" borderId="27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2" fillId="8" borderId="0" xfId="1" applyFill="1" applyAlignment="1">
      <alignment horizontal="center"/>
    </xf>
    <xf numFmtId="0" fontId="13" fillId="8" borderId="0" xfId="1" applyFont="1" applyFill="1" applyAlignment="1">
      <alignment horizontal="center"/>
    </xf>
    <xf numFmtId="0" fontId="1" fillId="0" borderId="0" xfId="1" applyFont="1"/>
    <xf numFmtId="0" fontId="9" fillId="0" borderId="0" xfId="0" applyFo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7" fillId="4" borderId="26" xfId="0" applyFont="1" applyFill="1" applyBorder="1"/>
    <xf numFmtId="0" fontId="18" fillId="2" borderId="0" xfId="0" applyFont="1" applyFill="1" applyAlignment="1">
      <alignment horizontal="center"/>
    </xf>
    <xf numFmtId="0" fontId="17" fillId="0" borderId="0" xfId="0" applyFont="1"/>
    <xf numFmtId="0" fontId="17" fillId="4" borderId="2" xfId="0" applyFont="1" applyFill="1" applyBorder="1"/>
    <xf numFmtId="0" fontId="17" fillId="4" borderId="8" xfId="0" applyFont="1" applyFill="1" applyBorder="1"/>
    <xf numFmtId="0" fontId="17" fillId="4" borderId="3" xfId="0" applyFont="1" applyFill="1" applyBorder="1"/>
    <xf numFmtId="0" fontId="17" fillId="4" borderId="4" xfId="0" applyFont="1" applyFill="1" applyBorder="1"/>
    <xf numFmtId="0" fontId="17" fillId="4" borderId="22" xfId="0" applyFont="1" applyFill="1" applyBorder="1"/>
    <xf numFmtId="0" fontId="17" fillId="4" borderId="0" xfId="0" applyFont="1" applyFill="1"/>
    <xf numFmtId="0" fontId="17" fillId="4" borderId="21" xfId="0" applyFont="1" applyFill="1" applyBorder="1"/>
    <xf numFmtId="10" fontId="17" fillId="8" borderId="0" xfId="0" applyNumberFormat="1" applyFont="1" applyFill="1"/>
    <xf numFmtId="10" fontId="17" fillId="8" borderId="21" xfId="0" applyNumberFormat="1" applyFont="1" applyFill="1" applyBorder="1"/>
    <xf numFmtId="0" fontId="17" fillId="4" borderId="5" xfId="0" applyFont="1" applyFill="1" applyBorder="1"/>
    <xf numFmtId="0" fontId="17" fillId="4" borderId="9" xfId="0" applyFont="1" applyFill="1" applyBorder="1"/>
    <xf numFmtId="0" fontId="17" fillId="4" borderId="6" xfId="0" applyFont="1" applyFill="1" applyBorder="1"/>
    <xf numFmtId="0" fontId="17" fillId="4" borderId="7" xfId="0" applyFont="1" applyFill="1" applyBorder="1"/>
    <xf numFmtId="0" fontId="17" fillId="6" borderId="2" xfId="0" applyFont="1" applyFill="1" applyBorder="1"/>
    <xf numFmtId="0" fontId="17" fillId="6" borderId="8" xfId="0" applyFont="1" applyFill="1" applyBorder="1"/>
    <xf numFmtId="0" fontId="17" fillId="8" borderId="3" xfId="0" applyFont="1" applyFill="1" applyBorder="1"/>
    <xf numFmtId="0" fontId="17" fillId="8" borderId="4" xfId="0" applyFont="1" applyFill="1" applyBorder="1"/>
    <xf numFmtId="0" fontId="17" fillId="6" borderId="22" xfId="0" applyFont="1" applyFill="1" applyBorder="1"/>
    <xf numFmtId="0" fontId="17" fillId="6" borderId="26" xfId="0" applyFont="1" applyFill="1" applyBorder="1"/>
    <xf numFmtId="0" fontId="17" fillId="8" borderId="0" xfId="0" applyFont="1" applyFill="1"/>
    <xf numFmtId="0" fontId="17" fillId="8" borderId="21" xfId="0" applyFont="1" applyFill="1" applyBorder="1"/>
    <xf numFmtId="0" fontId="17" fillId="6" borderId="0" xfId="0" applyFont="1" applyFill="1"/>
    <xf numFmtId="0" fontId="17" fillId="6" borderId="21" xfId="0" applyFont="1" applyFill="1" applyBorder="1"/>
    <xf numFmtId="0" fontId="17" fillId="6" borderId="5" xfId="0" applyFont="1" applyFill="1" applyBorder="1"/>
    <xf numFmtId="0" fontId="17" fillId="6" borderId="9" xfId="0" applyFont="1" applyFill="1" applyBorder="1"/>
    <xf numFmtId="0" fontId="17" fillId="6" borderId="6" xfId="0" applyFont="1" applyFill="1" applyBorder="1"/>
    <xf numFmtId="0" fontId="17" fillId="6" borderId="7" xfId="0" applyFont="1" applyFill="1" applyBorder="1"/>
    <xf numFmtId="0" fontId="17" fillId="7" borderId="2" xfId="0" applyFont="1" applyFill="1" applyBorder="1"/>
    <xf numFmtId="0" fontId="17" fillId="7" borderId="8" xfId="0" applyFont="1" applyFill="1" applyBorder="1"/>
    <xf numFmtId="0" fontId="17" fillId="7" borderId="3" xfId="0" applyFont="1" applyFill="1" applyBorder="1"/>
    <xf numFmtId="0" fontId="17" fillId="7" borderId="22" xfId="0" applyFont="1" applyFill="1" applyBorder="1"/>
    <xf numFmtId="0" fontId="17" fillId="7" borderId="26" xfId="0" applyFont="1" applyFill="1" applyBorder="1"/>
    <xf numFmtId="0" fontId="17" fillId="7" borderId="0" xfId="0" applyFont="1" applyFill="1"/>
    <xf numFmtId="0" fontId="17" fillId="7" borderId="5" xfId="0" applyFont="1" applyFill="1" applyBorder="1"/>
    <xf numFmtId="0" fontId="17" fillId="7" borderId="9" xfId="0" applyFont="1" applyFill="1" applyBorder="1"/>
    <xf numFmtId="0" fontId="17" fillId="7" borderId="6" xfId="0" applyFont="1" applyFill="1" applyBorder="1"/>
    <xf numFmtId="0" fontId="17" fillId="4" borderId="0" xfId="0" applyFont="1" applyFill="1" applyBorder="1"/>
    <xf numFmtId="0" fontId="17" fillId="6" borderId="23" xfId="0" applyFont="1" applyFill="1" applyBorder="1"/>
    <xf numFmtId="0" fontId="17" fillId="6" borderId="24" xfId="0" applyFont="1" applyFill="1" applyBorder="1"/>
    <xf numFmtId="0" fontId="17" fillId="6" borderId="25" xfId="0" applyFont="1" applyFill="1" applyBorder="1"/>
    <xf numFmtId="0" fontId="19" fillId="6" borderId="1" xfId="0" applyFont="1" applyFill="1" applyBorder="1"/>
    <xf numFmtId="0" fontId="17" fillId="9" borderId="0" xfId="0" applyFont="1" applyFill="1"/>
    <xf numFmtId="0" fontId="17" fillId="4" borderId="1" xfId="0" applyFont="1" applyFill="1" applyBorder="1"/>
    <xf numFmtId="0" fontId="8" fillId="2" borderId="0" xfId="1" applyFont="1" applyFill="1" applyAlignment="1">
      <alignment horizontal="center"/>
    </xf>
    <xf numFmtId="0" fontId="0" fillId="10" borderId="0" xfId="0" applyFill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8" fillId="2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27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DD66F7B-D6FF-4850-8068-D278133D6BB4}"/>
  </cellStyles>
  <dxfs count="540"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Invisible" pivot="0" table="0" count="0" xr9:uid="{53FCDACF-FF38-40C1-81E3-43D2C8AF9F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- Projected TAI</a:t>
            </a:r>
            <a:r>
              <a:rPr lang="en-US" baseline="0"/>
              <a:t> Inventory Distributions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'A-II_ACTIVE_Worksheet'!$A$31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'A-II_ACTIVE_Worksheet'!$D$31:$AG$31</c:f>
              <c:numCache>
                <c:formatCode>General</c:formatCode>
                <c:ptCount val="30"/>
                <c:pt idx="0">
                  <c:v>157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158</c:v>
                </c:pt>
                <c:pt idx="10">
                  <c:v>158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152</c:v>
                </c:pt>
                <c:pt idx="18">
                  <c:v>125</c:v>
                </c:pt>
                <c:pt idx="19">
                  <c:v>104</c:v>
                </c:pt>
                <c:pt idx="20">
                  <c:v>88</c:v>
                </c:pt>
                <c:pt idx="21">
                  <c:v>70</c:v>
                </c:pt>
                <c:pt idx="22">
                  <c:v>42</c:v>
                </c:pt>
                <c:pt idx="23">
                  <c:v>30</c:v>
                </c:pt>
                <c:pt idx="24">
                  <c:v>24</c:v>
                </c:pt>
                <c:pt idx="25">
                  <c:v>16</c:v>
                </c:pt>
                <c:pt idx="26">
                  <c:v>14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B-4718-B38D-DEB3D63DB484}"/>
            </c:ext>
          </c:extLst>
        </c:ser>
        <c:ser>
          <c:idx val="1"/>
          <c:order val="1"/>
          <c:tx>
            <c:strRef>
              <c:f>'A-II_ACTIVE_Worksheet'!$A$32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'A-II_ACTIVE_Worksheet'!$D$32:$AG$32</c:f>
              <c:numCache>
                <c:formatCode>General</c:formatCode>
                <c:ptCount val="3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33</c:v>
                </c:pt>
                <c:pt idx="18">
                  <c:v>28</c:v>
                </c:pt>
                <c:pt idx="19">
                  <c:v>28</c:v>
                </c:pt>
                <c:pt idx="20">
                  <c:v>16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B-4718-B38D-DEB3D63DB484}"/>
            </c:ext>
          </c:extLst>
        </c:ser>
        <c:ser>
          <c:idx val="2"/>
          <c:order val="2"/>
          <c:tx>
            <c:strRef>
              <c:f>'A-II_ACTIVE_Worksheet'!$A$33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'A-II_ACTIVE_Worksheet'!$D$33:$AG$33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B-4718-B38D-DEB3D63DB484}"/>
            </c:ext>
          </c:extLst>
        </c:ser>
        <c:ser>
          <c:idx val="3"/>
          <c:order val="3"/>
          <c:tx>
            <c:strRef>
              <c:f>'A-II_ACTIVE_Worksheet'!$A$34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'A-II_ACTIVE_Worksheet'!$D$34:$AG$34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B-4718-B38D-DEB3D63DB484}"/>
            </c:ext>
          </c:extLst>
        </c:ser>
        <c:ser>
          <c:idx val="4"/>
          <c:order val="4"/>
          <c:tx>
            <c:strRef>
              <c:f>'A-II_ACTIVE_Worksheet'!$A$36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'A-II_ACTIVE_Worksheet'!$D$36:$AG$36</c:f>
              <c:numCache>
                <c:formatCode>General</c:formatCode>
                <c:ptCount val="30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27</c:v>
                </c:pt>
                <c:pt idx="18">
                  <c:v>22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8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B-4718-B38D-DEB3D63DB484}"/>
            </c:ext>
          </c:extLst>
        </c:ser>
        <c:ser>
          <c:idx val="5"/>
          <c:order val="5"/>
          <c:tx>
            <c:strRef>
              <c:f>'A-II_ACTIVE_Worksheet'!$A$37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'A-II_ACTIVE_Worksheet'!$D$37:$AG$37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B-4718-B38D-DEB3D63DB484}"/>
            </c:ext>
          </c:extLst>
        </c:ser>
        <c:ser>
          <c:idx val="6"/>
          <c:order val="6"/>
          <c:tx>
            <c:strRef>
              <c:f>'A-II_ACTIVE_Worksheet'!$A$38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'A-II_ACTIVE_Worksheet'!$D$38:$AG$38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43</c:v>
                </c:pt>
                <c:pt idx="19">
                  <c:v>69</c:v>
                </c:pt>
                <c:pt idx="20">
                  <c:v>102</c:v>
                </c:pt>
                <c:pt idx="21">
                  <c:v>128</c:v>
                </c:pt>
                <c:pt idx="22">
                  <c:v>161</c:v>
                </c:pt>
                <c:pt idx="23">
                  <c:v>176</c:v>
                </c:pt>
                <c:pt idx="24">
                  <c:v>183</c:v>
                </c:pt>
                <c:pt idx="25">
                  <c:v>194</c:v>
                </c:pt>
                <c:pt idx="26">
                  <c:v>200</c:v>
                </c:pt>
                <c:pt idx="27">
                  <c:v>206</c:v>
                </c:pt>
                <c:pt idx="28">
                  <c:v>209</c:v>
                </c:pt>
                <c:pt idx="2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B-4718-B38D-DEB3D63DB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5209536"/>
        <c:axId val="815205696"/>
      </c:barChart>
      <c:catAx>
        <c:axId val="81520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5696"/>
        <c:crosses val="autoZero"/>
        <c:auto val="1"/>
        <c:lblAlgn val="ctr"/>
        <c:lblOffset val="100"/>
        <c:noMultiLvlLbl val="0"/>
      </c:catAx>
      <c:valAx>
        <c:axId val="8152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-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Active_Graphs!$D$2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Active_Graphs!$D$3:$D$32</c:f>
              <c:numCache>
                <c:formatCode>General</c:formatCode>
                <c:ptCount val="30"/>
                <c:pt idx="0">
                  <c:v>221</c:v>
                </c:pt>
                <c:pt idx="1">
                  <c:v>221</c:v>
                </c:pt>
                <c:pt idx="2">
                  <c:v>221</c:v>
                </c:pt>
                <c:pt idx="3">
                  <c:v>221</c:v>
                </c:pt>
                <c:pt idx="4">
                  <c:v>221</c:v>
                </c:pt>
                <c:pt idx="5" formatCode="0">
                  <c:v>221</c:v>
                </c:pt>
                <c:pt idx="6">
                  <c:v>221</c:v>
                </c:pt>
                <c:pt idx="7">
                  <c:v>221</c:v>
                </c:pt>
                <c:pt idx="8">
                  <c:v>221</c:v>
                </c:pt>
                <c:pt idx="9">
                  <c:v>221</c:v>
                </c:pt>
                <c:pt idx="10">
                  <c:v>221</c:v>
                </c:pt>
                <c:pt idx="11">
                  <c:v>221</c:v>
                </c:pt>
                <c:pt idx="12">
                  <c:v>221</c:v>
                </c:pt>
                <c:pt idx="13">
                  <c:v>221</c:v>
                </c:pt>
                <c:pt idx="14">
                  <c:v>221</c:v>
                </c:pt>
                <c:pt idx="15">
                  <c:v>221</c:v>
                </c:pt>
                <c:pt idx="16">
                  <c:v>221</c:v>
                </c:pt>
                <c:pt idx="17">
                  <c:v>221</c:v>
                </c:pt>
                <c:pt idx="18">
                  <c:v>221</c:v>
                </c:pt>
                <c:pt idx="19">
                  <c:v>221</c:v>
                </c:pt>
                <c:pt idx="20">
                  <c:v>221</c:v>
                </c:pt>
                <c:pt idx="21">
                  <c:v>221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8-4C39-9E5B-D22E6ACCDB82}"/>
            </c:ext>
          </c:extLst>
        </c:ser>
        <c:ser>
          <c:idx val="3"/>
          <c:order val="3"/>
          <c:tx>
            <c:strRef>
              <c:f>Active_Graphs!$E$2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Active_Graphs!$E$3:$E$32</c:f>
              <c:numCache>
                <c:formatCode>General</c:formatCode>
                <c:ptCount val="3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 formatCode="0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8-4C39-9E5B-D22E6ACC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8428992"/>
        <c:axId val="1108437632"/>
      </c:barChart>
      <c:lineChart>
        <c:grouping val="standard"/>
        <c:varyColors val="0"/>
        <c:ser>
          <c:idx val="0"/>
          <c:order val="0"/>
          <c:tx>
            <c:strRef>
              <c:f>Active_Graphs!$B$2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Active_Graphs!$B$3:$B$32</c:f>
              <c:numCache>
                <c:formatCode>General</c:formatCode>
                <c:ptCount val="30"/>
                <c:pt idx="0">
                  <c:v>206</c:v>
                </c:pt>
                <c:pt idx="1">
                  <c:v>207</c:v>
                </c:pt>
                <c:pt idx="2">
                  <c:v>207</c:v>
                </c:pt>
                <c:pt idx="3">
                  <c:v>207</c:v>
                </c:pt>
                <c:pt idx="4">
                  <c:v>207</c:v>
                </c:pt>
                <c:pt idx="5" formatCode="0">
                  <c:v>207</c:v>
                </c:pt>
                <c:pt idx="6">
                  <c:v>207</c:v>
                </c:pt>
                <c:pt idx="7">
                  <c:v>207</c:v>
                </c:pt>
                <c:pt idx="8">
                  <c:v>207</c:v>
                </c:pt>
                <c:pt idx="9">
                  <c:v>207</c:v>
                </c:pt>
                <c:pt idx="10">
                  <c:v>207</c:v>
                </c:pt>
                <c:pt idx="11">
                  <c:v>207</c:v>
                </c:pt>
                <c:pt idx="12">
                  <c:v>207</c:v>
                </c:pt>
                <c:pt idx="13">
                  <c:v>207</c:v>
                </c:pt>
                <c:pt idx="14">
                  <c:v>207</c:v>
                </c:pt>
                <c:pt idx="15">
                  <c:v>207</c:v>
                </c:pt>
                <c:pt idx="16">
                  <c:v>207</c:v>
                </c:pt>
                <c:pt idx="17">
                  <c:v>190</c:v>
                </c:pt>
                <c:pt idx="18">
                  <c:v>156</c:v>
                </c:pt>
                <c:pt idx="19">
                  <c:v>133</c:v>
                </c:pt>
                <c:pt idx="20">
                  <c:v>104</c:v>
                </c:pt>
                <c:pt idx="21">
                  <c:v>81</c:v>
                </c:pt>
                <c:pt idx="22">
                  <c:v>52</c:v>
                </c:pt>
                <c:pt idx="23">
                  <c:v>39</c:v>
                </c:pt>
                <c:pt idx="24">
                  <c:v>33</c:v>
                </c:pt>
                <c:pt idx="25">
                  <c:v>23</c:v>
                </c:pt>
                <c:pt idx="26">
                  <c:v>18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8-4C39-9E5B-D22E6ACCDB82}"/>
            </c:ext>
          </c:extLst>
        </c:ser>
        <c:ser>
          <c:idx val="1"/>
          <c:order val="1"/>
          <c:tx>
            <c:strRef>
              <c:f>Active_Graphs!$C$2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Active_Graphs!$C$3:$C$32</c:f>
              <c:numCache>
                <c:formatCode>General</c:formatCode>
                <c:ptCount val="30"/>
                <c:pt idx="0">
                  <c:v>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236</c:v>
                </c:pt>
                <c:pt idx="5" formatCode="0">
                  <c:v>236</c:v>
                </c:pt>
                <c:pt idx="6">
                  <c:v>236</c:v>
                </c:pt>
                <c:pt idx="7">
                  <c:v>236</c:v>
                </c:pt>
                <c:pt idx="8">
                  <c:v>236</c:v>
                </c:pt>
                <c:pt idx="9">
                  <c:v>236</c:v>
                </c:pt>
                <c:pt idx="10">
                  <c:v>236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236</c:v>
                </c:pt>
                <c:pt idx="15">
                  <c:v>236</c:v>
                </c:pt>
                <c:pt idx="16">
                  <c:v>217</c:v>
                </c:pt>
                <c:pt idx="17">
                  <c:v>178</c:v>
                </c:pt>
                <c:pt idx="18">
                  <c:v>152</c:v>
                </c:pt>
                <c:pt idx="19">
                  <c:v>119</c:v>
                </c:pt>
                <c:pt idx="20">
                  <c:v>93</c:v>
                </c:pt>
                <c:pt idx="21">
                  <c:v>60</c:v>
                </c:pt>
                <c:pt idx="22">
                  <c:v>45</c:v>
                </c:pt>
                <c:pt idx="23">
                  <c:v>38</c:v>
                </c:pt>
                <c:pt idx="24">
                  <c:v>27</c:v>
                </c:pt>
                <c:pt idx="25">
                  <c:v>21</c:v>
                </c:pt>
                <c:pt idx="26">
                  <c:v>15</c:v>
                </c:pt>
                <c:pt idx="27">
                  <c:v>12</c:v>
                </c:pt>
                <c:pt idx="28">
                  <c:v>12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8-4C39-9E5B-D22E6ACCDB82}"/>
            </c:ext>
          </c:extLst>
        </c:ser>
        <c:ser>
          <c:idx val="4"/>
          <c:order val="4"/>
          <c:tx>
            <c:strRef>
              <c:f>Active_Graphs!$F$2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Active_Graphs!$F$3:$F$32</c:f>
              <c:numCache>
                <c:formatCode>General</c:formatCode>
                <c:ptCount val="30"/>
                <c:pt idx="0">
                  <c:v>158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08-4C39-9E5B-D22E6ACC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445312"/>
        <c:axId val="1108430432"/>
      </c:lineChart>
      <c:catAx>
        <c:axId val="11084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37632"/>
        <c:crosses val="autoZero"/>
        <c:auto val="1"/>
        <c:lblAlgn val="ctr"/>
        <c:lblOffset val="100"/>
        <c:noMultiLvlLbl val="0"/>
      </c:catAx>
      <c:valAx>
        <c:axId val="1108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28992"/>
        <c:crosses val="autoZero"/>
        <c:crossBetween val="between"/>
      </c:valAx>
      <c:valAx>
        <c:axId val="1108430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45312"/>
        <c:crosses val="max"/>
        <c:crossBetween val="between"/>
      </c:valAx>
      <c:catAx>
        <c:axId val="110844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843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Reserve -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'A-II_RESERVE_Worksheet'!$A$31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'A-II_RESERVE_Worksheet'!$D$31:$AG$31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B-424B-A182-B9B7B76E0860}"/>
            </c:ext>
          </c:extLst>
        </c:ser>
        <c:ser>
          <c:idx val="1"/>
          <c:order val="1"/>
          <c:tx>
            <c:strRef>
              <c:f>'A-II_RESERVE_Worksheet'!$A$32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'A-II_RESERVE_Worksheet'!$D$32:$AG$32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B-424B-A182-B9B7B76E0860}"/>
            </c:ext>
          </c:extLst>
        </c:ser>
        <c:ser>
          <c:idx val="2"/>
          <c:order val="2"/>
          <c:tx>
            <c:strRef>
              <c:f>'A-II_RESERVE_Worksheet'!$A$33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'A-II_RESERVE_Worksheet'!$D$33:$AG$33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8B-424B-A182-B9B7B76E0860}"/>
            </c:ext>
          </c:extLst>
        </c:ser>
        <c:ser>
          <c:idx val="3"/>
          <c:order val="3"/>
          <c:tx>
            <c:strRef>
              <c:f>'A-II_RESERVE_Worksheet'!$A$34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8B-424B-A182-B9B7B76E0860}"/>
            </c:ext>
          </c:extLst>
        </c:ser>
        <c:ser>
          <c:idx val="4"/>
          <c:order val="4"/>
          <c:tx>
            <c:strRef>
              <c:f>'A-II_RESERVE_Worksheet'!$A$36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'A-II_RESERVE_Worksheet'!$D$36:$AG$36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B-424B-A182-B9B7B76E0860}"/>
            </c:ext>
          </c:extLst>
        </c:ser>
        <c:ser>
          <c:idx val="5"/>
          <c:order val="5"/>
          <c:tx>
            <c:strRef>
              <c:f>'A-II_RESERVE_Worksheet'!$A$37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8B-424B-A182-B9B7B76E0860}"/>
            </c:ext>
          </c:extLst>
        </c:ser>
        <c:ser>
          <c:idx val="6"/>
          <c:order val="6"/>
          <c:tx>
            <c:strRef>
              <c:f>'A-II_RESERVE_Worksheet'!$A$38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8B-424B-A182-B9B7B76E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174800"/>
        <c:axId val="1550172400"/>
      </c:barChart>
      <c:catAx>
        <c:axId val="15501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2400"/>
        <c:crosses val="autoZero"/>
        <c:auto val="1"/>
        <c:lblAlgn val="ctr"/>
        <c:lblOffset val="100"/>
        <c:noMultiLvlLbl val="0"/>
      </c:catAx>
      <c:valAx>
        <c:axId val="15501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-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Reserve_Graphs!$D$2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Reserve_Graphs!$D$3:$D$32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 formatCode="0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C-4F44-9D49-0182BCCD3665}"/>
            </c:ext>
          </c:extLst>
        </c:ser>
        <c:ser>
          <c:idx val="3"/>
          <c:order val="3"/>
          <c:tx>
            <c:strRef>
              <c:f>Reserve_Graphs!$E$2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Reserve_Graphs!$E$3:$E$32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C-4F44-9D49-0182BCCD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204175"/>
        <c:axId val="612201295"/>
      </c:barChart>
      <c:lineChart>
        <c:grouping val="standard"/>
        <c:varyColors val="0"/>
        <c:ser>
          <c:idx val="0"/>
          <c:order val="0"/>
          <c:tx>
            <c:strRef>
              <c:f>Reserve_Graphs!$B$2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Reserve_Graphs!$B$3:$B$32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 formatCode="0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C-4F44-9D49-0182BCCD3665}"/>
            </c:ext>
          </c:extLst>
        </c:ser>
        <c:ser>
          <c:idx val="1"/>
          <c:order val="1"/>
          <c:tx>
            <c:strRef>
              <c:f>Reserve_Graphs!$C$2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Reserve_Graphs!$C$3:$C$32</c:f>
              <c:numCache>
                <c:formatCode>General</c:formatCode>
                <c:ptCount val="3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 formatCode="0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C-4F44-9D49-0182BCCD3665}"/>
            </c:ext>
          </c:extLst>
        </c:ser>
        <c:ser>
          <c:idx val="4"/>
          <c:order val="4"/>
          <c:tx>
            <c:strRef>
              <c:f>Reserve_Graphs!$F$2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Reserve_Graphs!$F$3:$F$32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4C-4F44-9D49-0182BCCD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168928"/>
        <c:axId val="1494167008"/>
      </c:lineChart>
      <c:catAx>
        <c:axId val="612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1295"/>
        <c:crosses val="autoZero"/>
        <c:auto val="1"/>
        <c:lblAlgn val="ctr"/>
        <c:lblOffset val="100"/>
        <c:noMultiLvlLbl val="0"/>
      </c:catAx>
      <c:valAx>
        <c:axId val="612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175"/>
        <c:crosses val="autoZero"/>
        <c:crossBetween val="between"/>
      </c:valAx>
      <c:valAx>
        <c:axId val="1494167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68928"/>
        <c:crosses val="max"/>
        <c:crossBetween val="between"/>
      </c:valAx>
      <c:catAx>
        <c:axId val="14941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416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-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Combined_Graphs!$D$2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Combined_Graphs!$D$3:$D$32</c:f>
              <c:numCache>
                <c:formatCode>General</c:formatCode>
                <c:ptCount val="30"/>
                <c:pt idx="0">
                  <c:v>228</c:v>
                </c:pt>
                <c:pt idx="1">
                  <c:v>228</c:v>
                </c:pt>
                <c:pt idx="2">
                  <c:v>228</c:v>
                </c:pt>
                <c:pt idx="3">
                  <c:v>228</c:v>
                </c:pt>
                <c:pt idx="4">
                  <c:v>228</c:v>
                </c:pt>
                <c:pt idx="5">
                  <c:v>228</c:v>
                </c:pt>
                <c:pt idx="6">
                  <c:v>228</c:v>
                </c:pt>
                <c:pt idx="7">
                  <c:v>228</c:v>
                </c:pt>
                <c:pt idx="8">
                  <c:v>228</c:v>
                </c:pt>
                <c:pt idx="9">
                  <c:v>228</c:v>
                </c:pt>
                <c:pt idx="10">
                  <c:v>228</c:v>
                </c:pt>
                <c:pt idx="11">
                  <c:v>228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228</c:v>
                </c:pt>
                <c:pt idx="16">
                  <c:v>228</c:v>
                </c:pt>
                <c:pt idx="17">
                  <c:v>228</c:v>
                </c:pt>
                <c:pt idx="18">
                  <c:v>228</c:v>
                </c:pt>
                <c:pt idx="19">
                  <c:v>228</c:v>
                </c:pt>
                <c:pt idx="20">
                  <c:v>228</c:v>
                </c:pt>
                <c:pt idx="21">
                  <c:v>228</c:v>
                </c:pt>
                <c:pt idx="22">
                  <c:v>228</c:v>
                </c:pt>
                <c:pt idx="23">
                  <c:v>228</c:v>
                </c:pt>
                <c:pt idx="24">
                  <c:v>228</c:v>
                </c:pt>
                <c:pt idx="25">
                  <c:v>228</c:v>
                </c:pt>
                <c:pt idx="26">
                  <c:v>228</c:v>
                </c:pt>
                <c:pt idx="27">
                  <c:v>228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3-48FD-853A-BD0FE66699D9}"/>
            </c:ext>
          </c:extLst>
        </c:ser>
        <c:ser>
          <c:idx val="3"/>
          <c:order val="3"/>
          <c:tx>
            <c:strRef>
              <c:f>Combined_Graphs!$E$2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Combined_Graphs!$E$3:$E$32</c:f>
              <c:numCache>
                <c:formatCode>General</c:formatCode>
                <c:ptCount val="3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3-48FD-853A-BD0FE666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204175"/>
        <c:axId val="612201295"/>
      </c:barChart>
      <c:lineChart>
        <c:grouping val="standard"/>
        <c:varyColors val="0"/>
        <c:ser>
          <c:idx val="0"/>
          <c:order val="0"/>
          <c:tx>
            <c:strRef>
              <c:f>Combined_Graphs!$B$2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Combined_Graphs!$B$3:$B$32</c:f>
              <c:numCache>
                <c:formatCode>General</c:formatCode>
                <c:ptCount val="30"/>
                <c:pt idx="0">
                  <c:v>213</c:v>
                </c:pt>
                <c:pt idx="1">
                  <c:v>214</c:v>
                </c:pt>
                <c:pt idx="2">
                  <c:v>214</c:v>
                </c:pt>
                <c:pt idx="3">
                  <c:v>214</c:v>
                </c:pt>
                <c:pt idx="4">
                  <c:v>214</c:v>
                </c:pt>
                <c:pt idx="5">
                  <c:v>214</c:v>
                </c:pt>
                <c:pt idx="6">
                  <c:v>214</c:v>
                </c:pt>
                <c:pt idx="7">
                  <c:v>214</c:v>
                </c:pt>
                <c:pt idx="8">
                  <c:v>214</c:v>
                </c:pt>
                <c:pt idx="9">
                  <c:v>214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  <c:pt idx="13">
                  <c:v>214</c:v>
                </c:pt>
                <c:pt idx="14">
                  <c:v>214</c:v>
                </c:pt>
                <c:pt idx="15">
                  <c:v>214</c:v>
                </c:pt>
                <c:pt idx="16">
                  <c:v>214</c:v>
                </c:pt>
                <c:pt idx="17">
                  <c:v>197</c:v>
                </c:pt>
                <c:pt idx="18">
                  <c:v>163</c:v>
                </c:pt>
                <c:pt idx="19">
                  <c:v>140</c:v>
                </c:pt>
                <c:pt idx="20">
                  <c:v>111</c:v>
                </c:pt>
                <c:pt idx="21">
                  <c:v>88</c:v>
                </c:pt>
                <c:pt idx="22">
                  <c:v>59</c:v>
                </c:pt>
                <c:pt idx="23">
                  <c:v>46</c:v>
                </c:pt>
                <c:pt idx="24">
                  <c:v>40</c:v>
                </c:pt>
                <c:pt idx="25">
                  <c:v>30</c:v>
                </c:pt>
                <c:pt idx="26">
                  <c:v>18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3-48FD-853A-BD0FE66699D9}"/>
            </c:ext>
          </c:extLst>
        </c:ser>
        <c:ser>
          <c:idx val="1"/>
          <c:order val="1"/>
          <c:tx>
            <c:strRef>
              <c:f>Combined_Graphs!$C$2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Combined_Graphs!$C$3:$C$32</c:f>
              <c:numCache>
                <c:formatCode>General</c:formatCode>
                <c:ptCount val="30"/>
                <c:pt idx="0">
                  <c:v>244</c:v>
                </c:pt>
                <c:pt idx="1">
                  <c:v>244</c:v>
                </c:pt>
                <c:pt idx="2">
                  <c:v>244</c:v>
                </c:pt>
                <c:pt idx="3">
                  <c:v>244</c:v>
                </c:pt>
                <c:pt idx="4">
                  <c:v>244</c:v>
                </c:pt>
                <c:pt idx="5">
                  <c:v>244</c:v>
                </c:pt>
                <c:pt idx="6">
                  <c:v>244</c:v>
                </c:pt>
                <c:pt idx="7">
                  <c:v>244</c:v>
                </c:pt>
                <c:pt idx="8">
                  <c:v>244</c:v>
                </c:pt>
                <c:pt idx="9">
                  <c:v>244</c:v>
                </c:pt>
                <c:pt idx="10">
                  <c:v>244</c:v>
                </c:pt>
                <c:pt idx="11">
                  <c:v>244</c:v>
                </c:pt>
                <c:pt idx="12">
                  <c:v>244</c:v>
                </c:pt>
                <c:pt idx="13">
                  <c:v>244</c:v>
                </c:pt>
                <c:pt idx="14">
                  <c:v>244</c:v>
                </c:pt>
                <c:pt idx="15">
                  <c:v>244</c:v>
                </c:pt>
                <c:pt idx="16">
                  <c:v>225</c:v>
                </c:pt>
                <c:pt idx="17">
                  <c:v>186</c:v>
                </c:pt>
                <c:pt idx="18">
                  <c:v>160</c:v>
                </c:pt>
                <c:pt idx="19">
                  <c:v>127</c:v>
                </c:pt>
                <c:pt idx="20">
                  <c:v>101</c:v>
                </c:pt>
                <c:pt idx="21">
                  <c:v>68</c:v>
                </c:pt>
                <c:pt idx="22">
                  <c:v>53</c:v>
                </c:pt>
                <c:pt idx="23">
                  <c:v>46</c:v>
                </c:pt>
                <c:pt idx="24">
                  <c:v>35</c:v>
                </c:pt>
                <c:pt idx="25">
                  <c:v>21</c:v>
                </c:pt>
                <c:pt idx="26">
                  <c:v>15</c:v>
                </c:pt>
                <c:pt idx="27">
                  <c:v>12</c:v>
                </c:pt>
                <c:pt idx="28">
                  <c:v>12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E3-48FD-853A-BD0FE66699D9}"/>
            </c:ext>
          </c:extLst>
        </c:ser>
        <c:ser>
          <c:idx val="4"/>
          <c:order val="4"/>
          <c:tx>
            <c:strRef>
              <c:f>Combined_Graphs!$F$2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Combined_Graphs!$F$3:$F$32</c:f>
              <c:numCache>
                <c:formatCode>General</c:formatCode>
                <c:ptCount val="30"/>
                <c:pt idx="0">
                  <c:v>165</c:v>
                </c:pt>
                <c:pt idx="1">
                  <c:v>166</c:v>
                </c:pt>
                <c:pt idx="2">
                  <c:v>166</c:v>
                </c:pt>
                <c:pt idx="3">
                  <c:v>166</c:v>
                </c:pt>
                <c:pt idx="4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3-48FD-853A-BD0FE666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168928"/>
        <c:axId val="1494167008"/>
      </c:lineChart>
      <c:catAx>
        <c:axId val="612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1295"/>
        <c:crosses val="autoZero"/>
        <c:auto val="1"/>
        <c:lblAlgn val="ctr"/>
        <c:lblOffset val="100"/>
        <c:noMultiLvlLbl val="0"/>
      </c:catAx>
      <c:valAx>
        <c:axId val="612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175"/>
        <c:crosses val="autoZero"/>
        <c:crossBetween val="between"/>
      </c:valAx>
      <c:valAx>
        <c:axId val="1494167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68928"/>
        <c:crosses val="max"/>
        <c:crossBetween val="between"/>
      </c:valAx>
      <c:catAx>
        <c:axId val="14941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416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Combined -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'A-II_COMBINED_Worksheet'!$A$31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'A-II_COMBINED_Worksheet'!$D$31:$AG$31</c:f>
              <c:numCache>
                <c:formatCode>General</c:formatCode>
                <c:ptCount val="30"/>
                <c:pt idx="0">
                  <c:v>164</c:v>
                </c:pt>
                <c:pt idx="1">
                  <c:v>165</c:v>
                </c:pt>
                <c:pt idx="2">
                  <c:v>165</c:v>
                </c:pt>
                <c:pt idx="3">
                  <c:v>165</c:v>
                </c:pt>
                <c:pt idx="4">
                  <c:v>165</c:v>
                </c:pt>
                <c:pt idx="5">
                  <c:v>165</c:v>
                </c:pt>
                <c:pt idx="6">
                  <c:v>165</c:v>
                </c:pt>
                <c:pt idx="7">
                  <c:v>165</c:v>
                </c:pt>
                <c:pt idx="8">
                  <c:v>165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165</c:v>
                </c:pt>
                <c:pt idx="13">
                  <c:v>165</c:v>
                </c:pt>
                <c:pt idx="14">
                  <c:v>165</c:v>
                </c:pt>
                <c:pt idx="15">
                  <c:v>165</c:v>
                </c:pt>
                <c:pt idx="16">
                  <c:v>165</c:v>
                </c:pt>
                <c:pt idx="17">
                  <c:v>159</c:v>
                </c:pt>
                <c:pt idx="18">
                  <c:v>132</c:v>
                </c:pt>
                <c:pt idx="19">
                  <c:v>111</c:v>
                </c:pt>
                <c:pt idx="20">
                  <c:v>95</c:v>
                </c:pt>
                <c:pt idx="21">
                  <c:v>77</c:v>
                </c:pt>
                <c:pt idx="22">
                  <c:v>49</c:v>
                </c:pt>
                <c:pt idx="23">
                  <c:v>37</c:v>
                </c:pt>
                <c:pt idx="24">
                  <c:v>31</c:v>
                </c:pt>
                <c:pt idx="25">
                  <c:v>23</c:v>
                </c:pt>
                <c:pt idx="26">
                  <c:v>14</c:v>
                </c:pt>
                <c:pt idx="27">
                  <c:v>13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E-4839-A3F2-8640CB514032}"/>
            </c:ext>
          </c:extLst>
        </c:ser>
        <c:ser>
          <c:idx val="1"/>
          <c:order val="1"/>
          <c:tx>
            <c:strRef>
              <c:f>'A-II_COMBINED_Worksheet'!$A$32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'A-II_COMBINED_Worksheet'!$D$32:$AG$32</c:f>
              <c:numCache>
                <c:formatCode>General</c:formatCode>
                <c:ptCount val="3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33</c:v>
                </c:pt>
                <c:pt idx="18">
                  <c:v>28</c:v>
                </c:pt>
                <c:pt idx="19">
                  <c:v>28</c:v>
                </c:pt>
                <c:pt idx="20">
                  <c:v>16</c:v>
                </c:pt>
                <c:pt idx="21">
                  <c:v>11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E-4839-A3F2-8640CB514032}"/>
            </c:ext>
          </c:extLst>
        </c:ser>
        <c:ser>
          <c:idx val="2"/>
          <c:order val="2"/>
          <c:tx>
            <c:strRef>
              <c:f>'A-II_COMBINED_Worksheet'!$A$33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'A-II_COMBINED_Worksheet'!$D$33:$AG$33</c:f>
              <c:numCache>
                <c:formatCode>General</c:formatCode>
                <c:ptCount val="3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E-4839-A3F2-8640CB514032}"/>
            </c:ext>
          </c:extLst>
        </c:ser>
        <c:ser>
          <c:idx val="3"/>
          <c:order val="3"/>
          <c:tx>
            <c:strRef>
              <c:f>'A-II_COMBINED_Worksheet'!$A$34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E-4839-A3F2-8640CB514032}"/>
            </c:ext>
          </c:extLst>
        </c:ser>
        <c:ser>
          <c:idx val="4"/>
          <c:order val="4"/>
          <c:tx>
            <c:strRef>
              <c:f>'A-II_COMBINED_Worksheet'!$A$36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'A-II_COMBINED_Worksheet'!$D$36:$AG$36</c:f>
              <c:numCache>
                <c:formatCode>General</c:formatCode>
                <c:ptCount val="30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24</c:v>
                </c:pt>
                <c:pt idx="18">
                  <c:v>23</c:v>
                </c:pt>
                <c:pt idx="19">
                  <c:v>20</c:v>
                </c:pt>
                <c:pt idx="20">
                  <c:v>16</c:v>
                </c:pt>
                <c:pt idx="21">
                  <c:v>13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E-4839-A3F2-8640CB514032}"/>
            </c:ext>
          </c:extLst>
        </c:ser>
        <c:ser>
          <c:idx val="5"/>
          <c:order val="5"/>
          <c:tx>
            <c:strRef>
              <c:f>'A-II_COMBINED_Worksheet'!$A$37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6E-4839-A3F2-8640CB514032}"/>
            </c:ext>
          </c:extLst>
        </c:ser>
        <c:ser>
          <c:idx val="6"/>
          <c:order val="6"/>
          <c:tx>
            <c:strRef>
              <c:f>'A-II_COMBINED_Worksheet'!$A$38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35</c:v>
                </c:pt>
                <c:pt idx="19">
                  <c:v>61</c:v>
                </c:pt>
                <c:pt idx="20">
                  <c:v>94</c:v>
                </c:pt>
                <c:pt idx="21">
                  <c:v>120</c:v>
                </c:pt>
                <c:pt idx="22">
                  <c:v>153</c:v>
                </c:pt>
                <c:pt idx="23">
                  <c:v>168</c:v>
                </c:pt>
                <c:pt idx="24">
                  <c:v>175</c:v>
                </c:pt>
                <c:pt idx="25">
                  <c:v>186</c:v>
                </c:pt>
                <c:pt idx="26">
                  <c:v>200</c:v>
                </c:pt>
                <c:pt idx="27">
                  <c:v>206</c:v>
                </c:pt>
                <c:pt idx="28">
                  <c:v>209</c:v>
                </c:pt>
                <c:pt idx="29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6E-4839-A3F2-8640CB514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6570480"/>
        <c:axId val="1486569040"/>
      </c:barChart>
      <c:catAx>
        <c:axId val="14865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69040"/>
        <c:crosses val="autoZero"/>
        <c:auto val="1"/>
        <c:lblAlgn val="ctr"/>
        <c:lblOffset val="100"/>
        <c:noMultiLvlLbl val="0"/>
      </c:catAx>
      <c:valAx>
        <c:axId val="14865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209550</xdr:colOff>
      <xdr:row>38</xdr:row>
      <xdr:rowOff>94333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B3A35-D676-1EFB-DBEE-711638E3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2350" cy="7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370286</xdr:colOff>
      <xdr:row>36</xdr:row>
      <xdr:rowOff>189619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0F4002-9C3B-25CA-596F-64E614A02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14286" cy="70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22</xdr:row>
      <xdr:rowOff>28575</xdr:rowOff>
    </xdr:from>
    <xdr:to>
      <xdr:col>22</xdr:col>
      <xdr:colOff>342900</xdr:colOff>
      <xdr:row>39</xdr:row>
      <xdr:rowOff>167877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2A3526-AB6C-4966-8ABA-6C23CBA82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419099</xdr:colOff>
      <xdr:row>0</xdr:row>
      <xdr:rowOff>166686</xdr:rowOff>
    </xdr:from>
    <xdr:to>
      <xdr:col>22</xdr:col>
      <xdr:colOff>352424</xdr:colOff>
      <xdr:row>20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8ADEDA-90D2-0A07-1361-C575B98F7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486833</xdr:colOff>
      <xdr:row>22</xdr:row>
      <xdr:rowOff>84666</xdr:rowOff>
    </xdr:from>
    <xdr:to>
      <xdr:col>21</xdr:col>
      <xdr:colOff>345943</xdr:colOff>
      <xdr:row>41</xdr:row>
      <xdr:rowOff>188250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852B13-86A5-481C-9280-1C846D0ED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338665</xdr:colOff>
      <xdr:row>0</xdr:row>
      <xdr:rowOff>173567</xdr:rowOff>
    </xdr:from>
    <xdr:to>
      <xdr:col>21</xdr:col>
      <xdr:colOff>211666</xdr:colOff>
      <xdr:row>20</xdr:row>
      <xdr:rowOff>148167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52A5DB-2435-2E78-D247-4EE75681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338665</xdr:colOff>
      <xdr:row>0</xdr:row>
      <xdr:rowOff>173567</xdr:rowOff>
    </xdr:from>
    <xdr:to>
      <xdr:col>24</xdr:col>
      <xdr:colOff>550334</xdr:colOff>
      <xdr:row>20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950B5-299C-4379-A1D0-B4A319645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24</xdr:col>
      <xdr:colOff>539750</xdr:colOff>
      <xdr:row>42</xdr:row>
      <xdr:rowOff>137583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BC445-F9FA-437E-9BE3-5F521FAA2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1" sqref="F11"/>
    </sheetView>
  </sheetViews>
  <sheetFormatPr defaultRowHeight="15" x14ac:dyDescent="0.25"/>
  <cols>
    <col min="1" max="3" width="55" customWidth="1"/>
  </cols>
  <sheetData>
    <row r="1" spans="1:3" ht="19.5" x14ac:dyDescent="0.3">
      <c r="A1" s="1" t="s">
        <v>0</v>
      </c>
      <c r="B1" s="1" t="s">
        <v>1</v>
      </c>
      <c r="C1" s="1" t="s">
        <v>0</v>
      </c>
    </row>
    <row r="2" spans="1:3" ht="24.75" x14ac:dyDescent="0.25">
      <c r="B2" s="2" t="s">
        <v>237</v>
      </c>
    </row>
    <row r="3" spans="1:3" ht="57" x14ac:dyDescent="0.25">
      <c r="B3" s="60" t="s">
        <v>525</v>
      </c>
    </row>
    <row r="5" spans="1:3" x14ac:dyDescent="0.25">
      <c r="A5" s="109" t="s">
        <v>527</v>
      </c>
      <c r="B5" s="110"/>
      <c r="C5" s="110"/>
    </row>
    <row r="6" spans="1:3" ht="24.75" customHeight="1" x14ac:dyDescent="0.25">
      <c r="A6" s="110"/>
      <c r="B6" s="110"/>
      <c r="C6" s="110"/>
    </row>
    <row r="9" spans="1:3" x14ac:dyDescent="0.25">
      <c r="A9" s="57" t="s">
        <v>526</v>
      </c>
    </row>
    <row r="10" spans="1:3" ht="19.5" x14ac:dyDescent="0.3">
      <c r="A10" s="1" t="s">
        <v>0</v>
      </c>
      <c r="B10" s="1" t="s">
        <v>1</v>
      </c>
      <c r="C10" s="1" t="s">
        <v>0</v>
      </c>
    </row>
  </sheetData>
  <mergeCells count="1">
    <mergeCell ref="A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CA82-DE25-4589-9D5B-7173D187C5BB}">
  <dimension ref="A1"/>
  <sheetViews>
    <sheetView zoomScale="90" zoomScaleNormal="90" workbookViewId="0">
      <selection activeCell="AB29" sqref="A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12AA-6B69-4069-8D77-605E89A21036}">
  <dimension ref="A1"/>
  <sheetViews>
    <sheetView zoomScale="90" zoomScaleNormal="90" workbookViewId="0">
      <selection activeCell="AB31" sqref="AB31"/>
    </sheetView>
  </sheetViews>
  <sheetFormatPr defaultRowHeight="15" x14ac:dyDescent="0.25"/>
  <cols>
    <col min="1" max="16384" width="9.140625" style="4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C9EF-D7D6-4765-8E7D-6B1C7BF7AE73}">
  <dimension ref="A1:J272"/>
  <sheetViews>
    <sheetView workbookViewId="0">
      <selection activeCell="D13" sqref="D13"/>
    </sheetView>
  </sheetViews>
  <sheetFormatPr defaultRowHeight="15" x14ac:dyDescent="0.25"/>
  <cols>
    <col min="1" max="1" width="13.42578125" customWidth="1"/>
    <col min="2" max="3" width="11.42578125" customWidth="1"/>
    <col min="4" max="6" width="21.85546875" customWidth="1"/>
    <col min="7" max="7" width="16.42578125" customWidth="1"/>
    <col min="8" max="8" width="20.85546875" customWidth="1"/>
    <col min="9" max="9" width="16.28515625" customWidth="1"/>
    <col min="10" max="10" width="23.7109375" customWidth="1"/>
    <col min="11" max="11" width="14.42578125" customWidth="1"/>
  </cols>
  <sheetData>
    <row r="1" spans="1:10" ht="15.75" thickBot="1" x14ac:dyDescent="0.3">
      <c r="A1" s="10" t="s">
        <v>100</v>
      </c>
      <c r="B1" s="15" t="s">
        <v>102</v>
      </c>
      <c r="C1" s="15" t="s">
        <v>111</v>
      </c>
      <c r="D1" s="11" t="s">
        <v>109</v>
      </c>
      <c r="E1" s="40" t="s">
        <v>228</v>
      </c>
      <c r="F1" s="39"/>
      <c r="G1" s="39"/>
      <c r="H1" s="39"/>
      <c r="I1" s="39"/>
      <c r="J1" s="39"/>
    </row>
    <row r="2" spans="1:10" ht="16.5" thickBot="1" x14ac:dyDescent="0.3">
      <c r="A2" s="12" t="s">
        <v>4</v>
      </c>
      <c r="B2" s="16" t="s">
        <v>101</v>
      </c>
      <c r="C2" s="17" t="s">
        <v>110</v>
      </c>
      <c r="D2" s="14" t="s">
        <v>103</v>
      </c>
      <c r="E2" s="13" t="s">
        <v>2</v>
      </c>
      <c r="F2" s="13" t="s">
        <v>238</v>
      </c>
      <c r="G2" s="21" t="s">
        <v>117</v>
      </c>
      <c r="H2" s="22" t="s">
        <v>118</v>
      </c>
      <c r="I2" s="22" t="s">
        <v>119</v>
      </c>
      <c r="J2" s="23" t="s">
        <v>120</v>
      </c>
    </row>
    <row r="3" spans="1:10" x14ac:dyDescent="0.25">
      <c r="A3" t="s">
        <v>239</v>
      </c>
      <c r="B3" t="s">
        <v>240</v>
      </c>
      <c r="C3">
        <v>70</v>
      </c>
      <c r="D3" t="s">
        <v>221</v>
      </c>
      <c r="E3" s="108" t="str">
        <f>VLOOKUP(C3,REF!$A$2:$B$11,2,FALSE)</f>
        <v>NAVAIR</v>
      </c>
      <c r="F3" s="108" t="str">
        <f>VLOOKUP(E3,REF!$B$2:$C$11,2,FALSE)</f>
        <v>Active</v>
      </c>
      <c r="G3" s="108" t="str">
        <f>VLOOKUP('Input Daily Data'!D3,REF!$F$2:$G$122,2,FALSE)</f>
        <v>BAILMENT</v>
      </c>
      <c r="H3" s="108" t="str">
        <f>VLOOKUP(G3,REF!$J$2:$K$15,2,FALSE)</f>
        <v>BAILMENT</v>
      </c>
      <c r="I3" s="108" t="str">
        <f>VLOOKUP(H3,REF!$N$2:$O$13,2,FALSE)</f>
        <v>TII</v>
      </c>
      <c r="J3" s="108" t="str">
        <f>VLOOKUP(I3,REF!$R$2:$S$4,2,FALSE)</f>
        <v>TOAI</v>
      </c>
    </row>
    <row r="4" spans="1:10" x14ac:dyDescent="0.25">
      <c r="A4" t="s">
        <v>239</v>
      </c>
      <c r="B4" t="s">
        <v>241</v>
      </c>
      <c r="C4">
        <v>50</v>
      </c>
      <c r="D4" t="s">
        <v>194</v>
      </c>
      <c r="E4" t="str">
        <f>VLOOKUP(C4,REF!$A$2:$B$11,2,FALSE)</f>
        <v>NAVAIR</v>
      </c>
      <c r="F4" t="str">
        <f>VLOOKUP(E4,REF!$B$2:$C$11,2,FALSE)</f>
        <v>Active</v>
      </c>
      <c r="G4" t="str">
        <f>VLOOKUP('Input Daily Data'!D4,REF!$F$2:$G$122,2,FALSE)</f>
        <v>BAI</v>
      </c>
      <c r="H4" t="str">
        <f>VLOOKUP(G4,REF!$J$2:$K$15,2,FALSE)</f>
        <v>BAI</v>
      </c>
      <c r="I4" t="str">
        <f>VLOOKUP(H4,REF!$N$2:$O$13,2,FALSE)</f>
        <v>TAI</v>
      </c>
      <c r="J4" t="str">
        <f>VLOOKUP(I4,REF!$R$2:$S$4,2,FALSE)</f>
        <v>TOAI</v>
      </c>
    </row>
    <row r="5" spans="1:10" x14ac:dyDescent="0.25">
      <c r="A5" t="s">
        <v>239</v>
      </c>
      <c r="B5" t="s">
        <v>242</v>
      </c>
      <c r="C5">
        <v>10</v>
      </c>
      <c r="D5" t="s">
        <v>142</v>
      </c>
      <c r="E5" t="str">
        <f>VLOOKUP(C5,REF!$A$2:$B$11,2,FALSE)</f>
        <v>USN</v>
      </c>
      <c r="F5" t="str">
        <f>VLOOKUP(E5,REF!$B$2:$C$11,2,FALSE)</f>
        <v>Active</v>
      </c>
      <c r="G5" t="str">
        <f>VLOOKUP('Input Daily Data'!D5,REF!$F$2:$G$122,2,FALSE)</f>
        <v>PDAI</v>
      </c>
      <c r="H5" t="str">
        <f>VLOOKUP(G5,REF!$J$2:$K$15,2,FALSE)</f>
        <v>PAI</v>
      </c>
      <c r="I5" t="str">
        <f>VLOOKUP(H5,REF!$N$2:$O$13,2,FALSE)</f>
        <v>TAI</v>
      </c>
      <c r="J5" t="str">
        <f>VLOOKUP(I5,REF!$R$2:$S$4,2,FALSE)</f>
        <v>TOAI</v>
      </c>
    </row>
    <row r="6" spans="1:10" x14ac:dyDescent="0.25">
      <c r="A6" t="s">
        <v>239</v>
      </c>
      <c r="B6" t="s">
        <v>243</v>
      </c>
      <c r="C6">
        <v>20</v>
      </c>
      <c r="D6" t="s">
        <v>139</v>
      </c>
      <c r="E6" t="str">
        <f>VLOOKUP(C6,REF!$A$2:$B$11,2,FALSE)</f>
        <v>USN</v>
      </c>
      <c r="F6" t="str">
        <f>VLOOKUP(E6,REF!$B$2:$C$11,2,FALSE)</f>
        <v>Active</v>
      </c>
      <c r="G6" t="str">
        <f>VLOOKUP('Input Daily Data'!D6,REF!$F$2:$G$122,2,FALSE)</f>
        <v>PTAI</v>
      </c>
      <c r="H6" t="str">
        <f>VLOOKUP(G6,REF!$J$2:$K$15,2,FALSE)</f>
        <v>PAI</v>
      </c>
      <c r="I6" t="str">
        <f>VLOOKUP(H6,REF!$N$2:$O$13,2,FALSE)</f>
        <v>TAI</v>
      </c>
      <c r="J6" t="str">
        <f>VLOOKUP(I6,REF!$R$2:$S$4,2,FALSE)</f>
        <v>TOAI</v>
      </c>
    </row>
    <row r="7" spans="1:10" x14ac:dyDescent="0.25">
      <c r="A7" t="s">
        <v>239</v>
      </c>
      <c r="B7" t="s">
        <v>244</v>
      </c>
      <c r="C7">
        <v>10</v>
      </c>
      <c r="D7" t="s">
        <v>142</v>
      </c>
      <c r="E7" t="str">
        <f>VLOOKUP(C7,REF!$A$2:$B$11,2,FALSE)</f>
        <v>USN</v>
      </c>
      <c r="F7" t="str">
        <f>VLOOKUP(E7,REF!$B$2:$C$11,2,FALSE)</f>
        <v>Active</v>
      </c>
      <c r="G7" t="str">
        <f>VLOOKUP('Input Daily Data'!D7,REF!$F$2:$G$122,2,FALSE)</f>
        <v>PDAI</v>
      </c>
      <c r="H7" t="str">
        <f>VLOOKUP(G7,REF!$J$2:$K$15,2,FALSE)</f>
        <v>PAI</v>
      </c>
      <c r="I7" t="str">
        <f>VLOOKUP(H7,REF!$N$2:$O$13,2,FALSE)</f>
        <v>TAI</v>
      </c>
      <c r="J7" t="str">
        <f>VLOOKUP(I7,REF!$R$2:$S$4,2,FALSE)</f>
        <v>TOAI</v>
      </c>
    </row>
    <row r="8" spans="1:10" x14ac:dyDescent="0.25">
      <c r="A8" t="s">
        <v>239</v>
      </c>
      <c r="B8" t="s">
        <v>245</v>
      </c>
      <c r="C8">
        <v>10</v>
      </c>
      <c r="D8" t="s">
        <v>167</v>
      </c>
      <c r="E8" t="str">
        <f>VLOOKUP(C8,REF!$A$2:$B$11,2,FALSE)</f>
        <v>USN</v>
      </c>
      <c r="F8" t="str">
        <f>VLOOKUP(E8,REF!$B$2:$C$11,2,FALSE)</f>
        <v>Active</v>
      </c>
      <c r="G8" t="str">
        <f>VLOOKUP('Input Daily Data'!D8,REF!$F$2:$G$122,2,FALSE)</f>
        <v>BAI</v>
      </c>
      <c r="H8" t="str">
        <f>VLOOKUP(G8,REF!$J$2:$K$15,2,FALSE)</f>
        <v>BAI</v>
      </c>
      <c r="I8" t="str">
        <f>VLOOKUP(H8,REF!$N$2:$O$13,2,FALSE)</f>
        <v>TAI</v>
      </c>
      <c r="J8" t="str">
        <f>VLOOKUP(I8,REF!$R$2:$S$4,2,FALSE)</f>
        <v>TOAI</v>
      </c>
    </row>
    <row r="9" spans="1:10" x14ac:dyDescent="0.25">
      <c r="A9" t="s">
        <v>239</v>
      </c>
      <c r="B9" t="s">
        <v>246</v>
      </c>
      <c r="C9">
        <v>70</v>
      </c>
      <c r="D9" t="s">
        <v>211</v>
      </c>
      <c r="E9" t="str">
        <f>VLOOKUP(C9,REF!$A$2:$B$11,2,FALSE)</f>
        <v>NAVAIR</v>
      </c>
      <c r="F9" t="str">
        <f>VLOOKUP(E9,REF!$B$2:$C$11,2,FALSE)</f>
        <v>Active</v>
      </c>
      <c r="G9" t="str">
        <f>VLOOKUP('Input Daily Data'!D9,REF!$F$2:$G$122,2,FALSE)</f>
        <v>STORAGE</v>
      </c>
      <c r="H9" t="str">
        <f>VLOOKUP(G9,REF!$J$2:$K$15,2,FALSE)</f>
        <v>STORAGE</v>
      </c>
      <c r="I9" t="str">
        <f>VLOOKUP(H9,REF!$N$2:$O$13,2,FALSE)</f>
        <v>TII</v>
      </c>
      <c r="J9" t="str">
        <f>VLOOKUP(I9,REF!$R$2:$S$4,2,FALSE)</f>
        <v>TOAI</v>
      </c>
    </row>
    <row r="10" spans="1:10" x14ac:dyDescent="0.25">
      <c r="A10" t="s">
        <v>239</v>
      </c>
      <c r="B10" t="s">
        <v>247</v>
      </c>
      <c r="C10">
        <v>20</v>
      </c>
      <c r="D10" t="s">
        <v>167</v>
      </c>
      <c r="E10" t="str">
        <f>VLOOKUP(C10,REF!$A$2:$B$11,2,FALSE)</f>
        <v>USN</v>
      </c>
      <c r="F10" t="str">
        <f>VLOOKUP(E10,REF!$B$2:$C$11,2,FALSE)</f>
        <v>Active</v>
      </c>
      <c r="G10" t="str">
        <f>VLOOKUP('Input Daily Data'!D10,REF!$F$2:$G$122,2,FALSE)</f>
        <v>BAI</v>
      </c>
      <c r="H10" t="str">
        <f>VLOOKUP(G10,REF!$J$2:$K$15,2,FALSE)</f>
        <v>BAI</v>
      </c>
      <c r="I10" t="str">
        <f>VLOOKUP(H10,REF!$N$2:$O$13,2,FALSE)</f>
        <v>TAI</v>
      </c>
      <c r="J10" t="str">
        <f>VLOOKUP(I10,REF!$R$2:$S$4,2,FALSE)</f>
        <v>TOAI</v>
      </c>
    </row>
    <row r="11" spans="1:10" x14ac:dyDescent="0.25">
      <c r="A11" t="s">
        <v>239</v>
      </c>
      <c r="B11" t="s">
        <v>248</v>
      </c>
      <c r="C11">
        <v>10</v>
      </c>
      <c r="D11" t="s">
        <v>142</v>
      </c>
      <c r="E11" t="str">
        <f>VLOOKUP(C11,REF!$A$2:$B$11,2,FALSE)</f>
        <v>USN</v>
      </c>
      <c r="F11" t="str">
        <f>VLOOKUP(E11,REF!$B$2:$C$11,2,FALSE)</f>
        <v>Active</v>
      </c>
      <c r="G11" t="str">
        <f>VLOOKUP('Input Daily Data'!D11,REF!$F$2:$G$122,2,FALSE)</f>
        <v>PDAI</v>
      </c>
      <c r="H11" t="str">
        <f>VLOOKUP(G11,REF!$J$2:$K$15,2,FALSE)</f>
        <v>PAI</v>
      </c>
      <c r="I11" t="str">
        <f>VLOOKUP(H11,REF!$N$2:$O$13,2,FALSE)</f>
        <v>TAI</v>
      </c>
      <c r="J11" t="str">
        <f>VLOOKUP(I11,REF!$R$2:$S$4,2,FALSE)</f>
        <v>TOAI</v>
      </c>
    </row>
    <row r="12" spans="1:10" x14ac:dyDescent="0.25">
      <c r="A12" t="s">
        <v>239</v>
      </c>
      <c r="B12" t="s">
        <v>249</v>
      </c>
      <c r="C12">
        <v>70</v>
      </c>
      <c r="D12" t="s">
        <v>211</v>
      </c>
      <c r="E12" t="str">
        <f>VLOOKUP(C12,REF!$A$2:$B$11,2,FALSE)</f>
        <v>NAVAIR</v>
      </c>
      <c r="F12" t="str">
        <f>VLOOKUP(E12,REF!$B$2:$C$11,2,FALSE)</f>
        <v>Active</v>
      </c>
      <c r="G12" t="str">
        <f>VLOOKUP('Input Daily Data'!D12,REF!$F$2:$G$122,2,FALSE)</f>
        <v>STORAGE</v>
      </c>
      <c r="H12" t="str">
        <f>VLOOKUP(G12,REF!$J$2:$K$15,2,FALSE)</f>
        <v>STORAGE</v>
      </c>
      <c r="I12" t="str">
        <f>VLOOKUP(H12,REF!$N$2:$O$13,2,FALSE)</f>
        <v>TII</v>
      </c>
      <c r="J12" t="str">
        <f>VLOOKUP(I12,REF!$R$2:$S$4,2,FALSE)</f>
        <v>TOAI</v>
      </c>
    </row>
    <row r="13" spans="1:10" x14ac:dyDescent="0.25">
      <c r="A13" t="s">
        <v>239</v>
      </c>
      <c r="B13" t="s">
        <v>250</v>
      </c>
      <c r="C13">
        <v>70</v>
      </c>
      <c r="D13" t="s">
        <v>211</v>
      </c>
      <c r="E13" t="str">
        <f>VLOOKUP(C13,REF!$A$2:$B$11,2,FALSE)</f>
        <v>NAVAIR</v>
      </c>
      <c r="F13" t="str">
        <f>VLOOKUP(E13,REF!$B$2:$C$11,2,FALSE)</f>
        <v>Active</v>
      </c>
      <c r="G13" t="str">
        <f>VLOOKUP('Input Daily Data'!D13,REF!$F$2:$G$122,2,FALSE)</f>
        <v>STORAGE</v>
      </c>
      <c r="H13" t="str">
        <f>VLOOKUP(G13,REF!$J$2:$K$15,2,FALSE)</f>
        <v>STORAGE</v>
      </c>
      <c r="I13" t="str">
        <f>VLOOKUP(H13,REF!$N$2:$O$13,2,FALSE)</f>
        <v>TII</v>
      </c>
      <c r="J13" t="str">
        <f>VLOOKUP(I13,REF!$R$2:$S$4,2,FALSE)</f>
        <v>TOAI</v>
      </c>
    </row>
    <row r="14" spans="1:10" x14ac:dyDescent="0.25">
      <c r="A14" t="s">
        <v>239</v>
      </c>
      <c r="B14" t="s">
        <v>251</v>
      </c>
      <c r="C14">
        <v>20</v>
      </c>
      <c r="D14" t="s">
        <v>107</v>
      </c>
      <c r="E14" t="str">
        <f>VLOOKUP(C14,REF!$A$2:$B$11,2,FALSE)</f>
        <v>USN</v>
      </c>
      <c r="F14" t="str">
        <f>VLOOKUP(E14,REF!$B$2:$C$11,2,FALSE)</f>
        <v>Active</v>
      </c>
      <c r="G14" t="str">
        <f>VLOOKUP('Input Daily Data'!D14,REF!$F$2:$G$122,2,FALSE)</f>
        <v>PMAI</v>
      </c>
      <c r="H14" t="str">
        <f>VLOOKUP(G14,REF!$J$2:$K$15,2,FALSE)</f>
        <v>PAI</v>
      </c>
      <c r="I14" t="str">
        <f>VLOOKUP(H14,REF!$N$2:$O$13,2,FALSE)</f>
        <v>TAI</v>
      </c>
      <c r="J14" t="str">
        <f>VLOOKUP(I14,REF!$R$2:$S$4,2,FALSE)</f>
        <v>TOAI</v>
      </c>
    </row>
    <row r="15" spans="1:10" x14ac:dyDescent="0.25">
      <c r="A15" t="s">
        <v>239</v>
      </c>
      <c r="B15" t="s">
        <v>252</v>
      </c>
      <c r="C15">
        <v>70</v>
      </c>
      <c r="D15" t="s">
        <v>211</v>
      </c>
      <c r="E15" t="str">
        <f>VLOOKUP(C15,REF!$A$2:$B$11,2,FALSE)</f>
        <v>NAVAIR</v>
      </c>
      <c r="F15" t="str">
        <f>VLOOKUP(E15,REF!$B$2:$C$11,2,FALSE)</f>
        <v>Active</v>
      </c>
      <c r="G15" t="str">
        <f>VLOOKUP('Input Daily Data'!D15,REF!$F$2:$G$122,2,FALSE)</f>
        <v>STORAGE</v>
      </c>
      <c r="H15" t="str">
        <f>VLOOKUP(G15,REF!$J$2:$K$15,2,FALSE)</f>
        <v>STORAGE</v>
      </c>
      <c r="I15" t="str">
        <f>VLOOKUP(H15,REF!$N$2:$O$13,2,FALSE)</f>
        <v>TII</v>
      </c>
      <c r="J15" t="str">
        <f>VLOOKUP(I15,REF!$R$2:$S$4,2,FALSE)</f>
        <v>TOAI</v>
      </c>
    </row>
    <row r="16" spans="1:10" x14ac:dyDescent="0.25">
      <c r="A16" t="s">
        <v>239</v>
      </c>
      <c r="B16" t="s">
        <v>253</v>
      </c>
      <c r="C16">
        <v>20</v>
      </c>
      <c r="D16" t="s">
        <v>107</v>
      </c>
      <c r="E16" t="str">
        <f>VLOOKUP(C16,REF!$A$2:$B$11,2,FALSE)</f>
        <v>USN</v>
      </c>
      <c r="F16" t="str">
        <f>VLOOKUP(E16,REF!$B$2:$C$11,2,FALSE)</f>
        <v>Active</v>
      </c>
      <c r="G16" t="str">
        <f>VLOOKUP('Input Daily Data'!D16,REF!$F$2:$G$122,2,FALSE)</f>
        <v>PMAI</v>
      </c>
      <c r="H16" t="str">
        <f>VLOOKUP(G16,REF!$J$2:$K$15,2,FALSE)</f>
        <v>PAI</v>
      </c>
      <c r="I16" t="str">
        <f>VLOOKUP(H16,REF!$N$2:$O$13,2,FALSE)</f>
        <v>TAI</v>
      </c>
      <c r="J16" t="str">
        <f>VLOOKUP(I16,REF!$R$2:$S$4,2,FALSE)</f>
        <v>TOAI</v>
      </c>
    </row>
    <row r="17" spans="1:10" x14ac:dyDescent="0.25">
      <c r="A17" t="s">
        <v>239</v>
      </c>
      <c r="B17" t="s">
        <v>254</v>
      </c>
      <c r="C17">
        <v>50</v>
      </c>
      <c r="D17" t="s">
        <v>191</v>
      </c>
      <c r="E17" t="str">
        <f>VLOOKUP(C17,REF!$A$2:$B$11,2,FALSE)</f>
        <v>NAVAIR</v>
      </c>
      <c r="F17" t="str">
        <f>VLOOKUP(E17,REF!$B$2:$C$11,2,FALSE)</f>
        <v>Active</v>
      </c>
      <c r="G17" t="str">
        <f>VLOOKUP('Input Daily Data'!D17,REF!$F$2:$G$122,2,FALSE)</f>
        <v>BAI</v>
      </c>
      <c r="H17" t="str">
        <f>VLOOKUP(G17,REF!$J$2:$K$15,2,FALSE)</f>
        <v>BAI</v>
      </c>
      <c r="I17" t="str">
        <f>VLOOKUP(H17,REF!$N$2:$O$13,2,FALSE)</f>
        <v>TAI</v>
      </c>
      <c r="J17" t="str">
        <f>VLOOKUP(I17,REF!$R$2:$S$4,2,FALSE)</f>
        <v>TOAI</v>
      </c>
    </row>
    <row r="18" spans="1:10" x14ac:dyDescent="0.25">
      <c r="A18" t="s">
        <v>239</v>
      </c>
      <c r="B18" t="s">
        <v>255</v>
      </c>
      <c r="C18">
        <v>20</v>
      </c>
      <c r="D18" t="s">
        <v>139</v>
      </c>
      <c r="E18" t="str">
        <f>VLOOKUP(C18,REF!$A$2:$B$11,2,FALSE)</f>
        <v>USN</v>
      </c>
      <c r="F18" t="str">
        <f>VLOOKUP(E18,REF!$B$2:$C$11,2,FALSE)</f>
        <v>Active</v>
      </c>
      <c r="G18" t="str">
        <f>VLOOKUP('Input Daily Data'!D18,REF!$F$2:$G$122,2,FALSE)</f>
        <v>PTAI</v>
      </c>
      <c r="H18" t="str">
        <f>VLOOKUP(G18,REF!$J$2:$K$15,2,FALSE)</f>
        <v>PAI</v>
      </c>
      <c r="I18" t="str">
        <f>VLOOKUP(H18,REF!$N$2:$O$13,2,FALSE)</f>
        <v>TAI</v>
      </c>
      <c r="J18" t="str">
        <f>VLOOKUP(I18,REF!$R$2:$S$4,2,FALSE)</f>
        <v>TOAI</v>
      </c>
    </row>
    <row r="19" spans="1:10" x14ac:dyDescent="0.25">
      <c r="A19" t="s">
        <v>239</v>
      </c>
      <c r="B19" t="s">
        <v>256</v>
      </c>
      <c r="C19">
        <v>20</v>
      </c>
      <c r="D19" t="s">
        <v>139</v>
      </c>
      <c r="E19" t="str">
        <f>VLOOKUP(C19,REF!$A$2:$B$11,2,FALSE)</f>
        <v>USN</v>
      </c>
      <c r="F19" t="str">
        <f>VLOOKUP(E19,REF!$B$2:$C$11,2,FALSE)</f>
        <v>Active</v>
      </c>
      <c r="G19" t="str">
        <f>VLOOKUP('Input Daily Data'!D19,REF!$F$2:$G$122,2,FALSE)</f>
        <v>PTAI</v>
      </c>
      <c r="H19" t="str">
        <f>VLOOKUP(G19,REF!$J$2:$K$15,2,FALSE)</f>
        <v>PAI</v>
      </c>
      <c r="I19" t="str">
        <f>VLOOKUP(H19,REF!$N$2:$O$13,2,FALSE)</f>
        <v>TAI</v>
      </c>
      <c r="J19" t="str">
        <f>VLOOKUP(I19,REF!$R$2:$S$4,2,FALSE)</f>
        <v>TOAI</v>
      </c>
    </row>
    <row r="20" spans="1:10" x14ac:dyDescent="0.25">
      <c r="A20" t="s">
        <v>239</v>
      </c>
      <c r="B20" t="s">
        <v>257</v>
      </c>
      <c r="C20">
        <v>20</v>
      </c>
      <c r="D20" t="s">
        <v>107</v>
      </c>
      <c r="E20" t="str">
        <f>VLOOKUP(C20,REF!$A$2:$B$11,2,FALSE)</f>
        <v>USN</v>
      </c>
      <c r="F20" t="str">
        <f>VLOOKUP(E20,REF!$B$2:$C$11,2,FALSE)</f>
        <v>Active</v>
      </c>
      <c r="G20" t="str">
        <f>VLOOKUP('Input Daily Data'!D20,REF!$F$2:$G$122,2,FALSE)</f>
        <v>PMAI</v>
      </c>
      <c r="H20" t="str">
        <f>VLOOKUP(G20,REF!$J$2:$K$15,2,FALSE)</f>
        <v>PAI</v>
      </c>
      <c r="I20" t="str">
        <f>VLOOKUP(H20,REF!$N$2:$O$13,2,FALSE)</f>
        <v>TAI</v>
      </c>
      <c r="J20" t="str">
        <f>VLOOKUP(I20,REF!$R$2:$S$4,2,FALSE)</f>
        <v>TOAI</v>
      </c>
    </row>
    <row r="21" spans="1:10" x14ac:dyDescent="0.25">
      <c r="A21" t="s">
        <v>239</v>
      </c>
      <c r="B21" t="s">
        <v>258</v>
      </c>
      <c r="C21">
        <v>70</v>
      </c>
      <c r="D21" t="s">
        <v>211</v>
      </c>
      <c r="E21" t="str">
        <f>VLOOKUP(C21,REF!$A$2:$B$11,2,FALSE)</f>
        <v>NAVAIR</v>
      </c>
      <c r="F21" t="str">
        <f>VLOOKUP(E21,REF!$B$2:$C$11,2,FALSE)</f>
        <v>Active</v>
      </c>
      <c r="G21" t="str">
        <f>VLOOKUP('Input Daily Data'!D21,REF!$F$2:$G$122,2,FALSE)</f>
        <v>STORAGE</v>
      </c>
      <c r="H21" t="str">
        <f>VLOOKUP(G21,REF!$J$2:$K$15,2,FALSE)</f>
        <v>STORAGE</v>
      </c>
      <c r="I21" t="str">
        <f>VLOOKUP(H21,REF!$N$2:$O$13,2,FALSE)</f>
        <v>TII</v>
      </c>
      <c r="J21" t="str">
        <f>VLOOKUP(I21,REF!$R$2:$S$4,2,FALSE)</f>
        <v>TOAI</v>
      </c>
    </row>
    <row r="22" spans="1:10" x14ac:dyDescent="0.25">
      <c r="A22" t="s">
        <v>239</v>
      </c>
      <c r="B22" t="s">
        <v>259</v>
      </c>
      <c r="C22">
        <v>30</v>
      </c>
      <c r="D22" t="s">
        <v>108</v>
      </c>
      <c r="E22" t="str">
        <f>VLOOKUP(C22,REF!$A$2:$B$11,2,FALSE)</f>
        <v>USN RES</v>
      </c>
      <c r="F22" t="str">
        <f>VLOOKUP(E22,REF!$B$2:$C$11,2,FALSE)</f>
        <v>ResFor</v>
      </c>
      <c r="G22" t="str">
        <f>VLOOKUP('Input Daily Data'!D22,REF!$F$2:$G$122,2,FALSE)</f>
        <v>RECON RESERVE</v>
      </c>
      <c r="H22" t="str">
        <f>VLOOKUP(G22,REF!$J$2:$K$15,2,FALSE)</f>
        <v>RECON RESERVE</v>
      </c>
      <c r="I22" t="str">
        <f>VLOOKUP(H22,REF!$N$2:$O$13,2,FALSE)</f>
        <v>TAI</v>
      </c>
      <c r="J22" t="str">
        <f>VLOOKUP(I22,REF!$R$2:$S$4,2,FALSE)</f>
        <v>TOAI</v>
      </c>
    </row>
    <row r="23" spans="1:10" x14ac:dyDescent="0.25">
      <c r="A23" t="s">
        <v>239</v>
      </c>
      <c r="B23" t="s">
        <v>260</v>
      </c>
      <c r="C23">
        <v>70</v>
      </c>
      <c r="D23" t="s">
        <v>211</v>
      </c>
      <c r="E23" t="str">
        <f>VLOOKUP(C23,REF!$A$2:$B$11,2,FALSE)</f>
        <v>NAVAIR</v>
      </c>
      <c r="F23" t="str">
        <f>VLOOKUP(E23,REF!$B$2:$C$11,2,FALSE)</f>
        <v>Active</v>
      </c>
      <c r="G23" t="str">
        <f>VLOOKUP('Input Daily Data'!D23,REF!$F$2:$G$122,2,FALSE)</f>
        <v>STORAGE</v>
      </c>
      <c r="H23" t="str">
        <f>VLOOKUP(G23,REF!$J$2:$K$15,2,FALSE)</f>
        <v>STORAGE</v>
      </c>
      <c r="I23" t="str">
        <f>VLOOKUP(H23,REF!$N$2:$O$13,2,FALSE)</f>
        <v>TII</v>
      </c>
      <c r="J23" t="str">
        <f>VLOOKUP(I23,REF!$R$2:$S$4,2,FALSE)</f>
        <v>TOAI</v>
      </c>
    </row>
    <row r="24" spans="1:10" x14ac:dyDescent="0.25">
      <c r="A24" t="s">
        <v>239</v>
      </c>
      <c r="B24" t="s">
        <v>261</v>
      </c>
      <c r="C24">
        <v>70</v>
      </c>
      <c r="D24" t="s">
        <v>211</v>
      </c>
      <c r="E24" t="str">
        <f>VLOOKUP(C24,REF!$A$2:$B$11,2,FALSE)</f>
        <v>NAVAIR</v>
      </c>
      <c r="F24" t="str">
        <f>VLOOKUP(E24,REF!$B$2:$C$11,2,FALSE)</f>
        <v>Active</v>
      </c>
      <c r="G24" t="str">
        <f>VLOOKUP('Input Daily Data'!D24,REF!$F$2:$G$122,2,FALSE)</f>
        <v>STORAGE</v>
      </c>
      <c r="H24" t="str">
        <f>VLOOKUP(G24,REF!$J$2:$K$15,2,FALSE)</f>
        <v>STORAGE</v>
      </c>
      <c r="I24" t="str">
        <f>VLOOKUP(H24,REF!$N$2:$O$13,2,FALSE)</f>
        <v>TII</v>
      </c>
      <c r="J24" t="str">
        <f>VLOOKUP(I24,REF!$R$2:$S$4,2,FALSE)</f>
        <v>TOAI</v>
      </c>
    </row>
    <row r="25" spans="1:10" x14ac:dyDescent="0.25">
      <c r="A25" t="s">
        <v>239</v>
      </c>
      <c r="B25" t="s">
        <v>262</v>
      </c>
      <c r="C25">
        <v>10</v>
      </c>
      <c r="D25" t="s">
        <v>139</v>
      </c>
      <c r="E25" t="str">
        <f>VLOOKUP(C25,REF!$A$2:$B$11,2,FALSE)</f>
        <v>USN</v>
      </c>
      <c r="F25" t="str">
        <f>VLOOKUP(E25,REF!$B$2:$C$11,2,FALSE)</f>
        <v>Active</v>
      </c>
      <c r="G25" t="str">
        <f>VLOOKUP('Input Daily Data'!D25,REF!$F$2:$G$122,2,FALSE)</f>
        <v>PTAI</v>
      </c>
      <c r="H25" t="str">
        <f>VLOOKUP(G25,REF!$J$2:$K$15,2,FALSE)</f>
        <v>PAI</v>
      </c>
      <c r="I25" t="str">
        <f>VLOOKUP(H25,REF!$N$2:$O$13,2,FALSE)</f>
        <v>TAI</v>
      </c>
      <c r="J25" t="str">
        <f>VLOOKUP(I25,REF!$R$2:$S$4,2,FALSE)</f>
        <v>TOAI</v>
      </c>
    </row>
    <row r="26" spans="1:10" x14ac:dyDescent="0.25">
      <c r="A26" t="s">
        <v>239</v>
      </c>
      <c r="B26" t="s">
        <v>263</v>
      </c>
      <c r="C26">
        <v>20</v>
      </c>
      <c r="D26" t="s">
        <v>107</v>
      </c>
      <c r="E26" t="str">
        <f>VLOOKUP(C26,REF!$A$2:$B$11,2,FALSE)</f>
        <v>USN</v>
      </c>
      <c r="F26" t="str">
        <f>VLOOKUP(E26,REF!$B$2:$C$11,2,FALSE)</f>
        <v>Active</v>
      </c>
      <c r="G26" t="str">
        <f>VLOOKUP('Input Daily Data'!D26,REF!$F$2:$G$122,2,FALSE)</f>
        <v>PMAI</v>
      </c>
      <c r="H26" t="str">
        <f>VLOOKUP(G26,REF!$J$2:$K$15,2,FALSE)</f>
        <v>PAI</v>
      </c>
      <c r="I26" t="str">
        <f>VLOOKUP(H26,REF!$N$2:$O$13,2,FALSE)</f>
        <v>TAI</v>
      </c>
      <c r="J26" t="str">
        <f>VLOOKUP(I26,REF!$R$2:$S$4,2,FALSE)</f>
        <v>TOAI</v>
      </c>
    </row>
    <row r="27" spans="1:10" x14ac:dyDescent="0.25">
      <c r="A27" t="s">
        <v>239</v>
      </c>
      <c r="B27" t="s">
        <v>264</v>
      </c>
      <c r="C27">
        <v>20</v>
      </c>
      <c r="D27" t="s">
        <v>107</v>
      </c>
      <c r="E27" t="str">
        <f>VLOOKUP(C27,REF!$A$2:$B$11,2,FALSE)</f>
        <v>USN</v>
      </c>
      <c r="F27" t="str">
        <f>VLOOKUP(E27,REF!$B$2:$C$11,2,FALSE)</f>
        <v>Active</v>
      </c>
      <c r="G27" t="str">
        <f>VLOOKUP('Input Daily Data'!D27,REF!$F$2:$G$122,2,FALSE)</f>
        <v>PMAI</v>
      </c>
      <c r="H27" t="str">
        <f>VLOOKUP(G27,REF!$J$2:$K$15,2,FALSE)</f>
        <v>PAI</v>
      </c>
      <c r="I27" t="str">
        <f>VLOOKUP(H27,REF!$N$2:$O$13,2,FALSE)</f>
        <v>TAI</v>
      </c>
      <c r="J27" t="str">
        <f>VLOOKUP(I27,REF!$R$2:$S$4,2,FALSE)</f>
        <v>TOAI</v>
      </c>
    </row>
    <row r="28" spans="1:10" x14ac:dyDescent="0.25">
      <c r="A28" t="s">
        <v>239</v>
      </c>
      <c r="B28" t="s">
        <v>265</v>
      </c>
      <c r="C28">
        <v>20</v>
      </c>
      <c r="D28" t="s">
        <v>140</v>
      </c>
      <c r="E28" t="str">
        <f>VLOOKUP(C28,REF!$A$2:$B$11,2,FALSE)</f>
        <v>USN</v>
      </c>
      <c r="F28" t="str">
        <f>VLOOKUP(E28,REF!$B$2:$C$11,2,FALSE)</f>
        <v>Active</v>
      </c>
      <c r="G28" t="str">
        <f>VLOOKUP('Input Daily Data'!D28,REF!$F$2:$G$122,2,FALSE)</f>
        <v>BAI</v>
      </c>
      <c r="H28" t="str">
        <f>VLOOKUP(G28,REF!$J$2:$K$15,2,FALSE)</f>
        <v>BAI</v>
      </c>
      <c r="I28" t="str">
        <f>VLOOKUP(H28,REF!$N$2:$O$13,2,FALSE)</f>
        <v>TAI</v>
      </c>
      <c r="J28" t="str">
        <f>VLOOKUP(I28,REF!$R$2:$S$4,2,FALSE)</f>
        <v>TOAI</v>
      </c>
    </row>
    <row r="29" spans="1:10" x14ac:dyDescent="0.25">
      <c r="A29" t="s">
        <v>239</v>
      </c>
      <c r="B29" t="s">
        <v>266</v>
      </c>
      <c r="C29">
        <v>20</v>
      </c>
      <c r="D29" t="s">
        <v>107</v>
      </c>
      <c r="E29" t="str">
        <f>VLOOKUP(C29,REF!$A$2:$B$11,2,FALSE)</f>
        <v>USN</v>
      </c>
      <c r="F29" t="str">
        <f>VLOOKUP(E29,REF!$B$2:$C$11,2,FALSE)</f>
        <v>Active</v>
      </c>
      <c r="G29" t="str">
        <f>VLOOKUP('Input Daily Data'!D29,REF!$F$2:$G$122,2,FALSE)</f>
        <v>PMAI</v>
      </c>
      <c r="H29" t="str">
        <f>VLOOKUP(G29,REF!$J$2:$K$15,2,FALSE)</f>
        <v>PAI</v>
      </c>
      <c r="I29" t="str">
        <f>VLOOKUP(H29,REF!$N$2:$O$13,2,FALSE)</f>
        <v>TAI</v>
      </c>
      <c r="J29" t="str">
        <f>VLOOKUP(I29,REF!$R$2:$S$4,2,FALSE)</f>
        <v>TOAI</v>
      </c>
    </row>
    <row r="30" spans="1:10" x14ac:dyDescent="0.25">
      <c r="A30" t="s">
        <v>239</v>
      </c>
      <c r="B30" t="s">
        <v>267</v>
      </c>
      <c r="C30">
        <v>20</v>
      </c>
      <c r="D30" t="s">
        <v>107</v>
      </c>
      <c r="E30" t="str">
        <f>VLOOKUP(C30,REF!$A$2:$B$11,2,FALSE)</f>
        <v>USN</v>
      </c>
      <c r="F30" t="str">
        <f>VLOOKUP(E30,REF!$B$2:$C$11,2,FALSE)</f>
        <v>Active</v>
      </c>
      <c r="G30" t="str">
        <f>VLOOKUP('Input Daily Data'!D30,REF!$F$2:$G$122,2,FALSE)</f>
        <v>PMAI</v>
      </c>
      <c r="H30" t="str">
        <f>VLOOKUP(G30,REF!$J$2:$K$15,2,FALSE)</f>
        <v>PAI</v>
      </c>
      <c r="I30" t="str">
        <f>VLOOKUP(H30,REF!$N$2:$O$13,2,FALSE)</f>
        <v>TAI</v>
      </c>
      <c r="J30" t="str">
        <f>VLOOKUP(I30,REF!$R$2:$S$4,2,FALSE)</f>
        <v>TOAI</v>
      </c>
    </row>
    <row r="31" spans="1:10" x14ac:dyDescent="0.25">
      <c r="A31" t="s">
        <v>239</v>
      </c>
      <c r="B31" t="s">
        <v>268</v>
      </c>
      <c r="C31">
        <v>70</v>
      </c>
      <c r="D31" t="s">
        <v>211</v>
      </c>
      <c r="E31" t="str">
        <f>VLOOKUP(C31,REF!$A$2:$B$11,2,FALSE)</f>
        <v>NAVAIR</v>
      </c>
      <c r="F31" t="str">
        <f>VLOOKUP(E31,REF!$B$2:$C$11,2,FALSE)</f>
        <v>Active</v>
      </c>
      <c r="G31" t="str">
        <f>VLOOKUP('Input Daily Data'!D31,REF!$F$2:$G$122,2,FALSE)</f>
        <v>STORAGE</v>
      </c>
      <c r="H31" t="str">
        <f>VLOOKUP(G31,REF!$J$2:$K$15,2,FALSE)</f>
        <v>STORAGE</v>
      </c>
      <c r="I31" t="str">
        <f>VLOOKUP(H31,REF!$N$2:$O$13,2,FALSE)</f>
        <v>TII</v>
      </c>
      <c r="J31" t="str">
        <f>VLOOKUP(I31,REF!$R$2:$S$4,2,FALSE)</f>
        <v>TOAI</v>
      </c>
    </row>
    <row r="32" spans="1:10" x14ac:dyDescent="0.25">
      <c r="A32" t="s">
        <v>239</v>
      </c>
      <c r="B32" t="s">
        <v>269</v>
      </c>
      <c r="C32">
        <v>20</v>
      </c>
      <c r="D32" t="s">
        <v>107</v>
      </c>
      <c r="E32" t="str">
        <f>VLOOKUP(C32,REF!$A$2:$B$11,2,FALSE)</f>
        <v>USN</v>
      </c>
      <c r="F32" t="str">
        <f>VLOOKUP(E32,REF!$B$2:$C$11,2,FALSE)</f>
        <v>Active</v>
      </c>
      <c r="G32" t="str">
        <f>VLOOKUP('Input Daily Data'!D32,REF!$F$2:$G$122,2,FALSE)</f>
        <v>PMAI</v>
      </c>
      <c r="H32" t="str">
        <f>VLOOKUP(G32,REF!$J$2:$K$15,2,FALSE)</f>
        <v>PAI</v>
      </c>
      <c r="I32" t="str">
        <f>VLOOKUP(H32,REF!$N$2:$O$13,2,FALSE)</f>
        <v>TAI</v>
      </c>
      <c r="J32" t="str">
        <f>VLOOKUP(I32,REF!$R$2:$S$4,2,FALSE)</f>
        <v>TOAI</v>
      </c>
    </row>
    <row r="33" spans="1:10" x14ac:dyDescent="0.25">
      <c r="A33" t="s">
        <v>239</v>
      </c>
      <c r="B33" t="s">
        <v>270</v>
      </c>
      <c r="C33">
        <v>10</v>
      </c>
      <c r="D33" t="s">
        <v>107</v>
      </c>
      <c r="E33" t="str">
        <f>VLOOKUP(C33,REF!$A$2:$B$11,2,FALSE)</f>
        <v>USN</v>
      </c>
      <c r="F33" t="str">
        <f>VLOOKUP(E33,REF!$B$2:$C$11,2,FALSE)</f>
        <v>Active</v>
      </c>
      <c r="G33" t="str">
        <f>VLOOKUP('Input Daily Data'!D33,REF!$F$2:$G$122,2,FALSE)</f>
        <v>PMAI</v>
      </c>
      <c r="H33" t="str">
        <f>VLOOKUP(G33,REF!$J$2:$K$15,2,FALSE)</f>
        <v>PAI</v>
      </c>
      <c r="I33" t="str">
        <f>VLOOKUP(H33,REF!$N$2:$O$13,2,FALSE)</f>
        <v>TAI</v>
      </c>
      <c r="J33" t="str">
        <f>VLOOKUP(I33,REF!$R$2:$S$4,2,FALSE)</f>
        <v>TOAI</v>
      </c>
    </row>
    <row r="34" spans="1:10" x14ac:dyDescent="0.25">
      <c r="A34" t="s">
        <v>239</v>
      </c>
      <c r="B34" t="s">
        <v>271</v>
      </c>
      <c r="C34">
        <v>20</v>
      </c>
      <c r="D34" t="s">
        <v>139</v>
      </c>
      <c r="E34" t="str">
        <f>VLOOKUP(C34,REF!$A$2:$B$11,2,FALSE)</f>
        <v>USN</v>
      </c>
      <c r="F34" t="str">
        <f>VLOOKUP(E34,REF!$B$2:$C$11,2,FALSE)</f>
        <v>Active</v>
      </c>
      <c r="G34" t="str">
        <f>VLOOKUP('Input Daily Data'!D34,REF!$F$2:$G$122,2,FALSE)</f>
        <v>PTAI</v>
      </c>
      <c r="H34" t="str">
        <f>VLOOKUP(G34,REF!$J$2:$K$15,2,FALSE)</f>
        <v>PAI</v>
      </c>
      <c r="I34" t="str">
        <f>VLOOKUP(H34,REF!$N$2:$O$13,2,FALSE)</f>
        <v>TAI</v>
      </c>
      <c r="J34" t="str">
        <f>VLOOKUP(I34,REF!$R$2:$S$4,2,FALSE)</f>
        <v>TOAI</v>
      </c>
    </row>
    <row r="35" spans="1:10" x14ac:dyDescent="0.25">
      <c r="A35" t="s">
        <v>239</v>
      </c>
      <c r="B35" t="s">
        <v>272</v>
      </c>
      <c r="C35">
        <v>20</v>
      </c>
      <c r="D35" t="s">
        <v>212</v>
      </c>
      <c r="E35" t="str">
        <f>VLOOKUP(C35,REF!$A$2:$B$11,2,FALSE)</f>
        <v>USN</v>
      </c>
      <c r="F35" t="str">
        <f>VLOOKUP(E35,REF!$B$2:$C$11,2,FALSE)</f>
        <v>Active</v>
      </c>
      <c r="G35" t="str">
        <f>VLOOKUP('Input Daily Data'!D35,REF!$F$2:$G$122,2,FALSE)</f>
        <v>STORAGE</v>
      </c>
      <c r="H35" t="str">
        <f>VLOOKUP(G35,REF!$J$2:$K$15,2,FALSE)</f>
        <v>STORAGE</v>
      </c>
      <c r="I35" t="str">
        <f>VLOOKUP(H35,REF!$N$2:$O$13,2,FALSE)</f>
        <v>TII</v>
      </c>
      <c r="J35" t="str">
        <f>VLOOKUP(I35,REF!$R$2:$S$4,2,FALSE)</f>
        <v>TOAI</v>
      </c>
    </row>
    <row r="36" spans="1:10" x14ac:dyDescent="0.25">
      <c r="A36" t="s">
        <v>239</v>
      </c>
      <c r="B36" t="s">
        <v>273</v>
      </c>
      <c r="C36">
        <v>70</v>
      </c>
      <c r="D36" t="s">
        <v>211</v>
      </c>
      <c r="E36" t="str">
        <f>VLOOKUP(C36,REF!$A$2:$B$11,2,FALSE)</f>
        <v>NAVAIR</v>
      </c>
      <c r="F36" t="str">
        <f>VLOOKUP(E36,REF!$B$2:$C$11,2,FALSE)</f>
        <v>Active</v>
      </c>
      <c r="G36" t="str">
        <f>VLOOKUP('Input Daily Data'!D36,REF!$F$2:$G$122,2,FALSE)</f>
        <v>STORAGE</v>
      </c>
      <c r="H36" t="str">
        <f>VLOOKUP(G36,REF!$J$2:$K$15,2,FALSE)</f>
        <v>STORAGE</v>
      </c>
      <c r="I36" t="str">
        <f>VLOOKUP(H36,REF!$N$2:$O$13,2,FALSE)</f>
        <v>TII</v>
      </c>
      <c r="J36" t="str">
        <f>VLOOKUP(I36,REF!$R$2:$S$4,2,FALSE)</f>
        <v>TOAI</v>
      </c>
    </row>
    <row r="37" spans="1:10" x14ac:dyDescent="0.25">
      <c r="A37" t="s">
        <v>239</v>
      </c>
      <c r="B37" t="s">
        <v>274</v>
      </c>
      <c r="C37">
        <v>10</v>
      </c>
      <c r="D37" t="s">
        <v>107</v>
      </c>
      <c r="E37" t="str">
        <f>VLOOKUP(C37,REF!$A$2:$B$11,2,FALSE)</f>
        <v>USN</v>
      </c>
      <c r="F37" t="str">
        <f>VLOOKUP(E37,REF!$B$2:$C$11,2,FALSE)</f>
        <v>Active</v>
      </c>
      <c r="G37" t="str">
        <f>VLOOKUP('Input Daily Data'!D37,REF!$F$2:$G$122,2,FALSE)</f>
        <v>PMAI</v>
      </c>
      <c r="H37" t="str">
        <f>VLOOKUP(G37,REF!$J$2:$K$15,2,FALSE)</f>
        <v>PAI</v>
      </c>
      <c r="I37" t="str">
        <f>VLOOKUP(H37,REF!$N$2:$O$13,2,FALSE)</f>
        <v>TAI</v>
      </c>
      <c r="J37" t="str">
        <f>VLOOKUP(I37,REF!$R$2:$S$4,2,FALSE)</f>
        <v>TOAI</v>
      </c>
    </row>
    <row r="38" spans="1:10" x14ac:dyDescent="0.25">
      <c r="A38" t="s">
        <v>239</v>
      </c>
      <c r="B38" t="s">
        <v>275</v>
      </c>
      <c r="C38">
        <v>20</v>
      </c>
      <c r="D38" t="s">
        <v>139</v>
      </c>
      <c r="E38" t="str">
        <f>VLOOKUP(C38,REF!$A$2:$B$11,2,FALSE)</f>
        <v>USN</v>
      </c>
      <c r="F38" t="str">
        <f>VLOOKUP(E38,REF!$B$2:$C$11,2,FALSE)</f>
        <v>Active</v>
      </c>
      <c r="G38" t="str">
        <f>VLOOKUP('Input Daily Data'!D38,REF!$F$2:$G$122,2,FALSE)</f>
        <v>PTAI</v>
      </c>
      <c r="H38" t="str">
        <f>VLOOKUP(G38,REF!$J$2:$K$15,2,FALSE)</f>
        <v>PAI</v>
      </c>
      <c r="I38" t="str">
        <f>VLOOKUP(H38,REF!$N$2:$O$13,2,FALSE)</f>
        <v>TAI</v>
      </c>
      <c r="J38" t="str">
        <f>VLOOKUP(I38,REF!$R$2:$S$4,2,FALSE)</f>
        <v>TOAI</v>
      </c>
    </row>
    <row r="39" spans="1:10" x14ac:dyDescent="0.25">
      <c r="A39" t="s">
        <v>239</v>
      </c>
      <c r="B39" t="s">
        <v>276</v>
      </c>
      <c r="C39">
        <v>10</v>
      </c>
      <c r="D39" t="s">
        <v>107</v>
      </c>
      <c r="E39" t="str">
        <f>VLOOKUP(C39,REF!$A$2:$B$11,2,FALSE)</f>
        <v>USN</v>
      </c>
      <c r="F39" t="str">
        <f>VLOOKUP(E39,REF!$B$2:$C$11,2,FALSE)</f>
        <v>Active</v>
      </c>
      <c r="G39" t="str">
        <f>VLOOKUP('Input Daily Data'!D39,REF!$F$2:$G$122,2,FALSE)</f>
        <v>PMAI</v>
      </c>
      <c r="H39" t="str">
        <f>VLOOKUP(G39,REF!$J$2:$K$15,2,FALSE)</f>
        <v>PAI</v>
      </c>
      <c r="I39" t="str">
        <f>VLOOKUP(H39,REF!$N$2:$O$13,2,FALSE)</f>
        <v>TAI</v>
      </c>
      <c r="J39" t="str">
        <f>VLOOKUP(I39,REF!$R$2:$S$4,2,FALSE)</f>
        <v>TOAI</v>
      </c>
    </row>
    <row r="40" spans="1:10" x14ac:dyDescent="0.25">
      <c r="A40" t="s">
        <v>239</v>
      </c>
      <c r="B40" t="s">
        <v>277</v>
      </c>
      <c r="C40">
        <v>10</v>
      </c>
      <c r="D40" t="s">
        <v>107</v>
      </c>
      <c r="E40" t="str">
        <f>VLOOKUP(C40,REF!$A$2:$B$11,2,FALSE)</f>
        <v>USN</v>
      </c>
      <c r="F40" t="str">
        <f>VLOOKUP(E40,REF!$B$2:$C$11,2,FALSE)</f>
        <v>Active</v>
      </c>
      <c r="G40" t="str">
        <f>VLOOKUP('Input Daily Data'!D40,REF!$F$2:$G$122,2,FALSE)</f>
        <v>PMAI</v>
      </c>
      <c r="H40" t="str">
        <f>VLOOKUP(G40,REF!$J$2:$K$15,2,FALSE)</f>
        <v>PAI</v>
      </c>
      <c r="I40" t="str">
        <f>VLOOKUP(H40,REF!$N$2:$O$13,2,FALSE)</f>
        <v>TAI</v>
      </c>
      <c r="J40" t="str">
        <f>VLOOKUP(I40,REF!$R$2:$S$4,2,FALSE)</f>
        <v>TOAI</v>
      </c>
    </row>
    <row r="41" spans="1:10" x14ac:dyDescent="0.25">
      <c r="A41" t="s">
        <v>239</v>
      </c>
      <c r="B41" t="s">
        <v>278</v>
      </c>
      <c r="C41">
        <v>20</v>
      </c>
      <c r="D41" t="s">
        <v>212</v>
      </c>
      <c r="E41" t="str">
        <f>VLOOKUP(C41,REF!$A$2:$B$11,2,FALSE)</f>
        <v>USN</v>
      </c>
      <c r="F41" t="str">
        <f>VLOOKUP(E41,REF!$B$2:$C$11,2,FALSE)</f>
        <v>Active</v>
      </c>
      <c r="G41" t="str">
        <f>VLOOKUP('Input Daily Data'!D41,REF!$F$2:$G$122,2,FALSE)</f>
        <v>STORAGE</v>
      </c>
      <c r="H41" t="str">
        <f>VLOOKUP(G41,REF!$J$2:$K$15,2,FALSE)</f>
        <v>STORAGE</v>
      </c>
      <c r="I41" t="str">
        <f>VLOOKUP(H41,REF!$N$2:$O$13,2,FALSE)</f>
        <v>TII</v>
      </c>
      <c r="J41" t="str">
        <f>VLOOKUP(I41,REF!$R$2:$S$4,2,FALSE)</f>
        <v>TOAI</v>
      </c>
    </row>
    <row r="42" spans="1:10" x14ac:dyDescent="0.25">
      <c r="A42" t="s">
        <v>239</v>
      </c>
      <c r="B42" t="s">
        <v>279</v>
      </c>
      <c r="C42">
        <v>30</v>
      </c>
      <c r="D42" t="s">
        <v>134</v>
      </c>
      <c r="E42" t="str">
        <f>VLOOKUP(C42,REF!$A$2:$B$11,2,FALSE)</f>
        <v>USN RES</v>
      </c>
      <c r="F42" t="str">
        <f>VLOOKUP(E42,REF!$B$2:$C$11,2,FALSE)</f>
        <v>ResFor</v>
      </c>
      <c r="G42" t="str">
        <f>VLOOKUP('Input Daily Data'!D42,REF!$F$2:$G$122,2,FALSE)</f>
        <v>PTAI</v>
      </c>
      <c r="H42" t="str">
        <f>VLOOKUP(G42,REF!$J$2:$K$15,2,FALSE)</f>
        <v>PAI</v>
      </c>
      <c r="I42" t="str">
        <f>VLOOKUP(H42,REF!$N$2:$O$13,2,FALSE)</f>
        <v>TAI</v>
      </c>
      <c r="J42" t="str">
        <f>VLOOKUP(I42,REF!$R$2:$S$4,2,FALSE)</f>
        <v>TOAI</v>
      </c>
    </row>
    <row r="43" spans="1:10" x14ac:dyDescent="0.25">
      <c r="A43" t="s">
        <v>239</v>
      </c>
      <c r="B43" t="s">
        <v>280</v>
      </c>
      <c r="C43">
        <v>30</v>
      </c>
      <c r="D43" t="s">
        <v>106</v>
      </c>
      <c r="E43" t="str">
        <f>VLOOKUP(C43,REF!$A$2:$B$11,2,FALSE)</f>
        <v>USN RES</v>
      </c>
      <c r="F43" t="str">
        <f>VLOOKUP(E43,REF!$B$2:$C$11,2,FALSE)</f>
        <v>ResFor</v>
      </c>
      <c r="G43" t="str">
        <f>VLOOKUP('Input Daily Data'!D43,REF!$F$2:$G$122,2,FALSE)</f>
        <v>BAI</v>
      </c>
      <c r="H43" t="str">
        <f>VLOOKUP(G43,REF!$J$2:$K$15,2,FALSE)</f>
        <v>BAI</v>
      </c>
      <c r="I43" t="str">
        <f>VLOOKUP(H43,REF!$N$2:$O$13,2,FALSE)</f>
        <v>TAI</v>
      </c>
      <c r="J43" t="str">
        <f>VLOOKUP(I43,REF!$R$2:$S$4,2,FALSE)</f>
        <v>TOAI</v>
      </c>
    </row>
    <row r="44" spans="1:10" x14ac:dyDescent="0.25">
      <c r="A44" t="s">
        <v>239</v>
      </c>
      <c r="B44" t="s">
        <v>281</v>
      </c>
      <c r="C44">
        <v>70</v>
      </c>
      <c r="D44" t="s">
        <v>211</v>
      </c>
      <c r="E44" t="str">
        <f>VLOOKUP(C44,REF!$A$2:$B$11,2,FALSE)</f>
        <v>NAVAIR</v>
      </c>
      <c r="F44" t="str">
        <f>VLOOKUP(E44,REF!$B$2:$C$11,2,FALSE)</f>
        <v>Active</v>
      </c>
      <c r="G44" t="str">
        <f>VLOOKUP('Input Daily Data'!D44,REF!$F$2:$G$122,2,FALSE)</f>
        <v>STORAGE</v>
      </c>
      <c r="H44" t="str">
        <f>VLOOKUP(G44,REF!$J$2:$K$15,2,FALSE)</f>
        <v>STORAGE</v>
      </c>
      <c r="I44" t="str">
        <f>VLOOKUP(H44,REF!$N$2:$O$13,2,FALSE)</f>
        <v>TII</v>
      </c>
      <c r="J44" t="str">
        <f>VLOOKUP(I44,REF!$R$2:$S$4,2,FALSE)</f>
        <v>TOAI</v>
      </c>
    </row>
    <row r="45" spans="1:10" x14ac:dyDescent="0.25">
      <c r="A45" t="s">
        <v>239</v>
      </c>
      <c r="B45" t="s">
        <v>282</v>
      </c>
      <c r="C45">
        <v>20</v>
      </c>
      <c r="D45" t="s">
        <v>212</v>
      </c>
      <c r="E45" t="str">
        <f>VLOOKUP(C45,REF!$A$2:$B$11,2,FALSE)</f>
        <v>USN</v>
      </c>
      <c r="F45" t="str">
        <f>VLOOKUP(E45,REF!$B$2:$C$11,2,FALSE)</f>
        <v>Active</v>
      </c>
      <c r="G45" t="str">
        <f>VLOOKUP('Input Daily Data'!D45,REF!$F$2:$G$122,2,FALSE)</f>
        <v>STORAGE</v>
      </c>
      <c r="H45" t="str">
        <f>VLOOKUP(G45,REF!$J$2:$K$15,2,FALSE)</f>
        <v>STORAGE</v>
      </c>
      <c r="I45" t="str">
        <f>VLOOKUP(H45,REF!$N$2:$O$13,2,FALSE)</f>
        <v>TII</v>
      </c>
      <c r="J45" t="str">
        <f>VLOOKUP(I45,REF!$R$2:$S$4,2,FALSE)</f>
        <v>TOAI</v>
      </c>
    </row>
    <row r="46" spans="1:10" x14ac:dyDescent="0.25">
      <c r="A46" t="s">
        <v>239</v>
      </c>
      <c r="B46" t="s">
        <v>283</v>
      </c>
      <c r="C46">
        <v>50</v>
      </c>
      <c r="D46" t="s">
        <v>105</v>
      </c>
      <c r="E46" t="str">
        <f>VLOOKUP(C46,REF!$A$2:$B$11,2,FALSE)</f>
        <v>NAVAIR</v>
      </c>
      <c r="F46" t="str">
        <f>VLOOKUP(E46,REF!$B$2:$C$11,2,FALSE)</f>
        <v>Active</v>
      </c>
      <c r="G46" t="str">
        <f>VLOOKUP('Input Daily Data'!D46,REF!$F$2:$G$122,2,FALSE)</f>
        <v>PDAI</v>
      </c>
      <c r="H46" t="str">
        <f>VLOOKUP(G46,REF!$J$2:$K$15,2,FALSE)</f>
        <v>PAI</v>
      </c>
      <c r="I46" t="str">
        <f>VLOOKUP(H46,REF!$N$2:$O$13,2,FALSE)</f>
        <v>TAI</v>
      </c>
      <c r="J46" t="str">
        <f>VLOOKUP(I46,REF!$R$2:$S$4,2,FALSE)</f>
        <v>TOAI</v>
      </c>
    </row>
    <row r="47" spans="1:10" x14ac:dyDescent="0.25">
      <c r="A47" t="s">
        <v>239</v>
      </c>
      <c r="B47" t="s">
        <v>284</v>
      </c>
      <c r="C47">
        <v>10</v>
      </c>
      <c r="D47" t="s">
        <v>107</v>
      </c>
      <c r="E47" t="str">
        <f>VLOOKUP(C47,REF!$A$2:$B$11,2,FALSE)</f>
        <v>USN</v>
      </c>
      <c r="F47" t="str">
        <f>VLOOKUP(E47,REF!$B$2:$C$11,2,FALSE)</f>
        <v>Active</v>
      </c>
      <c r="G47" t="str">
        <f>VLOOKUP('Input Daily Data'!D47,REF!$F$2:$G$122,2,FALSE)</f>
        <v>PMAI</v>
      </c>
      <c r="H47" t="str">
        <f>VLOOKUP(G47,REF!$J$2:$K$15,2,FALSE)</f>
        <v>PAI</v>
      </c>
      <c r="I47" t="str">
        <f>VLOOKUP(H47,REF!$N$2:$O$13,2,FALSE)</f>
        <v>TAI</v>
      </c>
      <c r="J47" t="str">
        <f>VLOOKUP(I47,REF!$R$2:$S$4,2,FALSE)</f>
        <v>TOAI</v>
      </c>
    </row>
    <row r="48" spans="1:10" x14ac:dyDescent="0.25">
      <c r="A48" t="s">
        <v>239</v>
      </c>
      <c r="B48" t="s">
        <v>285</v>
      </c>
      <c r="C48">
        <v>10</v>
      </c>
      <c r="D48" t="s">
        <v>107</v>
      </c>
      <c r="E48" t="str">
        <f>VLOOKUP(C48,REF!$A$2:$B$11,2,FALSE)</f>
        <v>USN</v>
      </c>
      <c r="F48" t="str">
        <f>VLOOKUP(E48,REF!$B$2:$C$11,2,FALSE)</f>
        <v>Active</v>
      </c>
      <c r="G48" t="str">
        <f>VLOOKUP('Input Daily Data'!D48,REF!$F$2:$G$122,2,FALSE)</f>
        <v>PMAI</v>
      </c>
      <c r="H48" t="str">
        <f>VLOOKUP(G48,REF!$J$2:$K$15,2,FALSE)</f>
        <v>PAI</v>
      </c>
      <c r="I48" t="str">
        <f>VLOOKUP(H48,REF!$N$2:$O$13,2,FALSE)</f>
        <v>TAI</v>
      </c>
      <c r="J48" t="str">
        <f>VLOOKUP(I48,REF!$R$2:$S$4,2,FALSE)</f>
        <v>TOAI</v>
      </c>
    </row>
    <row r="49" spans="1:10" x14ac:dyDescent="0.25">
      <c r="A49" t="s">
        <v>239</v>
      </c>
      <c r="B49" t="s">
        <v>286</v>
      </c>
      <c r="C49">
        <v>10</v>
      </c>
      <c r="D49" t="s">
        <v>106</v>
      </c>
      <c r="E49" t="str">
        <f>VLOOKUP(C49,REF!$A$2:$B$11,2,FALSE)</f>
        <v>USN</v>
      </c>
      <c r="F49" t="str">
        <f>VLOOKUP(E49,REF!$B$2:$C$11,2,FALSE)</f>
        <v>Active</v>
      </c>
      <c r="G49" t="str">
        <f>VLOOKUP('Input Daily Data'!D49,REF!$F$2:$G$122,2,FALSE)</f>
        <v>BAI</v>
      </c>
      <c r="H49" t="str">
        <f>VLOOKUP(G49,REF!$J$2:$K$15,2,FALSE)</f>
        <v>BAI</v>
      </c>
      <c r="I49" t="str">
        <f>VLOOKUP(H49,REF!$N$2:$O$13,2,FALSE)</f>
        <v>TAI</v>
      </c>
      <c r="J49" t="str">
        <f>VLOOKUP(I49,REF!$R$2:$S$4,2,FALSE)</f>
        <v>TOAI</v>
      </c>
    </row>
    <row r="50" spans="1:10" x14ac:dyDescent="0.25">
      <c r="A50" t="s">
        <v>239</v>
      </c>
      <c r="B50" t="s">
        <v>287</v>
      </c>
      <c r="C50">
        <v>10</v>
      </c>
      <c r="D50" t="s">
        <v>107</v>
      </c>
      <c r="E50" t="str">
        <f>VLOOKUP(C50,REF!$A$2:$B$11,2,FALSE)</f>
        <v>USN</v>
      </c>
      <c r="F50" t="str">
        <f>VLOOKUP(E50,REF!$B$2:$C$11,2,FALSE)</f>
        <v>Active</v>
      </c>
      <c r="G50" t="str">
        <f>VLOOKUP('Input Daily Data'!D50,REF!$F$2:$G$122,2,FALSE)</f>
        <v>PMAI</v>
      </c>
      <c r="H50" t="str">
        <f>VLOOKUP(G50,REF!$J$2:$K$15,2,FALSE)</f>
        <v>PAI</v>
      </c>
      <c r="I50" t="str">
        <f>VLOOKUP(H50,REF!$N$2:$O$13,2,FALSE)</f>
        <v>TAI</v>
      </c>
      <c r="J50" t="str">
        <f>VLOOKUP(I50,REF!$R$2:$S$4,2,FALSE)</f>
        <v>TOAI</v>
      </c>
    </row>
    <row r="51" spans="1:10" x14ac:dyDescent="0.25">
      <c r="A51" t="s">
        <v>239</v>
      </c>
      <c r="B51" t="s">
        <v>288</v>
      </c>
      <c r="C51">
        <v>70</v>
      </c>
      <c r="D51" t="s">
        <v>211</v>
      </c>
      <c r="E51" t="str">
        <f>VLOOKUP(C51,REF!$A$2:$B$11,2,FALSE)</f>
        <v>NAVAIR</v>
      </c>
      <c r="F51" t="str">
        <f>VLOOKUP(E51,REF!$B$2:$C$11,2,FALSE)</f>
        <v>Active</v>
      </c>
      <c r="G51" t="str">
        <f>VLOOKUP('Input Daily Data'!D51,REF!$F$2:$G$122,2,FALSE)</f>
        <v>STORAGE</v>
      </c>
      <c r="H51" t="str">
        <f>VLOOKUP(G51,REF!$J$2:$K$15,2,FALSE)</f>
        <v>STORAGE</v>
      </c>
      <c r="I51" t="str">
        <f>VLOOKUP(H51,REF!$N$2:$O$13,2,FALSE)</f>
        <v>TII</v>
      </c>
      <c r="J51" t="str">
        <f>VLOOKUP(I51,REF!$R$2:$S$4,2,FALSE)</f>
        <v>TOAI</v>
      </c>
    </row>
    <row r="52" spans="1:10" x14ac:dyDescent="0.25">
      <c r="A52" t="s">
        <v>239</v>
      </c>
      <c r="B52" t="s">
        <v>289</v>
      </c>
      <c r="C52">
        <v>20</v>
      </c>
      <c r="D52" t="s">
        <v>139</v>
      </c>
      <c r="E52" t="str">
        <f>VLOOKUP(C52,REF!$A$2:$B$11,2,FALSE)</f>
        <v>USN</v>
      </c>
      <c r="F52" t="str">
        <f>VLOOKUP(E52,REF!$B$2:$C$11,2,FALSE)</f>
        <v>Active</v>
      </c>
      <c r="G52" t="str">
        <f>VLOOKUP('Input Daily Data'!D52,REF!$F$2:$G$122,2,FALSE)</f>
        <v>PTAI</v>
      </c>
      <c r="H52" t="str">
        <f>VLOOKUP(G52,REF!$J$2:$K$15,2,FALSE)</f>
        <v>PAI</v>
      </c>
      <c r="I52" t="str">
        <f>VLOOKUP(H52,REF!$N$2:$O$13,2,FALSE)</f>
        <v>TAI</v>
      </c>
      <c r="J52" t="str">
        <f>VLOOKUP(I52,REF!$R$2:$S$4,2,FALSE)</f>
        <v>TOAI</v>
      </c>
    </row>
    <row r="53" spans="1:10" x14ac:dyDescent="0.25">
      <c r="A53" t="s">
        <v>239</v>
      </c>
      <c r="B53" t="s">
        <v>290</v>
      </c>
      <c r="C53">
        <v>20</v>
      </c>
      <c r="D53" t="s">
        <v>107</v>
      </c>
      <c r="E53" t="str">
        <f>VLOOKUP(C53,REF!$A$2:$B$11,2,FALSE)</f>
        <v>USN</v>
      </c>
      <c r="F53" t="str">
        <f>VLOOKUP(E53,REF!$B$2:$C$11,2,FALSE)</f>
        <v>Active</v>
      </c>
      <c r="G53" t="str">
        <f>VLOOKUP('Input Daily Data'!D53,REF!$F$2:$G$122,2,FALSE)</f>
        <v>PMAI</v>
      </c>
      <c r="H53" t="str">
        <f>VLOOKUP(G53,REF!$J$2:$K$15,2,FALSE)</f>
        <v>PAI</v>
      </c>
      <c r="I53" t="str">
        <f>VLOOKUP(H53,REF!$N$2:$O$13,2,FALSE)</f>
        <v>TAI</v>
      </c>
      <c r="J53" t="str">
        <f>VLOOKUP(I53,REF!$R$2:$S$4,2,FALSE)</f>
        <v>TOAI</v>
      </c>
    </row>
    <row r="54" spans="1:10" x14ac:dyDescent="0.25">
      <c r="A54" t="s">
        <v>239</v>
      </c>
      <c r="B54" t="s">
        <v>291</v>
      </c>
      <c r="C54">
        <v>20</v>
      </c>
      <c r="D54" t="s">
        <v>107</v>
      </c>
      <c r="E54" t="str">
        <f>VLOOKUP(C54,REF!$A$2:$B$11,2,FALSE)</f>
        <v>USN</v>
      </c>
      <c r="F54" t="str">
        <f>VLOOKUP(E54,REF!$B$2:$C$11,2,FALSE)</f>
        <v>Active</v>
      </c>
      <c r="G54" t="str">
        <f>VLOOKUP('Input Daily Data'!D54,REF!$F$2:$G$122,2,FALSE)</f>
        <v>PMAI</v>
      </c>
      <c r="H54" t="str">
        <f>VLOOKUP(G54,REF!$J$2:$K$15,2,FALSE)</f>
        <v>PAI</v>
      </c>
      <c r="I54" t="str">
        <f>VLOOKUP(H54,REF!$N$2:$O$13,2,FALSE)</f>
        <v>TAI</v>
      </c>
      <c r="J54" t="str">
        <f>VLOOKUP(I54,REF!$R$2:$S$4,2,FALSE)</f>
        <v>TOAI</v>
      </c>
    </row>
    <row r="55" spans="1:10" x14ac:dyDescent="0.25">
      <c r="A55" t="s">
        <v>239</v>
      </c>
      <c r="B55" t="s">
        <v>292</v>
      </c>
      <c r="C55">
        <v>20</v>
      </c>
      <c r="D55" t="s">
        <v>107</v>
      </c>
      <c r="E55" t="str">
        <f>VLOOKUP(C55,REF!$A$2:$B$11,2,FALSE)</f>
        <v>USN</v>
      </c>
      <c r="F55" t="str">
        <f>VLOOKUP(E55,REF!$B$2:$C$11,2,FALSE)</f>
        <v>Active</v>
      </c>
      <c r="G55" t="str">
        <f>VLOOKUP('Input Daily Data'!D55,REF!$F$2:$G$122,2,FALSE)</f>
        <v>PMAI</v>
      </c>
      <c r="H55" t="str">
        <f>VLOOKUP(G55,REF!$J$2:$K$15,2,FALSE)</f>
        <v>PAI</v>
      </c>
      <c r="I55" t="str">
        <f>VLOOKUP(H55,REF!$N$2:$O$13,2,FALSE)</f>
        <v>TAI</v>
      </c>
      <c r="J55" t="str">
        <f>VLOOKUP(I55,REF!$R$2:$S$4,2,FALSE)</f>
        <v>TOAI</v>
      </c>
    </row>
    <row r="56" spans="1:10" x14ac:dyDescent="0.25">
      <c r="A56" t="s">
        <v>239</v>
      </c>
      <c r="B56" t="s">
        <v>293</v>
      </c>
      <c r="C56">
        <v>20</v>
      </c>
      <c r="D56" t="s">
        <v>107</v>
      </c>
      <c r="E56" t="str">
        <f>VLOOKUP(C56,REF!$A$2:$B$11,2,FALSE)</f>
        <v>USN</v>
      </c>
      <c r="F56" t="str">
        <f>VLOOKUP(E56,REF!$B$2:$C$11,2,FALSE)</f>
        <v>Active</v>
      </c>
      <c r="G56" t="str">
        <f>VLOOKUP('Input Daily Data'!D56,REF!$F$2:$G$122,2,FALSE)</f>
        <v>PMAI</v>
      </c>
      <c r="H56" t="str">
        <f>VLOOKUP(G56,REF!$J$2:$K$15,2,FALSE)</f>
        <v>PAI</v>
      </c>
      <c r="I56" t="str">
        <f>VLOOKUP(H56,REF!$N$2:$O$13,2,FALSE)</f>
        <v>TAI</v>
      </c>
      <c r="J56" t="str">
        <f>VLOOKUP(I56,REF!$R$2:$S$4,2,FALSE)</f>
        <v>TOAI</v>
      </c>
    </row>
    <row r="57" spans="1:10" x14ac:dyDescent="0.25">
      <c r="A57" t="s">
        <v>239</v>
      </c>
      <c r="B57" t="s">
        <v>294</v>
      </c>
      <c r="C57">
        <v>20</v>
      </c>
      <c r="D57" t="s">
        <v>107</v>
      </c>
      <c r="E57" t="str">
        <f>VLOOKUP(C57,REF!$A$2:$B$11,2,FALSE)</f>
        <v>USN</v>
      </c>
      <c r="F57" t="str">
        <f>VLOOKUP(E57,REF!$B$2:$C$11,2,FALSE)</f>
        <v>Active</v>
      </c>
      <c r="G57" t="str">
        <f>VLOOKUP('Input Daily Data'!D57,REF!$F$2:$G$122,2,FALSE)</f>
        <v>PMAI</v>
      </c>
      <c r="H57" t="str">
        <f>VLOOKUP(G57,REF!$J$2:$K$15,2,FALSE)</f>
        <v>PAI</v>
      </c>
      <c r="I57" t="str">
        <f>VLOOKUP(H57,REF!$N$2:$O$13,2,FALSE)</f>
        <v>TAI</v>
      </c>
      <c r="J57" t="str">
        <f>VLOOKUP(I57,REF!$R$2:$S$4,2,FALSE)</f>
        <v>TOAI</v>
      </c>
    </row>
    <row r="58" spans="1:10" x14ac:dyDescent="0.25">
      <c r="A58" t="s">
        <v>239</v>
      </c>
      <c r="B58" t="s">
        <v>295</v>
      </c>
      <c r="C58">
        <v>20</v>
      </c>
      <c r="D58" t="s">
        <v>107</v>
      </c>
      <c r="E58" t="str">
        <f>VLOOKUP(C58,REF!$A$2:$B$11,2,FALSE)</f>
        <v>USN</v>
      </c>
      <c r="F58" t="str">
        <f>VLOOKUP(E58,REF!$B$2:$C$11,2,FALSE)</f>
        <v>Active</v>
      </c>
      <c r="G58" t="str">
        <f>VLOOKUP('Input Daily Data'!D58,REF!$F$2:$G$122,2,FALSE)</f>
        <v>PMAI</v>
      </c>
      <c r="H58" t="str">
        <f>VLOOKUP(G58,REF!$J$2:$K$15,2,FALSE)</f>
        <v>PAI</v>
      </c>
      <c r="I58" t="str">
        <f>VLOOKUP(H58,REF!$N$2:$O$13,2,FALSE)</f>
        <v>TAI</v>
      </c>
      <c r="J58" t="str">
        <f>VLOOKUP(I58,REF!$R$2:$S$4,2,FALSE)</f>
        <v>TOAI</v>
      </c>
    </row>
    <row r="59" spans="1:10" x14ac:dyDescent="0.25">
      <c r="A59" t="s">
        <v>239</v>
      </c>
      <c r="B59" t="s">
        <v>296</v>
      </c>
      <c r="C59">
        <v>20</v>
      </c>
      <c r="D59" t="s">
        <v>212</v>
      </c>
      <c r="E59" t="str">
        <f>VLOOKUP(C59,REF!$A$2:$B$11,2,FALSE)</f>
        <v>USN</v>
      </c>
      <c r="F59" t="str">
        <f>VLOOKUP(E59,REF!$B$2:$C$11,2,FALSE)</f>
        <v>Active</v>
      </c>
      <c r="G59" t="str">
        <f>VLOOKUP('Input Daily Data'!D59,REF!$F$2:$G$122,2,FALSE)</f>
        <v>STORAGE</v>
      </c>
      <c r="H59" t="str">
        <f>VLOOKUP(G59,REF!$J$2:$K$15,2,FALSE)</f>
        <v>STORAGE</v>
      </c>
      <c r="I59" t="str">
        <f>VLOOKUP(H59,REF!$N$2:$O$13,2,FALSE)</f>
        <v>TII</v>
      </c>
      <c r="J59" t="str">
        <f>VLOOKUP(I59,REF!$R$2:$S$4,2,FALSE)</f>
        <v>TOAI</v>
      </c>
    </row>
    <row r="60" spans="1:10" x14ac:dyDescent="0.25">
      <c r="A60" t="s">
        <v>239</v>
      </c>
      <c r="B60" t="s">
        <v>297</v>
      </c>
      <c r="C60">
        <v>20</v>
      </c>
      <c r="D60" t="s">
        <v>212</v>
      </c>
      <c r="E60" t="str">
        <f>VLOOKUP(C60,REF!$A$2:$B$11,2,FALSE)</f>
        <v>USN</v>
      </c>
      <c r="F60" t="str">
        <f>VLOOKUP(E60,REF!$B$2:$C$11,2,FALSE)</f>
        <v>Active</v>
      </c>
      <c r="G60" t="str">
        <f>VLOOKUP('Input Daily Data'!D60,REF!$F$2:$G$122,2,FALSE)</f>
        <v>STORAGE</v>
      </c>
      <c r="H60" t="str">
        <f>VLOOKUP(G60,REF!$J$2:$K$15,2,FALSE)</f>
        <v>STORAGE</v>
      </c>
      <c r="I60" t="str">
        <f>VLOOKUP(H60,REF!$N$2:$O$13,2,FALSE)</f>
        <v>TII</v>
      </c>
      <c r="J60" t="str">
        <f>VLOOKUP(I60,REF!$R$2:$S$4,2,FALSE)</f>
        <v>TOAI</v>
      </c>
    </row>
    <row r="61" spans="1:10" x14ac:dyDescent="0.25">
      <c r="A61" t="s">
        <v>239</v>
      </c>
      <c r="B61" t="s">
        <v>298</v>
      </c>
      <c r="C61">
        <v>20</v>
      </c>
      <c r="D61" t="s">
        <v>212</v>
      </c>
      <c r="E61" t="str">
        <f>VLOOKUP(C61,REF!$A$2:$B$11,2,FALSE)</f>
        <v>USN</v>
      </c>
      <c r="F61" t="str">
        <f>VLOOKUP(E61,REF!$B$2:$C$11,2,FALSE)</f>
        <v>Active</v>
      </c>
      <c r="G61" t="str">
        <f>VLOOKUP('Input Daily Data'!D61,REF!$F$2:$G$122,2,FALSE)</f>
        <v>STORAGE</v>
      </c>
      <c r="H61" t="str">
        <f>VLOOKUP(G61,REF!$J$2:$K$15,2,FALSE)</f>
        <v>STORAGE</v>
      </c>
      <c r="I61" t="str">
        <f>VLOOKUP(H61,REF!$N$2:$O$13,2,FALSE)</f>
        <v>TII</v>
      </c>
      <c r="J61" t="str">
        <f>VLOOKUP(I61,REF!$R$2:$S$4,2,FALSE)</f>
        <v>TOAI</v>
      </c>
    </row>
    <row r="62" spans="1:10" x14ac:dyDescent="0.25">
      <c r="A62" t="s">
        <v>239</v>
      </c>
      <c r="B62" t="s">
        <v>299</v>
      </c>
      <c r="C62">
        <v>10</v>
      </c>
      <c r="D62" t="s">
        <v>107</v>
      </c>
      <c r="E62" t="str">
        <f>VLOOKUP(C62,REF!$A$2:$B$11,2,FALSE)</f>
        <v>USN</v>
      </c>
      <c r="F62" t="str">
        <f>VLOOKUP(E62,REF!$B$2:$C$11,2,FALSE)</f>
        <v>Active</v>
      </c>
      <c r="G62" t="str">
        <f>VLOOKUP('Input Daily Data'!D62,REF!$F$2:$G$122,2,FALSE)</f>
        <v>PMAI</v>
      </c>
      <c r="H62" t="str">
        <f>VLOOKUP(G62,REF!$J$2:$K$15,2,FALSE)</f>
        <v>PAI</v>
      </c>
      <c r="I62" t="str">
        <f>VLOOKUP(H62,REF!$N$2:$O$13,2,FALSE)</f>
        <v>TAI</v>
      </c>
      <c r="J62" t="str">
        <f>VLOOKUP(I62,REF!$R$2:$S$4,2,FALSE)</f>
        <v>TOAI</v>
      </c>
    </row>
    <row r="63" spans="1:10" x14ac:dyDescent="0.25">
      <c r="A63" t="s">
        <v>239</v>
      </c>
      <c r="B63" t="s">
        <v>300</v>
      </c>
      <c r="C63">
        <v>10</v>
      </c>
      <c r="D63" t="s">
        <v>107</v>
      </c>
      <c r="E63" t="str">
        <f>VLOOKUP(C63,REF!$A$2:$B$11,2,FALSE)</f>
        <v>USN</v>
      </c>
      <c r="F63" t="str">
        <f>VLOOKUP(E63,REF!$B$2:$C$11,2,FALSE)</f>
        <v>Active</v>
      </c>
      <c r="G63" t="str">
        <f>VLOOKUP('Input Daily Data'!D63,REF!$F$2:$G$122,2,FALSE)</f>
        <v>PMAI</v>
      </c>
      <c r="H63" t="str">
        <f>VLOOKUP(G63,REF!$J$2:$K$15,2,FALSE)</f>
        <v>PAI</v>
      </c>
      <c r="I63" t="str">
        <f>VLOOKUP(H63,REF!$N$2:$O$13,2,FALSE)</f>
        <v>TAI</v>
      </c>
      <c r="J63" t="str">
        <f>VLOOKUP(I63,REF!$R$2:$S$4,2,FALSE)</f>
        <v>TOAI</v>
      </c>
    </row>
    <row r="64" spans="1:10" x14ac:dyDescent="0.25">
      <c r="A64" t="s">
        <v>239</v>
      </c>
      <c r="B64" t="s">
        <v>301</v>
      </c>
      <c r="C64">
        <v>10</v>
      </c>
      <c r="D64" t="s">
        <v>107</v>
      </c>
      <c r="E64" t="str">
        <f>VLOOKUP(C64,REF!$A$2:$B$11,2,FALSE)</f>
        <v>USN</v>
      </c>
      <c r="F64" t="str">
        <f>VLOOKUP(E64,REF!$B$2:$C$11,2,FALSE)</f>
        <v>Active</v>
      </c>
      <c r="G64" t="str">
        <f>VLOOKUP('Input Daily Data'!D64,REF!$F$2:$G$122,2,FALSE)</f>
        <v>PMAI</v>
      </c>
      <c r="H64" t="str">
        <f>VLOOKUP(G64,REF!$J$2:$K$15,2,FALSE)</f>
        <v>PAI</v>
      </c>
      <c r="I64" t="str">
        <f>VLOOKUP(H64,REF!$N$2:$O$13,2,FALSE)</f>
        <v>TAI</v>
      </c>
      <c r="J64" t="str">
        <f>VLOOKUP(I64,REF!$R$2:$S$4,2,FALSE)</f>
        <v>TOAI</v>
      </c>
    </row>
    <row r="65" spans="1:10" x14ac:dyDescent="0.25">
      <c r="A65" t="s">
        <v>239</v>
      </c>
      <c r="B65" t="s">
        <v>302</v>
      </c>
      <c r="C65">
        <v>70</v>
      </c>
      <c r="D65" t="s">
        <v>211</v>
      </c>
      <c r="E65" t="str">
        <f>VLOOKUP(C65,REF!$A$2:$B$11,2,FALSE)</f>
        <v>NAVAIR</v>
      </c>
      <c r="F65" t="str">
        <f>VLOOKUP(E65,REF!$B$2:$C$11,2,FALSE)</f>
        <v>Active</v>
      </c>
      <c r="G65" t="str">
        <f>VLOOKUP('Input Daily Data'!D65,REF!$F$2:$G$122,2,FALSE)</f>
        <v>STORAGE</v>
      </c>
      <c r="H65" t="str">
        <f>VLOOKUP(G65,REF!$J$2:$K$15,2,FALSE)</f>
        <v>STORAGE</v>
      </c>
      <c r="I65" t="str">
        <f>VLOOKUP(H65,REF!$N$2:$O$13,2,FALSE)</f>
        <v>TII</v>
      </c>
      <c r="J65" t="str">
        <f>VLOOKUP(I65,REF!$R$2:$S$4,2,FALSE)</f>
        <v>TOAI</v>
      </c>
    </row>
    <row r="66" spans="1:10" x14ac:dyDescent="0.25">
      <c r="A66" t="s">
        <v>239</v>
      </c>
      <c r="B66" t="s">
        <v>303</v>
      </c>
      <c r="C66">
        <v>10</v>
      </c>
      <c r="D66" t="s">
        <v>107</v>
      </c>
      <c r="E66" t="str">
        <f>VLOOKUP(C66,REF!$A$2:$B$11,2,FALSE)</f>
        <v>USN</v>
      </c>
      <c r="F66" t="str">
        <f>VLOOKUP(E66,REF!$B$2:$C$11,2,FALSE)</f>
        <v>Active</v>
      </c>
      <c r="G66" t="str">
        <f>VLOOKUP('Input Daily Data'!D66,REF!$F$2:$G$122,2,FALSE)</f>
        <v>PMAI</v>
      </c>
      <c r="H66" t="str">
        <f>VLOOKUP(G66,REF!$J$2:$K$15,2,FALSE)</f>
        <v>PAI</v>
      </c>
      <c r="I66" t="str">
        <f>VLOOKUP(H66,REF!$N$2:$O$13,2,FALSE)</f>
        <v>TAI</v>
      </c>
      <c r="J66" t="str">
        <f>VLOOKUP(I66,REF!$R$2:$S$4,2,FALSE)</f>
        <v>TOAI</v>
      </c>
    </row>
    <row r="67" spans="1:10" x14ac:dyDescent="0.25">
      <c r="A67" t="s">
        <v>239</v>
      </c>
      <c r="B67" t="s">
        <v>304</v>
      </c>
      <c r="C67">
        <v>20</v>
      </c>
      <c r="D67" t="s">
        <v>212</v>
      </c>
      <c r="E67" t="str">
        <f>VLOOKUP(C67,REF!$A$2:$B$11,2,FALSE)</f>
        <v>USN</v>
      </c>
      <c r="F67" t="str">
        <f>VLOOKUP(E67,REF!$B$2:$C$11,2,FALSE)</f>
        <v>Active</v>
      </c>
      <c r="G67" t="str">
        <f>VLOOKUP('Input Daily Data'!D67,REF!$F$2:$G$122,2,FALSE)</f>
        <v>STORAGE</v>
      </c>
      <c r="H67" t="str">
        <f>VLOOKUP(G67,REF!$J$2:$K$15,2,FALSE)</f>
        <v>STORAGE</v>
      </c>
      <c r="I67" t="str">
        <f>VLOOKUP(H67,REF!$N$2:$O$13,2,FALSE)</f>
        <v>TII</v>
      </c>
      <c r="J67" t="str">
        <f>VLOOKUP(I67,REF!$R$2:$S$4,2,FALSE)</f>
        <v>TOAI</v>
      </c>
    </row>
    <row r="68" spans="1:10" x14ac:dyDescent="0.25">
      <c r="A68" t="s">
        <v>239</v>
      </c>
      <c r="B68" t="s">
        <v>305</v>
      </c>
      <c r="C68">
        <v>20</v>
      </c>
      <c r="D68" t="s">
        <v>107</v>
      </c>
      <c r="E68" t="str">
        <f>VLOOKUP(C68,REF!$A$2:$B$11,2,FALSE)</f>
        <v>USN</v>
      </c>
      <c r="F68" t="str">
        <f>VLOOKUP(E68,REF!$B$2:$C$11,2,FALSE)</f>
        <v>Active</v>
      </c>
      <c r="G68" t="str">
        <f>VLOOKUP('Input Daily Data'!D68,REF!$F$2:$G$122,2,FALSE)</f>
        <v>PMAI</v>
      </c>
      <c r="H68" t="str">
        <f>VLOOKUP(G68,REF!$J$2:$K$15,2,FALSE)</f>
        <v>PAI</v>
      </c>
      <c r="I68" t="str">
        <f>VLOOKUP(H68,REF!$N$2:$O$13,2,FALSE)</f>
        <v>TAI</v>
      </c>
      <c r="J68" t="str">
        <f>VLOOKUP(I68,REF!$R$2:$S$4,2,FALSE)</f>
        <v>TOAI</v>
      </c>
    </row>
    <row r="69" spans="1:10" x14ac:dyDescent="0.25">
      <c r="A69" t="s">
        <v>239</v>
      </c>
      <c r="B69" t="s">
        <v>306</v>
      </c>
      <c r="C69">
        <v>20</v>
      </c>
      <c r="D69" t="s">
        <v>139</v>
      </c>
      <c r="E69" t="str">
        <f>VLOOKUP(C69,REF!$A$2:$B$11,2,FALSE)</f>
        <v>USN</v>
      </c>
      <c r="F69" t="str">
        <f>VLOOKUP(E69,REF!$B$2:$C$11,2,FALSE)</f>
        <v>Active</v>
      </c>
      <c r="G69" t="str">
        <f>VLOOKUP('Input Daily Data'!D69,REF!$F$2:$G$122,2,FALSE)</f>
        <v>PTAI</v>
      </c>
      <c r="H69" t="str">
        <f>VLOOKUP(G69,REF!$J$2:$K$15,2,FALSE)</f>
        <v>PAI</v>
      </c>
      <c r="I69" t="str">
        <f>VLOOKUP(H69,REF!$N$2:$O$13,2,FALSE)</f>
        <v>TAI</v>
      </c>
      <c r="J69" t="str">
        <f>VLOOKUP(I69,REF!$R$2:$S$4,2,FALSE)</f>
        <v>TOAI</v>
      </c>
    </row>
    <row r="70" spans="1:10" x14ac:dyDescent="0.25">
      <c r="A70" t="s">
        <v>239</v>
      </c>
      <c r="B70" t="s">
        <v>307</v>
      </c>
      <c r="C70">
        <v>20</v>
      </c>
      <c r="D70" t="s">
        <v>167</v>
      </c>
      <c r="E70" t="str">
        <f>VLOOKUP(C70,REF!$A$2:$B$11,2,FALSE)</f>
        <v>USN</v>
      </c>
      <c r="F70" t="str">
        <f>VLOOKUP(E70,REF!$B$2:$C$11,2,FALSE)</f>
        <v>Active</v>
      </c>
      <c r="G70" t="str">
        <f>VLOOKUP('Input Daily Data'!D70,REF!$F$2:$G$122,2,FALSE)</f>
        <v>BAI</v>
      </c>
      <c r="H70" t="str">
        <f>VLOOKUP(G70,REF!$J$2:$K$15,2,FALSE)</f>
        <v>BAI</v>
      </c>
      <c r="I70" t="str">
        <f>VLOOKUP(H70,REF!$N$2:$O$13,2,FALSE)</f>
        <v>TAI</v>
      </c>
      <c r="J70" t="str">
        <f>VLOOKUP(I70,REF!$R$2:$S$4,2,FALSE)</f>
        <v>TOAI</v>
      </c>
    </row>
    <row r="71" spans="1:10" x14ac:dyDescent="0.25">
      <c r="A71" t="s">
        <v>239</v>
      </c>
      <c r="B71" t="s">
        <v>308</v>
      </c>
      <c r="C71">
        <v>20</v>
      </c>
      <c r="D71" t="s">
        <v>139</v>
      </c>
      <c r="E71" t="str">
        <f>VLOOKUP(C71,REF!$A$2:$B$11,2,FALSE)</f>
        <v>USN</v>
      </c>
      <c r="F71" t="str">
        <f>VLOOKUP(E71,REF!$B$2:$C$11,2,FALSE)</f>
        <v>Active</v>
      </c>
      <c r="G71" t="str">
        <f>VLOOKUP('Input Daily Data'!D71,REF!$F$2:$G$122,2,FALSE)</f>
        <v>PTAI</v>
      </c>
      <c r="H71" t="str">
        <f>VLOOKUP(G71,REF!$J$2:$K$15,2,FALSE)</f>
        <v>PAI</v>
      </c>
      <c r="I71" t="str">
        <f>VLOOKUP(H71,REF!$N$2:$O$13,2,FALSE)</f>
        <v>TAI</v>
      </c>
      <c r="J71" t="str">
        <f>VLOOKUP(I71,REF!$R$2:$S$4,2,FALSE)</f>
        <v>TOAI</v>
      </c>
    </row>
    <row r="72" spans="1:10" x14ac:dyDescent="0.25">
      <c r="A72" t="s">
        <v>239</v>
      </c>
      <c r="B72" t="s">
        <v>309</v>
      </c>
      <c r="C72">
        <v>10</v>
      </c>
      <c r="D72" t="s">
        <v>107</v>
      </c>
      <c r="E72" t="str">
        <f>VLOOKUP(C72,REF!$A$2:$B$11,2,FALSE)</f>
        <v>USN</v>
      </c>
      <c r="F72" t="str">
        <f>VLOOKUP(E72,REF!$B$2:$C$11,2,FALSE)</f>
        <v>Active</v>
      </c>
      <c r="G72" t="str">
        <f>VLOOKUP('Input Daily Data'!D72,REF!$F$2:$G$122,2,FALSE)</f>
        <v>PMAI</v>
      </c>
      <c r="H72" t="str">
        <f>VLOOKUP(G72,REF!$J$2:$K$15,2,FALSE)</f>
        <v>PAI</v>
      </c>
      <c r="I72" t="str">
        <f>VLOOKUP(H72,REF!$N$2:$O$13,2,FALSE)</f>
        <v>TAI</v>
      </c>
      <c r="J72" t="str">
        <f>VLOOKUP(I72,REF!$R$2:$S$4,2,FALSE)</f>
        <v>TOAI</v>
      </c>
    </row>
    <row r="73" spans="1:10" x14ac:dyDescent="0.25">
      <c r="A73" t="s">
        <v>239</v>
      </c>
      <c r="B73" t="s">
        <v>310</v>
      </c>
      <c r="C73">
        <v>10</v>
      </c>
      <c r="D73" t="s">
        <v>139</v>
      </c>
      <c r="E73" t="str">
        <f>VLOOKUP(C73,REF!$A$2:$B$11,2,FALSE)</f>
        <v>USN</v>
      </c>
      <c r="F73" t="str">
        <f>VLOOKUP(E73,REF!$B$2:$C$11,2,FALSE)</f>
        <v>Active</v>
      </c>
      <c r="G73" t="str">
        <f>VLOOKUP('Input Daily Data'!D73,REF!$F$2:$G$122,2,FALSE)</f>
        <v>PTAI</v>
      </c>
      <c r="H73" t="str">
        <f>VLOOKUP(G73,REF!$J$2:$K$15,2,FALSE)</f>
        <v>PAI</v>
      </c>
      <c r="I73" t="str">
        <f>VLOOKUP(H73,REF!$N$2:$O$13,2,FALSE)</f>
        <v>TAI</v>
      </c>
      <c r="J73" t="str">
        <f>VLOOKUP(I73,REF!$R$2:$S$4,2,FALSE)</f>
        <v>TOAI</v>
      </c>
    </row>
    <row r="74" spans="1:10" x14ac:dyDescent="0.25">
      <c r="A74" t="s">
        <v>239</v>
      </c>
      <c r="B74" t="s">
        <v>311</v>
      </c>
      <c r="C74">
        <v>30</v>
      </c>
      <c r="D74" t="s">
        <v>134</v>
      </c>
      <c r="E74" t="str">
        <f>VLOOKUP(C74,REF!$A$2:$B$11,2,FALSE)</f>
        <v>USN RES</v>
      </c>
      <c r="F74" t="str">
        <f>VLOOKUP(E74,REF!$B$2:$C$11,2,FALSE)</f>
        <v>ResFor</v>
      </c>
      <c r="G74" t="str">
        <f>VLOOKUP('Input Daily Data'!D74,REF!$F$2:$G$122,2,FALSE)</f>
        <v>PTAI</v>
      </c>
      <c r="H74" t="str">
        <f>VLOOKUP(G74,REF!$J$2:$K$15,2,FALSE)</f>
        <v>PAI</v>
      </c>
      <c r="I74" t="str">
        <f>VLOOKUP(H74,REF!$N$2:$O$13,2,FALSE)</f>
        <v>TAI</v>
      </c>
      <c r="J74" t="str">
        <f>VLOOKUP(I74,REF!$R$2:$S$4,2,FALSE)</f>
        <v>TOAI</v>
      </c>
    </row>
    <row r="75" spans="1:10" x14ac:dyDescent="0.25">
      <c r="A75" t="s">
        <v>239</v>
      </c>
      <c r="B75" t="s">
        <v>312</v>
      </c>
      <c r="C75">
        <v>10</v>
      </c>
      <c r="D75" t="s">
        <v>107</v>
      </c>
      <c r="E75" t="str">
        <f>VLOOKUP(C75,REF!$A$2:$B$11,2,FALSE)</f>
        <v>USN</v>
      </c>
      <c r="F75" t="str">
        <f>VLOOKUP(E75,REF!$B$2:$C$11,2,FALSE)</f>
        <v>Active</v>
      </c>
      <c r="G75" t="str">
        <f>VLOOKUP('Input Daily Data'!D75,REF!$F$2:$G$122,2,FALSE)</f>
        <v>PMAI</v>
      </c>
      <c r="H75" t="str">
        <f>VLOOKUP(G75,REF!$J$2:$K$15,2,FALSE)</f>
        <v>PAI</v>
      </c>
      <c r="I75" t="str">
        <f>VLOOKUP(H75,REF!$N$2:$O$13,2,FALSE)</f>
        <v>TAI</v>
      </c>
      <c r="J75" t="str">
        <f>VLOOKUP(I75,REF!$R$2:$S$4,2,FALSE)</f>
        <v>TOAI</v>
      </c>
    </row>
    <row r="76" spans="1:10" x14ac:dyDescent="0.25">
      <c r="A76" t="s">
        <v>239</v>
      </c>
      <c r="B76" t="s">
        <v>313</v>
      </c>
      <c r="C76">
        <v>20</v>
      </c>
      <c r="D76" t="s">
        <v>107</v>
      </c>
      <c r="E76" t="str">
        <f>VLOOKUP(C76,REF!$A$2:$B$11,2,FALSE)</f>
        <v>USN</v>
      </c>
      <c r="F76" t="str">
        <f>VLOOKUP(E76,REF!$B$2:$C$11,2,FALSE)</f>
        <v>Active</v>
      </c>
      <c r="G76" t="str">
        <f>VLOOKUP('Input Daily Data'!D76,REF!$F$2:$G$122,2,FALSE)</f>
        <v>PMAI</v>
      </c>
      <c r="H76" t="str">
        <f>VLOOKUP(G76,REF!$J$2:$K$15,2,FALSE)</f>
        <v>PAI</v>
      </c>
      <c r="I76" t="str">
        <f>VLOOKUP(H76,REF!$N$2:$O$13,2,FALSE)</f>
        <v>TAI</v>
      </c>
      <c r="J76" t="str">
        <f>VLOOKUP(I76,REF!$R$2:$S$4,2,FALSE)</f>
        <v>TOAI</v>
      </c>
    </row>
    <row r="77" spans="1:10" x14ac:dyDescent="0.25">
      <c r="A77" t="s">
        <v>239</v>
      </c>
      <c r="B77" t="s">
        <v>314</v>
      </c>
      <c r="C77">
        <v>20</v>
      </c>
      <c r="D77" t="s">
        <v>107</v>
      </c>
      <c r="E77" t="str">
        <f>VLOOKUP(C77,REF!$A$2:$B$11,2,FALSE)</f>
        <v>USN</v>
      </c>
      <c r="F77" t="str">
        <f>VLOOKUP(E77,REF!$B$2:$C$11,2,FALSE)</f>
        <v>Active</v>
      </c>
      <c r="G77" t="str">
        <f>VLOOKUP('Input Daily Data'!D77,REF!$F$2:$G$122,2,FALSE)</f>
        <v>PMAI</v>
      </c>
      <c r="H77" t="str">
        <f>VLOOKUP(G77,REF!$J$2:$K$15,2,FALSE)</f>
        <v>PAI</v>
      </c>
      <c r="I77" t="str">
        <f>VLOOKUP(H77,REF!$N$2:$O$13,2,FALSE)</f>
        <v>TAI</v>
      </c>
      <c r="J77" t="str">
        <f>VLOOKUP(I77,REF!$R$2:$S$4,2,FALSE)</f>
        <v>TOAI</v>
      </c>
    </row>
    <row r="78" spans="1:10" x14ac:dyDescent="0.25">
      <c r="A78" t="s">
        <v>239</v>
      </c>
      <c r="B78" t="s">
        <v>315</v>
      </c>
      <c r="C78">
        <v>10</v>
      </c>
      <c r="D78" t="s">
        <v>107</v>
      </c>
      <c r="E78" t="str">
        <f>VLOOKUP(C78,REF!$A$2:$B$11,2,FALSE)</f>
        <v>USN</v>
      </c>
      <c r="F78" t="str">
        <f>VLOOKUP(E78,REF!$B$2:$C$11,2,FALSE)</f>
        <v>Active</v>
      </c>
      <c r="G78" t="str">
        <f>VLOOKUP('Input Daily Data'!D78,REF!$F$2:$G$122,2,FALSE)</f>
        <v>PMAI</v>
      </c>
      <c r="H78" t="str">
        <f>VLOOKUP(G78,REF!$J$2:$K$15,2,FALSE)</f>
        <v>PAI</v>
      </c>
      <c r="I78" t="str">
        <f>VLOOKUP(H78,REF!$N$2:$O$13,2,FALSE)</f>
        <v>TAI</v>
      </c>
      <c r="J78" t="str">
        <f>VLOOKUP(I78,REF!$R$2:$S$4,2,FALSE)</f>
        <v>TOAI</v>
      </c>
    </row>
    <row r="79" spans="1:10" x14ac:dyDescent="0.25">
      <c r="A79" t="s">
        <v>239</v>
      </c>
      <c r="B79" t="s">
        <v>316</v>
      </c>
      <c r="C79">
        <v>20</v>
      </c>
      <c r="D79" t="s">
        <v>107</v>
      </c>
      <c r="E79" t="str">
        <f>VLOOKUP(C79,REF!$A$2:$B$11,2,FALSE)</f>
        <v>USN</v>
      </c>
      <c r="F79" t="str">
        <f>VLOOKUP(E79,REF!$B$2:$C$11,2,FALSE)</f>
        <v>Active</v>
      </c>
      <c r="G79" t="str">
        <f>VLOOKUP('Input Daily Data'!D79,REF!$F$2:$G$122,2,FALSE)</f>
        <v>PMAI</v>
      </c>
      <c r="H79" t="str">
        <f>VLOOKUP(G79,REF!$J$2:$K$15,2,FALSE)</f>
        <v>PAI</v>
      </c>
      <c r="I79" t="str">
        <f>VLOOKUP(H79,REF!$N$2:$O$13,2,FALSE)</f>
        <v>TAI</v>
      </c>
      <c r="J79" t="str">
        <f>VLOOKUP(I79,REF!$R$2:$S$4,2,FALSE)</f>
        <v>TOAI</v>
      </c>
    </row>
    <row r="80" spans="1:10" x14ac:dyDescent="0.25">
      <c r="A80" t="s">
        <v>239</v>
      </c>
      <c r="B80" t="s">
        <v>317</v>
      </c>
      <c r="C80">
        <v>10</v>
      </c>
      <c r="D80" t="s">
        <v>107</v>
      </c>
      <c r="E80" t="str">
        <f>VLOOKUP(C80,REF!$A$2:$B$11,2,FALSE)</f>
        <v>USN</v>
      </c>
      <c r="F80" t="str">
        <f>VLOOKUP(E80,REF!$B$2:$C$11,2,FALSE)</f>
        <v>Active</v>
      </c>
      <c r="G80" t="str">
        <f>VLOOKUP('Input Daily Data'!D80,REF!$F$2:$G$122,2,FALSE)</f>
        <v>PMAI</v>
      </c>
      <c r="H80" t="str">
        <f>VLOOKUP(G80,REF!$J$2:$K$15,2,FALSE)</f>
        <v>PAI</v>
      </c>
      <c r="I80" t="str">
        <f>VLOOKUP(H80,REF!$N$2:$O$13,2,FALSE)</f>
        <v>TAI</v>
      </c>
      <c r="J80" t="str">
        <f>VLOOKUP(I80,REF!$R$2:$S$4,2,FALSE)</f>
        <v>TOAI</v>
      </c>
    </row>
    <row r="81" spans="1:10" x14ac:dyDescent="0.25">
      <c r="A81" t="s">
        <v>239</v>
      </c>
      <c r="B81" t="s">
        <v>318</v>
      </c>
      <c r="C81">
        <v>20</v>
      </c>
      <c r="D81" t="s">
        <v>167</v>
      </c>
      <c r="E81" t="str">
        <f>VLOOKUP(C81,REF!$A$2:$B$11,2,FALSE)</f>
        <v>USN</v>
      </c>
      <c r="F81" t="str">
        <f>VLOOKUP(E81,REF!$B$2:$C$11,2,FALSE)</f>
        <v>Active</v>
      </c>
      <c r="G81" t="str">
        <f>VLOOKUP('Input Daily Data'!D81,REF!$F$2:$G$122,2,FALSE)</f>
        <v>BAI</v>
      </c>
      <c r="H81" t="str">
        <f>VLOOKUP(G81,REF!$J$2:$K$15,2,FALSE)</f>
        <v>BAI</v>
      </c>
      <c r="I81" t="str">
        <f>VLOOKUP(H81,REF!$N$2:$O$13,2,FALSE)</f>
        <v>TAI</v>
      </c>
      <c r="J81" t="str">
        <f>VLOOKUP(I81,REF!$R$2:$S$4,2,FALSE)</f>
        <v>TOAI</v>
      </c>
    </row>
    <row r="82" spans="1:10" x14ac:dyDescent="0.25">
      <c r="A82" t="s">
        <v>239</v>
      </c>
      <c r="B82" t="s">
        <v>319</v>
      </c>
      <c r="C82">
        <v>20</v>
      </c>
      <c r="D82" t="s">
        <v>167</v>
      </c>
      <c r="E82" t="str">
        <f>VLOOKUP(C82,REF!$A$2:$B$11,2,FALSE)</f>
        <v>USN</v>
      </c>
      <c r="F82" t="str">
        <f>VLOOKUP(E82,REF!$B$2:$C$11,2,FALSE)</f>
        <v>Active</v>
      </c>
      <c r="G82" t="str">
        <f>VLOOKUP('Input Daily Data'!D82,REF!$F$2:$G$122,2,FALSE)</f>
        <v>BAI</v>
      </c>
      <c r="H82" t="str">
        <f>VLOOKUP(G82,REF!$J$2:$K$15,2,FALSE)</f>
        <v>BAI</v>
      </c>
      <c r="I82" t="str">
        <f>VLOOKUP(H82,REF!$N$2:$O$13,2,FALSE)</f>
        <v>TAI</v>
      </c>
      <c r="J82" t="str">
        <f>VLOOKUP(I82,REF!$R$2:$S$4,2,FALSE)</f>
        <v>TOAI</v>
      </c>
    </row>
    <row r="83" spans="1:10" x14ac:dyDescent="0.25">
      <c r="A83" t="s">
        <v>239</v>
      </c>
      <c r="B83" t="s">
        <v>320</v>
      </c>
      <c r="C83">
        <v>30</v>
      </c>
      <c r="D83" t="s">
        <v>134</v>
      </c>
      <c r="E83" t="str">
        <f>VLOOKUP(C83,REF!$A$2:$B$11,2,FALSE)</f>
        <v>USN RES</v>
      </c>
      <c r="F83" t="str">
        <f>VLOOKUP(E83,REF!$B$2:$C$11,2,FALSE)</f>
        <v>ResFor</v>
      </c>
      <c r="G83" t="str">
        <f>VLOOKUP('Input Daily Data'!D83,REF!$F$2:$G$122,2,FALSE)</f>
        <v>PTAI</v>
      </c>
      <c r="H83" t="str">
        <f>VLOOKUP(G83,REF!$J$2:$K$15,2,FALSE)</f>
        <v>PAI</v>
      </c>
      <c r="I83" t="str">
        <f>VLOOKUP(H83,REF!$N$2:$O$13,2,FALSE)</f>
        <v>TAI</v>
      </c>
      <c r="J83" t="str">
        <f>VLOOKUP(I83,REF!$R$2:$S$4,2,FALSE)</f>
        <v>TOAI</v>
      </c>
    </row>
    <row r="84" spans="1:10" x14ac:dyDescent="0.25">
      <c r="A84" t="s">
        <v>239</v>
      </c>
      <c r="B84" t="s">
        <v>321</v>
      </c>
      <c r="C84">
        <v>20</v>
      </c>
      <c r="D84" t="s">
        <v>107</v>
      </c>
      <c r="E84" t="str">
        <f>VLOOKUP(C84,REF!$A$2:$B$11,2,FALSE)</f>
        <v>USN</v>
      </c>
      <c r="F84" t="str">
        <f>VLOOKUP(E84,REF!$B$2:$C$11,2,FALSE)</f>
        <v>Active</v>
      </c>
      <c r="G84" t="str">
        <f>VLOOKUP('Input Daily Data'!D84,REF!$F$2:$G$122,2,FALSE)</f>
        <v>PMAI</v>
      </c>
      <c r="H84" t="str">
        <f>VLOOKUP(G84,REF!$J$2:$K$15,2,FALSE)</f>
        <v>PAI</v>
      </c>
      <c r="I84" t="str">
        <f>VLOOKUP(H84,REF!$N$2:$O$13,2,FALSE)</f>
        <v>TAI</v>
      </c>
      <c r="J84" t="str">
        <f>VLOOKUP(I84,REF!$R$2:$S$4,2,FALSE)</f>
        <v>TOAI</v>
      </c>
    </row>
    <row r="85" spans="1:10" x14ac:dyDescent="0.25">
      <c r="A85" t="s">
        <v>239</v>
      </c>
      <c r="B85" t="s">
        <v>322</v>
      </c>
      <c r="C85">
        <v>20</v>
      </c>
      <c r="D85" t="s">
        <v>148</v>
      </c>
      <c r="E85" t="str">
        <f>VLOOKUP(C85,REF!$A$2:$B$11,2,FALSE)</f>
        <v>USN</v>
      </c>
      <c r="F85" t="str">
        <f>VLOOKUP(E85,REF!$B$2:$C$11,2,FALSE)</f>
        <v>Active</v>
      </c>
      <c r="G85" t="str">
        <f>VLOOKUP('Input Daily Data'!D85,REF!$F$2:$G$122,2,FALSE)</f>
        <v>PTAI</v>
      </c>
      <c r="H85" t="str">
        <f>VLOOKUP(G85,REF!$J$2:$K$15,2,FALSE)</f>
        <v>PAI</v>
      </c>
      <c r="I85" t="str">
        <f>VLOOKUP(H85,REF!$N$2:$O$13,2,FALSE)</f>
        <v>TAI</v>
      </c>
      <c r="J85" t="str">
        <f>VLOOKUP(I85,REF!$R$2:$S$4,2,FALSE)</f>
        <v>TOAI</v>
      </c>
    </row>
    <row r="86" spans="1:10" x14ac:dyDescent="0.25">
      <c r="A86" t="s">
        <v>239</v>
      </c>
      <c r="B86" t="s">
        <v>323</v>
      </c>
      <c r="C86">
        <v>10</v>
      </c>
      <c r="D86" t="s">
        <v>107</v>
      </c>
      <c r="E86" t="str">
        <f>VLOOKUP(C86,REF!$A$2:$B$11,2,FALSE)</f>
        <v>USN</v>
      </c>
      <c r="F86" t="str">
        <f>VLOOKUP(E86,REF!$B$2:$C$11,2,FALSE)</f>
        <v>Active</v>
      </c>
      <c r="G86" t="str">
        <f>VLOOKUP('Input Daily Data'!D86,REF!$F$2:$G$122,2,FALSE)</f>
        <v>PMAI</v>
      </c>
      <c r="H86" t="str">
        <f>VLOOKUP(G86,REF!$J$2:$K$15,2,FALSE)</f>
        <v>PAI</v>
      </c>
      <c r="I86" t="str">
        <f>VLOOKUP(H86,REF!$N$2:$O$13,2,FALSE)</f>
        <v>TAI</v>
      </c>
      <c r="J86" t="str">
        <f>VLOOKUP(I86,REF!$R$2:$S$4,2,FALSE)</f>
        <v>TOAI</v>
      </c>
    </row>
    <row r="87" spans="1:10" x14ac:dyDescent="0.25">
      <c r="A87" t="s">
        <v>239</v>
      </c>
      <c r="B87" t="s">
        <v>324</v>
      </c>
      <c r="C87">
        <v>10</v>
      </c>
      <c r="D87" t="s">
        <v>139</v>
      </c>
      <c r="E87" t="str">
        <f>VLOOKUP(C87,REF!$A$2:$B$11,2,FALSE)</f>
        <v>USN</v>
      </c>
      <c r="F87" t="str">
        <f>VLOOKUP(E87,REF!$B$2:$C$11,2,FALSE)</f>
        <v>Active</v>
      </c>
      <c r="G87" t="str">
        <f>VLOOKUP('Input Daily Data'!D87,REF!$F$2:$G$122,2,FALSE)</f>
        <v>PTAI</v>
      </c>
      <c r="H87" t="str">
        <f>VLOOKUP(G87,REF!$J$2:$K$15,2,FALSE)</f>
        <v>PAI</v>
      </c>
      <c r="I87" t="str">
        <f>VLOOKUP(H87,REF!$N$2:$O$13,2,FALSE)</f>
        <v>TAI</v>
      </c>
      <c r="J87" t="str">
        <f>VLOOKUP(I87,REF!$R$2:$S$4,2,FALSE)</f>
        <v>TOAI</v>
      </c>
    </row>
    <row r="88" spans="1:10" x14ac:dyDescent="0.25">
      <c r="A88" t="s">
        <v>239</v>
      </c>
      <c r="B88" t="s">
        <v>325</v>
      </c>
      <c r="C88">
        <v>20</v>
      </c>
      <c r="D88" t="s">
        <v>167</v>
      </c>
      <c r="E88" t="str">
        <f>VLOOKUP(C88,REF!$A$2:$B$11,2,FALSE)</f>
        <v>USN</v>
      </c>
      <c r="F88" t="str">
        <f>VLOOKUP(E88,REF!$B$2:$C$11,2,FALSE)</f>
        <v>Active</v>
      </c>
      <c r="G88" t="str">
        <f>VLOOKUP('Input Daily Data'!D88,REF!$F$2:$G$122,2,FALSE)</f>
        <v>BAI</v>
      </c>
      <c r="H88" t="str">
        <f>VLOOKUP(G88,REF!$J$2:$K$15,2,FALSE)</f>
        <v>BAI</v>
      </c>
      <c r="I88" t="str">
        <f>VLOOKUP(H88,REF!$N$2:$O$13,2,FALSE)</f>
        <v>TAI</v>
      </c>
      <c r="J88" t="str">
        <f>VLOOKUP(I88,REF!$R$2:$S$4,2,FALSE)</f>
        <v>TOAI</v>
      </c>
    </row>
    <row r="89" spans="1:10" x14ac:dyDescent="0.25">
      <c r="A89" t="s">
        <v>239</v>
      </c>
      <c r="B89" t="s">
        <v>326</v>
      </c>
      <c r="C89">
        <v>30</v>
      </c>
      <c r="D89" t="s">
        <v>106</v>
      </c>
      <c r="E89" t="str">
        <f>VLOOKUP(C89,REF!$A$2:$B$11,2,FALSE)</f>
        <v>USN RES</v>
      </c>
      <c r="F89" t="str">
        <f>VLOOKUP(E89,REF!$B$2:$C$11,2,FALSE)</f>
        <v>ResFor</v>
      </c>
      <c r="G89" t="str">
        <f>VLOOKUP('Input Daily Data'!D89,REF!$F$2:$G$122,2,FALSE)</f>
        <v>BAI</v>
      </c>
      <c r="H89" t="str">
        <f>VLOOKUP(G89,REF!$J$2:$K$15,2,FALSE)</f>
        <v>BAI</v>
      </c>
      <c r="I89" t="str">
        <f>VLOOKUP(H89,REF!$N$2:$O$13,2,FALSE)</f>
        <v>TAI</v>
      </c>
      <c r="J89" t="str">
        <f>VLOOKUP(I89,REF!$R$2:$S$4,2,FALSE)</f>
        <v>TOAI</v>
      </c>
    </row>
    <row r="90" spans="1:10" x14ac:dyDescent="0.25">
      <c r="A90" t="s">
        <v>239</v>
      </c>
      <c r="B90" t="s">
        <v>327</v>
      </c>
      <c r="C90">
        <v>20</v>
      </c>
      <c r="D90" t="s">
        <v>107</v>
      </c>
      <c r="E90" t="str">
        <f>VLOOKUP(C90,REF!$A$2:$B$11,2,FALSE)</f>
        <v>USN</v>
      </c>
      <c r="F90" t="str">
        <f>VLOOKUP(E90,REF!$B$2:$C$11,2,FALSE)</f>
        <v>Active</v>
      </c>
      <c r="G90" t="str">
        <f>VLOOKUP('Input Daily Data'!D90,REF!$F$2:$G$122,2,FALSE)</f>
        <v>PMAI</v>
      </c>
      <c r="H90" t="str">
        <f>VLOOKUP(G90,REF!$J$2:$K$15,2,FALSE)</f>
        <v>PAI</v>
      </c>
      <c r="I90" t="str">
        <f>VLOOKUP(H90,REF!$N$2:$O$13,2,FALSE)</f>
        <v>TAI</v>
      </c>
      <c r="J90" t="str">
        <f>VLOOKUP(I90,REF!$R$2:$S$4,2,FALSE)</f>
        <v>TOAI</v>
      </c>
    </row>
    <row r="91" spans="1:10" x14ac:dyDescent="0.25">
      <c r="A91" t="s">
        <v>239</v>
      </c>
      <c r="B91" t="s">
        <v>328</v>
      </c>
      <c r="C91">
        <v>20</v>
      </c>
      <c r="D91" t="s">
        <v>107</v>
      </c>
      <c r="E91" t="str">
        <f>VLOOKUP(C91,REF!$A$2:$B$11,2,FALSE)</f>
        <v>USN</v>
      </c>
      <c r="F91" t="str">
        <f>VLOOKUP(E91,REF!$B$2:$C$11,2,FALSE)</f>
        <v>Active</v>
      </c>
      <c r="G91" t="str">
        <f>VLOOKUP('Input Daily Data'!D91,REF!$F$2:$G$122,2,FALSE)</f>
        <v>PMAI</v>
      </c>
      <c r="H91" t="str">
        <f>VLOOKUP(G91,REF!$J$2:$K$15,2,FALSE)</f>
        <v>PAI</v>
      </c>
      <c r="I91" t="str">
        <f>VLOOKUP(H91,REF!$N$2:$O$13,2,FALSE)</f>
        <v>TAI</v>
      </c>
      <c r="J91" t="str">
        <f>VLOOKUP(I91,REF!$R$2:$S$4,2,FALSE)</f>
        <v>TOAI</v>
      </c>
    </row>
    <row r="92" spans="1:10" x14ac:dyDescent="0.25">
      <c r="A92" t="s">
        <v>239</v>
      </c>
      <c r="B92" t="s">
        <v>329</v>
      </c>
      <c r="C92">
        <v>70</v>
      </c>
      <c r="D92" t="s">
        <v>211</v>
      </c>
      <c r="E92" t="str">
        <f>VLOOKUP(C92,REF!$A$2:$B$11,2,FALSE)</f>
        <v>NAVAIR</v>
      </c>
      <c r="F92" t="str">
        <f>VLOOKUP(E92,REF!$B$2:$C$11,2,FALSE)</f>
        <v>Active</v>
      </c>
      <c r="G92" t="str">
        <f>VLOOKUP('Input Daily Data'!D92,REF!$F$2:$G$122,2,FALSE)</f>
        <v>STORAGE</v>
      </c>
      <c r="H92" t="str">
        <f>VLOOKUP(G92,REF!$J$2:$K$15,2,FALSE)</f>
        <v>STORAGE</v>
      </c>
      <c r="I92" t="str">
        <f>VLOOKUP(H92,REF!$N$2:$O$13,2,FALSE)</f>
        <v>TII</v>
      </c>
      <c r="J92" t="str">
        <f>VLOOKUP(I92,REF!$R$2:$S$4,2,FALSE)</f>
        <v>TOAI</v>
      </c>
    </row>
    <row r="93" spans="1:10" x14ac:dyDescent="0.25">
      <c r="A93" t="s">
        <v>239</v>
      </c>
      <c r="B93" t="s">
        <v>330</v>
      </c>
      <c r="C93">
        <v>70</v>
      </c>
      <c r="D93" t="s">
        <v>211</v>
      </c>
      <c r="E93" t="str">
        <f>VLOOKUP(C93,REF!$A$2:$B$11,2,FALSE)</f>
        <v>NAVAIR</v>
      </c>
      <c r="F93" t="str">
        <f>VLOOKUP(E93,REF!$B$2:$C$11,2,FALSE)</f>
        <v>Active</v>
      </c>
      <c r="G93" t="str">
        <f>VLOOKUP('Input Daily Data'!D93,REF!$F$2:$G$122,2,FALSE)</f>
        <v>STORAGE</v>
      </c>
      <c r="H93" t="str">
        <f>VLOOKUP(G93,REF!$J$2:$K$15,2,FALSE)</f>
        <v>STORAGE</v>
      </c>
      <c r="I93" t="str">
        <f>VLOOKUP(H93,REF!$N$2:$O$13,2,FALSE)</f>
        <v>TII</v>
      </c>
      <c r="J93" t="str">
        <f>VLOOKUP(I93,REF!$R$2:$S$4,2,FALSE)</f>
        <v>TOAI</v>
      </c>
    </row>
    <row r="94" spans="1:10" x14ac:dyDescent="0.25">
      <c r="A94" t="s">
        <v>239</v>
      </c>
      <c r="B94" t="s">
        <v>331</v>
      </c>
      <c r="C94">
        <v>70</v>
      </c>
      <c r="D94" t="s">
        <v>211</v>
      </c>
      <c r="E94" t="str">
        <f>VLOOKUP(C94,REF!$A$2:$B$11,2,FALSE)</f>
        <v>NAVAIR</v>
      </c>
      <c r="F94" t="str">
        <f>VLOOKUP(E94,REF!$B$2:$C$11,2,FALSE)</f>
        <v>Active</v>
      </c>
      <c r="G94" t="str">
        <f>VLOOKUP('Input Daily Data'!D94,REF!$F$2:$G$122,2,FALSE)</f>
        <v>STORAGE</v>
      </c>
      <c r="H94" t="str">
        <f>VLOOKUP(G94,REF!$J$2:$K$15,2,FALSE)</f>
        <v>STORAGE</v>
      </c>
      <c r="I94" t="str">
        <f>VLOOKUP(H94,REF!$N$2:$O$13,2,FALSE)</f>
        <v>TII</v>
      </c>
      <c r="J94" t="str">
        <f>VLOOKUP(I94,REF!$R$2:$S$4,2,FALSE)</f>
        <v>TOAI</v>
      </c>
    </row>
    <row r="95" spans="1:10" x14ac:dyDescent="0.25">
      <c r="A95" t="s">
        <v>239</v>
      </c>
      <c r="B95" t="s">
        <v>332</v>
      </c>
      <c r="C95">
        <v>20</v>
      </c>
      <c r="D95" t="s">
        <v>106</v>
      </c>
      <c r="E95" t="str">
        <f>VLOOKUP(C95,REF!$A$2:$B$11,2,FALSE)</f>
        <v>USN</v>
      </c>
      <c r="F95" t="str">
        <f>VLOOKUP(E95,REF!$B$2:$C$11,2,FALSE)</f>
        <v>Active</v>
      </c>
      <c r="G95" t="str">
        <f>VLOOKUP('Input Daily Data'!D95,REF!$F$2:$G$122,2,FALSE)</f>
        <v>BAI</v>
      </c>
      <c r="H95" t="str">
        <f>VLOOKUP(G95,REF!$J$2:$K$15,2,FALSE)</f>
        <v>BAI</v>
      </c>
      <c r="I95" t="str">
        <f>VLOOKUP(H95,REF!$N$2:$O$13,2,FALSE)</f>
        <v>TAI</v>
      </c>
      <c r="J95" t="str">
        <f>VLOOKUP(I95,REF!$R$2:$S$4,2,FALSE)</f>
        <v>TOAI</v>
      </c>
    </row>
    <row r="96" spans="1:10" x14ac:dyDescent="0.25">
      <c r="A96" t="s">
        <v>239</v>
      </c>
      <c r="B96" t="s">
        <v>333</v>
      </c>
      <c r="C96">
        <v>20</v>
      </c>
      <c r="D96" t="s">
        <v>107</v>
      </c>
      <c r="E96" t="str">
        <f>VLOOKUP(C96,REF!$A$2:$B$11,2,FALSE)</f>
        <v>USN</v>
      </c>
      <c r="F96" t="str">
        <f>VLOOKUP(E96,REF!$B$2:$C$11,2,FALSE)</f>
        <v>Active</v>
      </c>
      <c r="G96" t="str">
        <f>VLOOKUP('Input Daily Data'!D96,REF!$F$2:$G$122,2,FALSE)</f>
        <v>PMAI</v>
      </c>
      <c r="H96" t="str">
        <f>VLOOKUP(G96,REF!$J$2:$K$15,2,FALSE)</f>
        <v>PAI</v>
      </c>
      <c r="I96" t="str">
        <f>VLOOKUP(H96,REF!$N$2:$O$13,2,FALSE)</f>
        <v>TAI</v>
      </c>
      <c r="J96" t="str">
        <f>VLOOKUP(I96,REF!$R$2:$S$4,2,FALSE)</f>
        <v>TOAI</v>
      </c>
    </row>
    <row r="97" spans="1:10" x14ac:dyDescent="0.25">
      <c r="A97" t="s">
        <v>239</v>
      </c>
      <c r="B97" t="s">
        <v>334</v>
      </c>
      <c r="C97">
        <v>20</v>
      </c>
      <c r="D97" t="s">
        <v>107</v>
      </c>
      <c r="E97" t="str">
        <f>VLOOKUP(C97,REF!$A$2:$B$11,2,FALSE)</f>
        <v>USN</v>
      </c>
      <c r="F97" t="str">
        <f>VLOOKUP(E97,REF!$B$2:$C$11,2,FALSE)</f>
        <v>Active</v>
      </c>
      <c r="G97" t="str">
        <f>VLOOKUP('Input Daily Data'!D97,REF!$F$2:$G$122,2,FALSE)</f>
        <v>PMAI</v>
      </c>
      <c r="H97" t="str">
        <f>VLOOKUP(G97,REF!$J$2:$K$15,2,FALSE)</f>
        <v>PAI</v>
      </c>
      <c r="I97" t="str">
        <f>VLOOKUP(H97,REF!$N$2:$O$13,2,FALSE)</f>
        <v>TAI</v>
      </c>
      <c r="J97" t="str">
        <f>VLOOKUP(I97,REF!$R$2:$S$4,2,FALSE)</f>
        <v>TOAI</v>
      </c>
    </row>
    <row r="98" spans="1:10" x14ac:dyDescent="0.25">
      <c r="A98" t="s">
        <v>239</v>
      </c>
      <c r="B98" t="s">
        <v>335</v>
      </c>
      <c r="C98">
        <v>20</v>
      </c>
      <c r="D98" t="s">
        <v>139</v>
      </c>
      <c r="E98" t="str">
        <f>VLOOKUP(C98,REF!$A$2:$B$11,2,FALSE)</f>
        <v>USN</v>
      </c>
      <c r="F98" t="str">
        <f>VLOOKUP(E98,REF!$B$2:$C$11,2,FALSE)</f>
        <v>Active</v>
      </c>
      <c r="G98" t="str">
        <f>VLOOKUP('Input Daily Data'!D98,REF!$F$2:$G$122,2,FALSE)</f>
        <v>PTAI</v>
      </c>
      <c r="H98" t="str">
        <f>VLOOKUP(G98,REF!$J$2:$K$15,2,FALSE)</f>
        <v>PAI</v>
      </c>
      <c r="I98" t="str">
        <f>VLOOKUP(H98,REF!$N$2:$O$13,2,FALSE)</f>
        <v>TAI</v>
      </c>
      <c r="J98" t="str">
        <f>VLOOKUP(I98,REF!$R$2:$S$4,2,FALSE)</f>
        <v>TOAI</v>
      </c>
    </row>
    <row r="99" spans="1:10" x14ac:dyDescent="0.25">
      <c r="A99" t="s">
        <v>239</v>
      </c>
      <c r="B99" t="s">
        <v>336</v>
      </c>
      <c r="C99">
        <v>70</v>
      </c>
      <c r="D99" t="s">
        <v>211</v>
      </c>
      <c r="E99" t="str">
        <f>VLOOKUP(C99,REF!$A$2:$B$11,2,FALSE)</f>
        <v>NAVAIR</v>
      </c>
      <c r="F99" t="str">
        <f>VLOOKUP(E99,REF!$B$2:$C$11,2,FALSE)</f>
        <v>Active</v>
      </c>
      <c r="G99" t="str">
        <f>VLOOKUP('Input Daily Data'!D99,REF!$F$2:$G$122,2,FALSE)</f>
        <v>STORAGE</v>
      </c>
      <c r="H99" t="str">
        <f>VLOOKUP(G99,REF!$J$2:$K$15,2,FALSE)</f>
        <v>STORAGE</v>
      </c>
      <c r="I99" t="str">
        <f>VLOOKUP(H99,REF!$N$2:$O$13,2,FALSE)</f>
        <v>TII</v>
      </c>
      <c r="J99" t="str">
        <f>VLOOKUP(I99,REF!$R$2:$S$4,2,FALSE)</f>
        <v>TOAI</v>
      </c>
    </row>
    <row r="100" spans="1:10" x14ac:dyDescent="0.25">
      <c r="A100" t="s">
        <v>239</v>
      </c>
      <c r="B100" t="s">
        <v>337</v>
      </c>
      <c r="C100">
        <v>20</v>
      </c>
      <c r="D100" t="s">
        <v>107</v>
      </c>
      <c r="E100" t="str">
        <f>VLOOKUP(C100,REF!$A$2:$B$11,2,FALSE)</f>
        <v>USN</v>
      </c>
      <c r="F100" t="str">
        <f>VLOOKUP(E100,REF!$B$2:$C$11,2,FALSE)</f>
        <v>Active</v>
      </c>
      <c r="G100" t="str">
        <f>VLOOKUP('Input Daily Data'!D100,REF!$F$2:$G$122,2,FALSE)</f>
        <v>PMAI</v>
      </c>
      <c r="H100" t="str">
        <f>VLOOKUP(G100,REF!$J$2:$K$15,2,FALSE)</f>
        <v>PAI</v>
      </c>
      <c r="I100" t="str">
        <f>VLOOKUP(H100,REF!$N$2:$O$13,2,FALSE)</f>
        <v>TAI</v>
      </c>
      <c r="J100" t="str">
        <f>VLOOKUP(I100,REF!$R$2:$S$4,2,FALSE)</f>
        <v>TOAI</v>
      </c>
    </row>
    <row r="101" spans="1:10" x14ac:dyDescent="0.25">
      <c r="A101" t="s">
        <v>239</v>
      </c>
      <c r="B101" t="s">
        <v>338</v>
      </c>
      <c r="C101">
        <v>70</v>
      </c>
      <c r="D101" t="s">
        <v>211</v>
      </c>
      <c r="E101" t="str">
        <f>VLOOKUP(C101,REF!$A$2:$B$11,2,FALSE)</f>
        <v>NAVAIR</v>
      </c>
      <c r="F101" t="str">
        <f>VLOOKUP(E101,REF!$B$2:$C$11,2,FALSE)</f>
        <v>Active</v>
      </c>
      <c r="G101" t="str">
        <f>VLOOKUP('Input Daily Data'!D101,REF!$F$2:$G$122,2,FALSE)</f>
        <v>STORAGE</v>
      </c>
      <c r="H101" t="str">
        <f>VLOOKUP(G101,REF!$J$2:$K$15,2,FALSE)</f>
        <v>STORAGE</v>
      </c>
      <c r="I101" t="str">
        <f>VLOOKUP(H101,REF!$N$2:$O$13,2,FALSE)</f>
        <v>TII</v>
      </c>
      <c r="J101" t="str">
        <f>VLOOKUP(I101,REF!$R$2:$S$4,2,FALSE)</f>
        <v>TOAI</v>
      </c>
    </row>
    <row r="102" spans="1:10" x14ac:dyDescent="0.25">
      <c r="A102" t="s">
        <v>239</v>
      </c>
      <c r="B102" t="s">
        <v>339</v>
      </c>
      <c r="C102">
        <v>20</v>
      </c>
      <c r="D102" t="s">
        <v>107</v>
      </c>
      <c r="E102" t="str">
        <f>VLOOKUP(C102,REF!$A$2:$B$11,2,FALSE)</f>
        <v>USN</v>
      </c>
      <c r="F102" t="str">
        <f>VLOOKUP(E102,REF!$B$2:$C$11,2,FALSE)</f>
        <v>Active</v>
      </c>
      <c r="G102" t="str">
        <f>VLOOKUP('Input Daily Data'!D102,REF!$F$2:$G$122,2,FALSE)</f>
        <v>PMAI</v>
      </c>
      <c r="H102" t="str">
        <f>VLOOKUP(G102,REF!$J$2:$K$15,2,FALSE)</f>
        <v>PAI</v>
      </c>
      <c r="I102" t="str">
        <f>VLOOKUP(H102,REF!$N$2:$O$13,2,FALSE)</f>
        <v>TAI</v>
      </c>
      <c r="J102" t="str">
        <f>VLOOKUP(I102,REF!$R$2:$S$4,2,FALSE)</f>
        <v>TOAI</v>
      </c>
    </row>
    <row r="103" spans="1:10" x14ac:dyDescent="0.25">
      <c r="A103" t="s">
        <v>239</v>
      </c>
      <c r="B103" t="s">
        <v>340</v>
      </c>
      <c r="C103">
        <v>70</v>
      </c>
      <c r="D103" t="s">
        <v>211</v>
      </c>
      <c r="E103" t="str">
        <f>VLOOKUP(C103,REF!$A$2:$B$11,2,FALSE)</f>
        <v>NAVAIR</v>
      </c>
      <c r="F103" t="str">
        <f>VLOOKUP(E103,REF!$B$2:$C$11,2,FALSE)</f>
        <v>Active</v>
      </c>
      <c r="G103" t="str">
        <f>VLOOKUP('Input Daily Data'!D103,REF!$F$2:$G$122,2,FALSE)</f>
        <v>STORAGE</v>
      </c>
      <c r="H103" t="str">
        <f>VLOOKUP(G103,REF!$J$2:$K$15,2,FALSE)</f>
        <v>STORAGE</v>
      </c>
      <c r="I103" t="str">
        <f>VLOOKUP(H103,REF!$N$2:$O$13,2,FALSE)</f>
        <v>TII</v>
      </c>
      <c r="J103" t="str">
        <f>VLOOKUP(I103,REF!$R$2:$S$4,2,FALSE)</f>
        <v>TOAI</v>
      </c>
    </row>
    <row r="104" spans="1:10" x14ac:dyDescent="0.25">
      <c r="A104" t="s">
        <v>239</v>
      </c>
      <c r="B104" t="s">
        <v>341</v>
      </c>
      <c r="C104">
        <v>70</v>
      </c>
      <c r="D104" t="s">
        <v>211</v>
      </c>
      <c r="E104" t="str">
        <f>VLOOKUP(C104,REF!$A$2:$B$11,2,FALSE)</f>
        <v>NAVAIR</v>
      </c>
      <c r="F104" t="str">
        <f>VLOOKUP(E104,REF!$B$2:$C$11,2,FALSE)</f>
        <v>Active</v>
      </c>
      <c r="G104" t="str">
        <f>VLOOKUP('Input Daily Data'!D104,REF!$F$2:$G$122,2,FALSE)</f>
        <v>STORAGE</v>
      </c>
      <c r="H104" t="str">
        <f>VLOOKUP(G104,REF!$J$2:$K$15,2,FALSE)</f>
        <v>STORAGE</v>
      </c>
      <c r="I104" t="str">
        <f>VLOOKUP(H104,REF!$N$2:$O$13,2,FALSE)</f>
        <v>TII</v>
      </c>
      <c r="J104" t="str">
        <f>VLOOKUP(I104,REF!$R$2:$S$4,2,FALSE)</f>
        <v>TOAI</v>
      </c>
    </row>
    <row r="105" spans="1:10" x14ac:dyDescent="0.25">
      <c r="A105" t="s">
        <v>239</v>
      </c>
      <c r="B105" t="s">
        <v>342</v>
      </c>
      <c r="C105">
        <v>20</v>
      </c>
      <c r="D105" t="s">
        <v>107</v>
      </c>
      <c r="E105" t="str">
        <f>VLOOKUP(C105,REF!$A$2:$B$11,2,FALSE)</f>
        <v>USN</v>
      </c>
      <c r="F105" t="str">
        <f>VLOOKUP(E105,REF!$B$2:$C$11,2,FALSE)</f>
        <v>Active</v>
      </c>
      <c r="G105" t="str">
        <f>VLOOKUP('Input Daily Data'!D105,REF!$F$2:$G$122,2,FALSE)</f>
        <v>PMAI</v>
      </c>
      <c r="H105" t="str">
        <f>VLOOKUP(G105,REF!$J$2:$K$15,2,FALSE)</f>
        <v>PAI</v>
      </c>
      <c r="I105" t="str">
        <f>VLOOKUP(H105,REF!$N$2:$O$13,2,FALSE)</f>
        <v>TAI</v>
      </c>
      <c r="J105" t="str">
        <f>VLOOKUP(I105,REF!$R$2:$S$4,2,FALSE)</f>
        <v>TOAI</v>
      </c>
    </row>
    <row r="106" spans="1:10" x14ac:dyDescent="0.25">
      <c r="A106" t="s">
        <v>239</v>
      </c>
      <c r="B106" t="s">
        <v>343</v>
      </c>
      <c r="C106">
        <v>20</v>
      </c>
      <c r="D106" t="s">
        <v>107</v>
      </c>
      <c r="E106" t="str">
        <f>VLOOKUP(C106,REF!$A$2:$B$11,2,FALSE)</f>
        <v>USN</v>
      </c>
      <c r="F106" t="str">
        <f>VLOOKUP(E106,REF!$B$2:$C$11,2,FALSE)</f>
        <v>Active</v>
      </c>
      <c r="G106" t="str">
        <f>VLOOKUP('Input Daily Data'!D106,REF!$F$2:$G$122,2,FALSE)</f>
        <v>PMAI</v>
      </c>
      <c r="H106" t="str">
        <f>VLOOKUP(G106,REF!$J$2:$K$15,2,FALSE)</f>
        <v>PAI</v>
      </c>
      <c r="I106" t="str">
        <f>VLOOKUP(H106,REF!$N$2:$O$13,2,FALSE)</f>
        <v>TAI</v>
      </c>
      <c r="J106" t="str">
        <f>VLOOKUP(I106,REF!$R$2:$S$4,2,FALSE)</f>
        <v>TOAI</v>
      </c>
    </row>
    <row r="107" spans="1:10" x14ac:dyDescent="0.25">
      <c r="A107" t="s">
        <v>239</v>
      </c>
      <c r="B107" t="s">
        <v>344</v>
      </c>
      <c r="C107">
        <v>20</v>
      </c>
      <c r="D107" t="s">
        <v>148</v>
      </c>
      <c r="E107" t="str">
        <f>VLOOKUP(C107,REF!$A$2:$B$11,2,FALSE)</f>
        <v>USN</v>
      </c>
      <c r="F107" t="str">
        <f>VLOOKUP(E107,REF!$B$2:$C$11,2,FALSE)</f>
        <v>Active</v>
      </c>
      <c r="G107" t="str">
        <f>VLOOKUP('Input Daily Data'!D107,REF!$F$2:$G$122,2,FALSE)</f>
        <v>PTAI</v>
      </c>
      <c r="H107" t="str">
        <f>VLOOKUP(G107,REF!$J$2:$K$15,2,FALSE)</f>
        <v>PAI</v>
      </c>
      <c r="I107" t="str">
        <f>VLOOKUP(H107,REF!$N$2:$O$13,2,FALSE)</f>
        <v>TAI</v>
      </c>
      <c r="J107" t="str">
        <f>VLOOKUP(I107,REF!$R$2:$S$4,2,FALSE)</f>
        <v>TOAI</v>
      </c>
    </row>
    <row r="108" spans="1:10" x14ac:dyDescent="0.25">
      <c r="A108" t="s">
        <v>239</v>
      </c>
      <c r="B108" t="s">
        <v>345</v>
      </c>
      <c r="C108">
        <v>20</v>
      </c>
      <c r="D108" t="s">
        <v>212</v>
      </c>
      <c r="E108" t="str">
        <f>VLOOKUP(C108,REF!$A$2:$B$11,2,FALSE)</f>
        <v>USN</v>
      </c>
      <c r="F108" t="str">
        <f>VLOOKUP(E108,REF!$B$2:$C$11,2,FALSE)</f>
        <v>Active</v>
      </c>
      <c r="G108" t="str">
        <f>VLOOKUP('Input Daily Data'!D108,REF!$F$2:$G$122,2,FALSE)</f>
        <v>STORAGE</v>
      </c>
      <c r="H108" t="str">
        <f>VLOOKUP(G108,REF!$J$2:$K$15,2,FALSE)</f>
        <v>STORAGE</v>
      </c>
      <c r="I108" t="str">
        <f>VLOOKUP(H108,REF!$N$2:$O$13,2,FALSE)</f>
        <v>TII</v>
      </c>
      <c r="J108" t="str">
        <f>VLOOKUP(I108,REF!$R$2:$S$4,2,FALSE)</f>
        <v>TOAI</v>
      </c>
    </row>
    <row r="109" spans="1:10" x14ac:dyDescent="0.25">
      <c r="A109" t="s">
        <v>239</v>
      </c>
      <c r="B109" t="s">
        <v>346</v>
      </c>
      <c r="C109">
        <v>20</v>
      </c>
      <c r="D109" t="s">
        <v>107</v>
      </c>
      <c r="E109" t="str">
        <f>VLOOKUP(C109,REF!$A$2:$B$11,2,FALSE)</f>
        <v>USN</v>
      </c>
      <c r="F109" t="str">
        <f>VLOOKUP(E109,REF!$B$2:$C$11,2,FALSE)</f>
        <v>Active</v>
      </c>
      <c r="G109" t="str">
        <f>VLOOKUP('Input Daily Data'!D109,REF!$F$2:$G$122,2,FALSE)</f>
        <v>PMAI</v>
      </c>
      <c r="H109" t="str">
        <f>VLOOKUP(G109,REF!$J$2:$K$15,2,FALSE)</f>
        <v>PAI</v>
      </c>
      <c r="I109" t="str">
        <f>VLOOKUP(H109,REF!$N$2:$O$13,2,FALSE)</f>
        <v>TAI</v>
      </c>
      <c r="J109" t="str">
        <f>VLOOKUP(I109,REF!$R$2:$S$4,2,FALSE)</f>
        <v>TOAI</v>
      </c>
    </row>
    <row r="110" spans="1:10" x14ac:dyDescent="0.25">
      <c r="A110" t="s">
        <v>239</v>
      </c>
      <c r="B110" t="s">
        <v>347</v>
      </c>
      <c r="C110">
        <v>20</v>
      </c>
      <c r="D110" t="s">
        <v>107</v>
      </c>
      <c r="E110" t="str">
        <f>VLOOKUP(C110,REF!$A$2:$B$11,2,FALSE)</f>
        <v>USN</v>
      </c>
      <c r="F110" t="str">
        <f>VLOOKUP(E110,REF!$B$2:$C$11,2,FALSE)</f>
        <v>Active</v>
      </c>
      <c r="G110" t="str">
        <f>VLOOKUP('Input Daily Data'!D110,REF!$F$2:$G$122,2,FALSE)</f>
        <v>PMAI</v>
      </c>
      <c r="H110" t="str">
        <f>VLOOKUP(G110,REF!$J$2:$K$15,2,FALSE)</f>
        <v>PAI</v>
      </c>
      <c r="I110" t="str">
        <f>VLOOKUP(H110,REF!$N$2:$O$13,2,FALSE)</f>
        <v>TAI</v>
      </c>
      <c r="J110" t="str">
        <f>VLOOKUP(I110,REF!$R$2:$S$4,2,FALSE)</f>
        <v>TOAI</v>
      </c>
    </row>
    <row r="111" spans="1:10" x14ac:dyDescent="0.25">
      <c r="A111" t="s">
        <v>239</v>
      </c>
      <c r="B111" t="s">
        <v>348</v>
      </c>
      <c r="C111">
        <v>20</v>
      </c>
      <c r="D111" t="s">
        <v>107</v>
      </c>
      <c r="E111" t="str">
        <f>VLOOKUP(C111,REF!$A$2:$B$11,2,FALSE)</f>
        <v>USN</v>
      </c>
      <c r="F111" t="str">
        <f>VLOOKUP(E111,REF!$B$2:$C$11,2,FALSE)</f>
        <v>Active</v>
      </c>
      <c r="G111" t="str">
        <f>VLOOKUP('Input Daily Data'!D111,REF!$F$2:$G$122,2,FALSE)</f>
        <v>PMAI</v>
      </c>
      <c r="H111" t="str">
        <f>VLOOKUP(G111,REF!$J$2:$K$15,2,FALSE)</f>
        <v>PAI</v>
      </c>
      <c r="I111" t="str">
        <f>VLOOKUP(H111,REF!$N$2:$O$13,2,FALSE)</f>
        <v>TAI</v>
      </c>
      <c r="J111" t="str">
        <f>VLOOKUP(I111,REF!$R$2:$S$4,2,FALSE)</f>
        <v>TOAI</v>
      </c>
    </row>
    <row r="112" spans="1:10" x14ac:dyDescent="0.25">
      <c r="A112" t="s">
        <v>239</v>
      </c>
      <c r="B112" t="s">
        <v>349</v>
      </c>
      <c r="C112">
        <v>20</v>
      </c>
      <c r="D112" t="s">
        <v>107</v>
      </c>
      <c r="E112" t="str">
        <f>VLOOKUP(C112,REF!$A$2:$B$11,2,FALSE)</f>
        <v>USN</v>
      </c>
      <c r="F112" t="str">
        <f>VLOOKUP(E112,REF!$B$2:$C$11,2,FALSE)</f>
        <v>Active</v>
      </c>
      <c r="G112" t="str">
        <f>VLOOKUP('Input Daily Data'!D112,REF!$F$2:$G$122,2,FALSE)</f>
        <v>PMAI</v>
      </c>
      <c r="H112" t="str">
        <f>VLOOKUP(G112,REF!$J$2:$K$15,2,FALSE)</f>
        <v>PAI</v>
      </c>
      <c r="I112" t="str">
        <f>VLOOKUP(H112,REF!$N$2:$O$13,2,FALSE)</f>
        <v>TAI</v>
      </c>
      <c r="J112" t="str">
        <f>VLOOKUP(I112,REF!$R$2:$S$4,2,FALSE)</f>
        <v>TOAI</v>
      </c>
    </row>
    <row r="113" spans="1:10" x14ac:dyDescent="0.25">
      <c r="A113" t="s">
        <v>239</v>
      </c>
      <c r="B113" t="s">
        <v>350</v>
      </c>
      <c r="C113">
        <v>20</v>
      </c>
      <c r="D113" t="s">
        <v>106</v>
      </c>
      <c r="E113" t="str">
        <f>VLOOKUP(C113,REF!$A$2:$B$11,2,FALSE)</f>
        <v>USN</v>
      </c>
      <c r="F113" t="str">
        <f>VLOOKUP(E113,REF!$B$2:$C$11,2,FALSE)</f>
        <v>Active</v>
      </c>
      <c r="G113" t="str">
        <f>VLOOKUP('Input Daily Data'!D113,REF!$F$2:$G$122,2,FALSE)</f>
        <v>BAI</v>
      </c>
      <c r="H113" t="str">
        <f>VLOOKUP(G113,REF!$J$2:$K$15,2,FALSE)</f>
        <v>BAI</v>
      </c>
      <c r="I113" t="str">
        <f>VLOOKUP(H113,REF!$N$2:$O$13,2,FALSE)</f>
        <v>TAI</v>
      </c>
      <c r="J113" t="str">
        <f>VLOOKUP(I113,REF!$R$2:$S$4,2,FALSE)</f>
        <v>TOAI</v>
      </c>
    </row>
    <row r="114" spans="1:10" x14ac:dyDescent="0.25">
      <c r="A114" t="s">
        <v>239</v>
      </c>
      <c r="B114" t="s">
        <v>351</v>
      </c>
      <c r="C114">
        <v>20</v>
      </c>
      <c r="D114" t="s">
        <v>107</v>
      </c>
      <c r="E114" t="str">
        <f>VLOOKUP(C114,REF!$A$2:$B$11,2,FALSE)</f>
        <v>USN</v>
      </c>
      <c r="F114" t="str">
        <f>VLOOKUP(E114,REF!$B$2:$C$11,2,FALSE)</f>
        <v>Active</v>
      </c>
      <c r="G114" t="str">
        <f>VLOOKUP('Input Daily Data'!D114,REF!$F$2:$G$122,2,FALSE)</f>
        <v>PMAI</v>
      </c>
      <c r="H114" t="str">
        <f>VLOOKUP(G114,REF!$J$2:$K$15,2,FALSE)</f>
        <v>PAI</v>
      </c>
      <c r="I114" t="str">
        <f>VLOOKUP(H114,REF!$N$2:$O$13,2,FALSE)</f>
        <v>TAI</v>
      </c>
      <c r="J114" t="str">
        <f>VLOOKUP(I114,REF!$R$2:$S$4,2,FALSE)</f>
        <v>TOAI</v>
      </c>
    </row>
    <row r="115" spans="1:10" x14ac:dyDescent="0.25">
      <c r="A115" t="s">
        <v>239</v>
      </c>
      <c r="B115" t="s">
        <v>352</v>
      </c>
      <c r="C115">
        <v>10</v>
      </c>
      <c r="D115" t="s">
        <v>107</v>
      </c>
      <c r="E115" t="str">
        <f>VLOOKUP(C115,REF!$A$2:$B$11,2,FALSE)</f>
        <v>USN</v>
      </c>
      <c r="F115" t="str">
        <f>VLOOKUP(E115,REF!$B$2:$C$11,2,FALSE)</f>
        <v>Active</v>
      </c>
      <c r="G115" t="str">
        <f>VLOOKUP('Input Daily Data'!D115,REF!$F$2:$G$122,2,FALSE)</f>
        <v>PMAI</v>
      </c>
      <c r="H115" t="str">
        <f>VLOOKUP(G115,REF!$J$2:$K$15,2,FALSE)</f>
        <v>PAI</v>
      </c>
      <c r="I115" t="str">
        <f>VLOOKUP(H115,REF!$N$2:$O$13,2,FALSE)</f>
        <v>TAI</v>
      </c>
      <c r="J115" t="str">
        <f>VLOOKUP(I115,REF!$R$2:$S$4,2,FALSE)</f>
        <v>TOAI</v>
      </c>
    </row>
    <row r="116" spans="1:10" x14ac:dyDescent="0.25">
      <c r="A116" t="s">
        <v>239</v>
      </c>
      <c r="B116" t="s">
        <v>353</v>
      </c>
      <c r="C116">
        <v>70</v>
      </c>
      <c r="D116" t="s">
        <v>211</v>
      </c>
      <c r="E116" t="str">
        <f>VLOOKUP(C116,REF!$A$2:$B$11,2,FALSE)</f>
        <v>NAVAIR</v>
      </c>
      <c r="F116" t="str">
        <f>VLOOKUP(E116,REF!$B$2:$C$11,2,FALSE)</f>
        <v>Active</v>
      </c>
      <c r="G116" t="str">
        <f>VLOOKUP('Input Daily Data'!D116,REF!$F$2:$G$122,2,FALSE)</f>
        <v>STORAGE</v>
      </c>
      <c r="H116" t="str">
        <f>VLOOKUP(G116,REF!$J$2:$K$15,2,FALSE)</f>
        <v>STORAGE</v>
      </c>
      <c r="I116" t="str">
        <f>VLOOKUP(H116,REF!$N$2:$O$13,2,FALSE)</f>
        <v>TII</v>
      </c>
      <c r="J116" t="str">
        <f>VLOOKUP(I116,REF!$R$2:$S$4,2,FALSE)</f>
        <v>TOAI</v>
      </c>
    </row>
    <row r="117" spans="1:10" x14ac:dyDescent="0.25">
      <c r="A117" t="s">
        <v>239</v>
      </c>
      <c r="B117" t="s">
        <v>354</v>
      </c>
      <c r="C117">
        <v>10</v>
      </c>
      <c r="D117" t="s">
        <v>139</v>
      </c>
      <c r="E117" t="str">
        <f>VLOOKUP(C117,REF!$A$2:$B$11,2,FALSE)</f>
        <v>USN</v>
      </c>
      <c r="F117" t="str">
        <f>VLOOKUP(E117,REF!$B$2:$C$11,2,FALSE)</f>
        <v>Active</v>
      </c>
      <c r="G117" t="str">
        <f>VLOOKUP('Input Daily Data'!D117,REF!$F$2:$G$122,2,FALSE)</f>
        <v>PTAI</v>
      </c>
      <c r="H117" t="str">
        <f>VLOOKUP(G117,REF!$J$2:$K$15,2,FALSE)</f>
        <v>PAI</v>
      </c>
      <c r="I117" t="str">
        <f>VLOOKUP(H117,REF!$N$2:$O$13,2,FALSE)</f>
        <v>TAI</v>
      </c>
      <c r="J117" t="str">
        <f>VLOOKUP(I117,REF!$R$2:$S$4,2,FALSE)</f>
        <v>TOAI</v>
      </c>
    </row>
    <row r="118" spans="1:10" x14ac:dyDescent="0.25">
      <c r="A118" t="s">
        <v>239</v>
      </c>
      <c r="B118" t="s">
        <v>355</v>
      </c>
      <c r="C118">
        <v>20</v>
      </c>
      <c r="D118" t="s">
        <v>107</v>
      </c>
      <c r="E118" t="str">
        <f>VLOOKUP(C118,REF!$A$2:$B$11,2,FALSE)</f>
        <v>USN</v>
      </c>
      <c r="F118" t="str">
        <f>VLOOKUP(E118,REF!$B$2:$C$11,2,FALSE)</f>
        <v>Active</v>
      </c>
      <c r="G118" t="str">
        <f>VLOOKUP('Input Daily Data'!D118,REF!$F$2:$G$122,2,FALSE)</f>
        <v>PMAI</v>
      </c>
      <c r="H118" t="str">
        <f>VLOOKUP(G118,REF!$J$2:$K$15,2,FALSE)</f>
        <v>PAI</v>
      </c>
      <c r="I118" t="str">
        <f>VLOOKUP(H118,REF!$N$2:$O$13,2,FALSE)</f>
        <v>TAI</v>
      </c>
      <c r="J118" t="str">
        <f>VLOOKUP(I118,REF!$R$2:$S$4,2,FALSE)</f>
        <v>TOAI</v>
      </c>
    </row>
    <row r="119" spans="1:10" x14ac:dyDescent="0.25">
      <c r="A119" t="s">
        <v>239</v>
      </c>
      <c r="B119" t="s">
        <v>356</v>
      </c>
      <c r="C119">
        <v>20</v>
      </c>
      <c r="D119" t="s">
        <v>107</v>
      </c>
      <c r="E119" t="str">
        <f>VLOOKUP(C119,REF!$A$2:$B$11,2,FALSE)</f>
        <v>USN</v>
      </c>
      <c r="F119" t="str">
        <f>VLOOKUP(E119,REF!$B$2:$C$11,2,FALSE)</f>
        <v>Active</v>
      </c>
      <c r="G119" t="str">
        <f>VLOOKUP('Input Daily Data'!D119,REF!$F$2:$G$122,2,FALSE)</f>
        <v>PMAI</v>
      </c>
      <c r="H119" t="str">
        <f>VLOOKUP(G119,REF!$J$2:$K$15,2,FALSE)</f>
        <v>PAI</v>
      </c>
      <c r="I119" t="str">
        <f>VLOOKUP(H119,REF!$N$2:$O$13,2,FALSE)</f>
        <v>TAI</v>
      </c>
      <c r="J119" t="str">
        <f>VLOOKUP(I119,REF!$R$2:$S$4,2,FALSE)</f>
        <v>TOAI</v>
      </c>
    </row>
    <row r="120" spans="1:10" x14ac:dyDescent="0.25">
      <c r="A120" t="s">
        <v>239</v>
      </c>
      <c r="B120" t="s">
        <v>357</v>
      </c>
      <c r="C120">
        <v>20</v>
      </c>
      <c r="D120" t="s">
        <v>107</v>
      </c>
      <c r="E120" t="str">
        <f>VLOOKUP(C120,REF!$A$2:$B$11,2,FALSE)</f>
        <v>USN</v>
      </c>
      <c r="F120" t="str">
        <f>VLOOKUP(E120,REF!$B$2:$C$11,2,FALSE)</f>
        <v>Active</v>
      </c>
      <c r="G120" t="str">
        <f>VLOOKUP('Input Daily Data'!D120,REF!$F$2:$G$122,2,FALSE)</f>
        <v>PMAI</v>
      </c>
      <c r="H120" t="str">
        <f>VLOOKUP(G120,REF!$J$2:$K$15,2,FALSE)</f>
        <v>PAI</v>
      </c>
      <c r="I120" t="str">
        <f>VLOOKUP(H120,REF!$N$2:$O$13,2,FALSE)</f>
        <v>TAI</v>
      </c>
      <c r="J120" t="str">
        <f>VLOOKUP(I120,REF!$R$2:$S$4,2,FALSE)</f>
        <v>TOAI</v>
      </c>
    </row>
    <row r="121" spans="1:10" x14ac:dyDescent="0.25">
      <c r="A121" t="s">
        <v>239</v>
      </c>
      <c r="B121" t="s">
        <v>358</v>
      </c>
      <c r="C121">
        <v>20</v>
      </c>
      <c r="D121" t="s">
        <v>107</v>
      </c>
      <c r="E121" t="str">
        <f>VLOOKUP(C121,REF!$A$2:$B$11,2,FALSE)</f>
        <v>USN</v>
      </c>
      <c r="F121" t="str">
        <f>VLOOKUP(E121,REF!$B$2:$C$11,2,FALSE)</f>
        <v>Active</v>
      </c>
      <c r="G121" t="str">
        <f>VLOOKUP('Input Daily Data'!D121,REF!$F$2:$G$122,2,FALSE)</f>
        <v>PMAI</v>
      </c>
      <c r="H121" t="str">
        <f>VLOOKUP(G121,REF!$J$2:$K$15,2,FALSE)</f>
        <v>PAI</v>
      </c>
      <c r="I121" t="str">
        <f>VLOOKUP(H121,REF!$N$2:$O$13,2,FALSE)</f>
        <v>TAI</v>
      </c>
      <c r="J121" t="str">
        <f>VLOOKUP(I121,REF!$R$2:$S$4,2,FALSE)</f>
        <v>TOAI</v>
      </c>
    </row>
    <row r="122" spans="1:10" x14ac:dyDescent="0.25">
      <c r="A122" t="s">
        <v>239</v>
      </c>
      <c r="B122" t="s">
        <v>359</v>
      </c>
      <c r="C122">
        <v>20</v>
      </c>
      <c r="D122" t="s">
        <v>107</v>
      </c>
      <c r="E122" t="str">
        <f>VLOOKUP(C122,REF!$A$2:$B$11,2,FALSE)</f>
        <v>USN</v>
      </c>
      <c r="F122" t="str">
        <f>VLOOKUP(E122,REF!$B$2:$C$11,2,FALSE)</f>
        <v>Active</v>
      </c>
      <c r="G122" t="str">
        <f>VLOOKUP('Input Daily Data'!D122,REF!$F$2:$G$122,2,FALSE)</f>
        <v>PMAI</v>
      </c>
      <c r="H122" t="str">
        <f>VLOOKUP(G122,REF!$J$2:$K$15,2,FALSE)</f>
        <v>PAI</v>
      </c>
      <c r="I122" t="str">
        <f>VLOOKUP(H122,REF!$N$2:$O$13,2,FALSE)</f>
        <v>TAI</v>
      </c>
      <c r="J122" t="str">
        <f>VLOOKUP(I122,REF!$R$2:$S$4,2,FALSE)</f>
        <v>TOAI</v>
      </c>
    </row>
    <row r="123" spans="1:10" x14ac:dyDescent="0.25">
      <c r="A123" t="s">
        <v>239</v>
      </c>
      <c r="B123" t="s">
        <v>360</v>
      </c>
      <c r="C123">
        <v>10</v>
      </c>
      <c r="D123" t="s">
        <v>107</v>
      </c>
      <c r="E123" t="str">
        <f>VLOOKUP(C123,REF!$A$2:$B$11,2,FALSE)</f>
        <v>USN</v>
      </c>
      <c r="F123" t="str">
        <f>VLOOKUP(E123,REF!$B$2:$C$11,2,FALSE)</f>
        <v>Active</v>
      </c>
      <c r="G123" t="str">
        <f>VLOOKUP('Input Daily Data'!D123,REF!$F$2:$G$122,2,FALSE)</f>
        <v>PMAI</v>
      </c>
      <c r="H123" t="str">
        <f>VLOOKUP(G123,REF!$J$2:$K$15,2,FALSE)</f>
        <v>PAI</v>
      </c>
      <c r="I123" t="str">
        <f>VLOOKUP(H123,REF!$N$2:$O$13,2,FALSE)</f>
        <v>TAI</v>
      </c>
      <c r="J123" t="str">
        <f>VLOOKUP(I123,REF!$R$2:$S$4,2,FALSE)</f>
        <v>TOAI</v>
      </c>
    </row>
    <row r="124" spans="1:10" x14ac:dyDescent="0.25">
      <c r="A124" t="s">
        <v>239</v>
      </c>
      <c r="B124" t="s">
        <v>361</v>
      </c>
      <c r="C124">
        <v>10</v>
      </c>
      <c r="D124" t="s">
        <v>107</v>
      </c>
      <c r="E124" t="str">
        <f>VLOOKUP(C124,REF!$A$2:$B$11,2,FALSE)</f>
        <v>USN</v>
      </c>
      <c r="F124" t="str">
        <f>VLOOKUP(E124,REF!$B$2:$C$11,2,FALSE)</f>
        <v>Active</v>
      </c>
      <c r="G124" t="str">
        <f>VLOOKUP('Input Daily Data'!D124,REF!$F$2:$G$122,2,FALSE)</f>
        <v>PMAI</v>
      </c>
      <c r="H124" t="str">
        <f>VLOOKUP(G124,REF!$J$2:$K$15,2,FALSE)</f>
        <v>PAI</v>
      </c>
      <c r="I124" t="str">
        <f>VLOOKUP(H124,REF!$N$2:$O$13,2,FALSE)</f>
        <v>TAI</v>
      </c>
      <c r="J124" t="str">
        <f>VLOOKUP(I124,REF!$R$2:$S$4,2,FALSE)</f>
        <v>TOAI</v>
      </c>
    </row>
    <row r="125" spans="1:10" x14ac:dyDescent="0.25">
      <c r="A125" t="s">
        <v>239</v>
      </c>
      <c r="B125" t="s">
        <v>362</v>
      </c>
      <c r="C125">
        <v>10</v>
      </c>
      <c r="D125" t="s">
        <v>107</v>
      </c>
      <c r="E125" t="str">
        <f>VLOOKUP(C125,REF!$A$2:$B$11,2,FALSE)</f>
        <v>USN</v>
      </c>
      <c r="F125" t="str">
        <f>VLOOKUP(E125,REF!$B$2:$C$11,2,FALSE)</f>
        <v>Active</v>
      </c>
      <c r="G125" t="str">
        <f>VLOOKUP('Input Daily Data'!D125,REF!$F$2:$G$122,2,FALSE)</f>
        <v>PMAI</v>
      </c>
      <c r="H125" t="str">
        <f>VLOOKUP(G125,REF!$J$2:$K$15,2,FALSE)</f>
        <v>PAI</v>
      </c>
      <c r="I125" t="str">
        <f>VLOOKUP(H125,REF!$N$2:$O$13,2,FALSE)</f>
        <v>TAI</v>
      </c>
      <c r="J125" t="str">
        <f>VLOOKUP(I125,REF!$R$2:$S$4,2,FALSE)</f>
        <v>TOAI</v>
      </c>
    </row>
    <row r="126" spans="1:10" x14ac:dyDescent="0.25">
      <c r="A126" t="s">
        <v>239</v>
      </c>
      <c r="B126" t="s">
        <v>363</v>
      </c>
      <c r="C126">
        <v>20</v>
      </c>
      <c r="D126" t="s">
        <v>107</v>
      </c>
      <c r="E126" t="str">
        <f>VLOOKUP(C126,REF!$A$2:$B$11,2,FALSE)</f>
        <v>USN</v>
      </c>
      <c r="F126" t="str">
        <f>VLOOKUP(E126,REF!$B$2:$C$11,2,FALSE)</f>
        <v>Active</v>
      </c>
      <c r="G126" t="str">
        <f>VLOOKUP('Input Daily Data'!D126,REF!$F$2:$G$122,2,FALSE)</f>
        <v>PMAI</v>
      </c>
      <c r="H126" t="str">
        <f>VLOOKUP(G126,REF!$J$2:$K$15,2,FALSE)</f>
        <v>PAI</v>
      </c>
      <c r="I126" t="str">
        <f>VLOOKUP(H126,REF!$N$2:$O$13,2,FALSE)</f>
        <v>TAI</v>
      </c>
      <c r="J126" t="str">
        <f>VLOOKUP(I126,REF!$R$2:$S$4,2,FALSE)</f>
        <v>TOAI</v>
      </c>
    </row>
    <row r="127" spans="1:10" x14ac:dyDescent="0.25">
      <c r="A127" t="s">
        <v>239</v>
      </c>
      <c r="B127" t="s">
        <v>364</v>
      </c>
      <c r="C127">
        <v>20</v>
      </c>
      <c r="D127" t="s">
        <v>107</v>
      </c>
      <c r="E127" t="str">
        <f>VLOOKUP(C127,REF!$A$2:$B$11,2,FALSE)</f>
        <v>USN</v>
      </c>
      <c r="F127" t="str">
        <f>VLOOKUP(E127,REF!$B$2:$C$11,2,FALSE)</f>
        <v>Active</v>
      </c>
      <c r="G127" t="str">
        <f>VLOOKUP('Input Daily Data'!D127,REF!$F$2:$G$122,2,FALSE)</f>
        <v>PMAI</v>
      </c>
      <c r="H127" t="str">
        <f>VLOOKUP(G127,REF!$J$2:$K$15,2,FALSE)</f>
        <v>PAI</v>
      </c>
      <c r="I127" t="str">
        <f>VLOOKUP(H127,REF!$N$2:$O$13,2,FALSE)</f>
        <v>TAI</v>
      </c>
      <c r="J127" t="str">
        <f>VLOOKUP(I127,REF!$R$2:$S$4,2,FALSE)</f>
        <v>TOAI</v>
      </c>
    </row>
    <row r="128" spans="1:10" x14ac:dyDescent="0.25">
      <c r="A128" t="s">
        <v>239</v>
      </c>
      <c r="B128" t="s">
        <v>365</v>
      </c>
      <c r="C128">
        <v>70</v>
      </c>
      <c r="D128" t="s">
        <v>211</v>
      </c>
      <c r="E128" t="str">
        <f>VLOOKUP(C128,REF!$A$2:$B$11,2,FALSE)</f>
        <v>NAVAIR</v>
      </c>
      <c r="F128" t="str">
        <f>VLOOKUP(E128,REF!$B$2:$C$11,2,FALSE)</f>
        <v>Active</v>
      </c>
      <c r="G128" t="str">
        <f>VLOOKUP('Input Daily Data'!D128,REF!$F$2:$G$122,2,FALSE)</f>
        <v>STORAGE</v>
      </c>
      <c r="H128" t="str">
        <f>VLOOKUP(G128,REF!$J$2:$K$15,2,FALSE)</f>
        <v>STORAGE</v>
      </c>
      <c r="I128" t="str">
        <f>VLOOKUP(H128,REF!$N$2:$O$13,2,FALSE)</f>
        <v>TII</v>
      </c>
      <c r="J128" t="str">
        <f>VLOOKUP(I128,REF!$R$2:$S$4,2,FALSE)</f>
        <v>TOAI</v>
      </c>
    </row>
    <row r="129" spans="1:10" x14ac:dyDescent="0.25">
      <c r="A129" t="s">
        <v>239</v>
      </c>
      <c r="B129" t="s">
        <v>366</v>
      </c>
      <c r="C129">
        <v>20</v>
      </c>
      <c r="D129" t="s">
        <v>107</v>
      </c>
      <c r="E129" t="str">
        <f>VLOOKUP(C129,REF!$A$2:$B$11,2,FALSE)</f>
        <v>USN</v>
      </c>
      <c r="F129" t="str">
        <f>VLOOKUP(E129,REF!$B$2:$C$11,2,FALSE)</f>
        <v>Active</v>
      </c>
      <c r="G129" t="str">
        <f>VLOOKUP('Input Daily Data'!D129,REF!$F$2:$G$122,2,FALSE)</f>
        <v>PMAI</v>
      </c>
      <c r="H129" t="str">
        <f>VLOOKUP(G129,REF!$J$2:$K$15,2,FALSE)</f>
        <v>PAI</v>
      </c>
      <c r="I129" t="str">
        <f>VLOOKUP(H129,REF!$N$2:$O$13,2,FALSE)</f>
        <v>TAI</v>
      </c>
      <c r="J129" t="str">
        <f>VLOOKUP(I129,REF!$R$2:$S$4,2,FALSE)</f>
        <v>TOAI</v>
      </c>
    </row>
    <row r="130" spans="1:10" x14ac:dyDescent="0.25">
      <c r="A130" t="s">
        <v>239</v>
      </c>
      <c r="B130" t="s">
        <v>367</v>
      </c>
      <c r="C130">
        <v>70</v>
      </c>
      <c r="D130" t="s">
        <v>211</v>
      </c>
      <c r="E130" t="str">
        <f>VLOOKUP(C130,REF!$A$2:$B$11,2,FALSE)</f>
        <v>NAVAIR</v>
      </c>
      <c r="F130" t="str">
        <f>VLOOKUP(E130,REF!$B$2:$C$11,2,FALSE)</f>
        <v>Active</v>
      </c>
      <c r="G130" t="str">
        <f>VLOOKUP('Input Daily Data'!D130,REF!$F$2:$G$122,2,FALSE)</f>
        <v>STORAGE</v>
      </c>
      <c r="H130" t="str">
        <f>VLOOKUP(G130,REF!$J$2:$K$15,2,FALSE)</f>
        <v>STORAGE</v>
      </c>
      <c r="I130" t="str">
        <f>VLOOKUP(H130,REF!$N$2:$O$13,2,FALSE)</f>
        <v>TII</v>
      </c>
      <c r="J130" t="str">
        <f>VLOOKUP(I130,REF!$R$2:$S$4,2,FALSE)</f>
        <v>TOAI</v>
      </c>
    </row>
    <row r="131" spans="1:10" x14ac:dyDescent="0.25">
      <c r="A131" t="s">
        <v>239</v>
      </c>
      <c r="B131" t="s">
        <v>368</v>
      </c>
      <c r="C131">
        <v>10</v>
      </c>
      <c r="D131" t="s">
        <v>107</v>
      </c>
      <c r="E131" t="str">
        <f>VLOOKUP(C131,REF!$A$2:$B$11,2,FALSE)</f>
        <v>USN</v>
      </c>
      <c r="F131" t="str">
        <f>VLOOKUP(E131,REF!$B$2:$C$11,2,FALSE)</f>
        <v>Active</v>
      </c>
      <c r="G131" t="str">
        <f>VLOOKUP('Input Daily Data'!D131,REF!$F$2:$G$122,2,FALSE)</f>
        <v>PMAI</v>
      </c>
      <c r="H131" t="str">
        <f>VLOOKUP(G131,REF!$J$2:$K$15,2,FALSE)</f>
        <v>PAI</v>
      </c>
      <c r="I131" t="str">
        <f>VLOOKUP(H131,REF!$N$2:$O$13,2,FALSE)</f>
        <v>TAI</v>
      </c>
      <c r="J131" t="str">
        <f>VLOOKUP(I131,REF!$R$2:$S$4,2,FALSE)</f>
        <v>TOAI</v>
      </c>
    </row>
    <row r="132" spans="1:10" x14ac:dyDescent="0.25">
      <c r="A132" t="s">
        <v>239</v>
      </c>
      <c r="B132" t="s">
        <v>369</v>
      </c>
      <c r="C132">
        <v>10</v>
      </c>
      <c r="D132" t="s">
        <v>139</v>
      </c>
      <c r="E132" t="str">
        <f>VLOOKUP(C132,REF!$A$2:$B$11,2,FALSE)</f>
        <v>USN</v>
      </c>
      <c r="F132" t="str">
        <f>VLOOKUP(E132,REF!$B$2:$C$11,2,FALSE)</f>
        <v>Active</v>
      </c>
      <c r="G132" t="str">
        <f>VLOOKUP('Input Daily Data'!D132,REF!$F$2:$G$122,2,FALSE)</f>
        <v>PTAI</v>
      </c>
      <c r="H132" t="str">
        <f>VLOOKUP(G132,REF!$J$2:$K$15,2,FALSE)</f>
        <v>PAI</v>
      </c>
      <c r="I132" t="str">
        <f>VLOOKUP(H132,REF!$N$2:$O$13,2,FALSE)</f>
        <v>TAI</v>
      </c>
      <c r="J132" t="str">
        <f>VLOOKUP(I132,REF!$R$2:$S$4,2,FALSE)</f>
        <v>TOAI</v>
      </c>
    </row>
    <row r="133" spans="1:10" x14ac:dyDescent="0.25">
      <c r="A133" t="s">
        <v>239</v>
      </c>
      <c r="B133" t="s">
        <v>370</v>
      </c>
      <c r="C133">
        <v>10</v>
      </c>
      <c r="D133" t="s">
        <v>107</v>
      </c>
      <c r="E133" t="str">
        <f>VLOOKUP(C133,REF!$A$2:$B$11,2,FALSE)</f>
        <v>USN</v>
      </c>
      <c r="F133" t="str">
        <f>VLOOKUP(E133,REF!$B$2:$C$11,2,FALSE)</f>
        <v>Active</v>
      </c>
      <c r="G133" t="str">
        <f>VLOOKUP('Input Daily Data'!D133,REF!$F$2:$G$122,2,FALSE)</f>
        <v>PMAI</v>
      </c>
      <c r="H133" t="str">
        <f>VLOOKUP(G133,REF!$J$2:$K$15,2,FALSE)</f>
        <v>PAI</v>
      </c>
      <c r="I133" t="str">
        <f>VLOOKUP(H133,REF!$N$2:$O$13,2,FALSE)</f>
        <v>TAI</v>
      </c>
      <c r="J133" t="str">
        <f>VLOOKUP(I133,REF!$R$2:$S$4,2,FALSE)</f>
        <v>TOAI</v>
      </c>
    </row>
    <row r="134" spans="1:10" x14ac:dyDescent="0.25">
      <c r="A134" t="s">
        <v>239</v>
      </c>
      <c r="B134" t="s">
        <v>371</v>
      </c>
      <c r="C134">
        <v>10</v>
      </c>
      <c r="D134" t="s">
        <v>107</v>
      </c>
      <c r="E134" t="str">
        <f>VLOOKUP(C134,REF!$A$2:$B$11,2,FALSE)</f>
        <v>USN</v>
      </c>
      <c r="F134" t="str">
        <f>VLOOKUP(E134,REF!$B$2:$C$11,2,FALSE)</f>
        <v>Active</v>
      </c>
      <c r="G134" t="str">
        <f>VLOOKUP('Input Daily Data'!D134,REF!$F$2:$G$122,2,FALSE)</f>
        <v>PMAI</v>
      </c>
      <c r="H134" t="str">
        <f>VLOOKUP(G134,REF!$J$2:$K$15,2,FALSE)</f>
        <v>PAI</v>
      </c>
      <c r="I134" t="str">
        <f>VLOOKUP(H134,REF!$N$2:$O$13,2,FALSE)</f>
        <v>TAI</v>
      </c>
      <c r="J134" t="str">
        <f>VLOOKUP(I134,REF!$R$2:$S$4,2,FALSE)</f>
        <v>TOAI</v>
      </c>
    </row>
    <row r="135" spans="1:10" x14ac:dyDescent="0.25">
      <c r="A135" t="s">
        <v>239</v>
      </c>
      <c r="B135" t="s">
        <v>372</v>
      </c>
      <c r="C135">
        <v>10</v>
      </c>
      <c r="D135" t="s">
        <v>107</v>
      </c>
      <c r="E135" t="str">
        <f>VLOOKUP(C135,REF!$A$2:$B$11,2,FALSE)</f>
        <v>USN</v>
      </c>
      <c r="F135" t="str">
        <f>VLOOKUP(E135,REF!$B$2:$C$11,2,FALSE)</f>
        <v>Active</v>
      </c>
      <c r="G135" t="str">
        <f>VLOOKUP('Input Daily Data'!D135,REF!$F$2:$G$122,2,FALSE)</f>
        <v>PMAI</v>
      </c>
      <c r="H135" t="str">
        <f>VLOOKUP(G135,REF!$J$2:$K$15,2,FALSE)</f>
        <v>PAI</v>
      </c>
      <c r="I135" t="str">
        <f>VLOOKUP(H135,REF!$N$2:$O$13,2,FALSE)</f>
        <v>TAI</v>
      </c>
      <c r="J135" t="str">
        <f>VLOOKUP(I135,REF!$R$2:$S$4,2,FALSE)</f>
        <v>TOAI</v>
      </c>
    </row>
    <row r="136" spans="1:10" x14ac:dyDescent="0.25">
      <c r="A136" t="s">
        <v>239</v>
      </c>
      <c r="B136" t="s">
        <v>373</v>
      </c>
      <c r="C136">
        <v>20</v>
      </c>
      <c r="D136" t="s">
        <v>139</v>
      </c>
      <c r="E136" t="str">
        <f>VLOOKUP(C136,REF!$A$2:$B$11,2,FALSE)</f>
        <v>USN</v>
      </c>
      <c r="F136" t="str">
        <f>VLOOKUP(E136,REF!$B$2:$C$11,2,FALSE)</f>
        <v>Active</v>
      </c>
      <c r="G136" t="str">
        <f>VLOOKUP('Input Daily Data'!D136,REF!$F$2:$G$122,2,FALSE)</f>
        <v>PTAI</v>
      </c>
      <c r="H136" t="str">
        <f>VLOOKUP(G136,REF!$J$2:$K$15,2,FALSE)</f>
        <v>PAI</v>
      </c>
      <c r="I136" t="str">
        <f>VLOOKUP(H136,REF!$N$2:$O$13,2,FALSE)</f>
        <v>TAI</v>
      </c>
      <c r="J136" t="str">
        <f>VLOOKUP(I136,REF!$R$2:$S$4,2,FALSE)</f>
        <v>TOAI</v>
      </c>
    </row>
    <row r="137" spans="1:10" x14ac:dyDescent="0.25">
      <c r="A137" t="s">
        <v>239</v>
      </c>
      <c r="B137" t="s">
        <v>374</v>
      </c>
      <c r="C137">
        <v>20</v>
      </c>
      <c r="D137" t="s">
        <v>107</v>
      </c>
      <c r="E137" t="str">
        <f>VLOOKUP(C137,REF!$A$2:$B$11,2,FALSE)</f>
        <v>USN</v>
      </c>
      <c r="F137" t="str">
        <f>VLOOKUP(E137,REF!$B$2:$C$11,2,FALSE)</f>
        <v>Active</v>
      </c>
      <c r="G137" t="str">
        <f>VLOOKUP('Input Daily Data'!D137,REF!$F$2:$G$122,2,FALSE)</f>
        <v>PMAI</v>
      </c>
      <c r="H137" t="str">
        <f>VLOOKUP(G137,REF!$J$2:$K$15,2,FALSE)</f>
        <v>PAI</v>
      </c>
      <c r="I137" t="str">
        <f>VLOOKUP(H137,REF!$N$2:$O$13,2,FALSE)</f>
        <v>TAI</v>
      </c>
      <c r="J137" t="str">
        <f>VLOOKUP(I137,REF!$R$2:$S$4,2,FALSE)</f>
        <v>TOAI</v>
      </c>
    </row>
    <row r="138" spans="1:10" x14ac:dyDescent="0.25">
      <c r="A138" t="s">
        <v>239</v>
      </c>
      <c r="B138" t="s">
        <v>375</v>
      </c>
      <c r="C138">
        <v>20</v>
      </c>
      <c r="D138" t="s">
        <v>107</v>
      </c>
      <c r="E138" t="str">
        <f>VLOOKUP(C138,REF!$A$2:$B$11,2,FALSE)</f>
        <v>USN</v>
      </c>
      <c r="F138" t="str">
        <f>VLOOKUP(E138,REF!$B$2:$C$11,2,FALSE)</f>
        <v>Active</v>
      </c>
      <c r="G138" t="str">
        <f>VLOOKUP('Input Daily Data'!D138,REF!$F$2:$G$122,2,FALSE)</f>
        <v>PMAI</v>
      </c>
      <c r="H138" t="str">
        <f>VLOOKUP(G138,REF!$J$2:$K$15,2,FALSE)</f>
        <v>PAI</v>
      </c>
      <c r="I138" t="str">
        <f>VLOOKUP(H138,REF!$N$2:$O$13,2,FALSE)</f>
        <v>TAI</v>
      </c>
      <c r="J138" t="str">
        <f>VLOOKUP(I138,REF!$R$2:$S$4,2,FALSE)</f>
        <v>TOAI</v>
      </c>
    </row>
    <row r="139" spans="1:10" x14ac:dyDescent="0.25">
      <c r="A139" t="s">
        <v>239</v>
      </c>
      <c r="B139" t="s">
        <v>376</v>
      </c>
      <c r="C139">
        <v>20</v>
      </c>
      <c r="D139" t="s">
        <v>107</v>
      </c>
      <c r="E139" t="str">
        <f>VLOOKUP(C139,REF!$A$2:$B$11,2,FALSE)</f>
        <v>USN</v>
      </c>
      <c r="F139" t="str">
        <f>VLOOKUP(E139,REF!$B$2:$C$11,2,FALSE)</f>
        <v>Active</v>
      </c>
      <c r="G139" t="str">
        <f>VLOOKUP('Input Daily Data'!D139,REF!$F$2:$G$122,2,FALSE)</f>
        <v>PMAI</v>
      </c>
      <c r="H139" t="str">
        <f>VLOOKUP(G139,REF!$J$2:$K$15,2,FALSE)</f>
        <v>PAI</v>
      </c>
      <c r="I139" t="str">
        <f>VLOOKUP(H139,REF!$N$2:$O$13,2,FALSE)</f>
        <v>TAI</v>
      </c>
      <c r="J139" t="str">
        <f>VLOOKUP(I139,REF!$R$2:$S$4,2,FALSE)</f>
        <v>TOAI</v>
      </c>
    </row>
    <row r="140" spans="1:10" x14ac:dyDescent="0.25">
      <c r="A140" t="s">
        <v>239</v>
      </c>
      <c r="B140" t="s">
        <v>377</v>
      </c>
      <c r="C140">
        <v>10</v>
      </c>
      <c r="D140" t="s">
        <v>139</v>
      </c>
      <c r="E140" t="str">
        <f>VLOOKUP(C140,REF!$A$2:$B$11,2,FALSE)</f>
        <v>USN</v>
      </c>
      <c r="F140" t="str">
        <f>VLOOKUP(E140,REF!$B$2:$C$11,2,FALSE)</f>
        <v>Active</v>
      </c>
      <c r="G140" t="str">
        <f>VLOOKUP('Input Daily Data'!D140,REF!$F$2:$G$122,2,FALSE)</f>
        <v>PTAI</v>
      </c>
      <c r="H140" t="str">
        <f>VLOOKUP(G140,REF!$J$2:$K$15,2,FALSE)</f>
        <v>PAI</v>
      </c>
      <c r="I140" t="str">
        <f>VLOOKUP(H140,REF!$N$2:$O$13,2,FALSE)</f>
        <v>TAI</v>
      </c>
      <c r="J140" t="str">
        <f>VLOOKUP(I140,REF!$R$2:$S$4,2,FALSE)</f>
        <v>TOAI</v>
      </c>
    </row>
    <row r="141" spans="1:10" x14ac:dyDescent="0.25">
      <c r="A141" t="s">
        <v>239</v>
      </c>
      <c r="B141" t="s">
        <v>378</v>
      </c>
      <c r="C141">
        <v>10</v>
      </c>
      <c r="D141" t="s">
        <v>106</v>
      </c>
      <c r="E141" t="str">
        <f>VLOOKUP(C141,REF!$A$2:$B$11,2,FALSE)</f>
        <v>USN</v>
      </c>
      <c r="F141" t="str">
        <f>VLOOKUP(E141,REF!$B$2:$C$11,2,FALSE)</f>
        <v>Active</v>
      </c>
      <c r="G141" t="str">
        <f>VLOOKUP('Input Daily Data'!D141,REF!$F$2:$G$122,2,FALSE)</f>
        <v>BAI</v>
      </c>
      <c r="H141" t="str">
        <f>VLOOKUP(G141,REF!$J$2:$K$15,2,FALSE)</f>
        <v>BAI</v>
      </c>
      <c r="I141" t="str">
        <f>VLOOKUP(H141,REF!$N$2:$O$13,2,FALSE)</f>
        <v>TAI</v>
      </c>
      <c r="J141" t="str">
        <f>VLOOKUP(I141,REF!$R$2:$S$4,2,FALSE)</f>
        <v>TOAI</v>
      </c>
    </row>
    <row r="142" spans="1:10" x14ac:dyDescent="0.25">
      <c r="A142" t="s">
        <v>239</v>
      </c>
      <c r="B142" t="s">
        <v>379</v>
      </c>
      <c r="C142">
        <v>70</v>
      </c>
      <c r="D142" t="s">
        <v>211</v>
      </c>
      <c r="E142" t="str">
        <f>VLOOKUP(C142,REF!$A$2:$B$11,2,FALSE)</f>
        <v>NAVAIR</v>
      </c>
      <c r="F142" t="str">
        <f>VLOOKUP(E142,REF!$B$2:$C$11,2,FALSE)</f>
        <v>Active</v>
      </c>
      <c r="G142" t="str">
        <f>VLOOKUP('Input Daily Data'!D142,REF!$F$2:$G$122,2,FALSE)</f>
        <v>STORAGE</v>
      </c>
      <c r="H142" t="str">
        <f>VLOOKUP(G142,REF!$J$2:$K$15,2,FALSE)</f>
        <v>STORAGE</v>
      </c>
      <c r="I142" t="str">
        <f>VLOOKUP(H142,REF!$N$2:$O$13,2,FALSE)</f>
        <v>TII</v>
      </c>
      <c r="J142" t="str">
        <f>VLOOKUP(I142,REF!$R$2:$S$4,2,FALSE)</f>
        <v>TOAI</v>
      </c>
    </row>
    <row r="143" spans="1:10" x14ac:dyDescent="0.25">
      <c r="A143" t="s">
        <v>239</v>
      </c>
      <c r="B143" t="s">
        <v>380</v>
      </c>
      <c r="C143">
        <v>20</v>
      </c>
      <c r="D143" t="s">
        <v>107</v>
      </c>
      <c r="E143" t="str">
        <f>VLOOKUP(C143,REF!$A$2:$B$11,2,FALSE)</f>
        <v>USN</v>
      </c>
      <c r="F143" t="str">
        <f>VLOOKUP(E143,REF!$B$2:$C$11,2,FALSE)</f>
        <v>Active</v>
      </c>
      <c r="G143" t="str">
        <f>VLOOKUP('Input Daily Data'!D143,REF!$F$2:$G$122,2,FALSE)</f>
        <v>PMAI</v>
      </c>
      <c r="H143" t="str">
        <f>VLOOKUP(G143,REF!$J$2:$K$15,2,FALSE)</f>
        <v>PAI</v>
      </c>
      <c r="I143" t="str">
        <f>VLOOKUP(H143,REF!$N$2:$O$13,2,FALSE)</f>
        <v>TAI</v>
      </c>
      <c r="J143" t="str">
        <f>VLOOKUP(I143,REF!$R$2:$S$4,2,FALSE)</f>
        <v>TOAI</v>
      </c>
    </row>
    <row r="144" spans="1:10" x14ac:dyDescent="0.25">
      <c r="A144" t="s">
        <v>239</v>
      </c>
      <c r="B144" t="s">
        <v>381</v>
      </c>
      <c r="C144">
        <v>10</v>
      </c>
      <c r="D144" t="s">
        <v>107</v>
      </c>
      <c r="E144" t="str">
        <f>VLOOKUP(C144,REF!$A$2:$B$11,2,FALSE)</f>
        <v>USN</v>
      </c>
      <c r="F144" t="str">
        <f>VLOOKUP(E144,REF!$B$2:$C$11,2,FALSE)</f>
        <v>Active</v>
      </c>
      <c r="G144" t="str">
        <f>VLOOKUP('Input Daily Data'!D144,REF!$F$2:$G$122,2,FALSE)</f>
        <v>PMAI</v>
      </c>
      <c r="H144" t="str">
        <f>VLOOKUP(G144,REF!$J$2:$K$15,2,FALSE)</f>
        <v>PAI</v>
      </c>
      <c r="I144" t="str">
        <f>VLOOKUP(H144,REF!$N$2:$O$13,2,FALSE)</f>
        <v>TAI</v>
      </c>
      <c r="J144" t="str">
        <f>VLOOKUP(I144,REF!$R$2:$S$4,2,FALSE)</f>
        <v>TOAI</v>
      </c>
    </row>
    <row r="145" spans="1:10" x14ac:dyDescent="0.25">
      <c r="A145" t="s">
        <v>239</v>
      </c>
      <c r="B145" t="s">
        <v>382</v>
      </c>
      <c r="C145">
        <v>20</v>
      </c>
      <c r="D145" t="s">
        <v>107</v>
      </c>
      <c r="E145" t="str">
        <f>VLOOKUP(C145,REF!$A$2:$B$11,2,FALSE)</f>
        <v>USN</v>
      </c>
      <c r="F145" t="str">
        <f>VLOOKUP(E145,REF!$B$2:$C$11,2,FALSE)</f>
        <v>Active</v>
      </c>
      <c r="G145" t="str">
        <f>VLOOKUP('Input Daily Data'!D145,REF!$F$2:$G$122,2,FALSE)</f>
        <v>PMAI</v>
      </c>
      <c r="H145" t="str">
        <f>VLOOKUP(G145,REF!$J$2:$K$15,2,FALSE)</f>
        <v>PAI</v>
      </c>
      <c r="I145" t="str">
        <f>VLOOKUP(H145,REF!$N$2:$O$13,2,FALSE)</f>
        <v>TAI</v>
      </c>
      <c r="J145" t="str">
        <f>VLOOKUP(I145,REF!$R$2:$S$4,2,FALSE)</f>
        <v>TOAI</v>
      </c>
    </row>
    <row r="146" spans="1:10" x14ac:dyDescent="0.25">
      <c r="A146" t="s">
        <v>239</v>
      </c>
      <c r="B146" t="s">
        <v>383</v>
      </c>
      <c r="C146">
        <v>70</v>
      </c>
      <c r="D146" t="s">
        <v>211</v>
      </c>
      <c r="E146" t="str">
        <f>VLOOKUP(C146,REF!$A$2:$B$11,2,FALSE)</f>
        <v>NAVAIR</v>
      </c>
      <c r="F146" t="str">
        <f>VLOOKUP(E146,REF!$B$2:$C$11,2,FALSE)</f>
        <v>Active</v>
      </c>
      <c r="G146" t="str">
        <f>VLOOKUP('Input Daily Data'!D146,REF!$F$2:$G$122,2,FALSE)</f>
        <v>STORAGE</v>
      </c>
      <c r="H146" t="str">
        <f>VLOOKUP(G146,REF!$J$2:$K$15,2,FALSE)</f>
        <v>STORAGE</v>
      </c>
      <c r="I146" t="str">
        <f>VLOOKUP(H146,REF!$N$2:$O$13,2,FALSE)</f>
        <v>TII</v>
      </c>
      <c r="J146" t="str">
        <f>VLOOKUP(I146,REF!$R$2:$S$4,2,FALSE)</f>
        <v>TOAI</v>
      </c>
    </row>
    <row r="147" spans="1:10" x14ac:dyDescent="0.25">
      <c r="A147" t="s">
        <v>239</v>
      </c>
      <c r="B147" t="s">
        <v>384</v>
      </c>
      <c r="C147">
        <v>10</v>
      </c>
      <c r="D147" t="s">
        <v>139</v>
      </c>
      <c r="E147" t="str">
        <f>VLOOKUP(C147,REF!$A$2:$B$11,2,FALSE)</f>
        <v>USN</v>
      </c>
      <c r="F147" t="str">
        <f>VLOOKUP(E147,REF!$B$2:$C$11,2,FALSE)</f>
        <v>Active</v>
      </c>
      <c r="G147" t="str">
        <f>VLOOKUP('Input Daily Data'!D147,REF!$F$2:$G$122,2,FALSE)</f>
        <v>PTAI</v>
      </c>
      <c r="H147" t="str">
        <f>VLOOKUP(G147,REF!$J$2:$K$15,2,FALSE)</f>
        <v>PAI</v>
      </c>
      <c r="I147" t="str">
        <f>VLOOKUP(H147,REF!$N$2:$O$13,2,FALSE)</f>
        <v>TAI</v>
      </c>
      <c r="J147" t="str">
        <f>VLOOKUP(I147,REF!$R$2:$S$4,2,FALSE)</f>
        <v>TOAI</v>
      </c>
    </row>
    <row r="148" spans="1:10" x14ac:dyDescent="0.25">
      <c r="A148" t="s">
        <v>239</v>
      </c>
      <c r="B148" t="s">
        <v>385</v>
      </c>
      <c r="C148">
        <v>20</v>
      </c>
      <c r="D148" t="s">
        <v>107</v>
      </c>
      <c r="E148" t="str">
        <f>VLOOKUP(C148,REF!$A$2:$B$11,2,FALSE)</f>
        <v>USN</v>
      </c>
      <c r="F148" t="str">
        <f>VLOOKUP(E148,REF!$B$2:$C$11,2,FALSE)</f>
        <v>Active</v>
      </c>
      <c r="G148" t="str">
        <f>VLOOKUP('Input Daily Data'!D148,REF!$F$2:$G$122,2,FALSE)</f>
        <v>PMAI</v>
      </c>
      <c r="H148" t="str">
        <f>VLOOKUP(G148,REF!$J$2:$K$15,2,FALSE)</f>
        <v>PAI</v>
      </c>
      <c r="I148" t="str">
        <f>VLOOKUP(H148,REF!$N$2:$O$13,2,FALSE)</f>
        <v>TAI</v>
      </c>
      <c r="J148" t="str">
        <f>VLOOKUP(I148,REF!$R$2:$S$4,2,FALSE)</f>
        <v>TOAI</v>
      </c>
    </row>
    <row r="149" spans="1:10" x14ac:dyDescent="0.25">
      <c r="A149" t="s">
        <v>239</v>
      </c>
      <c r="B149" t="s">
        <v>386</v>
      </c>
      <c r="C149">
        <v>30</v>
      </c>
      <c r="D149" t="s">
        <v>134</v>
      </c>
      <c r="E149" t="str">
        <f>VLOOKUP(C149,REF!$A$2:$B$11,2,FALSE)</f>
        <v>USN RES</v>
      </c>
      <c r="F149" t="str">
        <f>VLOOKUP(E149,REF!$B$2:$C$11,2,FALSE)</f>
        <v>ResFor</v>
      </c>
      <c r="G149" t="str">
        <f>VLOOKUP('Input Daily Data'!D149,REF!$F$2:$G$122,2,FALSE)</f>
        <v>PTAI</v>
      </c>
      <c r="H149" t="str">
        <f>VLOOKUP(G149,REF!$J$2:$K$15,2,FALSE)</f>
        <v>PAI</v>
      </c>
      <c r="I149" t="str">
        <f>VLOOKUP(H149,REF!$N$2:$O$13,2,FALSE)</f>
        <v>TAI</v>
      </c>
      <c r="J149" t="str">
        <f>VLOOKUP(I149,REF!$R$2:$S$4,2,FALSE)</f>
        <v>TOAI</v>
      </c>
    </row>
    <row r="150" spans="1:10" x14ac:dyDescent="0.25">
      <c r="A150" t="s">
        <v>239</v>
      </c>
      <c r="B150" t="s">
        <v>387</v>
      </c>
      <c r="C150">
        <v>10</v>
      </c>
      <c r="D150" t="s">
        <v>107</v>
      </c>
      <c r="E150" t="str">
        <f>VLOOKUP(C150,REF!$A$2:$B$11,2,FALSE)</f>
        <v>USN</v>
      </c>
      <c r="F150" t="str">
        <f>VLOOKUP(E150,REF!$B$2:$C$11,2,FALSE)</f>
        <v>Active</v>
      </c>
      <c r="G150" t="str">
        <f>VLOOKUP('Input Daily Data'!D150,REF!$F$2:$G$122,2,FALSE)</f>
        <v>PMAI</v>
      </c>
      <c r="H150" t="str">
        <f>VLOOKUP(G150,REF!$J$2:$K$15,2,FALSE)</f>
        <v>PAI</v>
      </c>
      <c r="I150" t="str">
        <f>VLOOKUP(H150,REF!$N$2:$O$13,2,FALSE)</f>
        <v>TAI</v>
      </c>
      <c r="J150" t="str">
        <f>VLOOKUP(I150,REF!$R$2:$S$4,2,FALSE)</f>
        <v>TOAI</v>
      </c>
    </row>
    <row r="151" spans="1:10" x14ac:dyDescent="0.25">
      <c r="A151" t="s">
        <v>239</v>
      </c>
      <c r="B151" t="s">
        <v>388</v>
      </c>
      <c r="C151">
        <v>10</v>
      </c>
      <c r="D151" t="s">
        <v>139</v>
      </c>
      <c r="E151" t="str">
        <f>VLOOKUP(C151,REF!$A$2:$B$11,2,FALSE)</f>
        <v>USN</v>
      </c>
      <c r="F151" t="str">
        <f>VLOOKUP(E151,REF!$B$2:$C$11,2,FALSE)</f>
        <v>Active</v>
      </c>
      <c r="G151" t="str">
        <f>VLOOKUP('Input Daily Data'!D151,REF!$F$2:$G$122,2,FALSE)</f>
        <v>PTAI</v>
      </c>
      <c r="H151" t="str">
        <f>VLOOKUP(G151,REF!$J$2:$K$15,2,FALSE)</f>
        <v>PAI</v>
      </c>
      <c r="I151" t="str">
        <f>VLOOKUP(H151,REF!$N$2:$O$13,2,FALSE)</f>
        <v>TAI</v>
      </c>
      <c r="J151" t="str">
        <f>VLOOKUP(I151,REF!$R$2:$S$4,2,FALSE)</f>
        <v>TOAI</v>
      </c>
    </row>
    <row r="152" spans="1:10" x14ac:dyDescent="0.25">
      <c r="A152" t="s">
        <v>239</v>
      </c>
      <c r="B152" t="s">
        <v>389</v>
      </c>
      <c r="C152">
        <v>10</v>
      </c>
      <c r="D152" t="s">
        <v>107</v>
      </c>
      <c r="E152" t="str">
        <f>VLOOKUP(C152,REF!$A$2:$B$11,2,FALSE)</f>
        <v>USN</v>
      </c>
      <c r="F152" t="str">
        <f>VLOOKUP(E152,REF!$B$2:$C$11,2,FALSE)</f>
        <v>Active</v>
      </c>
      <c r="G152" t="str">
        <f>VLOOKUP('Input Daily Data'!D152,REF!$F$2:$G$122,2,FALSE)</f>
        <v>PMAI</v>
      </c>
      <c r="H152" t="str">
        <f>VLOOKUP(G152,REF!$J$2:$K$15,2,FALSE)</f>
        <v>PAI</v>
      </c>
      <c r="I152" t="str">
        <f>VLOOKUP(H152,REF!$N$2:$O$13,2,FALSE)</f>
        <v>TAI</v>
      </c>
      <c r="J152" t="str">
        <f>VLOOKUP(I152,REF!$R$2:$S$4,2,FALSE)</f>
        <v>TOAI</v>
      </c>
    </row>
    <row r="153" spans="1:10" x14ac:dyDescent="0.25">
      <c r="A153" t="s">
        <v>239</v>
      </c>
      <c r="B153" t="s">
        <v>390</v>
      </c>
      <c r="C153">
        <v>10</v>
      </c>
      <c r="D153" t="s">
        <v>139</v>
      </c>
      <c r="E153" t="str">
        <f>VLOOKUP(C153,REF!$A$2:$B$11,2,FALSE)</f>
        <v>USN</v>
      </c>
      <c r="F153" t="str">
        <f>VLOOKUP(E153,REF!$B$2:$C$11,2,FALSE)</f>
        <v>Active</v>
      </c>
      <c r="G153" t="str">
        <f>VLOOKUP('Input Daily Data'!D153,REF!$F$2:$G$122,2,FALSE)</f>
        <v>PTAI</v>
      </c>
      <c r="H153" t="str">
        <f>VLOOKUP(G153,REF!$J$2:$K$15,2,FALSE)</f>
        <v>PAI</v>
      </c>
      <c r="I153" t="str">
        <f>VLOOKUP(H153,REF!$N$2:$O$13,2,FALSE)</f>
        <v>TAI</v>
      </c>
      <c r="J153" t="str">
        <f>VLOOKUP(I153,REF!$R$2:$S$4,2,FALSE)</f>
        <v>TOAI</v>
      </c>
    </row>
    <row r="154" spans="1:10" x14ac:dyDescent="0.25">
      <c r="A154" t="s">
        <v>239</v>
      </c>
      <c r="B154" t="s">
        <v>391</v>
      </c>
      <c r="C154">
        <v>20</v>
      </c>
      <c r="D154" t="s">
        <v>107</v>
      </c>
      <c r="E154" t="str">
        <f>VLOOKUP(C154,REF!$A$2:$B$11,2,FALSE)</f>
        <v>USN</v>
      </c>
      <c r="F154" t="str">
        <f>VLOOKUP(E154,REF!$B$2:$C$11,2,FALSE)</f>
        <v>Active</v>
      </c>
      <c r="G154" t="str">
        <f>VLOOKUP('Input Daily Data'!D154,REF!$F$2:$G$122,2,FALSE)</f>
        <v>PMAI</v>
      </c>
      <c r="H154" t="str">
        <f>VLOOKUP(G154,REF!$J$2:$K$15,2,FALSE)</f>
        <v>PAI</v>
      </c>
      <c r="I154" t="str">
        <f>VLOOKUP(H154,REF!$N$2:$O$13,2,FALSE)</f>
        <v>TAI</v>
      </c>
      <c r="J154" t="str">
        <f>VLOOKUP(I154,REF!$R$2:$S$4,2,FALSE)</f>
        <v>TOAI</v>
      </c>
    </row>
    <row r="155" spans="1:10" x14ac:dyDescent="0.25">
      <c r="A155" t="s">
        <v>239</v>
      </c>
      <c r="B155" t="s">
        <v>392</v>
      </c>
      <c r="C155">
        <v>20</v>
      </c>
      <c r="D155" t="s">
        <v>107</v>
      </c>
      <c r="E155" t="str">
        <f>VLOOKUP(C155,REF!$A$2:$B$11,2,FALSE)</f>
        <v>USN</v>
      </c>
      <c r="F155" t="str">
        <f>VLOOKUP(E155,REF!$B$2:$C$11,2,FALSE)</f>
        <v>Active</v>
      </c>
      <c r="G155" t="str">
        <f>VLOOKUP('Input Daily Data'!D155,REF!$F$2:$G$122,2,FALSE)</f>
        <v>PMAI</v>
      </c>
      <c r="H155" t="str">
        <f>VLOOKUP(G155,REF!$J$2:$K$15,2,FALSE)</f>
        <v>PAI</v>
      </c>
      <c r="I155" t="str">
        <f>VLOOKUP(H155,REF!$N$2:$O$13,2,FALSE)</f>
        <v>TAI</v>
      </c>
      <c r="J155" t="str">
        <f>VLOOKUP(I155,REF!$R$2:$S$4,2,FALSE)</f>
        <v>TOAI</v>
      </c>
    </row>
    <row r="156" spans="1:10" x14ac:dyDescent="0.25">
      <c r="A156" t="s">
        <v>239</v>
      </c>
      <c r="B156" t="s">
        <v>393</v>
      </c>
      <c r="C156">
        <v>20</v>
      </c>
      <c r="D156" t="s">
        <v>107</v>
      </c>
      <c r="E156" t="str">
        <f>VLOOKUP(C156,REF!$A$2:$B$11,2,FALSE)</f>
        <v>USN</v>
      </c>
      <c r="F156" t="str">
        <f>VLOOKUP(E156,REF!$B$2:$C$11,2,FALSE)</f>
        <v>Active</v>
      </c>
      <c r="G156" t="str">
        <f>VLOOKUP('Input Daily Data'!D156,REF!$F$2:$G$122,2,FALSE)</f>
        <v>PMAI</v>
      </c>
      <c r="H156" t="str">
        <f>VLOOKUP(G156,REF!$J$2:$K$15,2,FALSE)</f>
        <v>PAI</v>
      </c>
      <c r="I156" t="str">
        <f>VLOOKUP(H156,REF!$N$2:$O$13,2,FALSE)</f>
        <v>TAI</v>
      </c>
      <c r="J156" t="str">
        <f>VLOOKUP(I156,REF!$R$2:$S$4,2,FALSE)</f>
        <v>TOAI</v>
      </c>
    </row>
    <row r="157" spans="1:10" x14ac:dyDescent="0.25">
      <c r="A157" t="s">
        <v>239</v>
      </c>
      <c r="B157" t="s">
        <v>394</v>
      </c>
      <c r="C157">
        <v>20</v>
      </c>
      <c r="D157" t="s">
        <v>107</v>
      </c>
      <c r="E157" t="str">
        <f>VLOOKUP(C157,REF!$A$2:$B$11,2,FALSE)</f>
        <v>USN</v>
      </c>
      <c r="F157" t="str">
        <f>VLOOKUP(E157,REF!$B$2:$C$11,2,FALSE)</f>
        <v>Active</v>
      </c>
      <c r="G157" t="str">
        <f>VLOOKUP('Input Daily Data'!D157,REF!$F$2:$G$122,2,FALSE)</f>
        <v>PMAI</v>
      </c>
      <c r="H157" t="str">
        <f>VLOOKUP(G157,REF!$J$2:$K$15,2,FALSE)</f>
        <v>PAI</v>
      </c>
      <c r="I157" t="str">
        <f>VLOOKUP(H157,REF!$N$2:$O$13,2,FALSE)</f>
        <v>TAI</v>
      </c>
      <c r="J157" t="str">
        <f>VLOOKUP(I157,REF!$R$2:$S$4,2,FALSE)</f>
        <v>TOAI</v>
      </c>
    </row>
    <row r="158" spans="1:10" x14ac:dyDescent="0.25">
      <c r="A158" t="s">
        <v>239</v>
      </c>
      <c r="B158" t="s">
        <v>395</v>
      </c>
      <c r="C158">
        <v>20</v>
      </c>
      <c r="D158" t="s">
        <v>107</v>
      </c>
      <c r="E158" t="str">
        <f>VLOOKUP(C158,REF!$A$2:$B$11,2,FALSE)</f>
        <v>USN</v>
      </c>
      <c r="F158" t="str">
        <f>VLOOKUP(E158,REF!$B$2:$C$11,2,FALSE)</f>
        <v>Active</v>
      </c>
      <c r="G158" t="str">
        <f>VLOOKUP('Input Daily Data'!D158,REF!$F$2:$G$122,2,FALSE)</f>
        <v>PMAI</v>
      </c>
      <c r="H158" t="str">
        <f>VLOOKUP(G158,REF!$J$2:$K$15,2,FALSE)</f>
        <v>PAI</v>
      </c>
      <c r="I158" t="str">
        <f>VLOOKUP(H158,REF!$N$2:$O$13,2,FALSE)</f>
        <v>TAI</v>
      </c>
      <c r="J158" t="str">
        <f>VLOOKUP(I158,REF!$R$2:$S$4,2,FALSE)</f>
        <v>TOAI</v>
      </c>
    </row>
    <row r="159" spans="1:10" x14ac:dyDescent="0.25">
      <c r="A159" t="s">
        <v>239</v>
      </c>
      <c r="B159" t="s">
        <v>396</v>
      </c>
      <c r="C159">
        <v>70</v>
      </c>
      <c r="D159" t="s">
        <v>211</v>
      </c>
      <c r="E159" t="str">
        <f>VLOOKUP(C159,REF!$A$2:$B$11,2,FALSE)</f>
        <v>NAVAIR</v>
      </c>
      <c r="F159" t="str">
        <f>VLOOKUP(E159,REF!$B$2:$C$11,2,FALSE)</f>
        <v>Active</v>
      </c>
      <c r="G159" t="str">
        <f>VLOOKUP('Input Daily Data'!D159,REF!$F$2:$G$122,2,FALSE)</f>
        <v>STORAGE</v>
      </c>
      <c r="H159" t="str">
        <f>VLOOKUP(G159,REF!$J$2:$K$15,2,FALSE)</f>
        <v>STORAGE</v>
      </c>
      <c r="I159" t="str">
        <f>VLOOKUP(H159,REF!$N$2:$O$13,2,FALSE)</f>
        <v>TII</v>
      </c>
      <c r="J159" t="str">
        <f>VLOOKUP(I159,REF!$R$2:$S$4,2,FALSE)</f>
        <v>TOAI</v>
      </c>
    </row>
    <row r="160" spans="1:10" x14ac:dyDescent="0.25">
      <c r="A160" t="s">
        <v>239</v>
      </c>
      <c r="B160" t="s">
        <v>397</v>
      </c>
      <c r="C160">
        <v>10</v>
      </c>
      <c r="D160" t="s">
        <v>107</v>
      </c>
      <c r="E160" t="str">
        <f>VLOOKUP(C160,REF!$A$2:$B$11,2,FALSE)</f>
        <v>USN</v>
      </c>
      <c r="F160" t="str">
        <f>VLOOKUP(E160,REF!$B$2:$C$11,2,FALSE)</f>
        <v>Active</v>
      </c>
      <c r="G160" t="str">
        <f>VLOOKUP('Input Daily Data'!D160,REF!$F$2:$G$122,2,FALSE)</f>
        <v>PMAI</v>
      </c>
      <c r="H160" t="str">
        <f>VLOOKUP(G160,REF!$J$2:$K$15,2,FALSE)</f>
        <v>PAI</v>
      </c>
      <c r="I160" t="str">
        <f>VLOOKUP(H160,REF!$N$2:$O$13,2,FALSE)</f>
        <v>TAI</v>
      </c>
      <c r="J160" t="str">
        <f>VLOOKUP(I160,REF!$R$2:$S$4,2,FALSE)</f>
        <v>TOAI</v>
      </c>
    </row>
    <row r="161" spans="1:10" x14ac:dyDescent="0.25">
      <c r="A161" t="s">
        <v>239</v>
      </c>
      <c r="B161" t="s">
        <v>398</v>
      </c>
      <c r="C161">
        <v>10</v>
      </c>
      <c r="D161" t="s">
        <v>107</v>
      </c>
      <c r="E161" t="str">
        <f>VLOOKUP(C161,REF!$A$2:$B$11,2,FALSE)</f>
        <v>USN</v>
      </c>
      <c r="F161" t="str">
        <f>VLOOKUP(E161,REF!$B$2:$C$11,2,FALSE)</f>
        <v>Active</v>
      </c>
      <c r="G161" t="str">
        <f>VLOOKUP('Input Daily Data'!D161,REF!$F$2:$G$122,2,FALSE)</f>
        <v>PMAI</v>
      </c>
      <c r="H161" t="str">
        <f>VLOOKUP(G161,REF!$J$2:$K$15,2,FALSE)</f>
        <v>PAI</v>
      </c>
      <c r="I161" t="str">
        <f>VLOOKUP(H161,REF!$N$2:$O$13,2,FALSE)</f>
        <v>TAI</v>
      </c>
      <c r="J161" t="str">
        <f>VLOOKUP(I161,REF!$R$2:$S$4,2,FALSE)</f>
        <v>TOAI</v>
      </c>
    </row>
    <row r="162" spans="1:10" x14ac:dyDescent="0.25">
      <c r="A162" t="s">
        <v>239</v>
      </c>
      <c r="B162" t="s">
        <v>399</v>
      </c>
      <c r="C162">
        <v>10</v>
      </c>
      <c r="D162" t="s">
        <v>107</v>
      </c>
      <c r="E162" t="str">
        <f>VLOOKUP(C162,REF!$A$2:$B$11,2,FALSE)</f>
        <v>USN</v>
      </c>
      <c r="F162" t="str">
        <f>VLOOKUP(E162,REF!$B$2:$C$11,2,FALSE)</f>
        <v>Active</v>
      </c>
      <c r="G162" t="str">
        <f>VLOOKUP('Input Daily Data'!D162,REF!$F$2:$G$122,2,FALSE)</f>
        <v>PMAI</v>
      </c>
      <c r="H162" t="str">
        <f>VLOOKUP(G162,REF!$J$2:$K$15,2,FALSE)</f>
        <v>PAI</v>
      </c>
      <c r="I162" t="str">
        <f>VLOOKUP(H162,REF!$N$2:$O$13,2,FALSE)</f>
        <v>TAI</v>
      </c>
      <c r="J162" t="str">
        <f>VLOOKUP(I162,REF!$R$2:$S$4,2,FALSE)</f>
        <v>TOAI</v>
      </c>
    </row>
    <row r="163" spans="1:10" x14ac:dyDescent="0.25">
      <c r="A163" t="s">
        <v>239</v>
      </c>
      <c r="B163" t="s">
        <v>400</v>
      </c>
      <c r="C163">
        <v>10</v>
      </c>
      <c r="D163" t="s">
        <v>107</v>
      </c>
      <c r="E163" t="str">
        <f>VLOOKUP(C163,REF!$A$2:$B$11,2,FALSE)</f>
        <v>USN</v>
      </c>
      <c r="F163" t="str">
        <f>VLOOKUP(E163,REF!$B$2:$C$11,2,FALSE)</f>
        <v>Active</v>
      </c>
      <c r="G163" t="str">
        <f>VLOOKUP('Input Daily Data'!D163,REF!$F$2:$G$122,2,FALSE)</f>
        <v>PMAI</v>
      </c>
      <c r="H163" t="str">
        <f>VLOOKUP(G163,REF!$J$2:$K$15,2,FALSE)</f>
        <v>PAI</v>
      </c>
      <c r="I163" t="str">
        <f>VLOOKUP(H163,REF!$N$2:$O$13,2,FALSE)</f>
        <v>TAI</v>
      </c>
      <c r="J163" t="str">
        <f>VLOOKUP(I163,REF!$R$2:$S$4,2,FALSE)</f>
        <v>TOAI</v>
      </c>
    </row>
    <row r="164" spans="1:10" x14ac:dyDescent="0.25">
      <c r="A164" t="s">
        <v>239</v>
      </c>
      <c r="B164" t="s">
        <v>401</v>
      </c>
      <c r="C164">
        <v>10</v>
      </c>
      <c r="D164" t="s">
        <v>107</v>
      </c>
      <c r="E164" t="str">
        <f>VLOOKUP(C164,REF!$A$2:$B$11,2,FALSE)</f>
        <v>USN</v>
      </c>
      <c r="F164" t="str">
        <f>VLOOKUP(E164,REF!$B$2:$C$11,2,FALSE)</f>
        <v>Active</v>
      </c>
      <c r="G164" t="str">
        <f>VLOOKUP('Input Daily Data'!D164,REF!$F$2:$G$122,2,FALSE)</f>
        <v>PMAI</v>
      </c>
      <c r="H164" t="str">
        <f>VLOOKUP(G164,REF!$J$2:$K$15,2,FALSE)</f>
        <v>PAI</v>
      </c>
      <c r="I164" t="str">
        <f>VLOOKUP(H164,REF!$N$2:$O$13,2,FALSE)</f>
        <v>TAI</v>
      </c>
      <c r="J164" t="str">
        <f>VLOOKUP(I164,REF!$R$2:$S$4,2,FALSE)</f>
        <v>TOAI</v>
      </c>
    </row>
    <row r="165" spans="1:10" x14ac:dyDescent="0.25">
      <c r="A165" t="s">
        <v>239</v>
      </c>
      <c r="B165" t="s">
        <v>402</v>
      </c>
      <c r="C165">
        <v>20</v>
      </c>
      <c r="D165" t="s">
        <v>148</v>
      </c>
      <c r="E165" t="str">
        <f>VLOOKUP(C165,REF!$A$2:$B$11,2,FALSE)</f>
        <v>USN</v>
      </c>
      <c r="F165" t="str">
        <f>VLOOKUP(E165,REF!$B$2:$C$11,2,FALSE)</f>
        <v>Active</v>
      </c>
      <c r="G165" t="str">
        <f>VLOOKUP('Input Daily Data'!D165,REF!$F$2:$G$122,2,FALSE)</f>
        <v>PTAI</v>
      </c>
      <c r="H165" t="str">
        <f>VLOOKUP(G165,REF!$J$2:$K$15,2,FALSE)</f>
        <v>PAI</v>
      </c>
      <c r="I165" t="str">
        <f>VLOOKUP(H165,REF!$N$2:$O$13,2,FALSE)</f>
        <v>TAI</v>
      </c>
      <c r="J165" t="str">
        <f>VLOOKUP(I165,REF!$R$2:$S$4,2,FALSE)</f>
        <v>TOAI</v>
      </c>
    </row>
    <row r="166" spans="1:10" x14ac:dyDescent="0.25">
      <c r="A166" t="s">
        <v>239</v>
      </c>
      <c r="B166" t="s">
        <v>403</v>
      </c>
      <c r="C166">
        <v>20</v>
      </c>
      <c r="D166" t="s">
        <v>107</v>
      </c>
      <c r="E166" t="str">
        <f>VLOOKUP(C166,REF!$A$2:$B$11,2,FALSE)</f>
        <v>USN</v>
      </c>
      <c r="F166" t="str">
        <f>VLOOKUP(E166,REF!$B$2:$C$11,2,FALSE)</f>
        <v>Active</v>
      </c>
      <c r="G166" t="str">
        <f>VLOOKUP('Input Daily Data'!D166,REF!$F$2:$G$122,2,FALSE)</f>
        <v>PMAI</v>
      </c>
      <c r="H166" t="str">
        <f>VLOOKUP(G166,REF!$J$2:$K$15,2,FALSE)</f>
        <v>PAI</v>
      </c>
      <c r="I166" t="str">
        <f>VLOOKUP(H166,REF!$N$2:$O$13,2,FALSE)</f>
        <v>TAI</v>
      </c>
      <c r="J166" t="str">
        <f>VLOOKUP(I166,REF!$R$2:$S$4,2,FALSE)</f>
        <v>TOAI</v>
      </c>
    </row>
    <row r="167" spans="1:10" x14ac:dyDescent="0.25">
      <c r="A167" t="s">
        <v>239</v>
      </c>
      <c r="B167" t="s">
        <v>404</v>
      </c>
      <c r="C167">
        <v>10</v>
      </c>
      <c r="D167" t="s">
        <v>107</v>
      </c>
      <c r="E167" t="str">
        <f>VLOOKUP(C167,REF!$A$2:$B$11,2,FALSE)</f>
        <v>USN</v>
      </c>
      <c r="F167" t="str">
        <f>VLOOKUP(E167,REF!$B$2:$C$11,2,FALSE)</f>
        <v>Active</v>
      </c>
      <c r="G167" t="str">
        <f>VLOOKUP('Input Daily Data'!D167,REF!$F$2:$G$122,2,FALSE)</f>
        <v>PMAI</v>
      </c>
      <c r="H167" t="str">
        <f>VLOOKUP(G167,REF!$J$2:$K$15,2,FALSE)</f>
        <v>PAI</v>
      </c>
      <c r="I167" t="str">
        <f>VLOOKUP(H167,REF!$N$2:$O$13,2,FALSE)</f>
        <v>TAI</v>
      </c>
      <c r="J167" t="str">
        <f>VLOOKUP(I167,REF!$R$2:$S$4,2,FALSE)</f>
        <v>TOAI</v>
      </c>
    </row>
    <row r="168" spans="1:10" x14ac:dyDescent="0.25">
      <c r="A168" t="s">
        <v>239</v>
      </c>
      <c r="B168" t="s">
        <v>405</v>
      </c>
      <c r="C168">
        <v>20</v>
      </c>
      <c r="D168" t="s">
        <v>107</v>
      </c>
      <c r="E168" t="str">
        <f>VLOOKUP(C168,REF!$A$2:$B$11,2,FALSE)</f>
        <v>USN</v>
      </c>
      <c r="F168" t="str">
        <f>VLOOKUP(E168,REF!$B$2:$C$11,2,FALSE)</f>
        <v>Active</v>
      </c>
      <c r="G168" t="str">
        <f>VLOOKUP('Input Daily Data'!D168,REF!$F$2:$G$122,2,FALSE)</f>
        <v>PMAI</v>
      </c>
      <c r="H168" t="str">
        <f>VLOOKUP(G168,REF!$J$2:$K$15,2,FALSE)</f>
        <v>PAI</v>
      </c>
      <c r="I168" t="str">
        <f>VLOOKUP(H168,REF!$N$2:$O$13,2,FALSE)</f>
        <v>TAI</v>
      </c>
      <c r="J168" t="str">
        <f>VLOOKUP(I168,REF!$R$2:$S$4,2,FALSE)</f>
        <v>TOAI</v>
      </c>
    </row>
    <row r="169" spans="1:10" x14ac:dyDescent="0.25">
      <c r="A169" t="s">
        <v>239</v>
      </c>
      <c r="B169" t="s">
        <v>406</v>
      </c>
      <c r="C169">
        <v>20</v>
      </c>
      <c r="D169" t="s">
        <v>107</v>
      </c>
      <c r="E169" t="str">
        <f>VLOOKUP(C169,REF!$A$2:$B$11,2,FALSE)</f>
        <v>USN</v>
      </c>
      <c r="F169" t="str">
        <f>VLOOKUP(E169,REF!$B$2:$C$11,2,FALSE)</f>
        <v>Active</v>
      </c>
      <c r="G169" t="str">
        <f>VLOOKUP('Input Daily Data'!D169,REF!$F$2:$G$122,2,FALSE)</f>
        <v>PMAI</v>
      </c>
      <c r="H169" t="str">
        <f>VLOOKUP(G169,REF!$J$2:$K$15,2,FALSE)</f>
        <v>PAI</v>
      </c>
      <c r="I169" t="str">
        <f>VLOOKUP(H169,REF!$N$2:$O$13,2,FALSE)</f>
        <v>TAI</v>
      </c>
      <c r="J169" t="str">
        <f>VLOOKUP(I169,REF!$R$2:$S$4,2,FALSE)</f>
        <v>TOAI</v>
      </c>
    </row>
    <row r="170" spans="1:10" x14ac:dyDescent="0.25">
      <c r="A170" t="s">
        <v>239</v>
      </c>
      <c r="B170" t="s">
        <v>407</v>
      </c>
      <c r="C170">
        <v>20</v>
      </c>
      <c r="D170" t="s">
        <v>107</v>
      </c>
      <c r="E170" t="str">
        <f>VLOOKUP(C170,REF!$A$2:$B$11,2,FALSE)</f>
        <v>USN</v>
      </c>
      <c r="F170" t="str">
        <f>VLOOKUP(E170,REF!$B$2:$C$11,2,FALSE)</f>
        <v>Active</v>
      </c>
      <c r="G170" t="str">
        <f>VLOOKUP('Input Daily Data'!D170,REF!$F$2:$G$122,2,FALSE)</f>
        <v>PMAI</v>
      </c>
      <c r="H170" t="str">
        <f>VLOOKUP(G170,REF!$J$2:$K$15,2,FALSE)</f>
        <v>PAI</v>
      </c>
      <c r="I170" t="str">
        <f>VLOOKUP(H170,REF!$N$2:$O$13,2,FALSE)</f>
        <v>TAI</v>
      </c>
      <c r="J170" t="str">
        <f>VLOOKUP(I170,REF!$R$2:$S$4,2,FALSE)</f>
        <v>TOAI</v>
      </c>
    </row>
    <row r="171" spans="1:10" x14ac:dyDescent="0.25">
      <c r="A171" t="s">
        <v>239</v>
      </c>
      <c r="B171" t="s">
        <v>408</v>
      </c>
      <c r="C171">
        <v>10</v>
      </c>
      <c r="D171" t="s">
        <v>107</v>
      </c>
      <c r="E171" t="str">
        <f>VLOOKUP(C171,REF!$A$2:$B$11,2,FALSE)</f>
        <v>USN</v>
      </c>
      <c r="F171" t="str">
        <f>VLOOKUP(E171,REF!$B$2:$C$11,2,FALSE)</f>
        <v>Active</v>
      </c>
      <c r="G171" t="str">
        <f>VLOOKUP('Input Daily Data'!D171,REF!$F$2:$G$122,2,FALSE)</f>
        <v>PMAI</v>
      </c>
      <c r="H171" t="str">
        <f>VLOOKUP(G171,REF!$J$2:$K$15,2,FALSE)</f>
        <v>PAI</v>
      </c>
      <c r="I171" t="str">
        <f>VLOOKUP(H171,REF!$N$2:$O$13,2,FALSE)</f>
        <v>TAI</v>
      </c>
      <c r="J171" t="str">
        <f>VLOOKUP(I171,REF!$R$2:$S$4,2,FALSE)</f>
        <v>TOAI</v>
      </c>
    </row>
    <row r="172" spans="1:10" x14ac:dyDescent="0.25">
      <c r="A172" t="s">
        <v>239</v>
      </c>
      <c r="B172" t="s">
        <v>409</v>
      </c>
      <c r="C172">
        <v>10</v>
      </c>
      <c r="D172" t="s">
        <v>107</v>
      </c>
      <c r="E172" t="str">
        <f>VLOOKUP(C172,REF!$A$2:$B$11,2,FALSE)</f>
        <v>USN</v>
      </c>
      <c r="F172" t="str">
        <f>VLOOKUP(E172,REF!$B$2:$C$11,2,FALSE)</f>
        <v>Active</v>
      </c>
      <c r="G172" t="str">
        <f>VLOOKUP('Input Daily Data'!D172,REF!$F$2:$G$122,2,FALSE)</f>
        <v>PMAI</v>
      </c>
      <c r="H172" t="str">
        <f>VLOOKUP(G172,REF!$J$2:$K$15,2,FALSE)</f>
        <v>PAI</v>
      </c>
      <c r="I172" t="str">
        <f>VLOOKUP(H172,REF!$N$2:$O$13,2,FALSE)</f>
        <v>TAI</v>
      </c>
      <c r="J172" t="str">
        <f>VLOOKUP(I172,REF!$R$2:$S$4,2,FALSE)</f>
        <v>TOAI</v>
      </c>
    </row>
    <row r="173" spans="1:10" x14ac:dyDescent="0.25">
      <c r="A173" t="s">
        <v>239</v>
      </c>
      <c r="B173" t="s">
        <v>410</v>
      </c>
      <c r="C173">
        <v>10</v>
      </c>
      <c r="D173" t="s">
        <v>107</v>
      </c>
      <c r="E173" t="str">
        <f>VLOOKUP(C173,REF!$A$2:$B$11,2,FALSE)</f>
        <v>USN</v>
      </c>
      <c r="F173" t="str">
        <f>VLOOKUP(E173,REF!$B$2:$C$11,2,FALSE)</f>
        <v>Active</v>
      </c>
      <c r="G173" t="str">
        <f>VLOOKUP('Input Daily Data'!D173,REF!$F$2:$G$122,2,FALSE)</f>
        <v>PMAI</v>
      </c>
      <c r="H173" t="str">
        <f>VLOOKUP(G173,REF!$J$2:$K$15,2,FALSE)</f>
        <v>PAI</v>
      </c>
      <c r="I173" t="str">
        <f>VLOOKUP(H173,REF!$N$2:$O$13,2,FALSE)</f>
        <v>TAI</v>
      </c>
      <c r="J173" t="str">
        <f>VLOOKUP(I173,REF!$R$2:$S$4,2,FALSE)</f>
        <v>TOAI</v>
      </c>
    </row>
    <row r="174" spans="1:10" x14ac:dyDescent="0.25">
      <c r="A174" t="s">
        <v>239</v>
      </c>
      <c r="B174" t="s">
        <v>411</v>
      </c>
      <c r="C174">
        <v>10</v>
      </c>
      <c r="D174" t="s">
        <v>107</v>
      </c>
      <c r="E174" t="str">
        <f>VLOOKUP(C174,REF!$A$2:$B$11,2,FALSE)</f>
        <v>USN</v>
      </c>
      <c r="F174" t="str">
        <f>VLOOKUP(E174,REF!$B$2:$C$11,2,FALSE)</f>
        <v>Active</v>
      </c>
      <c r="G174" t="str">
        <f>VLOOKUP('Input Daily Data'!D174,REF!$F$2:$G$122,2,FALSE)</f>
        <v>PMAI</v>
      </c>
      <c r="H174" t="str">
        <f>VLOOKUP(G174,REF!$J$2:$K$15,2,FALSE)</f>
        <v>PAI</v>
      </c>
      <c r="I174" t="str">
        <f>VLOOKUP(H174,REF!$N$2:$O$13,2,FALSE)</f>
        <v>TAI</v>
      </c>
      <c r="J174" t="str">
        <f>VLOOKUP(I174,REF!$R$2:$S$4,2,FALSE)</f>
        <v>TOAI</v>
      </c>
    </row>
    <row r="175" spans="1:10" x14ac:dyDescent="0.25">
      <c r="A175" t="s">
        <v>239</v>
      </c>
      <c r="B175" t="s">
        <v>412</v>
      </c>
      <c r="C175">
        <v>10</v>
      </c>
      <c r="D175" t="s">
        <v>139</v>
      </c>
      <c r="E175" t="str">
        <f>VLOOKUP(C175,REF!$A$2:$B$11,2,FALSE)</f>
        <v>USN</v>
      </c>
      <c r="F175" t="str">
        <f>VLOOKUP(E175,REF!$B$2:$C$11,2,FALSE)</f>
        <v>Active</v>
      </c>
      <c r="G175" t="str">
        <f>VLOOKUP('Input Daily Data'!D175,REF!$F$2:$G$122,2,FALSE)</f>
        <v>PTAI</v>
      </c>
      <c r="H175" t="str">
        <f>VLOOKUP(G175,REF!$J$2:$K$15,2,FALSE)</f>
        <v>PAI</v>
      </c>
      <c r="I175" t="str">
        <f>VLOOKUP(H175,REF!$N$2:$O$13,2,FALSE)</f>
        <v>TAI</v>
      </c>
      <c r="J175" t="str">
        <f>VLOOKUP(I175,REF!$R$2:$S$4,2,FALSE)</f>
        <v>TOAI</v>
      </c>
    </row>
    <row r="176" spans="1:10" x14ac:dyDescent="0.25">
      <c r="A176" t="s">
        <v>239</v>
      </c>
      <c r="B176" t="s">
        <v>413</v>
      </c>
      <c r="C176">
        <v>10</v>
      </c>
      <c r="D176" t="s">
        <v>106</v>
      </c>
      <c r="E176" t="str">
        <f>VLOOKUP(C176,REF!$A$2:$B$11,2,FALSE)</f>
        <v>USN</v>
      </c>
      <c r="F176" t="str">
        <f>VLOOKUP(E176,REF!$B$2:$C$11,2,FALSE)</f>
        <v>Active</v>
      </c>
      <c r="G176" t="str">
        <f>VLOOKUP('Input Daily Data'!D176,REF!$F$2:$G$122,2,FALSE)</f>
        <v>BAI</v>
      </c>
      <c r="H176" t="str">
        <f>VLOOKUP(G176,REF!$J$2:$K$15,2,FALSE)</f>
        <v>BAI</v>
      </c>
      <c r="I176" t="str">
        <f>VLOOKUP(H176,REF!$N$2:$O$13,2,FALSE)</f>
        <v>TAI</v>
      </c>
      <c r="J176" t="str">
        <f>VLOOKUP(I176,REF!$R$2:$S$4,2,FALSE)</f>
        <v>TOAI</v>
      </c>
    </row>
    <row r="177" spans="1:10" x14ac:dyDescent="0.25">
      <c r="A177" t="s">
        <v>239</v>
      </c>
      <c r="B177" t="s">
        <v>414</v>
      </c>
      <c r="C177">
        <v>10</v>
      </c>
      <c r="D177" t="s">
        <v>128</v>
      </c>
      <c r="E177" t="str">
        <f>VLOOKUP(C177,REF!$A$2:$B$11,2,FALSE)</f>
        <v>USN</v>
      </c>
      <c r="F177" t="str">
        <f>VLOOKUP(E177,REF!$B$2:$C$11,2,FALSE)</f>
        <v>Active</v>
      </c>
      <c r="G177" t="str">
        <f>VLOOKUP('Input Daily Data'!D177,REF!$F$2:$G$122,2,FALSE)</f>
        <v>BAI</v>
      </c>
      <c r="H177" t="str">
        <f>VLOOKUP(G177,REF!$J$2:$K$15,2,FALSE)</f>
        <v>BAI</v>
      </c>
      <c r="I177" t="str">
        <f>VLOOKUP(H177,REF!$N$2:$O$13,2,FALSE)</f>
        <v>TAI</v>
      </c>
      <c r="J177" t="str">
        <f>VLOOKUP(I177,REF!$R$2:$S$4,2,FALSE)</f>
        <v>TOAI</v>
      </c>
    </row>
    <row r="178" spans="1:10" x14ac:dyDescent="0.25">
      <c r="A178" t="s">
        <v>239</v>
      </c>
      <c r="B178" t="s">
        <v>415</v>
      </c>
      <c r="C178">
        <v>10</v>
      </c>
      <c r="D178" t="s">
        <v>107</v>
      </c>
      <c r="E178" t="str">
        <f>VLOOKUP(C178,REF!$A$2:$B$11,2,FALSE)</f>
        <v>USN</v>
      </c>
      <c r="F178" t="str">
        <f>VLOOKUP(E178,REF!$B$2:$C$11,2,FALSE)</f>
        <v>Active</v>
      </c>
      <c r="G178" t="str">
        <f>VLOOKUP('Input Daily Data'!D178,REF!$F$2:$G$122,2,FALSE)</f>
        <v>PMAI</v>
      </c>
      <c r="H178" t="str">
        <f>VLOOKUP(G178,REF!$J$2:$K$15,2,FALSE)</f>
        <v>PAI</v>
      </c>
      <c r="I178" t="str">
        <f>VLOOKUP(H178,REF!$N$2:$O$13,2,FALSE)</f>
        <v>TAI</v>
      </c>
      <c r="J178" t="str">
        <f>VLOOKUP(I178,REF!$R$2:$S$4,2,FALSE)</f>
        <v>TOAI</v>
      </c>
    </row>
    <row r="179" spans="1:10" x14ac:dyDescent="0.25">
      <c r="A179" t="s">
        <v>239</v>
      </c>
      <c r="B179" t="s">
        <v>416</v>
      </c>
      <c r="C179">
        <v>20</v>
      </c>
      <c r="D179" t="s">
        <v>167</v>
      </c>
      <c r="E179" t="str">
        <f>VLOOKUP(C179,REF!$A$2:$B$11,2,FALSE)</f>
        <v>USN</v>
      </c>
      <c r="F179" t="str">
        <f>VLOOKUP(E179,REF!$B$2:$C$11,2,FALSE)</f>
        <v>Active</v>
      </c>
      <c r="G179" t="str">
        <f>VLOOKUP('Input Daily Data'!D179,REF!$F$2:$G$122,2,FALSE)</f>
        <v>BAI</v>
      </c>
      <c r="H179" t="str">
        <f>VLOOKUP(G179,REF!$J$2:$K$15,2,FALSE)</f>
        <v>BAI</v>
      </c>
      <c r="I179" t="str">
        <f>VLOOKUP(H179,REF!$N$2:$O$13,2,FALSE)</f>
        <v>TAI</v>
      </c>
      <c r="J179" t="str">
        <f>VLOOKUP(I179,REF!$R$2:$S$4,2,FALSE)</f>
        <v>TOAI</v>
      </c>
    </row>
    <row r="180" spans="1:10" x14ac:dyDescent="0.25">
      <c r="A180" t="s">
        <v>239</v>
      </c>
      <c r="B180" t="s">
        <v>417</v>
      </c>
      <c r="C180">
        <v>20</v>
      </c>
      <c r="D180" t="s">
        <v>167</v>
      </c>
      <c r="E180" t="str">
        <f>VLOOKUP(C180,REF!$A$2:$B$11,2,FALSE)</f>
        <v>USN</v>
      </c>
      <c r="F180" t="str">
        <f>VLOOKUP(E180,REF!$B$2:$C$11,2,FALSE)</f>
        <v>Active</v>
      </c>
      <c r="G180" t="str">
        <f>VLOOKUP('Input Daily Data'!D180,REF!$F$2:$G$122,2,FALSE)</f>
        <v>BAI</v>
      </c>
      <c r="H180" t="str">
        <f>VLOOKUP(G180,REF!$J$2:$K$15,2,FALSE)</f>
        <v>BAI</v>
      </c>
      <c r="I180" t="str">
        <f>VLOOKUP(H180,REF!$N$2:$O$13,2,FALSE)</f>
        <v>TAI</v>
      </c>
      <c r="J180" t="str">
        <f>VLOOKUP(I180,REF!$R$2:$S$4,2,FALSE)</f>
        <v>TOAI</v>
      </c>
    </row>
    <row r="181" spans="1:10" x14ac:dyDescent="0.25">
      <c r="A181" t="s">
        <v>239</v>
      </c>
      <c r="B181" t="s">
        <v>418</v>
      </c>
      <c r="C181">
        <v>10</v>
      </c>
      <c r="D181" t="s">
        <v>139</v>
      </c>
      <c r="E181" t="str">
        <f>VLOOKUP(C181,REF!$A$2:$B$11,2,FALSE)</f>
        <v>USN</v>
      </c>
      <c r="F181" t="str">
        <f>VLOOKUP(E181,REF!$B$2:$C$11,2,FALSE)</f>
        <v>Active</v>
      </c>
      <c r="G181" t="str">
        <f>VLOOKUP('Input Daily Data'!D181,REF!$F$2:$G$122,2,FALSE)</f>
        <v>PTAI</v>
      </c>
      <c r="H181" t="str">
        <f>VLOOKUP(G181,REF!$J$2:$K$15,2,FALSE)</f>
        <v>PAI</v>
      </c>
      <c r="I181" t="str">
        <f>VLOOKUP(H181,REF!$N$2:$O$13,2,FALSE)</f>
        <v>TAI</v>
      </c>
      <c r="J181" t="str">
        <f>VLOOKUP(I181,REF!$R$2:$S$4,2,FALSE)</f>
        <v>TOAI</v>
      </c>
    </row>
    <row r="182" spans="1:10" x14ac:dyDescent="0.25">
      <c r="A182" t="s">
        <v>239</v>
      </c>
      <c r="B182" t="s">
        <v>419</v>
      </c>
      <c r="C182">
        <v>10</v>
      </c>
      <c r="D182" t="s">
        <v>107</v>
      </c>
      <c r="E182" t="str">
        <f>VLOOKUP(C182,REF!$A$2:$B$11,2,FALSE)</f>
        <v>USN</v>
      </c>
      <c r="F182" t="str">
        <f>VLOOKUP(E182,REF!$B$2:$C$11,2,FALSE)</f>
        <v>Active</v>
      </c>
      <c r="G182" t="str">
        <f>VLOOKUP('Input Daily Data'!D182,REF!$F$2:$G$122,2,FALSE)</f>
        <v>PMAI</v>
      </c>
      <c r="H182" t="str">
        <f>VLOOKUP(G182,REF!$J$2:$K$15,2,FALSE)</f>
        <v>PAI</v>
      </c>
      <c r="I182" t="str">
        <f>VLOOKUP(H182,REF!$N$2:$O$13,2,FALSE)</f>
        <v>TAI</v>
      </c>
      <c r="J182" t="str">
        <f>VLOOKUP(I182,REF!$R$2:$S$4,2,FALSE)</f>
        <v>TOAI</v>
      </c>
    </row>
    <row r="183" spans="1:10" x14ac:dyDescent="0.25">
      <c r="A183" t="s">
        <v>239</v>
      </c>
      <c r="B183" t="s">
        <v>420</v>
      </c>
      <c r="C183">
        <v>10</v>
      </c>
      <c r="D183" t="s">
        <v>139</v>
      </c>
      <c r="E183" t="str">
        <f>VLOOKUP(C183,REF!$A$2:$B$11,2,FALSE)</f>
        <v>USN</v>
      </c>
      <c r="F183" t="str">
        <f>VLOOKUP(E183,REF!$B$2:$C$11,2,FALSE)</f>
        <v>Active</v>
      </c>
      <c r="G183" t="str">
        <f>VLOOKUP('Input Daily Data'!D183,REF!$F$2:$G$122,2,FALSE)</f>
        <v>PTAI</v>
      </c>
      <c r="H183" t="str">
        <f>VLOOKUP(G183,REF!$J$2:$K$15,2,FALSE)</f>
        <v>PAI</v>
      </c>
      <c r="I183" t="str">
        <f>VLOOKUP(H183,REF!$N$2:$O$13,2,FALSE)</f>
        <v>TAI</v>
      </c>
      <c r="J183" t="str">
        <f>VLOOKUP(I183,REF!$R$2:$S$4,2,FALSE)</f>
        <v>TOAI</v>
      </c>
    </row>
    <row r="184" spans="1:10" x14ac:dyDescent="0.25">
      <c r="A184" t="s">
        <v>239</v>
      </c>
      <c r="B184" t="s">
        <v>421</v>
      </c>
      <c r="C184">
        <v>20</v>
      </c>
      <c r="D184" t="s">
        <v>139</v>
      </c>
      <c r="E184" t="str">
        <f>VLOOKUP(C184,REF!$A$2:$B$11,2,FALSE)</f>
        <v>USN</v>
      </c>
      <c r="F184" t="str">
        <f>VLOOKUP(E184,REF!$B$2:$C$11,2,FALSE)</f>
        <v>Active</v>
      </c>
      <c r="G184" t="str">
        <f>VLOOKUP('Input Daily Data'!D184,REF!$F$2:$G$122,2,FALSE)</f>
        <v>PTAI</v>
      </c>
      <c r="H184" t="str">
        <f>VLOOKUP(G184,REF!$J$2:$K$15,2,FALSE)</f>
        <v>PAI</v>
      </c>
      <c r="I184" t="str">
        <f>VLOOKUP(H184,REF!$N$2:$O$13,2,FALSE)</f>
        <v>TAI</v>
      </c>
      <c r="J184" t="str">
        <f>VLOOKUP(I184,REF!$R$2:$S$4,2,FALSE)</f>
        <v>TOAI</v>
      </c>
    </row>
    <row r="185" spans="1:10" x14ac:dyDescent="0.25">
      <c r="A185" t="s">
        <v>239</v>
      </c>
      <c r="B185" t="s">
        <v>422</v>
      </c>
      <c r="C185">
        <v>20</v>
      </c>
      <c r="D185" t="s">
        <v>129</v>
      </c>
      <c r="E185" t="str">
        <f>VLOOKUP(C185,REF!$A$2:$B$11,2,FALSE)</f>
        <v>USN</v>
      </c>
      <c r="F185" t="str">
        <f>VLOOKUP(E185,REF!$B$2:$C$11,2,FALSE)</f>
        <v>Active</v>
      </c>
      <c r="G185" t="str">
        <f>VLOOKUP('Input Daily Data'!D185,REF!$F$2:$G$122,2,FALSE)</f>
        <v>PMAI</v>
      </c>
      <c r="H185" t="str">
        <f>VLOOKUP(G185,REF!$J$2:$K$15,2,FALSE)</f>
        <v>PAI</v>
      </c>
      <c r="I185" t="str">
        <f>VLOOKUP(H185,REF!$N$2:$O$13,2,FALSE)</f>
        <v>TAI</v>
      </c>
      <c r="J185" t="str">
        <f>VLOOKUP(I185,REF!$R$2:$S$4,2,FALSE)</f>
        <v>TOAI</v>
      </c>
    </row>
    <row r="186" spans="1:10" x14ac:dyDescent="0.25">
      <c r="A186" t="s">
        <v>239</v>
      </c>
      <c r="B186" t="s">
        <v>423</v>
      </c>
      <c r="C186">
        <v>20</v>
      </c>
      <c r="D186" t="s">
        <v>107</v>
      </c>
      <c r="E186" t="str">
        <f>VLOOKUP(C186,REF!$A$2:$B$11,2,FALSE)</f>
        <v>USN</v>
      </c>
      <c r="F186" t="str">
        <f>VLOOKUP(E186,REF!$B$2:$C$11,2,FALSE)</f>
        <v>Active</v>
      </c>
      <c r="G186" t="str">
        <f>VLOOKUP('Input Daily Data'!D186,REF!$F$2:$G$122,2,FALSE)</f>
        <v>PMAI</v>
      </c>
      <c r="H186" t="str">
        <f>VLOOKUP(G186,REF!$J$2:$K$15,2,FALSE)</f>
        <v>PAI</v>
      </c>
      <c r="I186" t="str">
        <f>VLOOKUP(H186,REF!$N$2:$O$13,2,FALSE)</f>
        <v>TAI</v>
      </c>
      <c r="J186" t="str">
        <f>VLOOKUP(I186,REF!$R$2:$S$4,2,FALSE)</f>
        <v>TOAI</v>
      </c>
    </row>
    <row r="187" spans="1:10" x14ac:dyDescent="0.25">
      <c r="A187" t="s">
        <v>239</v>
      </c>
      <c r="B187" t="s">
        <v>424</v>
      </c>
      <c r="C187">
        <v>20</v>
      </c>
      <c r="D187" t="s">
        <v>107</v>
      </c>
      <c r="E187" t="str">
        <f>VLOOKUP(C187,REF!$A$2:$B$11,2,FALSE)</f>
        <v>USN</v>
      </c>
      <c r="F187" t="str">
        <f>VLOOKUP(E187,REF!$B$2:$C$11,2,FALSE)</f>
        <v>Active</v>
      </c>
      <c r="G187" t="str">
        <f>VLOOKUP('Input Daily Data'!D187,REF!$F$2:$G$122,2,FALSE)</f>
        <v>PMAI</v>
      </c>
      <c r="H187" t="str">
        <f>VLOOKUP(G187,REF!$J$2:$K$15,2,FALSE)</f>
        <v>PAI</v>
      </c>
      <c r="I187" t="str">
        <f>VLOOKUP(H187,REF!$N$2:$O$13,2,FALSE)</f>
        <v>TAI</v>
      </c>
      <c r="J187" t="str">
        <f>VLOOKUP(I187,REF!$R$2:$S$4,2,FALSE)</f>
        <v>TOAI</v>
      </c>
    </row>
    <row r="188" spans="1:10" x14ac:dyDescent="0.25">
      <c r="A188" t="s">
        <v>239</v>
      </c>
      <c r="B188" t="s">
        <v>425</v>
      </c>
      <c r="C188">
        <v>20</v>
      </c>
      <c r="D188" t="s">
        <v>107</v>
      </c>
      <c r="E188" t="str">
        <f>VLOOKUP(C188,REF!$A$2:$B$11,2,FALSE)</f>
        <v>USN</v>
      </c>
      <c r="F188" t="str">
        <f>VLOOKUP(E188,REF!$B$2:$C$11,2,FALSE)</f>
        <v>Active</v>
      </c>
      <c r="G188" t="str">
        <f>VLOOKUP('Input Daily Data'!D188,REF!$F$2:$G$122,2,FALSE)</f>
        <v>PMAI</v>
      </c>
      <c r="H188" t="str">
        <f>VLOOKUP(G188,REF!$J$2:$K$15,2,FALSE)</f>
        <v>PAI</v>
      </c>
      <c r="I188" t="str">
        <f>VLOOKUP(H188,REF!$N$2:$O$13,2,FALSE)</f>
        <v>TAI</v>
      </c>
      <c r="J188" t="str">
        <f>VLOOKUP(I188,REF!$R$2:$S$4,2,FALSE)</f>
        <v>TOAI</v>
      </c>
    </row>
    <row r="189" spans="1:10" x14ac:dyDescent="0.25">
      <c r="A189" t="s">
        <v>239</v>
      </c>
      <c r="B189" t="s">
        <v>426</v>
      </c>
      <c r="C189">
        <v>20</v>
      </c>
      <c r="D189" t="s">
        <v>107</v>
      </c>
      <c r="E189" t="str">
        <f>VLOOKUP(C189,REF!$A$2:$B$11,2,FALSE)</f>
        <v>USN</v>
      </c>
      <c r="F189" t="str">
        <f>VLOOKUP(E189,REF!$B$2:$C$11,2,FALSE)</f>
        <v>Active</v>
      </c>
      <c r="G189" t="str">
        <f>VLOOKUP('Input Daily Data'!D189,REF!$F$2:$G$122,2,FALSE)</f>
        <v>PMAI</v>
      </c>
      <c r="H189" t="str">
        <f>VLOOKUP(G189,REF!$J$2:$K$15,2,FALSE)</f>
        <v>PAI</v>
      </c>
      <c r="I189" t="str">
        <f>VLOOKUP(H189,REF!$N$2:$O$13,2,FALSE)</f>
        <v>TAI</v>
      </c>
      <c r="J189" t="str">
        <f>VLOOKUP(I189,REF!$R$2:$S$4,2,FALSE)</f>
        <v>TOAI</v>
      </c>
    </row>
    <row r="190" spans="1:10" x14ac:dyDescent="0.25">
      <c r="A190" t="s">
        <v>239</v>
      </c>
      <c r="B190" t="s">
        <v>427</v>
      </c>
      <c r="C190">
        <v>10</v>
      </c>
      <c r="D190" t="s">
        <v>139</v>
      </c>
      <c r="E190" t="str">
        <f>VLOOKUP(C190,REF!$A$2:$B$11,2,FALSE)</f>
        <v>USN</v>
      </c>
      <c r="F190" t="str">
        <f>VLOOKUP(E190,REF!$B$2:$C$11,2,FALSE)</f>
        <v>Active</v>
      </c>
      <c r="G190" t="str">
        <f>VLOOKUP('Input Daily Data'!D190,REF!$F$2:$G$122,2,FALSE)</f>
        <v>PTAI</v>
      </c>
      <c r="H190" t="str">
        <f>VLOOKUP(G190,REF!$J$2:$K$15,2,FALSE)</f>
        <v>PAI</v>
      </c>
      <c r="I190" t="str">
        <f>VLOOKUP(H190,REF!$N$2:$O$13,2,FALSE)</f>
        <v>TAI</v>
      </c>
      <c r="J190" t="str">
        <f>VLOOKUP(I190,REF!$R$2:$S$4,2,FALSE)</f>
        <v>TOAI</v>
      </c>
    </row>
    <row r="191" spans="1:10" x14ac:dyDescent="0.25">
      <c r="A191" t="s">
        <v>239</v>
      </c>
      <c r="B191" t="s">
        <v>428</v>
      </c>
      <c r="C191">
        <v>50</v>
      </c>
      <c r="D191" t="s">
        <v>105</v>
      </c>
      <c r="E191" t="str">
        <f>VLOOKUP(C191,REF!$A$2:$B$11,2,FALSE)</f>
        <v>NAVAIR</v>
      </c>
      <c r="F191" t="str">
        <f>VLOOKUP(E191,REF!$B$2:$C$11,2,FALSE)</f>
        <v>Active</v>
      </c>
      <c r="G191" t="str">
        <f>VLOOKUP('Input Daily Data'!D191,REF!$F$2:$G$122,2,FALSE)</f>
        <v>PDAI</v>
      </c>
      <c r="H191" t="str">
        <f>VLOOKUP(G191,REF!$J$2:$K$15,2,FALSE)</f>
        <v>PAI</v>
      </c>
      <c r="I191" t="str">
        <f>VLOOKUP(H191,REF!$N$2:$O$13,2,FALSE)</f>
        <v>TAI</v>
      </c>
      <c r="J191" t="str">
        <f>VLOOKUP(I191,REF!$R$2:$S$4,2,FALSE)</f>
        <v>TOAI</v>
      </c>
    </row>
    <row r="192" spans="1:10" x14ac:dyDescent="0.25">
      <c r="A192" t="s">
        <v>239</v>
      </c>
      <c r="B192" t="s">
        <v>429</v>
      </c>
      <c r="C192">
        <v>20</v>
      </c>
      <c r="D192" t="s">
        <v>107</v>
      </c>
      <c r="E192" t="str">
        <f>VLOOKUP(C192,REF!$A$2:$B$11,2,FALSE)</f>
        <v>USN</v>
      </c>
      <c r="F192" t="str">
        <f>VLOOKUP(E192,REF!$B$2:$C$11,2,FALSE)</f>
        <v>Active</v>
      </c>
      <c r="G192" t="str">
        <f>VLOOKUP('Input Daily Data'!D192,REF!$F$2:$G$122,2,FALSE)</f>
        <v>PMAI</v>
      </c>
      <c r="H192" t="str">
        <f>VLOOKUP(G192,REF!$J$2:$K$15,2,FALSE)</f>
        <v>PAI</v>
      </c>
      <c r="I192" t="str">
        <f>VLOOKUP(H192,REF!$N$2:$O$13,2,FALSE)</f>
        <v>TAI</v>
      </c>
      <c r="J192" t="str">
        <f>VLOOKUP(I192,REF!$R$2:$S$4,2,FALSE)</f>
        <v>TOAI</v>
      </c>
    </row>
    <row r="193" spans="1:10" x14ac:dyDescent="0.25">
      <c r="A193" t="s">
        <v>239</v>
      </c>
      <c r="B193" t="s">
        <v>430</v>
      </c>
      <c r="C193">
        <v>10</v>
      </c>
      <c r="D193" t="s">
        <v>107</v>
      </c>
      <c r="E193" t="str">
        <f>VLOOKUP(C193,REF!$A$2:$B$11,2,FALSE)</f>
        <v>USN</v>
      </c>
      <c r="F193" t="str">
        <f>VLOOKUP(E193,REF!$B$2:$C$11,2,FALSE)</f>
        <v>Active</v>
      </c>
      <c r="G193" t="str">
        <f>VLOOKUP('Input Daily Data'!D193,REF!$F$2:$G$122,2,FALSE)</f>
        <v>PMAI</v>
      </c>
      <c r="H193" t="str">
        <f>VLOOKUP(G193,REF!$J$2:$K$15,2,FALSE)</f>
        <v>PAI</v>
      </c>
      <c r="I193" t="str">
        <f>VLOOKUP(H193,REF!$N$2:$O$13,2,FALSE)</f>
        <v>TAI</v>
      </c>
      <c r="J193" t="str">
        <f>VLOOKUP(I193,REF!$R$2:$S$4,2,FALSE)</f>
        <v>TOAI</v>
      </c>
    </row>
    <row r="194" spans="1:10" x14ac:dyDescent="0.25">
      <c r="A194" t="s">
        <v>239</v>
      </c>
      <c r="B194" t="s">
        <v>431</v>
      </c>
      <c r="C194">
        <v>70</v>
      </c>
      <c r="D194" t="s">
        <v>211</v>
      </c>
      <c r="E194" t="str">
        <f>VLOOKUP(C194,REF!$A$2:$B$11,2,FALSE)</f>
        <v>NAVAIR</v>
      </c>
      <c r="F194" t="str">
        <f>VLOOKUP(E194,REF!$B$2:$C$11,2,FALSE)</f>
        <v>Active</v>
      </c>
      <c r="G194" t="str">
        <f>VLOOKUP('Input Daily Data'!D194,REF!$F$2:$G$122,2,FALSE)</f>
        <v>STORAGE</v>
      </c>
      <c r="H194" t="str">
        <f>VLOOKUP(G194,REF!$J$2:$K$15,2,FALSE)</f>
        <v>STORAGE</v>
      </c>
      <c r="I194" t="str">
        <f>VLOOKUP(H194,REF!$N$2:$O$13,2,FALSE)</f>
        <v>TII</v>
      </c>
      <c r="J194" t="str">
        <f>VLOOKUP(I194,REF!$R$2:$S$4,2,FALSE)</f>
        <v>TOAI</v>
      </c>
    </row>
    <row r="195" spans="1:10" x14ac:dyDescent="0.25">
      <c r="A195" t="s">
        <v>239</v>
      </c>
      <c r="B195" t="s">
        <v>432</v>
      </c>
      <c r="C195">
        <v>10</v>
      </c>
      <c r="D195" t="s">
        <v>107</v>
      </c>
      <c r="E195" t="str">
        <f>VLOOKUP(C195,REF!$A$2:$B$11,2,FALSE)</f>
        <v>USN</v>
      </c>
      <c r="F195" t="str">
        <f>VLOOKUP(E195,REF!$B$2:$C$11,2,FALSE)</f>
        <v>Active</v>
      </c>
      <c r="G195" t="str">
        <f>VLOOKUP('Input Daily Data'!D195,REF!$F$2:$G$122,2,FALSE)</f>
        <v>PMAI</v>
      </c>
      <c r="H195" t="str">
        <f>VLOOKUP(G195,REF!$J$2:$K$15,2,FALSE)</f>
        <v>PAI</v>
      </c>
      <c r="I195" t="str">
        <f>VLOOKUP(H195,REF!$N$2:$O$13,2,FALSE)</f>
        <v>TAI</v>
      </c>
      <c r="J195" t="str">
        <f>VLOOKUP(I195,REF!$R$2:$S$4,2,FALSE)</f>
        <v>TOAI</v>
      </c>
    </row>
    <row r="196" spans="1:10" x14ac:dyDescent="0.25">
      <c r="A196" t="s">
        <v>239</v>
      </c>
      <c r="B196" t="s">
        <v>433</v>
      </c>
      <c r="C196">
        <v>20</v>
      </c>
      <c r="D196" t="s">
        <v>23</v>
      </c>
      <c r="E196" t="str">
        <f>VLOOKUP(C196,REF!$A$2:$B$11,2,FALSE)</f>
        <v>USN</v>
      </c>
      <c r="F196" t="str">
        <f>VLOOKUP(E196,REF!$B$2:$C$11,2,FALSE)</f>
        <v>Active</v>
      </c>
      <c r="G196" t="str">
        <f>VLOOKUP('Input Daily Data'!D196,REF!$F$2:$G$122,2,FALSE)</f>
        <v>BAI</v>
      </c>
      <c r="H196" t="str">
        <f>VLOOKUP(G196,REF!$J$2:$K$15,2,FALSE)</f>
        <v>BAI</v>
      </c>
      <c r="I196" t="str">
        <f>VLOOKUP(H196,REF!$N$2:$O$13,2,FALSE)</f>
        <v>TAI</v>
      </c>
      <c r="J196" t="str">
        <f>VLOOKUP(I196,REF!$R$2:$S$4,2,FALSE)</f>
        <v>TOAI</v>
      </c>
    </row>
    <row r="197" spans="1:10" x14ac:dyDescent="0.25">
      <c r="A197" t="s">
        <v>239</v>
      </c>
      <c r="B197" t="s">
        <v>434</v>
      </c>
      <c r="C197">
        <v>20</v>
      </c>
      <c r="D197" t="s">
        <v>107</v>
      </c>
      <c r="E197" t="str">
        <f>VLOOKUP(C197,REF!$A$2:$B$11,2,FALSE)</f>
        <v>USN</v>
      </c>
      <c r="F197" t="str">
        <f>VLOOKUP(E197,REF!$B$2:$C$11,2,FALSE)</f>
        <v>Active</v>
      </c>
      <c r="G197" t="str">
        <f>VLOOKUP('Input Daily Data'!D197,REF!$F$2:$G$122,2,FALSE)</f>
        <v>PMAI</v>
      </c>
      <c r="H197" t="str">
        <f>VLOOKUP(G197,REF!$J$2:$K$15,2,FALSE)</f>
        <v>PAI</v>
      </c>
      <c r="I197" t="str">
        <f>VLOOKUP(H197,REF!$N$2:$O$13,2,FALSE)</f>
        <v>TAI</v>
      </c>
      <c r="J197" t="str">
        <f>VLOOKUP(I197,REF!$R$2:$S$4,2,FALSE)</f>
        <v>TOAI</v>
      </c>
    </row>
    <row r="198" spans="1:10" x14ac:dyDescent="0.25">
      <c r="A198" t="s">
        <v>239</v>
      </c>
      <c r="B198" t="s">
        <v>435</v>
      </c>
      <c r="C198">
        <v>10</v>
      </c>
      <c r="D198" t="s">
        <v>107</v>
      </c>
      <c r="E198" t="str">
        <f>VLOOKUP(C198,REF!$A$2:$B$11,2,FALSE)</f>
        <v>USN</v>
      </c>
      <c r="F198" t="str">
        <f>VLOOKUP(E198,REF!$B$2:$C$11,2,FALSE)</f>
        <v>Active</v>
      </c>
      <c r="G198" t="str">
        <f>VLOOKUP('Input Daily Data'!D198,REF!$F$2:$G$122,2,FALSE)</f>
        <v>PMAI</v>
      </c>
      <c r="H198" t="str">
        <f>VLOOKUP(G198,REF!$J$2:$K$15,2,FALSE)</f>
        <v>PAI</v>
      </c>
      <c r="I198" t="str">
        <f>VLOOKUP(H198,REF!$N$2:$O$13,2,FALSE)</f>
        <v>TAI</v>
      </c>
      <c r="J198" t="str">
        <f>VLOOKUP(I198,REF!$R$2:$S$4,2,FALSE)</f>
        <v>TOAI</v>
      </c>
    </row>
    <row r="199" spans="1:10" x14ac:dyDescent="0.25">
      <c r="A199" t="s">
        <v>239</v>
      </c>
      <c r="B199" t="s">
        <v>436</v>
      </c>
      <c r="C199">
        <v>10</v>
      </c>
      <c r="D199" t="s">
        <v>107</v>
      </c>
      <c r="E199" t="str">
        <f>VLOOKUP(C199,REF!$A$2:$B$11,2,FALSE)</f>
        <v>USN</v>
      </c>
      <c r="F199" t="str">
        <f>VLOOKUP(E199,REF!$B$2:$C$11,2,FALSE)</f>
        <v>Active</v>
      </c>
      <c r="G199" t="str">
        <f>VLOOKUP('Input Daily Data'!D199,REF!$F$2:$G$122,2,FALSE)</f>
        <v>PMAI</v>
      </c>
      <c r="H199" t="str">
        <f>VLOOKUP(G199,REF!$J$2:$K$15,2,FALSE)</f>
        <v>PAI</v>
      </c>
      <c r="I199" t="str">
        <f>VLOOKUP(H199,REF!$N$2:$O$13,2,FALSE)</f>
        <v>TAI</v>
      </c>
      <c r="J199" t="str">
        <f>VLOOKUP(I199,REF!$R$2:$S$4,2,FALSE)</f>
        <v>TOAI</v>
      </c>
    </row>
    <row r="200" spans="1:10" x14ac:dyDescent="0.25">
      <c r="A200" t="s">
        <v>239</v>
      </c>
      <c r="B200" t="s">
        <v>437</v>
      </c>
      <c r="C200">
        <v>10</v>
      </c>
      <c r="D200" t="s">
        <v>107</v>
      </c>
      <c r="E200" t="str">
        <f>VLOOKUP(C200,REF!$A$2:$B$11,2,FALSE)</f>
        <v>USN</v>
      </c>
      <c r="F200" t="str">
        <f>VLOOKUP(E200,REF!$B$2:$C$11,2,FALSE)</f>
        <v>Active</v>
      </c>
      <c r="G200" t="str">
        <f>VLOOKUP('Input Daily Data'!D200,REF!$F$2:$G$122,2,FALSE)</f>
        <v>PMAI</v>
      </c>
      <c r="H200" t="str">
        <f>VLOOKUP(G200,REF!$J$2:$K$15,2,FALSE)</f>
        <v>PAI</v>
      </c>
      <c r="I200" t="str">
        <f>VLOOKUP(H200,REF!$N$2:$O$13,2,FALSE)</f>
        <v>TAI</v>
      </c>
      <c r="J200" t="str">
        <f>VLOOKUP(I200,REF!$R$2:$S$4,2,FALSE)</f>
        <v>TOAI</v>
      </c>
    </row>
    <row r="201" spans="1:10" x14ac:dyDescent="0.25">
      <c r="A201" t="s">
        <v>239</v>
      </c>
      <c r="B201" t="s">
        <v>438</v>
      </c>
      <c r="C201">
        <v>20</v>
      </c>
      <c r="D201" t="s">
        <v>107</v>
      </c>
      <c r="E201" t="str">
        <f>VLOOKUP(C201,REF!$A$2:$B$11,2,FALSE)</f>
        <v>USN</v>
      </c>
      <c r="F201" t="str">
        <f>VLOOKUP(E201,REF!$B$2:$C$11,2,FALSE)</f>
        <v>Active</v>
      </c>
      <c r="G201" t="str">
        <f>VLOOKUP('Input Daily Data'!D201,REF!$F$2:$G$122,2,FALSE)</f>
        <v>PMAI</v>
      </c>
      <c r="H201" t="str">
        <f>VLOOKUP(G201,REF!$J$2:$K$15,2,FALSE)</f>
        <v>PAI</v>
      </c>
      <c r="I201" t="str">
        <f>VLOOKUP(H201,REF!$N$2:$O$13,2,FALSE)</f>
        <v>TAI</v>
      </c>
      <c r="J201" t="str">
        <f>VLOOKUP(I201,REF!$R$2:$S$4,2,FALSE)</f>
        <v>TOAI</v>
      </c>
    </row>
    <row r="202" spans="1:10" x14ac:dyDescent="0.25">
      <c r="A202" t="s">
        <v>239</v>
      </c>
      <c r="B202" t="s">
        <v>439</v>
      </c>
      <c r="C202">
        <v>10</v>
      </c>
      <c r="D202" t="s">
        <v>107</v>
      </c>
      <c r="E202" t="str">
        <f>VLOOKUP(C202,REF!$A$2:$B$11,2,FALSE)</f>
        <v>USN</v>
      </c>
      <c r="F202" t="str">
        <f>VLOOKUP(E202,REF!$B$2:$C$11,2,FALSE)</f>
        <v>Active</v>
      </c>
      <c r="G202" t="str">
        <f>VLOOKUP('Input Daily Data'!D202,REF!$F$2:$G$122,2,FALSE)</f>
        <v>PMAI</v>
      </c>
      <c r="H202" t="str">
        <f>VLOOKUP(G202,REF!$J$2:$K$15,2,FALSE)</f>
        <v>PAI</v>
      </c>
      <c r="I202" t="str">
        <f>VLOOKUP(H202,REF!$N$2:$O$13,2,FALSE)</f>
        <v>TAI</v>
      </c>
      <c r="J202" t="str">
        <f>VLOOKUP(I202,REF!$R$2:$S$4,2,FALSE)</f>
        <v>TOAI</v>
      </c>
    </row>
    <row r="203" spans="1:10" x14ac:dyDescent="0.25">
      <c r="A203" t="s">
        <v>239</v>
      </c>
      <c r="B203" t="s">
        <v>440</v>
      </c>
      <c r="C203">
        <v>20</v>
      </c>
      <c r="D203" t="s">
        <v>107</v>
      </c>
      <c r="E203" t="str">
        <f>VLOOKUP(C203,REF!$A$2:$B$11,2,FALSE)</f>
        <v>USN</v>
      </c>
      <c r="F203" t="str">
        <f>VLOOKUP(E203,REF!$B$2:$C$11,2,FALSE)</f>
        <v>Active</v>
      </c>
      <c r="G203" t="str">
        <f>VLOOKUP('Input Daily Data'!D203,REF!$F$2:$G$122,2,FALSE)</f>
        <v>PMAI</v>
      </c>
      <c r="H203" t="str">
        <f>VLOOKUP(G203,REF!$J$2:$K$15,2,FALSE)</f>
        <v>PAI</v>
      </c>
      <c r="I203" t="str">
        <f>VLOOKUP(H203,REF!$N$2:$O$13,2,FALSE)</f>
        <v>TAI</v>
      </c>
      <c r="J203" t="str">
        <f>VLOOKUP(I203,REF!$R$2:$S$4,2,FALSE)</f>
        <v>TOAI</v>
      </c>
    </row>
    <row r="204" spans="1:10" x14ac:dyDescent="0.25">
      <c r="A204" t="s">
        <v>239</v>
      </c>
      <c r="B204" t="s">
        <v>441</v>
      </c>
      <c r="C204">
        <v>20</v>
      </c>
      <c r="D204" t="s">
        <v>107</v>
      </c>
      <c r="E204" t="str">
        <f>VLOOKUP(C204,REF!$A$2:$B$11,2,FALSE)</f>
        <v>USN</v>
      </c>
      <c r="F204" t="str">
        <f>VLOOKUP(E204,REF!$B$2:$C$11,2,FALSE)</f>
        <v>Active</v>
      </c>
      <c r="G204" t="str">
        <f>VLOOKUP('Input Daily Data'!D204,REF!$F$2:$G$122,2,FALSE)</f>
        <v>PMAI</v>
      </c>
      <c r="H204" t="str">
        <f>VLOOKUP(G204,REF!$J$2:$K$15,2,FALSE)</f>
        <v>PAI</v>
      </c>
      <c r="I204" t="str">
        <f>VLOOKUP(H204,REF!$N$2:$O$13,2,FALSE)</f>
        <v>TAI</v>
      </c>
      <c r="J204" t="str">
        <f>VLOOKUP(I204,REF!$R$2:$S$4,2,FALSE)</f>
        <v>TOAI</v>
      </c>
    </row>
    <row r="205" spans="1:10" x14ac:dyDescent="0.25">
      <c r="A205" t="s">
        <v>239</v>
      </c>
      <c r="B205" t="s">
        <v>442</v>
      </c>
      <c r="C205">
        <v>20</v>
      </c>
      <c r="D205" t="s">
        <v>107</v>
      </c>
      <c r="E205" t="str">
        <f>VLOOKUP(C205,REF!$A$2:$B$11,2,FALSE)</f>
        <v>USN</v>
      </c>
      <c r="F205" t="str">
        <f>VLOOKUP(E205,REF!$B$2:$C$11,2,FALSE)</f>
        <v>Active</v>
      </c>
      <c r="G205" t="str">
        <f>VLOOKUP('Input Daily Data'!D205,REF!$F$2:$G$122,2,FALSE)</f>
        <v>PMAI</v>
      </c>
      <c r="H205" t="str">
        <f>VLOOKUP(G205,REF!$J$2:$K$15,2,FALSE)</f>
        <v>PAI</v>
      </c>
      <c r="I205" t="str">
        <f>VLOOKUP(H205,REF!$N$2:$O$13,2,FALSE)</f>
        <v>TAI</v>
      </c>
      <c r="J205" t="str">
        <f>VLOOKUP(I205,REF!$R$2:$S$4,2,FALSE)</f>
        <v>TOAI</v>
      </c>
    </row>
    <row r="206" spans="1:10" x14ac:dyDescent="0.25">
      <c r="A206" t="s">
        <v>239</v>
      </c>
      <c r="B206" t="s">
        <v>443</v>
      </c>
      <c r="C206">
        <v>20</v>
      </c>
      <c r="D206" t="s">
        <v>129</v>
      </c>
      <c r="E206" t="str">
        <f>VLOOKUP(C206,REF!$A$2:$B$11,2,FALSE)</f>
        <v>USN</v>
      </c>
      <c r="F206" t="str">
        <f>VLOOKUP(E206,REF!$B$2:$C$11,2,FALSE)</f>
        <v>Active</v>
      </c>
      <c r="G206" t="str">
        <f>VLOOKUP('Input Daily Data'!D206,REF!$F$2:$G$122,2,FALSE)</f>
        <v>PMAI</v>
      </c>
      <c r="H206" t="str">
        <f>VLOOKUP(G206,REF!$J$2:$K$15,2,FALSE)</f>
        <v>PAI</v>
      </c>
      <c r="I206" t="str">
        <f>VLOOKUP(H206,REF!$N$2:$O$13,2,FALSE)</f>
        <v>TAI</v>
      </c>
      <c r="J206" t="str">
        <f>VLOOKUP(I206,REF!$R$2:$S$4,2,FALSE)</f>
        <v>TOAI</v>
      </c>
    </row>
    <row r="207" spans="1:10" x14ac:dyDescent="0.25">
      <c r="A207" t="s">
        <v>239</v>
      </c>
      <c r="B207" t="s">
        <v>444</v>
      </c>
      <c r="C207">
        <v>20</v>
      </c>
      <c r="D207" t="s">
        <v>212</v>
      </c>
      <c r="E207" t="str">
        <f>VLOOKUP(C207,REF!$A$2:$B$11,2,FALSE)</f>
        <v>USN</v>
      </c>
      <c r="F207" t="str">
        <f>VLOOKUP(E207,REF!$B$2:$C$11,2,FALSE)</f>
        <v>Active</v>
      </c>
      <c r="G207" t="str">
        <f>VLOOKUP('Input Daily Data'!D207,REF!$F$2:$G$122,2,FALSE)</f>
        <v>STORAGE</v>
      </c>
      <c r="H207" t="str">
        <f>VLOOKUP(G207,REF!$J$2:$K$15,2,FALSE)</f>
        <v>STORAGE</v>
      </c>
      <c r="I207" t="str">
        <f>VLOOKUP(H207,REF!$N$2:$O$13,2,FALSE)</f>
        <v>TII</v>
      </c>
      <c r="J207" t="str">
        <f>VLOOKUP(I207,REF!$R$2:$S$4,2,FALSE)</f>
        <v>TOAI</v>
      </c>
    </row>
    <row r="208" spans="1:10" x14ac:dyDescent="0.25">
      <c r="A208" t="s">
        <v>239</v>
      </c>
      <c r="B208" t="s">
        <v>445</v>
      </c>
      <c r="C208">
        <v>10</v>
      </c>
      <c r="D208" t="s">
        <v>107</v>
      </c>
      <c r="E208" t="str">
        <f>VLOOKUP(C208,REF!$A$2:$B$11,2,FALSE)</f>
        <v>USN</v>
      </c>
      <c r="F208" t="str">
        <f>VLOOKUP(E208,REF!$B$2:$C$11,2,FALSE)</f>
        <v>Active</v>
      </c>
      <c r="G208" t="str">
        <f>VLOOKUP('Input Daily Data'!D208,REF!$F$2:$G$122,2,FALSE)</f>
        <v>PMAI</v>
      </c>
      <c r="H208" t="str">
        <f>VLOOKUP(G208,REF!$J$2:$K$15,2,FALSE)</f>
        <v>PAI</v>
      </c>
      <c r="I208" t="str">
        <f>VLOOKUP(H208,REF!$N$2:$O$13,2,FALSE)</f>
        <v>TAI</v>
      </c>
      <c r="J208" t="str">
        <f>VLOOKUP(I208,REF!$R$2:$S$4,2,FALSE)</f>
        <v>TOAI</v>
      </c>
    </row>
    <row r="209" spans="1:10" x14ac:dyDescent="0.25">
      <c r="A209" t="s">
        <v>239</v>
      </c>
      <c r="B209" t="s">
        <v>446</v>
      </c>
      <c r="C209">
        <v>20</v>
      </c>
      <c r="D209" t="s">
        <v>107</v>
      </c>
      <c r="E209" t="str">
        <f>VLOOKUP(C209,REF!$A$2:$B$11,2,FALSE)</f>
        <v>USN</v>
      </c>
      <c r="F209" t="str">
        <f>VLOOKUP(E209,REF!$B$2:$C$11,2,FALSE)</f>
        <v>Active</v>
      </c>
      <c r="G209" t="str">
        <f>VLOOKUP('Input Daily Data'!D209,REF!$F$2:$G$122,2,FALSE)</f>
        <v>PMAI</v>
      </c>
      <c r="H209" t="str">
        <f>VLOOKUP(G209,REF!$J$2:$K$15,2,FALSE)</f>
        <v>PAI</v>
      </c>
      <c r="I209" t="str">
        <f>VLOOKUP(H209,REF!$N$2:$O$13,2,FALSE)</f>
        <v>TAI</v>
      </c>
      <c r="J209" t="str">
        <f>VLOOKUP(I209,REF!$R$2:$S$4,2,FALSE)</f>
        <v>TOAI</v>
      </c>
    </row>
    <row r="210" spans="1:10" x14ac:dyDescent="0.25">
      <c r="A210" t="s">
        <v>239</v>
      </c>
      <c r="B210" t="s">
        <v>447</v>
      </c>
      <c r="C210">
        <v>10</v>
      </c>
      <c r="D210" t="s">
        <v>107</v>
      </c>
      <c r="E210" t="str">
        <f>VLOOKUP(C210,REF!$A$2:$B$11,2,FALSE)</f>
        <v>USN</v>
      </c>
      <c r="F210" t="str">
        <f>VLOOKUP(E210,REF!$B$2:$C$11,2,FALSE)</f>
        <v>Active</v>
      </c>
      <c r="G210" t="str">
        <f>VLOOKUP('Input Daily Data'!D210,REF!$F$2:$G$122,2,FALSE)</f>
        <v>PMAI</v>
      </c>
      <c r="H210" t="str">
        <f>VLOOKUP(G210,REF!$J$2:$K$15,2,FALSE)</f>
        <v>PAI</v>
      </c>
      <c r="I210" t="str">
        <f>VLOOKUP(H210,REF!$N$2:$O$13,2,FALSE)</f>
        <v>TAI</v>
      </c>
      <c r="J210" t="str">
        <f>VLOOKUP(I210,REF!$R$2:$S$4,2,FALSE)</f>
        <v>TOAI</v>
      </c>
    </row>
    <row r="211" spans="1:10" x14ac:dyDescent="0.25">
      <c r="A211" t="s">
        <v>239</v>
      </c>
      <c r="B211" t="s">
        <v>448</v>
      </c>
      <c r="C211">
        <v>20</v>
      </c>
      <c r="D211" t="s">
        <v>107</v>
      </c>
      <c r="E211" t="str">
        <f>VLOOKUP(C211,REF!$A$2:$B$11,2,FALSE)</f>
        <v>USN</v>
      </c>
      <c r="F211" t="str">
        <f>VLOOKUP(E211,REF!$B$2:$C$11,2,FALSE)</f>
        <v>Active</v>
      </c>
      <c r="G211" t="str">
        <f>VLOOKUP('Input Daily Data'!D211,REF!$F$2:$G$122,2,FALSE)</f>
        <v>PMAI</v>
      </c>
      <c r="H211" t="str">
        <f>VLOOKUP(G211,REF!$J$2:$K$15,2,FALSE)</f>
        <v>PAI</v>
      </c>
      <c r="I211" t="str">
        <f>VLOOKUP(H211,REF!$N$2:$O$13,2,FALSE)</f>
        <v>TAI</v>
      </c>
      <c r="J211" t="str">
        <f>VLOOKUP(I211,REF!$R$2:$S$4,2,FALSE)</f>
        <v>TOAI</v>
      </c>
    </row>
    <row r="212" spans="1:10" x14ac:dyDescent="0.25">
      <c r="A212" t="s">
        <v>239</v>
      </c>
      <c r="B212" t="s">
        <v>449</v>
      </c>
      <c r="C212">
        <v>20</v>
      </c>
      <c r="D212" t="s">
        <v>107</v>
      </c>
      <c r="E212" t="str">
        <f>VLOOKUP(C212,REF!$A$2:$B$11,2,FALSE)</f>
        <v>USN</v>
      </c>
      <c r="F212" t="str">
        <f>VLOOKUP(E212,REF!$B$2:$C$11,2,FALSE)</f>
        <v>Active</v>
      </c>
      <c r="G212" t="str">
        <f>VLOOKUP('Input Daily Data'!D212,REF!$F$2:$G$122,2,FALSE)</f>
        <v>PMAI</v>
      </c>
      <c r="H212" t="str">
        <f>VLOOKUP(G212,REF!$J$2:$K$15,2,FALSE)</f>
        <v>PAI</v>
      </c>
      <c r="I212" t="str">
        <f>VLOOKUP(H212,REF!$N$2:$O$13,2,FALSE)</f>
        <v>TAI</v>
      </c>
      <c r="J212" t="str">
        <f>VLOOKUP(I212,REF!$R$2:$S$4,2,FALSE)</f>
        <v>TOAI</v>
      </c>
    </row>
    <row r="213" spans="1:10" x14ac:dyDescent="0.25">
      <c r="A213" t="s">
        <v>239</v>
      </c>
      <c r="B213" t="s">
        <v>450</v>
      </c>
      <c r="C213">
        <v>20</v>
      </c>
      <c r="D213" t="s">
        <v>139</v>
      </c>
      <c r="E213" t="str">
        <f>VLOOKUP(C213,REF!$A$2:$B$11,2,FALSE)</f>
        <v>USN</v>
      </c>
      <c r="F213" t="str">
        <f>VLOOKUP(E213,REF!$B$2:$C$11,2,FALSE)</f>
        <v>Active</v>
      </c>
      <c r="G213" t="str">
        <f>VLOOKUP('Input Daily Data'!D213,REF!$F$2:$G$122,2,FALSE)</f>
        <v>PTAI</v>
      </c>
      <c r="H213" t="str">
        <f>VLOOKUP(G213,REF!$J$2:$K$15,2,FALSE)</f>
        <v>PAI</v>
      </c>
      <c r="I213" t="str">
        <f>VLOOKUP(H213,REF!$N$2:$O$13,2,FALSE)</f>
        <v>TAI</v>
      </c>
      <c r="J213" t="str">
        <f>VLOOKUP(I213,REF!$R$2:$S$4,2,FALSE)</f>
        <v>TOAI</v>
      </c>
    </row>
    <row r="214" spans="1:10" x14ac:dyDescent="0.25">
      <c r="A214" t="s">
        <v>239</v>
      </c>
      <c r="B214" t="s">
        <v>451</v>
      </c>
      <c r="C214">
        <v>20</v>
      </c>
      <c r="D214" t="s">
        <v>107</v>
      </c>
      <c r="E214" t="str">
        <f>VLOOKUP(C214,REF!$A$2:$B$11,2,FALSE)</f>
        <v>USN</v>
      </c>
      <c r="F214" t="str">
        <f>VLOOKUP(E214,REF!$B$2:$C$11,2,FALSE)</f>
        <v>Active</v>
      </c>
      <c r="G214" t="str">
        <f>VLOOKUP('Input Daily Data'!D214,REF!$F$2:$G$122,2,FALSE)</f>
        <v>PMAI</v>
      </c>
      <c r="H214" t="str">
        <f>VLOOKUP(G214,REF!$J$2:$K$15,2,FALSE)</f>
        <v>PAI</v>
      </c>
      <c r="I214" t="str">
        <f>VLOOKUP(H214,REF!$N$2:$O$13,2,FALSE)</f>
        <v>TAI</v>
      </c>
      <c r="J214" t="str">
        <f>VLOOKUP(I214,REF!$R$2:$S$4,2,FALSE)</f>
        <v>TOAI</v>
      </c>
    </row>
    <row r="215" spans="1:10" x14ac:dyDescent="0.25">
      <c r="A215" t="s">
        <v>239</v>
      </c>
      <c r="B215" t="s">
        <v>452</v>
      </c>
      <c r="C215">
        <v>20</v>
      </c>
      <c r="D215" t="s">
        <v>107</v>
      </c>
      <c r="E215" t="str">
        <f>VLOOKUP(C215,REF!$A$2:$B$11,2,FALSE)</f>
        <v>USN</v>
      </c>
      <c r="F215" t="str">
        <f>VLOOKUP(E215,REF!$B$2:$C$11,2,FALSE)</f>
        <v>Active</v>
      </c>
      <c r="G215" t="str">
        <f>VLOOKUP('Input Daily Data'!D215,REF!$F$2:$G$122,2,FALSE)</f>
        <v>PMAI</v>
      </c>
      <c r="H215" t="str">
        <f>VLOOKUP(G215,REF!$J$2:$K$15,2,FALSE)</f>
        <v>PAI</v>
      </c>
      <c r="I215" t="str">
        <f>VLOOKUP(H215,REF!$N$2:$O$13,2,FALSE)</f>
        <v>TAI</v>
      </c>
      <c r="J215" t="str">
        <f>VLOOKUP(I215,REF!$R$2:$S$4,2,FALSE)</f>
        <v>TOAI</v>
      </c>
    </row>
    <row r="216" spans="1:10" x14ac:dyDescent="0.25">
      <c r="A216" t="s">
        <v>239</v>
      </c>
      <c r="B216" t="s">
        <v>453</v>
      </c>
      <c r="C216">
        <v>10</v>
      </c>
      <c r="D216" t="s">
        <v>107</v>
      </c>
      <c r="E216" t="str">
        <f>VLOOKUP(C216,REF!$A$2:$B$11,2,FALSE)</f>
        <v>USN</v>
      </c>
      <c r="F216" t="str">
        <f>VLOOKUP(E216,REF!$B$2:$C$11,2,FALSE)</f>
        <v>Active</v>
      </c>
      <c r="G216" t="str">
        <f>VLOOKUP('Input Daily Data'!D216,REF!$F$2:$G$122,2,FALSE)</f>
        <v>PMAI</v>
      </c>
      <c r="H216" t="str">
        <f>VLOOKUP(G216,REF!$J$2:$K$15,2,FALSE)</f>
        <v>PAI</v>
      </c>
      <c r="I216" t="str">
        <f>VLOOKUP(H216,REF!$N$2:$O$13,2,FALSE)</f>
        <v>TAI</v>
      </c>
      <c r="J216" t="str">
        <f>VLOOKUP(I216,REF!$R$2:$S$4,2,FALSE)</f>
        <v>TOAI</v>
      </c>
    </row>
    <row r="217" spans="1:10" x14ac:dyDescent="0.25">
      <c r="A217" t="s">
        <v>239</v>
      </c>
      <c r="B217" t="s">
        <v>454</v>
      </c>
      <c r="C217">
        <v>10</v>
      </c>
      <c r="D217" t="s">
        <v>107</v>
      </c>
      <c r="E217" t="str">
        <f>VLOOKUP(C217,REF!$A$2:$B$11,2,FALSE)</f>
        <v>USN</v>
      </c>
      <c r="F217" t="str">
        <f>VLOOKUP(E217,REF!$B$2:$C$11,2,FALSE)</f>
        <v>Active</v>
      </c>
      <c r="G217" t="str">
        <f>VLOOKUP('Input Daily Data'!D217,REF!$F$2:$G$122,2,FALSE)</f>
        <v>PMAI</v>
      </c>
      <c r="H217" t="str">
        <f>VLOOKUP(G217,REF!$J$2:$K$15,2,FALSE)</f>
        <v>PAI</v>
      </c>
      <c r="I217" t="str">
        <f>VLOOKUP(H217,REF!$N$2:$O$13,2,FALSE)</f>
        <v>TAI</v>
      </c>
      <c r="J217" t="str">
        <f>VLOOKUP(I217,REF!$R$2:$S$4,2,FALSE)</f>
        <v>TOAI</v>
      </c>
    </row>
    <row r="218" spans="1:10" x14ac:dyDescent="0.25">
      <c r="A218" t="s">
        <v>239</v>
      </c>
      <c r="B218" t="s">
        <v>455</v>
      </c>
      <c r="C218">
        <v>20</v>
      </c>
      <c r="D218" t="s">
        <v>107</v>
      </c>
      <c r="E218" t="str">
        <f>VLOOKUP(C218,REF!$A$2:$B$11,2,FALSE)</f>
        <v>USN</v>
      </c>
      <c r="F218" t="str">
        <f>VLOOKUP(E218,REF!$B$2:$C$11,2,FALSE)</f>
        <v>Active</v>
      </c>
      <c r="G218" t="str">
        <f>VLOOKUP('Input Daily Data'!D218,REF!$F$2:$G$122,2,FALSE)</f>
        <v>PMAI</v>
      </c>
      <c r="H218" t="str">
        <f>VLOOKUP(G218,REF!$J$2:$K$15,2,FALSE)</f>
        <v>PAI</v>
      </c>
      <c r="I218" t="str">
        <f>VLOOKUP(H218,REF!$N$2:$O$13,2,FALSE)</f>
        <v>TAI</v>
      </c>
      <c r="J218" t="str">
        <f>VLOOKUP(I218,REF!$R$2:$S$4,2,FALSE)</f>
        <v>TOAI</v>
      </c>
    </row>
    <row r="219" spans="1:10" x14ac:dyDescent="0.25">
      <c r="A219" t="s">
        <v>239</v>
      </c>
      <c r="B219" t="s">
        <v>456</v>
      </c>
      <c r="C219">
        <v>10</v>
      </c>
      <c r="D219" t="s">
        <v>107</v>
      </c>
      <c r="E219" t="str">
        <f>VLOOKUP(C219,REF!$A$2:$B$11,2,FALSE)</f>
        <v>USN</v>
      </c>
      <c r="F219" t="str">
        <f>VLOOKUP(E219,REF!$B$2:$C$11,2,FALSE)</f>
        <v>Active</v>
      </c>
      <c r="G219" t="str">
        <f>VLOOKUP('Input Daily Data'!D219,REF!$F$2:$G$122,2,FALSE)</f>
        <v>PMAI</v>
      </c>
      <c r="H219" t="str">
        <f>VLOOKUP(G219,REF!$J$2:$K$15,2,FALSE)</f>
        <v>PAI</v>
      </c>
      <c r="I219" t="str">
        <f>VLOOKUP(H219,REF!$N$2:$O$13,2,FALSE)</f>
        <v>TAI</v>
      </c>
      <c r="J219" t="str">
        <f>VLOOKUP(I219,REF!$R$2:$S$4,2,FALSE)</f>
        <v>TOAI</v>
      </c>
    </row>
    <row r="220" spans="1:10" x14ac:dyDescent="0.25">
      <c r="A220" t="s">
        <v>239</v>
      </c>
      <c r="B220" t="s">
        <v>457</v>
      </c>
      <c r="C220">
        <v>10</v>
      </c>
      <c r="D220" t="s">
        <v>107</v>
      </c>
      <c r="E220" t="str">
        <f>VLOOKUP(C220,REF!$A$2:$B$11,2,FALSE)</f>
        <v>USN</v>
      </c>
      <c r="F220" t="str">
        <f>VLOOKUP(E220,REF!$B$2:$C$11,2,FALSE)</f>
        <v>Active</v>
      </c>
      <c r="G220" t="str">
        <f>VLOOKUP('Input Daily Data'!D220,REF!$F$2:$G$122,2,FALSE)</f>
        <v>PMAI</v>
      </c>
      <c r="H220" t="str">
        <f>VLOOKUP(G220,REF!$J$2:$K$15,2,FALSE)</f>
        <v>PAI</v>
      </c>
      <c r="I220" t="str">
        <f>VLOOKUP(H220,REF!$N$2:$O$13,2,FALSE)</f>
        <v>TAI</v>
      </c>
      <c r="J220" t="str">
        <f>VLOOKUP(I220,REF!$R$2:$S$4,2,FALSE)</f>
        <v>TOAI</v>
      </c>
    </row>
    <row r="221" spans="1:10" x14ac:dyDescent="0.25">
      <c r="A221" t="s">
        <v>239</v>
      </c>
      <c r="B221" t="s">
        <v>458</v>
      </c>
      <c r="C221">
        <v>10</v>
      </c>
      <c r="D221" t="s">
        <v>107</v>
      </c>
      <c r="E221" t="str">
        <f>VLOOKUP(C221,REF!$A$2:$B$11,2,FALSE)</f>
        <v>USN</v>
      </c>
      <c r="F221" t="str">
        <f>VLOOKUP(E221,REF!$B$2:$C$11,2,FALSE)</f>
        <v>Active</v>
      </c>
      <c r="G221" t="str">
        <f>VLOOKUP('Input Daily Data'!D221,REF!$F$2:$G$122,2,FALSE)</f>
        <v>PMAI</v>
      </c>
      <c r="H221" t="str">
        <f>VLOOKUP(G221,REF!$J$2:$K$15,2,FALSE)</f>
        <v>PAI</v>
      </c>
      <c r="I221" t="str">
        <f>VLOOKUP(H221,REF!$N$2:$O$13,2,FALSE)</f>
        <v>TAI</v>
      </c>
      <c r="J221" t="str">
        <f>VLOOKUP(I221,REF!$R$2:$S$4,2,FALSE)</f>
        <v>TOAI</v>
      </c>
    </row>
    <row r="222" spans="1:10" x14ac:dyDescent="0.25">
      <c r="A222" t="s">
        <v>239</v>
      </c>
      <c r="B222" t="s">
        <v>459</v>
      </c>
      <c r="C222">
        <v>20</v>
      </c>
      <c r="D222" t="s">
        <v>107</v>
      </c>
      <c r="E222" t="str">
        <f>VLOOKUP(C222,REF!$A$2:$B$11,2,FALSE)</f>
        <v>USN</v>
      </c>
      <c r="F222" t="str">
        <f>VLOOKUP(E222,REF!$B$2:$C$11,2,FALSE)</f>
        <v>Active</v>
      </c>
      <c r="G222" t="str">
        <f>VLOOKUP('Input Daily Data'!D222,REF!$F$2:$G$122,2,FALSE)</f>
        <v>PMAI</v>
      </c>
      <c r="H222" t="str">
        <f>VLOOKUP(G222,REF!$J$2:$K$15,2,FALSE)</f>
        <v>PAI</v>
      </c>
      <c r="I222" t="str">
        <f>VLOOKUP(H222,REF!$N$2:$O$13,2,FALSE)</f>
        <v>TAI</v>
      </c>
      <c r="J222" t="str">
        <f>VLOOKUP(I222,REF!$R$2:$S$4,2,FALSE)</f>
        <v>TOAI</v>
      </c>
    </row>
    <row r="223" spans="1:10" x14ac:dyDescent="0.25">
      <c r="A223" t="s">
        <v>239</v>
      </c>
      <c r="B223" t="s">
        <v>460</v>
      </c>
      <c r="C223">
        <v>20</v>
      </c>
      <c r="D223" t="s">
        <v>107</v>
      </c>
      <c r="E223" t="str">
        <f>VLOOKUP(C223,REF!$A$2:$B$11,2,FALSE)</f>
        <v>USN</v>
      </c>
      <c r="F223" t="str">
        <f>VLOOKUP(E223,REF!$B$2:$C$11,2,FALSE)</f>
        <v>Active</v>
      </c>
      <c r="G223" t="str">
        <f>VLOOKUP('Input Daily Data'!D223,REF!$F$2:$G$122,2,FALSE)</f>
        <v>PMAI</v>
      </c>
      <c r="H223" t="str">
        <f>VLOOKUP(G223,REF!$J$2:$K$15,2,FALSE)</f>
        <v>PAI</v>
      </c>
      <c r="I223" t="str">
        <f>VLOOKUP(H223,REF!$N$2:$O$13,2,FALSE)</f>
        <v>TAI</v>
      </c>
      <c r="J223" t="str">
        <f>VLOOKUP(I223,REF!$R$2:$S$4,2,FALSE)</f>
        <v>TOAI</v>
      </c>
    </row>
    <row r="224" spans="1:10" x14ac:dyDescent="0.25">
      <c r="A224" t="s">
        <v>239</v>
      </c>
      <c r="B224" t="s">
        <v>461</v>
      </c>
      <c r="C224">
        <v>20</v>
      </c>
      <c r="D224" t="s">
        <v>107</v>
      </c>
      <c r="E224" t="str">
        <f>VLOOKUP(C224,REF!$A$2:$B$11,2,FALSE)</f>
        <v>USN</v>
      </c>
      <c r="F224" t="str">
        <f>VLOOKUP(E224,REF!$B$2:$C$11,2,FALSE)</f>
        <v>Active</v>
      </c>
      <c r="G224" t="str">
        <f>VLOOKUP('Input Daily Data'!D224,REF!$F$2:$G$122,2,FALSE)</f>
        <v>PMAI</v>
      </c>
      <c r="H224" t="str">
        <f>VLOOKUP(G224,REF!$J$2:$K$15,2,FALSE)</f>
        <v>PAI</v>
      </c>
      <c r="I224" t="str">
        <f>VLOOKUP(H224,REF!$N$2:$O$13,2,FALSE)</f>
        <v>TAI</v>
      </c>
      <c r="J224" t="str">
        <f>VLOOKUP(I224,REF!$R$2:$S$4,2,FALSE)</f>
        <v>TOAI</v>
      </c>
    </row>
    <row r="225" spans="1:10" x14ac:dyDescent="0.25">
      <c r="A225" t="s">
        <v>239</v>
      </c>
      <c r="B225" t="s">
        <v>462</v>
      </c>
      <c r="C225">
        <v>10</v>
      </c>
      <c r="D225" t="s">
        <v>107</v>
      </c>
      <c r="E225" t="str">
        <f>VLOOKUP(C225,REF!$A$2:$B$11,2,FALSE)</f>
        <v>USN</v>
      </c>
      <c r="F225" t="str">
        <f>VLOOKUP(E225,REF!$B$2:$C$11,2,FALSE)</f>
        <v>Active</v>
      </c>
      <c r="G225" t="str">
        <f>VLOOKUP('Input Daily Data'!D225,REF!$F$2:$G$122,2,FALSE)</f>
        <v>PMAI</v>
      </c>
      <c r="H225" t="str">
        <f>VLOOKUP(G225,REF!$J$2:$K$15,2,FALSE)</f>
        <v>PAI</v>
      </c>
      <c r="I225" t="str">
        <f>VLOOKUP(H225,REF!$N$2:$O$13,2,FALSE)</f>
        <v>TAI</v>
      </c>
      <c r="J225" t="str">
        <f>VLOOKUP(I225,REF!$R$2:$S$4,2,FALSE)</f>
        <v>TOAI</v>
      </c>
    </row>
    <row r="226" spans="1:10" x14ac:dyDescent="0.25">
      <c r="A226" t="s">
        <v>239</v>
      </c>
      <c r="B226" t="s">
        <v>463</v>
      </c>
      <c r="C226">
        <v>10</v>
      </c>
      <c r="D226" t="s">
        <v>107</v>
      </c>
      <c r="E226" t="str">
        <f>VLOOKUP(C226,REF!$A$2:$B$11,2,FALSE)</f>
        <v>USN</v>
      </c>
      <c r="F226" t="str">
        <f>VLOOKUP(E226,REF!$B$2:$C$11,2,FALSE)</f>
        <v>Active</v>
      </c>
      <c r="G226" t="str">
        <f>VLOOKUP('Input Daily Data'!D226,REF!$F$2:$G$122,2,FALSE)</f>
        <v>PMAI</v>
      </c>
      <c r="H226" t="str">
        <f>VLOOKUP(G226,REF!$J$2:$K$15,2,FALSE)</f>
        <v>PAI</v>
      </c>
      <c r="I226" t="str">
        <f>VLOOKUP(H226,REF!$N$2:$O$13,2,FALSE)</f>
        <v>TAI</v>
      </c>
      <c r="J226" t="str">
        <f>VLOOKUP(I226,REF!$R$2:$S$4,2,FALSE)</f>
        <v>TOAI</v>
      </c>
    </row>
    <row r="227" spans="1:10" x14ac:dyDescent="0.25">
      <c r="A227" t="s">
        <v>239</v>
      </c>
      <c r="B227" t="s">
        <v>464</v>
      </c>
      <c r="C227">
        <v>20</v>
      </c>
      <c r="D227" t="s">
        <v>107</v>
      </c>
      <c r="E227" t="str">
        <f>VLOOKUP(C227,REF!$A$2:$B$11,2,FALSE)</f>
        <v>USN</v>
      </c>
      <c r="F227" t="str">
        <f>VLOOKUP(E227,REF!$B$2:$C$11,2,FALSE)</f>
        <v>Active</v>
      </c>
      <c r="G227" t="str">
        <f>VLOOKUP('Input Daily Data'!D227,REF!$F$2:$G$122,2,FALSE)</f>
        <v>PMAI</v>
      </c>
      <c r="H227" t="str">
        <f>VLOOKUP(G227,REF!$J$2:$K$15,2,FALSE)</f>
        <v>PAI</v>
      </c>
      <c r="I227" t="str">
        <f>VLOOKUP(H227,REF!$N$2:$O$13,2,FALSE)</f>
        <v>TAI</v>
      </c>
      <c r="J227" t="str">
        <f>VLOOKUP(I227,REF!$R$2:$S$4,2,FALSE)</f>
        <v>TOAI</v>
      </c>
    </row>
    <row r="228" spans="1:10" x14ac:dyDescent="0.25">
      <c r="A228" t="s">
        <v>239</v>
      </c>
      <c r="B228" t="s">
        <v>465</v>
      </c>
      <c r="C228">
        <v>20</v>
      </c>
      <c r="D228" t="s">
        <v>212</v>
      </c>
      <c r="E228" t="str">
        <f>VLOOKUP(C228,REF!$A$2:$B$11,2,FALSE)</f>
        <v>USN</v>
      </c>
      <c r="F228" t="str">
        <f>VLOOKUP(E228,REF!$B$2:$C$11,2,FALSE)</f>
        <v>Active</v>
      </c>
      <c r="G228" t="str">
        <f>VLOOKUP('Input Daily Data'!D228,REF!$F$2:$G$122,2,FALSE)</f>
        <v>STORAGE</v>
      </c>
      <c r="H228" t="str">
        <f>VLOOKUP(G228,REF!$J$2:$K$15,2,FALSE)</f>
        <v>STORAGE</v>
      </c>
      <c r="I228" t="str">
        <f>VLOOKUP(H228,REF!$N$2:$O$13,2,FALSE)</f>
        <v>TII</v>
      </c>
      <c r="J228" t="str">
        <f>VLOOKUP(I228,REF!$R$2:$S$4,2,FALSE)</f>
        <v>TOAI</v>
      </c>
    </row>
    <row r="229" spans="1:10" x14ac:dyDescent="0.25">
      <c r="A229" t="s">
        <v>239</v>
      </c>
      <c r="B229" t="s">
        <v>466</v>
      </c>
      <c r="C229">
        <v>20</v>
      </c>
      <c r="D229" t="s">
        <v>212</v>
      </c>
      <c r="E229" t="str">
        <f>VLOOKUP(C229,REF!$A$2:$B$11,2,FALSE)</f>
        <v>USN</v>
      </c>
      <c r="F229" t="str">
        <f>VLOOKUP(E229,REF!$B$2:$C$11,2,FALSE)</f>
        <v>Active</v>
      </c>
      <c r="G229" t="str">
        <f>VLOOKUP('Input Daily Data'!D229,REF!$F$2:$G$122,2,FALSE)</f>
        <v>STORAGE</v>
      </c>
      <c r="H229" t="str">
        <f>VLOOKUP(G229,REF!$J$2:$K$15,2,FALSE)</f>
        <v>STORAGE</v>
      </c>
      <c r="I229" t="str">
        <f>VLOOKUP(H229,REF!$N$2:$O$13,2,FALSE)</f>
        <v>TII</v>
      </c>
      <c r="J229" t="str">
        <f>VLOOKUP(I229,REF!$R$2:$S$4,2,FALSE)</f>
        <v>TOAI</v>
      </c>
    </row>
    <row r="230" spans="1:10" x14ac:dyDescent="0.25">
      <c r="A230" t="s">
        <v>239</v>
      </c>
      <c r="B230" t="s">
        <v>467</v>
      </c>
      <c r="C230">
        <v>10</v>
      </c>
      <c r="D230" t="s">
        <v>107</v>
      </c>
      <c r="E230" t="str">
        <f>VLOOKUP(C230,REF!$A$2:$B$11,2,FALSE)</f>
        <v>USN</v>
      </c>
      <c r="F230" t="str">
        <f>VLOOKUP(E230,REF!$B$2:$C$11,2,FALSE)</f>
        <v>Active</v>
      </c>
      <c r="G230" t="str">
        <f>VLOOKUP('Input Daily Data'!D230,REF!$F$2:$G$122,2,FALSE)</f>
        <v>PMAI</v>
      </c>
      <c r="H230" t="str">
        <f>VLOOKUP(G230,REF!$J$2:$K$15,2,FALSE)</f>
        <v>PAI</v>
      </c>
      <c r="I230" t="str">
        <f>VLOOKUP(H230,REF!$N$2:$O$13,2,FALSE)</f>
        <v>TAI</v>
      </c>
      <c r="J230" t="str">
        <f>VLOOKUP(I230,REF!$R$2:$S$4,2,FALSE)</f>
        <v>TOAI</v>
      </c>
    </row>
    <row r="231" spans="1:10" x14ac:dyDescent="0.25">
      <c r="A231" t="s">
        <v>239</v>
      </c>
      <c r="B231" t="s">
        <v>468</v>
      </c>
      <c r="C231">
        <v>10</v>
      </c>
      <c r="D231" t="s">
        <v>139</v>
      </c>
      <c r="E231" t="str">
        <f>VLOOKUP(C231,REF!$A$2:$B$11,2,FALSE)</f>
        <v>USN</v>
      </c>
      <c r="F231" t="str">
        <f>VLOOKUP(E231,REF!$B$2:$C$11,2,FALSE)</f>
        <v>Active</v>
      </c>
      <c r="G231" t="str">
        <f>VLOOKUP('Input Daily Data'!D231,REF!$F$2:$G$122,2,FALSE)</f>
        <v>PTAI</v>
      </c>
      <c r="H231" t="str">
        <f>VLOOKUP(G231,REF!$J$2:$K$15,2,FALSE)</f>
        <v>PAI</v>
      </c>
      <c r="I231" t="str">
        <f>VLOOKUP(H231,REF!$N$2:$O$13,2,FALSE)</f>
        <v>TAI</v>
      </c>
      <c r="J231" t="str">
        <f>VLOOKUP(I231,REF!$R$2:$S$4,2,FALSE)</f>
        <v>TOAI</v>
      </c>
    </row>
    <row r="232" spans="1:10" x14ac:dyDescent="0.25">
      <c r="A232" t="s">
        <v>239</v>
      </c>
      <c r="B232" t="s">
        <v>469</v>
      </c>
      <c r="C232">
        <v>10</v>
      </c>
      <c r="D232" t="s">
        <v>107</v>
      </c>
      <c r="E232" t="str">
        <f>VLOOKUP(C232,REF!$A$2:$B$11,2,FALSE)</f>
        <v>USN</v>
      </c>
      <c r="F232" t="str">
        <f>VLOOKUP(E232,REF!$B$2:$C$11,2,FALSE)</f>
        <v>Active</v>
      </c>
      <c r="G232" t="str">
        <f>VLOOKUP('Input Daily Data'!D232,REF!$F$2:$G$122,2,FALSE)</f>
        <v>PMAI</v>
      </c>
      <c r="H232" t="str">
        <f>VLOOKUP(G232,REF!$J$2:$K$15,2,FALSE)</f>
        <v>PAI</v>
      </c>
      <c r="I232" t="str">
        <f>VLOOKUP(H232,REF!$N$2:$O$13,2,FALSE)</f>
        <v>TAI</v>
      </c>
      <c r="J232" t="str">
        <f>VLOOKUP(I232,REF!$R$2:$S$4,2,FALSE)</f>
        <v>TOAI</v>
      </c>
    </row>
    <row r="233" spans="1:10" x14ac:dyDescent="0.25">
      <c r="A233" t="s">
        <v>239</v>
      </c>
      <c r="B233" t="s">
        <v>470</v>
      </c>
      <c r="C233">
        <v>20</v>
      </c>
      <c r="D233" t="s">
        <v>107</v>
      </c>
      <c r="E233" t="str">
        <f>VLOOKUP(C233,REF!$A$2:$B$11,2,FALSE)</f>
        <v>USN</v>
      </c>
      <c r="F233" t="str">
        <f>VLOOKUP(E233,REF!$B$2:$C$11,2,FALSE)</f>
        <v>Active</v>
      </c>
      <c r="G233" t="str">
        <f>VLOOKUP('Input Daily Data'!D233,REF!$F$2:$G$122,2,FALSE)</f>
        <v>PMAI</v>
      </c>
      <c r="H233" t="str">
        <f>VLOOKUP(G233,REF!$J$2:$K$15,2,FALSE)</f>
        <v>PAI</v>
      </c>
      <c r="I233" t="str">
        <f>VLOOKUP(H233,REF!$N$2:$O$13,2,FALSE)</f>
        <v>TAI</v>
      </c>
      <c r="J233" t="str">
        <f>VLOOKUP(I233,REF!$R$2:$S$4,2,FALSE)</f>
        <v>TOAI</v>
      </c>
    </row>
    <row r="234" spans="1:10" x14ac:dyDescent="0.25">
      <c r="A234" t="s">
        <v>239</v>
      </c>
      <c r="B234" t="s">
        <v>471</v>
      </c>
      <c r="C234">
        <v>20</v>
      </c>
      <c r="D234" t="s">
        <v>139</v>
      </c>
      <c r="E234" t="str">
        <f>VLOOKUP(C234,REF!$A$2:$B$11,2,FALSE)</f>
        <v>USN</v>
      </c>
      <c r="F234" t="str">
        <f>VLOOKUP(E234,REF!$B$2:$C$11,2,FALSE)</f>
        <v>Active</v>
      </c>
      <c r="G234" t="str">
        <f>VLOOKUP('Input Daily Data'!D234,REF!$F$2:$G$122,2,FALSE)</f>
        <v>PTAI</v>
      </c>
      <c r="H234" t="str">
        <f>VLOOKUP(G234,REF!$J$2:$K$15,2,FALSE)</f>
        <v>PAI</v>
      </c>
      <c r="I234" t="str">
        <f>VLOOKUP(H234,REF!$N$2:$O$13,2,FALSE)</f>
        <v>TAI</v>
      </c>
      <c r="J234" t="str">
        <f>VLOOKUP(I234,REF!$R$2:$S$4,2,FALSE)</f>
        <v>TOAI</v>
      </c>
    </row>
    <row r="235" spans="1:10" x14ac:dyDescent="0.25">
      <c r="A235" t="s">
        <v>239</v>
      </c>
      <c r="B235" t="s">
        <v>472</v>
      </c>
      <c r="C235">
        <v>20</v>
      </c>
      <c r="D235" t="s">
        <v>167</v>
      </c>
      <c r="E235" t="str">
        <f>VLOOKUP(C235,REF!$A$2:$B$11,2,FALSE)</f>
        <v>USN</v>
      </c>
      <c r="F235" t="str">
        <f>VLOOKUP(E235,REF!$B$2:$C$11,2,FALSE)</f>
        <v>Active</v>
      </c>
      <c r="G235" t="str">
        <f>VLOOKUP('Input Daily Data'!D235,REF!$F$2:$G$122,2,FALSE)</f>
        <v>BAI</v>
      </c>
      <c r="H235" t="str">
        <f>VLOOKUP(G235,REF!$J$2:$K$15,2,FALSE)</f>
        <v>BAI</v>
      </c>
      <c r="I235" t="str">
        <f>VLOOKUP(H235,REF!$N$2:$O$13,2,FALSE)</f>
        <v>TAI</v>
      </c>
      <c r="J235" t="str">
        <f>VLOOKUP(I235,REF!$R$2:$S$4,2,FALSE)</f>
        <v>TOAI</v>
      </c>
    </row>
    <row r="236" spans="1:10" x14ac:dyDescent="0.25">
      <c r="A236" t="s">
        <v>239</v>
      </c>
      <c r="B236" t="s">
        <v>473</v>
      </c>
      <c r="C236">
        <v>10</v>
      </c>
      <c r="D236" t="s">
        <v>106</v>
      </c>
      <c r="E236" t="str">
        <f>VLOOKUP(C236,REF!$A$2:$B$11,2,FALSE)</f>
        <v>USN</v>
      </c>
      <c r="F236" t="str">
        <f>VLOOKUP(E236,REF!$B$2:$C$11,2,FALSE)</f>
        <v>Active</v>
      </c>
      <c r="G236" t="str">
        <f>VLOOKUP('Input Daily Data'!D236,REF!$F$2:$G$122,2,FALSE)</f>
        <v>BAI</v>
      </c>
      <c r="H236" t="str">
        <f>VLOOKUP(G236,REF!$J$2:$K$15,2,FALSE)</f>
        <v>BAI</v>
      </c>
      <c r="I236" t="str">
        <f>VLOOKUP(H236,REF!$N$2:$O$13,2,FALSE)</f>
        <v>TAI</v>
      </c>
      <c r="J236" t="str">
        <f>VLOOKUP(I236,REF!$R$2:$S$4,2,FALSE)</f>
        <v>TOAI</v>
      </c>
    </row>
    <row r="237" spans="1:10" x14ac:dyDescent="0.25">
      <c r="A237" t="s">
        <v>239</v>
      </c>
      <c r="B237" t="s">
        <v>474</v>
      </c>
      <c r="C237">
        <v>10</v>
      </c>
      <c r="D237" t="s">
        <v>106</v>
      </c>
      <c r="E237" t="str">
        <f>VLOOKUP(C237,REF!$A$2:$B$11,2,FALSE)</f>
        <v>USN</v>
      </c>
      <c r="F237" t="str">
        <f>VLOOKUP(E237,REF!$B$2:$C$11,2,FALSE)</f>
        <v>Active</v>
      </c>
      <c r="G237" t="str">
        <f>VLOOKUP('Input Daily Data'!D237,REF!$F$2:$G$122,2,FALSE)</f>
        <v>BAI</v>
      </c>
      <c r="H237" t="str">
        <f>VLOOKUP(G237,REF!$J$2:$K$15,2,FALSE)</f>
        <v>BAI</v>
      </c>
      <c r="I237" t="str">
        <f>VLOOKUP(H237,REF!$N$2:$O$13,2,FALSE)</f>
        <v>TAI</v>
      </c>
      <c r="J237" t="str">
        <f>VLOOKUP(I237,REF!$R$2:$S$4,2,FALSE)</f>
        <v>TOAI</v>
      </c>
    </row>
    <row r="238" spans="1:10" x14ac:dyDescent="0.25">
      <c r="A238" t="s">
        <v>239</v>
      </c>
      <c r="B238" t="s">
        <v>475</v>
      </c>
      <c r="C238">
        <v>10</v>
      </c>
      <c r="D238" t="s">
        <v>107</v>
      </c>
      <c r="E238" t="str">
        <f>VLOOKUP(C238,REF!$A$2:$B$11,2,FALSE)</f>
        <v>USN</v>
      </c>
      <c r="F238" t="str">
        <f>VLOOKUP(E238,REF!$B$2:$C$11,2,FALSE)</f>
        <v>Active</v>
      </c>
      <c r="G238" t="str">
        <f>VLOOKUP('Input Daily Data'!D238,REF!$F$2:$G$122,2,FALSE)</f>
        <v>PMAI</v>
      </c>
      <c r="H238" t="str">
        <f>VLOOKUP(G238,REF!$J$2:$K$15,2,FALSE)</f>
        <v>PAI</v>
      </c>
      <c r="I238" t="str">
        <f>VLOOKUP(H238,REF!$N$2:$O$13,2,FALSE)</f>
        <v>TAI</v>
      </c>
      <c r="J238" t="str">
        <f>VLOOKUP(I238,REF!$R$2:$S$4,2,FALSE)</f>
        <v>TOAI</v>
      </c>
    </row>
    <row r="239" spans="1:10" x14ac:dyDescent="0.25">
      <c r="A239" t="s">
        <v>239</v>
      </c>
      <c r="B239" t="s">
        <v>476</v>
      </c>
      <c r="C239">
        <v>20</v>
      </c>
      <c r="D239" t="s">
        <v>107</v>
      </c>
      <c r="E239" t="str">
        <f>VLOOKUP(C239,REF!$A$2:$B$11,2,FALSE)</f>
        <v>USN</v>
      </c>
      <c r="F239" t="str">
        <f>VLOOKUP(E239,REF!$B$2:$C$11,2,FALSE)</f>
        <v>Active</v>
      </c>
      <c r="G239" t="str">
        <f>VLOOKUP('Input Daily Data'!D239,REF!$F$2:$G$122,2,FALSE)</f>
        <v>PMAI</v>
      </c>
      <c r="H239" t="str">
        <f>VLOOKUP(G239,REF!$J$2:$K$15,2,FALSE)</f>
        <v>PAI</v>
      </c>
      <c r="I239" t="str">
        <f>VLOOKUP(H239,REF!$N$2:$O$13,2,FALSE)</f>
        <v>TAI</v>
      </c>
      <c r="J239" t="str">
        <f>VLOOKUP(I239,REF!$R$2:$S$4,2,FALSE)</f>
        <v>TOAI</v>
      </c>
    </row>
    <row r="240" spans="1:10" x14ac:dyDescent="0.25">
      <c r="A240" t="s">
        <v>239</v>
      </c>
      <c r="B240" t="s">
        <v>477</v>
      </c>
      <c r="C240">
        <v>10</v>
      </c>
      <c r="D240" t="s">
        <v>107</v>
      </c>
      <c r="E240" t="str">
        <f>VLOOKUP(C240,REF!$A$2:$B$11,2,FALSE)</f>
        <v>USN</v>
      </c>
      <c r="F240" t="str">
        <f>VLOOKUP(E240,REF!$B$2:$C$11,2,FALSE)</f>
        <v>Active</v>
      </c>
      <c r="G240" t="str">
        <f>VLOOKUP('Input Daily Data'!D240,REF!$F$2:$G$122,2,FALSE)</f>
        <v>PMAI</v>
      </c>
      <c r="H240" t="str">
        <f>VLOOKUP(G240,REF!$J$2:$K$15,2,FALSE)</f>
        <v>PAI</v>
      </c>
      <c r="I240" t="str">
        <f>VLOOKUP(H240,REF!$N$2:$O$13,2,FALSE)</f>
        <v>TAI</v>
      </c>
      <c r="J240" t="str">
        <f>VLOOKUP(I240,REF!$R$2:$S$4,2,FALSE)</f>
        <v>TOAI</v>
      </c>
    </row>
    <row r="241" spans="1:10" x14ac:dyDescent="0.25">
      <c r="A241" t="s">
        <v>239</v>
      </c>
      <c r="B241" t="s">
        <v>478</v>
      </c>
      <c r="C241">
        <v>20</v>
      </c>
      <c r="D241" t="s">
        <v>212</v>
      </c>
      <c r="E241" t="str">
        <f>VLOOKUP(C241,REF!$A$2:$B$11,2,FALSE)</f>
        <v>USN</v>
      </c>
      <c r="F241" t="str">
        <f>VLOOKUP(E241,REF!$B$2:$C$11,2,FALSE)</f>
        <v>Active</v>
      </c>
      <c r="G241" t="str">
        <f>VLOOKUP('Input Daily Data'!D241,REF!$F$2:$G$122,2,FALSE)</f>
        <v>STORAGE</v>
      </c>
      <c r="H241" t="str">
        <f>VLOOKUP(G241,REF!$J$2:$K$15,2,FALSE)</f>
        <v>STORAGE</v>
      </c>
      <c r="I241" t="str">
        <f>VLOOKUP(H241,REF!$N$2:$O$13,2,FALSE)</f>
        <v>TII</v>
      </c>
      <c r="J241" t="str">
        <f>VLOOKUP(I241,REF!$R$2:$S$4,2,FALSE)</f>
        <v>TOAI</v>
      </c>
    </row>
    <row r="242" spans="1:10" x14ac:dyDescent="0.25">
      <c r="A242" t="s">
        <v>239</v>
      </c>
      <c r="B242" t="s">
        <v>479</v>
      </c>
      <c r="C242">
        <v>20</v>
      </c>
      <c r="D242" t="s">
        <v>107</v>
      </c>
      <c r="E242" t="str">
        <f>VLOOKUP(C242,REF!$A$2:$B$11,2,FALSE)</f>
        <v>USN</v>
      </c>
      <c r="F242" t="str">
        <f>VLOOKUP(E242,REF!$B$2:$C$11,2,FALSE)</f>
        <v>Active</v>
      </c>
      <c r="G242" t="str">
        <f>VLOOKUP('Input Daily Data'!D242,REF!$F$2:$G$122,2,FALSE)</f>
        <v>PMAI</v>
      </c>
      <c r="H242" t="str">
        <f>VLOOKUP(G242,REF!$J$2:$K$15,2,FALSE)</f>
        <v>PAI</v>
      </c>
      <c r="I242" t="str">
        <f>VLOOKUP(H242,REF!$N$2:$O$13,2,FALSE)</f>
        <v>TAI</v>
      </c>
      <c r="J242" t="str">
        <f>VLOOKUP(I242,REF!$R$2:$S$4,2,FALSE)</f>
        <v>TOAI</v>
      </c>
    </row>
    <row r="243" spans="1:10" x14ac:dyDescent="0.25">
      <c r="A243" t="s">
        <v>239</v>
      </c>
      <c r="B243" t="s">
        <v>480</v>
      </c>
      <c r="C243">
        <v>10</v>
      </c>
      <c r="D243" t="s">
        <v>106</v>
      </c>
      <c r="E243" t="str">
        <f>VLOOKUP(C243,REF!$A$2:$B$11,2,FALSE)</f>
        <v>USN</v>
      </c>
      <c r="F243" t="str">
        <f>VLOOKUP(E243,REF!$B$2:$C$11,2,FALSE)</f>
        <v>Active</v>
      </c>
      <c r="G243" t="str">
        <f>VLOOKUP('Input Daily Data'!D243,REF!$F$2:$G$122,2,FALSE)</f>
        <v>BAI</v>
      </c>
      <c r="H243" t="str">
        <f>VLOOKUP(G243,REF!$J$2:$K$15,2,FALSE)</f>
        <v>BAI</v>
      </c>
      <c r="I243" t="str">
        <f>VLOOKUP(H243,REF!$N$2:$O$13,2,FALSE)</f>
        <v>TAI</v>
      </c>
      <c r="J243" t="str">
        <f>VLOOKUP(I243,REF!$R$2:$S$4,2,FALSE)</f>
        <v>TOAI</v>
      </c>
    </row>
    <row r="244" spans="1:10" x14ac:dyDescent="0.25">
      <c r="A244" t="s">
        <v>239</v>
      </c>
      <c r="B244" t="s">
        <v>481</v>
      </c>
      <c r="C244">
        <v>10</v>
      </c>
      <c r="D244" t="s">
        <v>106</v>
      </c>
      <c r="E244" t="str">
        <f>VLOOKUP(C244,REF!$A$2:$B$11,2,FALSE)</f>
        <v>USN</v>
      </c>
      <c r="F244" t="str">
        <f>VLOOKUP(E244,REF!$B$2:$C$11,2,FALSE)</f>
        <v>Active</v>
      </c>
      <c r="G244" t="str">
        <f>VLOOKUP('Input Daily Data'!D244,REF!$F$2:$G$122,2,FALSE)</f>
        <v>BAI</v>
      </c>
      <c r="H244" t="str">
        <f>VLOOKUP(G244,REF!$J$2:$K$15,2,FALSE)</f>
        <v>BAI</v>
      </c>
      <c r="I244" t="str">
        <f>VLOOKUP(H244,REF!$N$2:$O$13,2,FALSE)</f>
        <v>TAI</v>
      </c>
      <c r="J244" t="str">
        <f>VLOOKUP(I244,REF!$R$2:$S$4,2,FALSE)</f>
        <v>TOAI</v>
      </c>
    </row>
    <row r="245" spans="1:10" x14ac:dyDescent="0.25">
      <c r="A245" t="s">
        <v>239</v>
      </c>
      <c r="B245" t="s">
        <v>482</v>
      </c>
      <c r="C245">
        <v>20</v>
      </c>
      <c r="D245" t="s">
        <v>139</v>
      </c>
      <c r="E245" t="str">
        <f>VLOOKUP(C245,REF!$A$2:$B$11,2,FALSE)</f>
        <v>USN</v>
      </c>
      <c r="F245" t="str">
        <f>VLOOKUP(E245,REF!$B$2:$C$11,2,FALSE)</f>
        <v>Active</v>
      </c>
      <c r="G245" t="str">
        <f>VLOOKUP('Input Daily Data'!D245,REF!$F$2:$G$122,2,FALSE)</f>
        <v>PTAI</v>
      </c>
      <c r="H245" t="str">
        <f>VLOOKUP(G245,REF!$J$2:$K$15,2,FALSE)</f>
        <v>PAI</v>
      </c>
      <c r="I245" t="str">
        <f>VLOOKUP(H245,REF!$N$2:$O$13,2,FALSE)</f>
        <v>TAI</v>
      </c>
      <c r="J245" t="str">
        <f>VLOOKUP(I245,REF!$R$2:$S$4,2,FALSE)</f>
        <v>TOAI</v>
      </c>
    </row>
    <row r="246" spans="1:10" x14ac:dyDescent="0.25">
      <c r="A246" t="s">
        <v>239</v>
      </c>
      <c r="B246" t="s">
        <v>483</v>
      </c>
      <c r="C246">
        <v>20</v>
      </c>
      <c r="D246" t="s">
        <v>167</v>
      </c>
      <c r="E246" t="str">
        <f>VLOOKUP(C246,REF!$A$2:$B$11,2,FALSE)</f>
        <v>USN</v>
      </c>
      <c r="F246" t="str">
        <f>VLOOKUP(E246,REF!$B$2:$C$11,2,FALSE)</f>
        <v>Active</v>
      </c>
      <c r="G246" t="str">
        <f>VLOOKUP('Input Daily Data'!D246,REF!$F$2:$G$122,2,FALSE)</f>
        <v>BAI</v>
      </c>
      <c r="H246" t="str">
        <f>VLOOKUP(G246,REF!$J$2:$K$15,2,FALSE)</f>
        <v>BAI</v>
      </c>
      <c r="I246" t="str">
        <f>VLOOKUP(H246,REF!$N$2:$O$13,2,FALSE)</f>
        <v>TAI</v>
      </c>
      <c r="J246" t="str">
        <f>VLOOKUP(I246,REF!$R$2:$S$4,2,FALSE)</f>
        <v>TOAI</v>
      </c>
    </row>
    <row r="247" spans="1:10" x14ac:dyDescent="0.25">
      <c r="A247" t="s">
        <v>239</v>
      </c>
      <c r="B247" t="s">
        <v>484</v>
      </c>
      <c r="C247">
        <v>20</v>
      </c>
      <c r="D247" t="s">
        <v>107</v>
      </c>
      <c r="E247" t="str">
        <f>VLOOKUP(C247,REF!$A$2:$B$11,2,FALSE)</f>
        <v>USN</v>
      </c>
      <c r="F247" t="str">
        <f>VLOOKUP(E247,REF!$B$2:$C$11,2,FALSE)</f>
        <v>Active</v>
      </c>
      <c r="G247" t="str">
        <f>VLOOKUP('Input Daily Data'!D247,REF!$F$2:$G$122,2,FALSE)</f>
        <v>PMAI</v>
      </c>
      <c r="H247" t="str">
        <f>VLOOKUP(G247,REF!$J$2:$K$15,2,FALSE)</f>
        <v>PAI</v>
      </c>
      <c r="I247" t="str">
        <f>VLOOKUP(H247,REF!$N$2:$O$13,2,FALSE)</f>
        <v>TAI</v>
      </c>
      <c r="J247" t="str">
        <f>VLOOKUP(I247,REF!$R$2:$S$4,2,FALSE)</f>
        <v>TOAI</v>
      </c>
    </row>
    <row r="248" spans="1:10" x14ac:dyDescent="0.25">
      <c r="A248" t="s">
        <v>239</v>
      </c>
      <c r="B248" t="s">
        <v>485</v>
      </c>
      <c r="C248">
        <v>10</v>
      </c>
      <c r="D248" t="s">
        <v>107</v>
      </c>
      <c r="E248" t="str">
        <f>VLOOKUP(C248,REF!$A$2:$B$11,2,FALSE)</f>
        <v>USN</v>
      </c>
      <c r="F248" t="str">
        <f>VLOOKUP(E248,REF!$B$2:$C$11,2,FALSE)</f>
        <v>Active</v>
      </c>
      <c r="G248" t="str">
        <f>VLOOKUP('Input Daily Data'!D248,REF!$F$2:$G$122,2,FALSE)</f>
        <v>PMAI</v>
      </c>
      <c r="H248" t="str">
        <f>VLOOKUP(G248,REF!$J$2:$K$15,2,FALSE)</f>
        <v>PAI</v>
      </c>
      <c r="I248" t="str">
        <f>VLOOKUP(H248,REF!$N$2:$O$13,2,FALSE)</f>
        <v>TAI</v>
      </c>
      <c r="J248" t="str">
        <f>VLOOKUP(I248,REF!$R$2:$S$4,2,FALSE)</f>
        <v>TOAI</v>
      </c>
    </row>
    <row r="249" spans="1:10" x14ac:dyDescent="0.25">
      <c r="A249" t="s">
        <v>239</v>
      </c>
      <c r="B249" t="s">
        <v>486</v>
      </c>
      <c r="C249">
        <v>10</v>
      </c>
      <c r="D249" t="s">
        <v>139</v>
      </c>
      <c r="E249" t="str">
        <f>VLOOKUP(C249,REF!$A$2:$B$11,2,FALSE)</f>
        <v>USN</v>
      </c>
      <c r="F249" t="str">
        <f>VLOOKUP(E249,REF!$B$2:$C$11,2,FALSE)</f>
        <v>Active</v>
      </c>
      <c r="G249" t="str">
        <f>VLOOKUP('Input Daily Data'!D249,REF!$F$2:$G$122,2,FALSE)</f>
        <v>PTAI</v>
      </c>
      <c r="H249" t="str">
        <f>VLOOKUP(G249,REF!$J$2:$K$15,2,FALSE)</f>
        <v>PAI</v>
      </c>
      <c r="I249" t="str">
        <f>VLOOKUP(H249,REF!$N$2:$O$13,2,FALSE)</f>
        <v>TAI</v>
      </c>
      <c r="J249" t="str">
        <f>VLOOKUP(I249,REF!$R$2:$S$4,2,FALSE)</f>
        <v>TOAI</v>
      </c>
    </row>
    <row r="250" spans="1:10" x14ac:dyDescent="0.25">
      <c r="A250" t="s">
        <v>239</v>
      </c>
      <c r="B250" t="s">
        <v>487</v>
      </c>
      <c r="C250">
        <v>10</v>
      </c>
      <c r="D250" t="s">
        <v>107</v>
      </c>
      <c r="E250" t="str">
        <f>VLOOKUP(C250,REF!$A$2:$B$11,2,FALSE)</f>
        <v>USN</v>
      </c>
      <c r="F250" t="str">
        <f>VLOOKUP(E250,REF!$B$2:$C$11,2,FALSE)</f>
        <v>Active</v>
      </c>
      <c r="G250" t="str">
        <f>VLOOKUP('Input Daily Data'!D250,REF!$F$2:$G$122,2,FALSE)</f>
        <v>PMAI</v>
      </c>
      <c r="H250" t="str">
        <f>VLOOKUP(G250,REF!$J$2:$K$15,2,FALSE)</f>
        <v>PAI</v>
      </c>
      <c r="I250" t="str">
        <f>VLOOKUP(H250,REF!$N$2:$O$13,2,FALSE)</f>
        <v>TAI</v>
      </c>
      <c r="J250" t="str">
        <f>VLOOKUP(I250,REF!$R$2:$S$4,2,FALSE)</f>
        <v>TOAI</v>
      </c>
    </row>
    <row r="251" spans="1:10" x14ac:dyDescent="0.25">
      <c r="A251" t="s">
        <v>239</v>
      </c>
      <c r="B251" t="s">
        <v>488</v>
      </c>
      <c r="C251">
        <v>20</v>
      </c>
      <c r="D251" t="s">
        <v>167</v>
      </c>
      <c r="E251" t="str">
        <f>VLOOKUP(C251,REF!$A$2:$B$11,2,FALSE)</f>
        <v>USN</v>
      </c>
      <c r="F251" t="str">
        <f>VLOOKUP(E251,REF!$B$2:$C$11,2,FALSE)</f>
        <v>Active</v>
      </c>
      <c r="G251" t="str">
        <f>VLOOKUP('Input Daily Data'!D251,REF!$F$2:$G$122,2,FALSE)</f>
        <v>BAI</v>
      </c>
      <c r="H251" t="str">
        <f>VLOOKUP(G251,REF!$J$2:$K$15,2,FALSE)</f>
        <v>BAI</v>
      </c>
      <c r="I251" t="str">
        <f>VLOOKUP(H251,REF!$N$2:$O$13,2,FALSE)</f>
        <v>TAI</v>
      </c>
      <c r="J251" t="str">
        <f>VLOOKUP(I251,REF!$R$2:$S$4,2,FALSE)</f>
        <v>TOAI</v>
      </c>
    </row>
    <row r="252" spans="1:10" x14ac:dyDescent="0.25">
      <c r="A252" t="s">
        <v>239</v>
      </c>
      <c r="B252" t="s">
        <v>489</v>
      </c>
      <c r="C252">
        <v>10</v>
      </c>
      <c r="D252" t="s">
        <v>139</v>
      </c>
      <c r="E252" t="str">
        <f>VLOOKUP(C252,REF!$A$2:$B$11,2,FALSE)</f>
        <v>USN</v>
      </c>
      <c r="F252" t="str">
        <f>VLOOKUP(E252,REF!$B$2:$C$11,2,FALSE)</f>
        <v>Active</v>
      </c>
      <c r="G252" t="str">
        <f>VLOOKUP('Input Daily Data'!D252,REF!$F$2:$G$122,2,FALSE)</f>
        <v>PTAI</v>
      </c>
      <c r="H252" t="str">
        <f>VLOOKUP(G252,REF!$J$2:$K$15,2,FALSE)</f>
        <v>PAI</v>
      </c>
      <c r="I252" t="str">
        <f>VLOOKUP(H252,REF!$N$2:$O$13,2,FALSE)</f>
        <v>TAI</v>
      </c>
      <c r="J252" t="str">
        <f>VLOOKUP(I252,REF!$R$2:$S$4,2,FALSE)</f>
        <v>TOAI</v>
      </c>
    </row>
    <row r="253" spans="1:10" x14ac:dyDescent="0.25">
      <c r="A253" t="s">
        <v>239</v>
      </c>
      <c r="B253" t="s">
        <v>490</v>
      </c>
      <c r="C253">
        <v>20</v>
      </c>
      <c r="D253" t="s">
        <v>107</v>
      </c>
      <c r="E253" t="str">
        <f>VLOOKUP(C253,REF!$A$2:$B$11,2,FALSE)</f>
        <v>USN</v>
      </c>
      <c r="F253" t="str">
        <f>VLOOKUP(E253,REF!$B$2:$C$11,2,FALSE)</f>
        <v>Active</v>
      </c>
      <c r="G253" t="str">
        <f>VLOOKUP('Input Daily Data'!D253,REF!$F$2:$G$122,2,FALSE)</f>
        <v>PMAI</v>
      </c>
      <c r="H253" t="str">
        <f>VLOOKUP(G253,REF!$J$2:$K$15,2,FALSE)</f>
        <v>PAI</v>
      </c>
      <c r="I253" t="str">
        <f>VLOOKUP(H253,REF!$N$2:$O$13,2,FALSE)</f>
        <v>TAI</v>
      </c>
      <c r="J253" t="str">
        <f>VLOOKUP(I253,REF!$R$2:$S$4,2,FALSE)</f>
        <v>TOAI</v>
      </c>
    </row>
    <row r="254" spans="1:10" x14ac:dyDescent="0.25">
      <c r="A254" t="s">
        <v>239</v>
      </c>
      <c r="B254" t="s">
        <v>491</v>
      </c>
      <c r="C254">
        <v>20</v>
      </c>
      <c r="D254" t="s">
        <v>107</v>
      </c>
      <c r="E254" t="str">
        <f>VLOOKUP(C254,REF!$A$2:$B$11,2,FALSE)</f>
        <v>USN</v>
      </c>
      <c r="F254" t="str">
        <f>VLOOKUP(E254,REF!$B$2:$C$11,2,FALSE)</f>
        <v>Active</v>
      </c>
      <c r="G254" t="str">
        <f>VLOOKUP('Input Daily Data'!D254,REF!$F$2:$G$122,2,FALSE)</f>
        <v>PMAI</v>
      </c>
      <c r="H254" t="str">
        <f>VLOOKUP(G254,REF!$J$2:$K$15,2,FALSE)</f>
        <v>PAI</v>
      </c>
      <c r="I254" t="str">
        <f>VLOOKUP(H254,REF!$N$2:$O$13,2,FALSE)</f>
        <v>TAI</v>
      </c>
      <c r="J254" t="str">
        <f>VLOOKUP(I254,REF!$R$2:$S$4,2,FALSE)</f>
        <v>TOAI</v>
      </c>
    </row>
    <row r="255" spans="1:10" x14ac:dyDescent="0.25">
      <c r="A255" t="s">
        <v>239</v>
      </c>
      <c r="B255" t="s">
        <v>492</v>
      </c>
      <c r="C255">
        <v>10</v>
      </c>
      <c r="D255" t="s">
        <v>107</v>
      </c>
      <c r="E255" t="str">
        <f>VLOOKUP(C255,REF!$A$2:$B$11,2,FALSE)</f>
        <v>USN</v>
      </c>
      <c r="F255" t="str">
        <f>VLOOKUP(E255,REF!$B$2:$C$11,2,FALSE)</f>
        <v>Active</v>
      </c>
      <c r="G255" t="str">
        <f>VLOOKUP('Input Daily Data'!D255,REF!$F$2:$G$122,2,FALSE)</f>
        <v>PMAI</v>
      </c>
      <c r="H255" t="str">
        <f>VLOOKUP(G255,REF!$J$2:$K$15,2,FALSE)</f>
        <v>PAI</v>
      </c>
      <c r="I255" t="str">
        <f>VLOOKUP(H255,REF!$N$2:$O$13,2,FALSE)</f>
        <v>TAI</v>
      </c>
      <c r="J255" t="str">
        <f>VLOOKUP(I255,REF!$R$2:$S$4,2,FALSE)</f>
        <v>TOAI</v>
      </c>
    </row>
    <row r="256" spans="1:10" x14ac:dyDescent="0.25">
      <c r="A256" t="s">
        <v>239</v>
      </c>
      <c r="B256" t="s">
        <v>493</v>
      </c>
      <c r="C256">
        <v>20</v>
      </c>
      <c r="D256" t="s">
        <v>107</v>
      </c>
      <c r="E256" t="str">
        <f>VLOOKUP(C256,REF!$A$2:$B$11,2,FALSE)</f>
        <v>USN</v>
      </c>
      <c r="F256" t="str">
        <f>VLOOKUP(E256,REF!$B$2:$C$11,2,FALSE)</f>
        <v>Active</v>
      </c>
      <c r="G256" t="str">
        <f>VLOOKUP('Input Daily Data'!D256,REF!$F$2:$G$122,2,FALSE)</f>
        <v>PMAI</v>
      </c>
      <c r="H256" t="str">
        <f>VLOOKUP(G256,REF!$J$2:$K$15,2,FALSE)</f>
        <v>PAI</v>
      </c>
      <c r="I256" t="str">
        <f>VLOOKUP(H256,REF!$N$2:$O$13,2,FALSE)</f>
        <v>TAI</v>
      </c>
      <c r="J256" t="str">
        <f>VLOOKUP(I256,REF!$R$2:$S$4,2,FALSE)</f>
        <v>TOAI</v>
      </c>
    </row>
    <row r="257" spans="1:10" x14ac:dyDescent="0.25">
      <c r="A257" t="s">
        <v>239</v>
      </c>
      <c r="B257" t="s">
        <v>494</v>
      </c>
      <c r="C257">
        <v>20</v>
      </c>
      <c r="D257" t="s">
        <v>139</v>
      </c>
      <c r="E257" t="str">
        <f>VLOOKUP(C257,REF!$A$2:$B$11,2,FALSE)</f>
        <v>USN</v>
      </c>
      <c r="F257" t="str">
        <f>VLOOKUP(E257,REF!$B$2:$C$11,2,FALSE)</f>
        <v>Active</v>
      </c>
      <c r="G257" t="str">
        <f>VLOOKUP('Input Daily Data'!D257,REF!$F$2:$G$122,2,FALSE)</f>
        <v>PTAI</v>
      </c>
      <c r="H257" t="str">
        <f>VLOOKUP(G257,REF!$J$2:$K$15,2,FALSE)</f>
        <v>PAI</v>
      </c>
      <c r="I257" t="str">
        <f>VLOOKUP(H257,REF!$N$2:$O$13,2,FALSE)</f>
        <v>TAI</v>
      </c>
      <c r="J257" t="str">
        <f>VLOOKUP(I257,REF!$R$2:$S$4,2,FALSE)</f>
        <v>TOAI</v>
      </c>
    </row>
    <row r="258" spans="1:10" x14ac:dyDescent="0.25">
      <c r="A258" t="s">
        <v>239</v>
      </c>
      <c r="B258" t="s">
        <v>495</v>
      </c>
      <c r="C258">
        <v>10</v>
      </c>
      <c r="D258" t="s">
        <v>139</v>
      </c>
      <c r="E258" t="str">
        <f>VLOOKUP(C258,REF!$A$2:$B$11,2,FALSE)</f>
        <v>USN</v>
      </c>
      <c r="F258" t="str">
        <f>VLOOKUP(E258,REF!$B$2:$C$11,2,FALSE)</f>
        <v>Active</v>
      </c>
      <c r="G258" t="str">
        <f>VLOOKUP('Input Daily Data'!D258,REF!$F$2:$G$122,2,FALSE)</f>
        <v>PTAI</v>
      </c>
      <c r="H258" t="str">
        <f>VLOOKUP(G258,REF!$J$2:$K$15,2,FALSE)</f>
        <v>PAI</v>
      </c>
      <c r="I258" t="str">
        <f>VLOOKUP(H258,REF!$N$2:$O$13,2,FALSE)</f>
        <v>TAI</v>
      </c>
      <c r="J258" t="str">
        <f>VLOOKUP(I258,REF!$R$2:$S$4,2,FALSE)</f>
        <v>TOAI</v>
      </c>
    </row>
    <row r="259" spans="1:10" x14ac:dyDescent="0.25">
      <c r="A259" t="s">
        <v>239</v>
      </c>
      <c r="B259" t="s">
        <v>496</v>
      </c>
      <c r="C259">
        <v>20</v>
      </c>
      <c r="D259" t="s">
        <v>107</v>
      </c>
      <c r="E259" t="str">
        <f>VLOOKUP(C259,REF!$A$2:$B$11,2,FALSE)</f>
        <v>USN</v>
      </c>
      <c r="F259" t="str">
        <f>VLOOKUP(E259,REF!$B$2:$C$11,2,FALSE)</f>
        <v>Active</v>
      </c>
      <c r="G259" t="str">
        <f>VLOOKUP('Input Daily Data'!D259,REF!$F$2:$G$122,2,FALSE)</f>
        <v>PMAI</v>
      </c>
      <c r="H259" t="str">
        <f>VLOOKUP(G259,REF!$J$2:$K$15,2,FALSE)</f>
        <v>PAI</v>
      </c>
      <c r="I259" t="str">
        <f>VLOOKUP(H259,REF!$N$2:$O$13,2,FALSE)</f>
        <v>TAI</v>
      </c>
      <c r="J259" t="str">
        <f>VLOOKUP(I259,REF!$R$2:$S$4,2,FALSE)</f>
        <v>TOAI</v>
      </c>
    </row>
    <row r="260" spans="1:10" x14ac:dyDescent="0.25">
      <c r="A260" t="s">
        <v>239</v>
      </c>
      <c r="B260" t="s">
        <v>497</v>
      </c>
      <c r="C260">
        <v>10</v>
      </c>
      <c r="D260" t="s">
        <v>107</v>
      </c>
      <c r="E260" t="str">
        <f>VLOOKUP(C260,REF!$A$2:$B$11,2,FALSE)</f>
        <v>USN</v>
      </c>
      <c r="F260" t="str">
        <f>VLOOKUP(E260,REF!$B$2:$C$11,2,FALSE)</f>
        <v>Active</v>
      </c>
      <c r="G260" t="str">
        <f>VLOOKUP('Input Daily Data'!D260,REF!$F$2:$G$122,2,FALSE)</f>
        <v>PMAI</v>
      </c>
      <c r="H260" t="str">
        <f>VLOOKUP(G260,REF!$J$2:$K$15,2,FALSE)</f>
        <v>PAI</v>
      </c>
      <c r="I260" t="str">
        <f>VLOOKUP(H260,REF!$N$2:$O$13,2,FALSE)</f>
        <v>TAI</v>
      </c>
      <c r="J260" t="str">
        <f>VLOOKUP(I260,REF!$R$2:$S$4,2,FALSE)</f>
        <v>TOAI</v>
      </c>
    </row>
    <row r="261" spans="1:10" x14ac:dyDescent="0.25">
      <c r="A261" t="s">
        <v>239</v>
      </c>
      <c r="B261" t="s">
        <v>498</v>
      </c>
      <c r="C261">
        <v>20</v>
      </c>
      <c r="D261" t="s">
        <v>212</v>
      </c>
      <c r="E261" t="str">
        <f>VLOOKUP(C261,REF!$A$2:$B$11,2,FALSE)</f>
        <v>USN</v>
      </c>
      <c r="F261" t="str">
        <f>VLOOKUP(E261,REF!$B$2:$C$11,2,FALSE)</f>
        <v>Active</v>
      </c>
      <c r="G261" t="str">
        <f>VLOOKUP('Input Daily Data'!D261,REF!$F$2:$G$122,2,FALSE)</f>
        <v>STORAGE</v>
      </c>
      <c r="H261" t="str">
        <f>VLOOKUP(G261,REF!$J$2:$K$15,2,FALSE)</f>
        <v>STORAGE</v>
      </c>
      <c r="I261" t="str">
        <f>VLOOKUP(H261,REF!$N$2:$O$13,2,FALSE)</f>
        <v>TII</v>
      </c>
      <c r="J261" t="str">
        <f>VLOOKUP(I261,REF!$R$2:$S$4,2,FALSE)</f>
        <v>TOAI</v>
      </c>
    </row>
    <row r="262" spans="1:10" x14ac:dyDescent="0.25">
      <c r="A262" t="s">
        <v>239</v>
      </c>
      <c r="B262" t="s">
        <v>499</v>
      </c>
      <c r="C262">
        <v>10</v>
      </c>
      <c r="D262" t="s">
        <v>107</v>
      </c>
      <c r="E262" t="str">
        <f>VLOOKUP(C262,REF!$A$2:$B$11,2,FALSE)</f>
        <v>USN</v>
      </c>
      <c r="F262" t="str">
        <f>VLOOKUP(E262,REF!$B$2:$C$11,2,FALSE)</f>
        <v>Active</v>
      </c>
      <c r="G262" t="str">
        <f>VLOOKUP('Input Daily Data'!D262,REF!$F$2:$G$122,2,FALSE)</f>
        <v>PMAI</v>
      </c>
      <c r="H262" t="str">
        <f>VLOOKUP(G262,REF!$J$2:$K$15,2,FALSE)</f>
        <v>PAI</v>
      </c>
      <c r="I262" t="str">
        <f>VLOOKUP(H262,REF!$N$2:$O$13,2,FALSE)</f>
        <v>TAI</v>
      </c>
      <c r="J262" t="str">
        <f>VLOOKUP(I262,REF!$R$2:$S$4,2,FALSE)</f>
        <v>TOAI</v>
      </c>
    </row>
    <row r="263" spans="1:10" x14ac:dyDescent="0.25">
      <c r="A263" t="s">
        <v>239</v>
      </c>
      <c r="B263" t="s">
        <v>500</v>
      </c>
      <c r="C263">
        <v>20</v>
      </c>
      <c r="D263" t="s">
        <v>107</v>
      </c>
      <c r="E263" t="str">
        <f>VLOOKUP(C263,REF!$A$2:$B$11,2,FALSE)</f>
        <v>USN</v>
      </c>
      <c r="F263" t="str">
        <f>VLOOKUP(E263,REF!$B$2:$C$11,2,FALSE)</f>
        <v>Active</v>
      </c>
      <c r="G263" t="str">
        <f>VLOOKUP('Input Daily Data'!D263,REF!$F$2:$G$122,2,FALSE)</f>
        <v>PMAI</v>
      </c>
      <c r="H263" t="str">
        <f>VLOOKUP(G263,REF!$J$2:$K$15,2,FALSE)</f>
        <v>PAI</v>
      </c>
      <c r="I263" t="str">
        <f>VLOOKUP(H263,REF!$N$2:$O$13,2,FALSE)</f>
        <v>TAI</v>
      </c>
      <c r="J263" t="str">
        <f>VLOOKUP(I263,REF!$R$2:$S$4,2,FALSE)</f>
        <v>TOAI</v>
      </c>
    </row>
    <row r="264" spans="1:10" x14ac:dyDescent="0.25">
      <c r="A264" t="s">
        <v>239</v>
      </c>
      <c r="B264" t="s">
        <v>501</v>
      </c>
      <c r="C264">
        <v>10</v>
      </c>
      <c r="D264" t="s">
        <v>107</v>
      </c>
      <c r="E264" t="str">
        <f>VLOOKUP(C264,REF!$A$2:$B$11,2,FALSE)</f>
        <v>USN</v>
      </c>
      <c r="F264" t="str">
        <f>VLOOKUP(E264,REF!$B$2:$C$11,2,FALSE)</f>
        <v>Active</v>
      </c>
      <c r="G264" t="str">
        <f>VLOOKUP('Input Daily Data'!D264,REF!$F$2:$G$122,2,FALSE)</f>
        <v>PMAI</v>
      </c>
      <c r="H264" t="str">
        <f>VLOOKUP(G264,REF!$J$2:$K$15,2,FALSE)</f>
        <v>PAI</v>
      </c>
      <c r="I264" t="str">
        <f>VLOOKUP(H264,REF!$N$2:$O$13,2,FALSE)</f>
        <v>TAI</v>
      </c>
      <c r="J264" t="str">
        <f>VLOOKUP(I264,REF!$R$2:$S$4,2,FALSE)</f>
        <v>TOAI</v>
      </c>
    </row>
    <row r="265" spans="1:10" x14ac:dyDescent="0.25">
      <c r="A265" t="s">
        <v>239</v>
      </c>
      <c r="B265" t="s">
        <v>502</v>
      </c>
      <c r="C265">
        <v>20</v>
      </c>
      <c r="D265" t="s">
        <v>107</v>
      </c>
      <c r="E265" t="str">
        <f>VLOOKUP(C265,REF!$A$2:$B$11,2,FALSE)</f>
        <v>USN</v>
      </c>
      <c r="F265" t="str">
        <f>VLOOKUP(E265,REF!$B$2:$C$11,2,FALSE)</f>
        <v>Active</v>
      </c>
      <c r="G265" t="str">
        <f>VLOOKUP('Input Daily Data'!D265,REF!$F$2:$G$122,2,FALSE)</f>
        <v>PMAI</v>
      </c>
      <c r="H265" t="str">
        <f>VLOOKUP(G265,REF!$J$2:$K$15,2,FALSE)</f>
        <v>PAI</v>
      </c>
      <c r="I265" t="str">
        <f>VLOOKUP(H265,REF!$N$2:$O$13,2,FALSE)</f>
        <v>TAI</v>
      </c>
      <c r="J265" t="str">
        <f>VLOOKUP(I265,REF!$R$2:$S$4,2,FALSE)</f>
        <v>TOAI</v>
      </c>
    </row>
    <row r="266" spans="1:10" x14ac:dyDescent="0.25">
      <c r="A266" t="s">
        <v>239</v>
      </c>
      <c r="B266" t="s">
        <v>503</v>
      </c>
      <c r="C266">
        <v>10</v>
      </c>
      <c r="D266" t="s">
        <v>107</v>
      </c>
      <c r="E266" t="str">
        <f>VLOOKUP(C266,REF!$A$2:$B$11,2,FALSE)</f>
        <v>USN</v>
      </c>
      <c r="F266" t="str">
        <f>VLOOKUP(E266,REF!$B$2:$C$11,2,FALSE)</f>
        <v>Active</v>
      </c>
      <c r="G266" t="str">
        <f>VLOOKUP('Input Daily Data'!D266,REF!$F$2:$G$122,2,FALSE)</f>
        <v>PMAI</v>
      </c>
      <c r="H266" t="str">
        <f>VLOOKUP(G266,REF!$J$2:$K$15,2,FALSE)</f>
        <v>PAI</v>
      </c>
      <c r="I266" t="str">
        <f>VLOOKUP(H266,REF!$N$2:$O$13,2,FALSE)</f>
        <v>TAI</v>
      </c>
      <c r="J266" t="str">
        <f>VLOOKUP(I266,REF!$R$2:$S$4,2,FALSE)</f>
        <v>TOAI</v>
      </c>
    </row>
    <row r="267" spans="1:10" x14ac:dyDescent="0.25">
      <c r="A267" t="s">
        <v>239</v>
      </c>
      <c r="B267" t="s">
        <v>504</v>
      </c>
      <c r="C267">
        <v>20</v>
      </c>
      <c r="D267" t="s">
        <v>139</v>
      </c>
      <c r="E267" t="str">
        <f>VLOOKUP(C267,REF!$A$2:$B$11,2,FALSE)</f>
        <v>USN</v>
      </c>
      <c r="F267" t="str">
        <f>VLOOKUP(E267,REF!$B$2:$C$11,2,FALSE)</f>
        <v>Active</v>
      </c>
      <c r="G267" t="str">
        <f>VLOOKUP('Input Daily Data'!D267,REF!$F$2:$G$122,2,FALSE)</f>
        <v>PTAI</v>
      </c>
      <c r="H267" t="str">
        <f>VLOOKUP(G267,REF!$J$2:$K$15,2,FALSE)</f>
        <v>PAI</v>
      </c>
      <c r="I267" t="str">
        <f>VLOOKUP(H267,REF!$N$2:$O$13,2,FALSE)</f>
        <v>TAI</v>
      </c>
      <c r="J267" t="str">
        <f>VLOOKUP(I267,REF!$R$2:$S$4,2,FALSE)</f>
        <v>TOAI</v>
      </c>
    </row>
    <row r="268" spans="1:10" x14ac:dyDescent="0.25">
      <c r="A268" t="s">
        <v>239</v>
      </c>
      <c r="B268" t="s">
        <v>505</v>
      </c>
      <c r="C268">
        <v>20</v>
      </c>
      <c r="D268" t="s">
        <v>167</v>
      </c>
      <c r="E268" t="str">
        <f>VLOOKUP(C268,REF!$A$2:$B$11,2,FALSE)</f>
        <v>USN</v>
      </c>
      <c r="F268" t="str">
        <f>VLOOKUP(E268,REF!$B$2:$C$11,2,FALSE)</f>
        <v>Active</v>
      </c>
      <c r="G268" t="str">
        <f>VLOOKUP('Input Daily Data'!D268,REF!$F$2:$G$122,2,FALSE)</f>
        <v>BAI</v>
      </c>
      <c r="H268" t="str">
        <f>VLOOKUP(G268,REF!$J$2:$K$15,2,FALSE)</f>
        <v>BAI</v>
      </c>
      <c r="I268" t="str">
        <f>VLOOKUP(H268,REF!$N$2:$O$13,2,FALSE)</f>
        <v>TAI</v>
      </c>
      <c r="J268" t="str">
        <f>VLOOKUP(I268,REF!$R$2:$S$4,2,FALSE)</f>
        <v>TOAI</v>
      </c>
    </row>
    <row r="269" spans="1:10" x14ac:dyDescent="0.25">
      <c r="A269" t="s">
        <v>239</v>
      </c>
      <c r="B269" t="s">
        <v>506</v>
      </c>
      <c r="C269">
        <v>20</v>
      </c>
      <c r="D269" t="s">
        <v>139</v>
      </c>
      <c r="E269" t="str">
        <f>VLOOKUP(C269,REF!$A$2:$B$11,2,FALSE)</f>
        <v>USN</v>
      </c>
      <c r="F269" t="str">
        <f>VLOOKUP(E269,REF!$B$2:$C$11,2,FALSE)</f>
        <v>Active</v>
      </c>
      <c r="G269" t="str">
        <f>VLOOKUP('Input Daily Data'!D269,REF!$F$2:$G$122,2,FALSE)</f>
        <v>PTAI</v>
      </c>
      <c r="H269" t="str">
        <f>VLOOKUP(G269,REF!$J$2:$K$15,2,FALSE)</f>
        <v>PAI</v>
      </c>
      <c r="I269" t="str">
        <f>VLOOKUP(H269,REF!$N$2:$O$13,2,FALSE)</f>
        <v>TAI</v>
      </c>
      <c r="J269" t="str">
        <f>VLOOKUP(I269,REF!$R$2:$S$4,2,FALSE)</f>
        <v>TOAI</v>
      </c>
    </row>
    <row r="270" spans="1:10" x14ac:dyDescent="0.25">
      <c r="A270" t="s">
        <v>239</v>
      </c>
      <c r="B270" t="s">
        <v>507</v>
      </c>
      <c r="C270">
        <v>70</v>
      </c>
      <c r="D270" t="s">
        <v>221</v>
      </c>
      <c r="E270" t="str">
        <f>VLOOKUP(C270,REF!$A$2:$B$11,2,FALSE)</f>
        <v>NAVAIR</v>
      </c>
      <c r="F270" t="str">
        <f>VLOOKUP(E270,REF!$B$2:$C$11,2,FALSE)</f>
        <v>Active</v>
      </c>
      <c r="G270" t="str">
        <f>VLOOKUP('Input Daily Data'!D270,REF!$F$2:$G$122,2,FALSE)</f>
        <v>BAILMENT</v>
      </c>
      <c r="H270" t="str">
        <f>VLOOKUP(G270,REF!$J$2:$K$15,2,FALSE)</f>
        <v>BAILMENT</v>
      </c>
      <c r="I270" t="str">
        <f>VLOOKUP(H270,REF!$N$2:$O$13,2,FALSE)</f>
        <v>TII</v>
      </c>
      <c r="J270" t="str">
        <f>VLOOKUP(I270,REF!$R$2:$S$4,2,FALSE)</f>
        <v>TOAI</v>
      </c>
    </row>
    <row r="271" spans="1:10" x14ac:dyDescent="0.25">
      <c r="A271" t="s">
        <v>239</v>
      </c>
      <c r="B271" t="s">
        <v>508</v>
      </c>
      <c r="C271">
        <v>10</v>
      </c>
      <c r="D271" t="s">
        <v>106</v>
      </c>
      <c r="E271" t="str">
        <f>VLOOKUP(C271,REF!$A$2:$B$11,2,FALSE)</f>
        <v>USN</v>
      </c>
      <c r="F271" t="str">
        <f>VLOOKUP(E271,REF!$B$2:$C$11,2,FALSE)</f>
        <v>Active</v>
      </c>
      <c r="G271" t="str">
        <f>VLOOKUP('Input Daily Data'!D271,REF!$F$2:$G$122,2,FALSE)</f>
        <v>BAI</v>
      </c>
      <c r="H271" t="str">
        <f>VLOOKUP(G271,REF!$J$2:$K$15,2,FALSE)</f>
        <v>BAI</v>
      </c>
      <c r="I271" t="str">
        <f>VLOOKUP(H271,REF!$N$2:$O$13,2,FALSE)</f>
        <v>TAI</v>
      </c>
      <c r="J271" t="str">
        <f>VLOOKUP(I271,REF!$R$2:$S$4,2,FALSE)</f>
        <v>TOAI</v>
      </c>
    </row>
    <row r="272" spans="1:10" x14ac:dyDescent="0.25">
      <c r="A272" s="41" t="s">
        <v>239</v>
      </c>
      <c r="B272" s="41">
        <v>169892</v>
      </c>
      <c r="C272">
        <v>30</v>
      </c>
      <c r="D272" t="s">
        <v>211</v>
      </c>
      <c r="E272" s="41" t="str">
        <f>VLOOKUP(C272,REF!$A$2:$B$11,2,FALSE)</f>
        <v>USN RES</v>
      </c>
      <c r="F272" s="41" t="str">
        <f>VLOOKUP(E272,REF!$B$2:$C$11,2,FALSE)</f>
        <v>ResFor</v>
      </c>
      <c r="G272" s="41" t="str">
        <f>VLOOKUP('Input Daily Data'!D272,REF!$F$2:$G$122,2,FALSE)</f>
        <v>STORAGE</v>
      </c>
      <c r="H272" s="41" t="str">
        <f>VLOOKUP(G272,REF!$J$2:$K$15,2,FALSE)</f>
        <v>STORAGE</v>
      </c>
      <c r="I272" s="41" t="str">
        <f>VLOOKUP(H272,REF!$N$2:$O$13,2,FALSE)</f>
        <v>TII</v>
      </c>
      <c r="J272" s="41" t="str">
        <f>VLOOKUP(I272,REF!$R$2:$S$4,2,FALSE)</f>
        <v>TOAI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51B8-E392-4A3C-A724-B5968F35A905}">
  <dimension ref="A1:AG47"/>
  <sheetViews>
    <sheetView zoomScale="80" zoomScaleNormal="80" workbookViewId="0">
      <selection activeCell="D2" sqref="D2"/>
    </sheetView>
  </sheetViews>
  <sheetFormatPr defaultRowHeight="14.25" x14ac:dyDescent="0.2"/>
  <cols>
    <col min="1" max="1" width="21.42578125" style="3" customWidth="1"/>
    <col min="2" max="2" width="20" style="3" bestFit="1" customWidth="1"/>
    <col min="3" max="3" width="21" style="3" bestFit="1" customWidth="1"/>
    <col min="4" max="4" width="11.85546875" style="3" customWidth="1"/>
    <col min="5" max="5" width="9.140625" style="3"/>
    <col min="6" max="6" width="10.140625" style="3" customWidth="1"/>
    <col min="7" max="7" width="10.42578125" style="3" customWidth="1"/>
    <col min="8" max="16384" width="9.140625" style="3"/>
  </cols>
  <sheetData>
    <row r="1" spans="1:33" ht="15.75" x14ac:dyDescent="0.25">
      <c r="A1" s="9" t="s">
        <v>3</v>
      </c>
      <c r="B1" s="7" t="s">
        <v>5</v>
      </c>
      <c r="C1" s="7" t="s">
        <v>6</v>
      </c>
      <c r="D1" s="55">
        <v>2025</v>
      </c>
      <c r="E1" s="107">
        <f>D1+1</f>
        <v>2026</v>
      </c>
      <c r="F1" s="107">
        <f t="shared" ref="F1:AG1" si="0">E1+1</f>
        <v>2027</v>
      </c>
      <c r="G1" s="107">
        <f t="shared" si="0"/>
        <v>2028</v>
      </c>
      <c r="H1" s="107">
        <f t="shared" si="0"/>
        <v>2029</v>
      </c>
      <c r="I1" s="107">
        <f t="shared" si="0"/>
        <v>2030</v>
      </c>
      <c r="J1" s="107">
        <f t="shared" si="0"/>
        <v>2031</v>
      </c>
      <c r="K1" s="107">
        <f t="shared" si="0"/>
        <v>2032</v>
      </c>
      <c r="L1" s="107">
        <f t="shared" si="0"/>
        <v>2033</v>
      </c>
      <c r="M1" s="107">
        <f t="shared" si="0"/>
        <v>2034</v>
      </c>
      <c r="N1" s="107">
        <f t="shared" si="0"/>
        <v>2035</v>
      </c>
      <c r="O1" s="107">
        <f t="shared" si="0"/>
        <v>2036</v>
      </c>
      <c r="P1" s="107">
        <f t="shared" si="0"/>
        <v>2037</v>
      </c>
      <c r="Q1" s="107">
        <f t="shared" si="0"/>
        <v>2038</v>
      </c>
      <c r="R1" s="107">
        <f t="shared" si="0"/>
        <v>2039</v>
      </c>
      <c r="S1" s="107">
        <f t="shared" si="0"/>
        <v>2040</v>
      </c>
      <c r="T1" s="107">
        <f t="shared" si="0"/>
        <v>2041</v>
      </c>
      <c r="U1" s="107">
        <f t="shared" si="0"/>
        <v>2042</v>
      </c>
      <c r="V1" s="107">
        <f t="shared" si="0"/>
        <v>2043</v>
      </c>
      <c r="W1" s="107">
        <f t="shared" si="0"/>
        <v>2044</v>
      </c>
      <c r="X1" s="107">
        <f t="shared" si="0"/>
        <v>2045</v>
      </c>
      <c r="Y1" s="107">
        <f t="shared" si="0"/>
        <v>2046</v>
      </c>
      <c r="Z1" s="107">
        <f t="shared" si="0"/>
        <v>2047</v>
      </c>
      <c r="AA1" s="107">
        <f t="shared" si="0"/>
        <v>2048</v>
      </c>
      <c r="AB1" s="107">
        <f t="shared" si="0"/>
        <v>2049</v>
      </c>
      <c r="AC1" s="107">
        <f t="shared" si="0"/>
        <v>2050</v>
      </c>
      <c r="AD1" s="107">
        <f t="shared" si="0"/>
        <v>2051</v>
      </c>
      <c r="AE1" s="107">
        <f t="shared" si="0"/>
        <v>2052</v>
      </c>
      <c r="AF1" s="107">
        <f t="shared" si="0"/>
        <v>2053</v>
      </c>
      <c r="AG1" s="107">
        <f t="shared" si="0"/>
        <v>2054</v>
      </c>
    </row>
    <row r="2" spans="1:33" x14ac:dyDescent="0.2">
      <c r="A2" s="3" t="s">
        <v>8</v>
      </c>
      <c r="B2" s="3" t="s">
        <v>25</v>
      </c>
      <c r="C2" s="3" t="s">
        <v>18</v>
      </c>
      <c r="D2" s="3">
        <v>8</v>
      </c>
      <c r="E2" s="3">
        <v>8</v>
      </c>
      <c r="F2" s="3">
        <v>8</v>
      </c>
      <c r="G2" s="3">
        <v>8</v>
      </c>
      <c r="H2" s="3">
        <v>8</v>
      </c>
      <c r="I2" s="3">
        <v>8</v>
      </c>
      <c r="J2" s="3">
        <v>8</v>
      </c>
      <c r="K2" s="3">
        <v>8</v>
      </c>
      <c r="L2" s="3">
        <v>8</v>
      </c>
      <c r="M2" s="3">
        <v>8</v>
      </c>
      <c r="N2" s="3">
        <v>8</v>
      </c>
      <c r="O2" s="3">
        <v>8</v>
      </c>
      <c r="P2" s="3">
        <v>8</v>
      </c>
      <c r="Q2" s="3">
        <v>8</v>
      </c>
      <c r="R2" s="3">
        <v>8</v>
      </c>
      <c r="S2" s="3">
        <v>8</v>
      </c>
      <c r="T2" s="3">
        <v>8</v>
      </c>
      <c r="U2" s="3">
        <v>8</v>
      </c>
      <c r="V2" s="3">
        <v>5</v>
      </c>
      <c r="W2" s="3">
        <v>5</v>
      </c>
      <c r="X2" s="3">
        <v>2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">
      <c r="A3" s="3" t="s">
        <v>8</v>
      </c>
      <c r="B3" s="3" t="s">
        <v>27</v>
      </c>
      <c r="C3" s="3" t="s">
        <v>17</v>
      </c>
      <c r="D3" s="3">
        <v>12</v>
      </c>
      <c r="E3" s="3">
        <v>12</v>
      </c>
      <c r="F3" s="3">
        <v>12</v>
      </c>
      <c r="G3" s="3">
        <v>12</v>
      </c>
      <c r="H3" s="3">
        <v>12</v>
      </c>
      <c r="I3" s="3">
        <v>12</v>
      </c>
      <c r="J3" s="3">
        <v>12</v>
      </c>
      <c r="K3" s="3">
        <v>12</v>
      </c>
      <c r="L3" s="3">
        <v>12</v>
      </c>
      <c r="M3" s="3">
        <v>12</v>
      </c>
      <c r="N3" s="3">
        <v>12</v>
      </c>
      <c r="O3" s="3">
        <v>12</v>
      </c>
      <c r="P3" s="3">
        <v>12</v>
      </c>
      <c r="Q3" s="3">
        <v>12</v>
      </c>
      <c r="R3" s="3">
        <v>12</v>
      </c>
      <c r="S3" s="3">
        <v>12</v>
      </c>
      <c r="T3" s="3">
        <v>12</v>
      </c>
      <c r="U3" s="3">
        <v>12</v>
      </c>
      <c r="V3" s="3">
        <v>10</v>
      </c>
      <c r="W3" s="3">
        <v>10</v>
      </c>
      <c r="X3" s="3">
        <v>8</v>
      </c>
      <c r="Y3" s="3">
        <v>6</v>
      </c>
      <c r="Z3" s="3">
        <v>4</v>
      </c>
      <c r="AA3" s="3">
        <v>4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2">
      <c r="A4" s="3" t="s">
        <v>7</v>
      </c>
      <c r="B4" s="3" t="s">
        <v>28</v>
      </c>
      <c r="C4" s="3" t="s">
        <v>29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15</v>
      </c>
      <c r="V4" s="3">
        <v>14</v>
      </c>
      <c r="W4" s="3">
        <v>14</v>
      </c>
      <c r="X4" s="3">
        <v>8</v>
      </c>
      <c r="Y4" s="3">
        <v>5</v>
      </c>
      <c r="Z4" s="3">
        <v>5</v>
      </c>
      <c r="AA4" s="3">
        <v>4</v>
      </c>
      <c r="AB4" s="3">
        <v>4</v>
      </c>
      <c r="AC4" s="3">
        <v>3</v>
      </c>
      <c r="AD4" s="3">
        <v>2</v>
      </c>
      <c r="AE4" s="3">
        <v>0</v>
      </c>
      <c r="AF4" s="3">
        <v>0</v>
      </c>
      <c r="AG4" s="3">
        <v>0</v>
      </c>
    </row>
    <row r="5" spans="1:33" x14ac:dyDescent="0.2">
      <c r="A5" s="3" t="s">
        <v>7</v>
      </c>
      <c r="B5" s="3" t="s">
        <v>30</v>
      </c>
      <c r="C5" s="3" t="s">
        <v>18</v>
      </c>
      <c r="D5" s="3">
        <v>23</v>
      </c>
      <c r="E5" s="3">
        <v>23</v>
      </c>
      <c r="F5" s="3">
        <v>23</v>
      </c>
      <c r="G5" s="3">
        <v>23</v>
      </c>
      <c r="H5" s="3">
        <v>23</v>
      </c>
      <c r="I5" s="3">
        <v>23</v>
      </c>
      <c r="J5" s="3">
        <v>23</v>
      </c>
      <c r="K5" s="3">
        <v>23</v>
      </c>
      <c r="L5" s="3">
        <v>23</v>
      </c>
      <c r="M5" s="3">
        <v>23</v>
      </c>
      <c r="N5" s="3">
        <v>23</v>
      </c>
      <c r="O5" s="3">
        <v>23</v>
      </c>
      <c r="P5" s="3">
        <v>23</v>
      </c>
      <c r="Q5" s="3">
        <v>23</v>
      </c>
      <c r="R5" s="3">
        <v>23</v>
      </c>
      <c r="S5" s="3">
        <v>23</v>
      </c>
      <c r="T5" s="3">
        <v>23</v>
      </c>
      <c r="U5" s="3">
        <v>18</v>
      </c>
      <c r="V5" s="3">
        <v>14</v>
      </c>
      <c r="W5" s="3">
        <v>14</v>
      </c>
      <c r="X5" s="3">
        <v>8</v>
      </c>
      <c r="Y5" s="3">
        <v>6</v>
      </c>
      <c r="Z5" s="3">
        <v>5</v>
      </c>
      <c r="AA5" s="3">
        <v>5</v>
      </c>
      <c r="AB5" s="3">
        <v>5</v>
      </c>
      <c r="AC5" s="3">
        <v>4</v>
      </c>
      <c r="AD5" s="3">
        <v>2</v>
      </c>
      <c r="AE5" s="3">
        <v>0</v>
      </c>
      <c r="AF5" s="3">
        <v>0</v>
      </c>
      <c r="AG5" s="3">
        <v>0</v>
      </c>
    </row>
    <row r="6" spans="1:33" x14ac:dyDescent="0.2">
      <c r="A6" s="3" t="s">
        <v>8</v>
      </c>
      <c r="B6" s="3" t="s">
        <v>31</v>
      </c>
      <c r="C6" s="3" t="s">
        <v>16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3">
        <v>10</v>
      </c>
      <c r="U6" s="3">
        <v>10</v>
      </c>
      <c r="V6" s="3">
        <v>8</v>
      </c>
      <c r="W6" s="3">
        <v>6</v>
      </c>
      <c r="X6" s="3">
        <v>6</v>
      </c>
      <c r="Y6" s="3">
        <v>4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3" t="s">
        <v>8</v>
      </c>
      <c r="B7" s="3" t="s">
        <v>32</v>
      </c>
      <c r="C7" s="3" t="s">
        <v>29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  <c r="U7" s="3">
        <v>8</v>
      </c>
      <c r="V7" s="3">
        <v>5</v>
      </c>
      <c r="W7" s="3">
        <v>4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8</v>
      </c>
      <c r="B8" s="3" t="s">
        <v>33</v>
      </c>
      <c r="C8" s="3" t="s">
        <v>18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3">
        <v>8</v>
      </c>
      <c r="J8" s="3">
        <v>8</v>
      </c>
      <c r="K8" s="3">
        <v>8</v>
      </c>
      <c r="L8" s="3">
        <v>8</v>
      </c>
      <c r="M8" s="3">
        <v>8</v>
      </c>
      <c r="N8" s="3">
        <v>8</v>
      </c>
      <c r="O8" s="3">
        <v>8</v>
      </c>
      <c r="P8" s="3">
        <v>8</v>
      </c>
      <c r="Q8" s="3">
        <v>8</v>
      </c>
      <c r="R8" s="3">
        <v>8</v>
      </c>
      <c r="S8" s="3">
        <v>8</v>
      </c>
      <c r="T8" s="3">
        <v>8</v>
      </c>
      <c r="U8" s="3">
        <v>6</v>
      </c>
      <c r="V8" s="3">
        <v>5</v>
      </c>
      <c r="W8" s="3">
        <v>4</v>
      </c>
      <c r="X8" s="3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8</v>
      </c>
      <c r="B9" s="3" t="s">
        <v>34</v>
      </c>
      <c r="C9" s="3" t="s">
        <v>29</v>
      </c>
      <c r="D9" s="3">
        <v>6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  <c r="L9" s="3">
        <v>7</v>
      </c>
      <c r="M9" s="3">
        <v>7</v>
      </c>
      <c r="N9" s="3">
        <v>7</v>
      </c>
      <c r="O9" s="3">
        <v>7</v>
      </c>
      <c r="P9" s="3">
        <v>7</v>
      </c>
      <c r="Q9" s="3">
        <v>7</v>
      </c>
      <c r="R9" s="3">
        <v>7</v>
      </c>
      <c r="S9" s="3">
        <v>7</v>
      </c>
      <c r="T9" s="3">
        <v>7</v>
      </c>
      <c r="U9" s="3">
        <v>6</v>
      </c>
      <c r="V9" s="3">
        <v>5</v>
      </c>
      <c r="W9" s="3">
        <v>4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 t="s">
        <v>35</v>
      </c>
      <c r="C10" s="3" t="s">
        <v>36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12</v>
      </c>
      <c r="N10" s="3">
        <v>12</v>
      </c>
      <c r="O10" s="3">
        <v>12</v>
      </c>
      <c r="P10" s="3">
        <v>12</v>
      </c>
      <c r="Q10" s="3">
        <v>12</v>
      </c>
      <c r="R10" s="3">
        <v>12</v>
      </c>
      <c r="S10" s="3">
        <v>12</v>
      </c>
      <c r="T10" s="3">
        <v>12</v>
      </c>
      <c r="U10" s="3">
        <v>12</v>
      </c>
      <c r="V10" s="3">
        <v>12</v>
      </c>
      <c r="W10" s="3">
        <v>12</v>
      </c>
      <c r="X10" s="3">
        <v>10</v>
      </c>
      <c r="Y10" s="3">
        <v>8</v>
      </c>
      <c r="Z10" s="3">
        <v>6</v>
      </c>
      <c r="AA10" s="3">
        <v>6</v>
      </c>
      <c r="AB10" s="3">
        <v>6</v>
      </c>
      <c r="AC10" s="3">
        <v>6</v>
      </c>
      <c r="AD10" s="3">
        <v>6</v>
      </c>
      <c r="AE10" s="3">
        <v>5</v>
      </c>
      <c r="AF10" s="3">
        <v>5</v>
      </c>
      <c r="AG10" s="3">
        <v>5</v>
      </c>
    </row>
    <row r="11" spans="1:33" x14ac:dyDescent="0.2">
      <c r="A11" s="3" t="s">
        <v>8</v>
      </c>
      <c r="B11" s="3" t="s">
        <v>37</v>
      </c>
      <c r="C11" s="3" t="s">
        <v>16</v>
      </c>
      <c r="D11" s="3">
        <v>10</v>
      </c>
      <c r="E11" s="3">
        <v>10</v>
      </c>
      <c r="F11" s="3">
        <v>10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10</v>
      </c>
      <c r="P11" s="3">
        <v>10</v>
      </c>
      <c r="Q11" s="3">
        <v>10</v>
      </c>
      <c r="R11" s="3">
        <v>10</v>
      </c>
      <c r="S11" s="3">
        <v>10</v>
      </c>
      <c r="T11" s="3">
        <v>10</v>
      </c>
      <c r="U11" s="3">
        <v>10</v>
      </c>
      <c r="V11" s="3">
        <v>8</v>
      </c>
      <c r="W11" s="3">
        <v>6</v>
      </c>
      <c r="X11" s="3">
        <v>6</v>
      </c>
      <c r="Y11" s="3">
        <v>6</v>
      </c>
      <c r="Z11" s="3">
        <v>4</v>
      </c>
      <c r="AA11" s="3">
        <v>4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x14ac:dyDescent="0.2">
      <c r="A12" s="3" t="s">
        <v>8</v>
      </c>
      <c r="B12" s="3" t="s">
        <v>39</v>
      </c>
      <c r="C12" s="3" t="s">
        <v>18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>
        <v>10</v>
      </c>
      <c r="T12" s="3">
        <v>10</v>
      </c>
      <c r="U12" s="3">
        <v>10</v>
      </c>
      <c r="V12" s="3">
        <v>8</v>
      </c>
      <c r="W12" s="3">
        <v>6</v>
      </c>
      <c r="X12" s="3">
        <v>6</v>
      </c>
      <c r="Y12" s="3">
        <v>6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">
      <c r="A13" s="3" t="s">
        <v>8</v>
      </c>
      <c r="B13" s="3" t="s">
        <v>40</v>
      </c>
      <c r="C13" s="3" t="s">
        <v>16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10</v>
      </c>
      <c r="S13" s="3">
        <v>10</v>
      </c>
      <c r="T13" s="3">
        <v>10</v>
      </c>
      <c r="U13" s="3">
        <v>10</v>
      </c>
      <c r="V13" s="3">
        <v>8</v>
      </c>
      <c r="W13" s="3">
        <v>6</v>
      </c>
      <c r="X13" s="3">
        <v>6</v>
      </c>
      <c r="Y13" s="3">
        <v>6</v>
      </c>
      <c r="Z13" s="3">
        <v>4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A14" s="3" t="s">
        <v>8</v>
      </c>
      <c r="B14" s="3" t="s">
        <v>41</v>
      </c>
      <c r="C14" s="3" t="s">
        <v>18</v>
      </c>
      <c r="D14" s="3">
        <v>10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10</v>
      </c>
      <c r="P14" s="3">
        <v>10</v>
      </c>
      <c r="Q14" s="3">
        <v>10</v>
      </c>
      <c r="R14" s="3">
        <v>10</v>
      </c>
      <c r="S14" s="3">
        <v>10</v>
      </c>
      <c r="T14" s="3">
        <v>10</v>
      </c>
      <c r="U14" s="3">
        <v>10</v>
      </c>
      <c r="V14" s="3">
        <v>8</v>
      </c>
      <c r="W14" s="3">
        <v>6</v>
      </c>
      <c r="X14" s="3">
        <v>6</v>
      </c>
      <c r="Y14" s="3">
        <v>6</v>
      </c>
      <c r="Z14" s="3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3" t="s">
        <v>8</v>
      </c>
      <c r="B15" s="3" t="s">
        <v>42</v>
      </c>
      <c r="C15" s="3" t="s">
        <v>16</v>
      </c>
      <c r="D15" s="3">
        <v>10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10</v>
      </c>
      <c r="P15" s="3">
        <v>10</v>
      </c>
      <c r="Q15" s="3">
        <v>10</v>
      </c>
      <c r="R15" s="3">
        <v>10</v>
      </c>
      <c r="S15" s="3">
        <v>10</v>
      </c>
      <c r="T15" s="3">
        <v>10</v>
      </c>
      <c r="U15" s="3">
        <v>10</v>
      </c>
      <c r="V15" s="3">
        <v>8</v>
      </c>
      <c r="W15" s="3">
        <v>6</v>
      </c>
      <c r="X15" s="3">
        <v>6</v>
      </c>
      <c r="Y15" s="3">
        <v>6</v>
      </c>
      <c r="Z15" s="3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A16" s="3" t="s">
        <v>8</v>
      </c>
      <c r="B16" s="3" t="s">
        <v>43</v>
      </c>
      <c r="C16" s="3" t="s">
        <v>18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3">
        <v>10</v>
      </c>
      <c r="U16" s="3">
        <v>10</v>
      </c>
      <c r="V16" s="3">
        <v>8</v>
      </c>
      <c r="W16" s="3">
        <v>6</v>
      </c>
      <c r="X16" s="3">
        <v>6</v>
      </c>
      <c r="Y16" s="3">
        <v>6</v>
      </c>
      <c r="Z16" s="3">
        <v>4</v>
      </c>
      <c r="AA16" s="3">
        <v>4</v>
      </c>
      <c r="AB16" s="3">
        <v>4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2">
      <c r="A17" s="3" t="s">
        <v>8</v>
      </c>
      <c r="B17" s="3" t="s">
        <v>44</v>
      </c>
      <c r="C17" s="3" t="s">
        <v>36</v>
      </c>
      <c r="D17" s="3">
        <v>7</v>
      </c>
      <c r="E17" s="3">
        <v>7</v>
      </c>
      <c r="F17" s="3">
        <v>7</v>
      </c>
      <c r="G17" s="3">
        <v>7</v>
      </c>
      <c r="H17" s="3">
        <v>7</v>
      </c>
      <c r="I17" s="3">
        <v>7</v>
      </c>
      <c r="J17" s="3">
        <v>7</v>
      </c>
      <c r="K17" s="3">
        <v>7</v>
      </c>
      <c r="L17" s="3">
        <v>7</v>
      </c>
      <c r="M17" s="3">
        <v>7</v>
      </c>
      <c r="N17" s="3">
        <v>7</v>
      </c>
      <c r="O17" s="3">
        <v>7</v>
      </c>
      <c r="P17" s="3">
        <v>7</v>
      </c>
      <c r="Q17" s="3">
        <v>7</v>
      </c>
      <c r="R17" s="3">
        <v>7</v>
      </c>
      <c r="S17" s="3">
        <v>7</v>
      </c>
      <c r="T17" s="3">
        <v>7</v>
      </c>
      <c r="U17" s="3">
        <v>7</v>
      </c>
      <c r="V17" s="3">
        <v>7</v>
      </c>
      <c r="W17" s="3">
        <v>7</v>
      </c>
      <c r="X17" s="3">
        <v>6</v>
      </c>
      <c r="Y17" s="3">
        <v>6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5</v>
      </c>
      <c r="AG17" s="3">
        <v>5</v>
      </c>
    </row>
    <row r="18" spans="1:33" x14ac:dyDescent="0.2">
      <c r="A18" s="3" t="s">
        <v>8</v>
      </c>
      <c r="B18" s="3" t="s">
        <v>45</v>
      </c>
      <c r="C18" s="3" t="s">
        <v>18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10</v>
      </c>
      <c r="S18" s="3">
        <v>10</v>
      </c>
      <c r="T18" s="3">
        <v>10</v>
      </c>
      <c r="U18" s="3">
        <v>10</v>
      </c>
      <c r="V18" s="3">
        <v>8</v>
      </c>
      <c r="W18" s="3">
        <v>6</v>
      </c>
      <c r="X18" s="3">
        <v>4</v>
      </c>
      <c r="Y18" s="3">
        <v>4</v>
      </c>
      <c r="Z18" s="3">
        <v>2</v>
      </c>
      <c r="AA18" s="3">
        <v>2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2">
      <c r="A19" s="3" t="s">
        <v>8</v>
      </c>
      <c r="B19" s="3" t="s">
        <v>46</v>
      </c>
      <c r="C19" s="3" t="s">
        <v>47</v>
      </c>
      <c r="D19" s="3">
        <v>10</v>
      </c>
      <c r="E19" s="3">
        <v>10</v>
      </c>
      <c r="F19" s="3">
        <v>10</v>
      </c>
      <c r="G19" s="3">
        <v>10</v>
      </c>
      <c r="H19" s="3">
        <v>10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  <c r="O19" s="3">
        <v>10</v>
      </c>
      <c r="P19" s="3">
        <v>10</v>
      </c>
      <c r="Q19" s="3">
        <v>10</v>
      </c>
      <c r="R19" s="3">
        <v>10</v>
      </c>
      <c r="S19" s="3">
        <v>10</v>
      </c>
      <c r="T19" s="3">
        <v>10</v>
      </c>
      <c r="U19" s="3">
        <v>10</v>
      </c>
      <c r="V19" s="3">
        <v>10</v>
      </c>
      <c r="W19" s="3">
        <v>10</v>
      </c>
      <c r="X19" s="3">
        <v>8</v>
      </c>
      <c r="Y19" s="3">
        <v>6</v>
      </c>
      <c r="Z19" s="3">
        <v>6</v>
      </c>
      <c r="AA19" s="3">
        <v>6</v>
      </c>
      <c r="AB19" s="3">
        <v>6</v>
      </c>
      <c r="AC19" s="3">
        <v>6</v>
      </c>
      <c r="AD19" s="3">
        <v>4</v>
      </c>
      <c r="AE19" s="3">
        <v>4</v>
      </c>
      <c r="AF19" s="3">
        <v>0</v>
      </c>
      <c r="AG19" s="3">
        <v>0</v>
      </c>
    </row>
    <row r="20" spans="1:33" x14ac:dyDescent="0.2">
      <c r="A20" s="3" t="s">
        <v>9</v>
      </c>
      <c r="B20" s="3" t="s">
        <v>10</v>
      </c>
      <c r="C20" s="3" t="s">
        <v>11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3</v>
      </c>
      <c r="V20" s="3">
        <v>2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2">
      <c r="A21" s="3" t="s">
        <v>8</v>
      </c>
      <c r="B21" s="3" t="s">
        <v>20</v>
      </c>
      <c r="C21" s="3" t="s">
        <v>21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3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2">
      <c r="A22" s="3" t="s">
        <v>9</v>
      </c>
      <c r="B22" s="3" t="s">
        <v>22</v>
      </c>
      <c r="C22" s="3" t="s">
        <v>11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2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31" spans="1:33" x14ac:dyDescent="0.2">
      <c r="A31" s="112" t="s">
        <v>63</v>
      </c>
      <c r="B31" s="112"/>
      <c r="C31" s="8"/>
      <c r="D31" s="107">
        <f>D1</f>
        <v>2025</v>
      </c>
      <c r="E31" s="107">
        <f t="shared" ref="E31:AG31" si="1">E1</f>
        <v>2026</v>
      </c>
      <c r="F31" s="107">
        <f t="shared" si="1"/>
        <v>2027</v>
      </c>
      <c r="G31" s="107">
        <f t="shared" si="1"/>
        <v>2028</v>
      </c>
      <c r="H31" s="107">
        <f t="shared" si="1"/>
        <v>2029</v>
      </c>
      <c r="I31" s="107">
        <f t="shared" si="1"/>
        <v>2030</v>
      </c>
      <c r="J31" s="107">
        <f t="shared" si="1"/>
        <v>2031</v>
      </c>
      <c r="K31" s="107">
        <f t="shared" si="1"/>
        <v>2032</v>
      </c>
      <c r="L31" s="107">
        <f t="shared" si="1"/>
        <v>2033</v>
      </c>
      <c r="M31" s="107">
        <f t="shared" si="1"/>
        <v>2034</v>
      </c>
      <c r="N31" s="107">
        <f t="shared" si="1"/>
        <v>2035</v>
      </c>
      <c r="O31" s="107">
        <f t="shared" si="1"/>
        <v>2036</v>
      </c>
      <c r="P31" s="107">
        <f t="shared" si="1"/>
        <v>2037</v>
      </c>
      <c r="Q31" s="107">
        <f t="shared" si="1"/>
        <v>2038</v>
      </c>
      <c r="R31" s="107">
        <f t="shared" si="1"/>
        <v>2039</v>
      </c>
      <c r="S31" s="107">
        <f t="shared" si="1"/>
        <v>2040</v>
      </c>
      <c r="T31" s="107">
        <f t="shared" si="1"/>
        <v>2041</v>
      </c>
      <c r="U31" s="107">
        <f t="shared" si="1"/>
        <v>2042</v>
      </c>
      <c r="V31" s="107">
        <f t="shared" si="1"/>
        <v>2043</v>
      </c>
      <c r="W31" s="107">
        <f t="shared" si="1"/>
        <v>2044</v>
      </c>
      <c r="X31" s="107">
        <f t="shared" si="1"/>
        <v>2045</v>
      </c>
      <c r="Y31" s="107">
        <f t="shared" si="1"/>
        <v>2046</v>
      </c>
      <c r="Z31" s="107">
        <f t="shared" si="1"/>
        <v>2047</v>
      </c>
      <c r="AA31" s="107">
        <f t="shared" si="1"/>
        <v>2048</v>
      </c>
      <c r="AB31" s="107">
        <f t="shared" si="1"/>
        <v>2049</v>
      </c>
      <c r="AC31" s="107">
        <f t="shared" si="1"/>
        <v>2050</v>
      </c>
      <c r="AD31" s="107">
        <f t="shared" si="1"/>
        <v>2051</v>
      </c>
      <c r="AE31" s="107">
        <f t="shared" si="1"/>
        <v>2052</v>
      </c>
      <c r="AF31" s="107">
        <f t="shared" si="1"/>
        <v>2053</v>
      </c>
      <c r="AG31" s="107">
        <f t="shared" si="1"/>
        <v>2054</v>
      </c>
    </row>
    <row r="32" spans="1:33" x14ac:dyDescent="0.2">
      <c r="A32" s="111" t="s">
        <v>8</v>
      </c>
      <c r="B32" s="111"/>
      <c r="C32" s="6"/>
      <c r="D32" s="3">
        <f>SUMIFS(D2:D30,$A$2:$A$30,$A$32)</f>
        <v>157</v>
      </c>
      <c r="E32" s="3">
        <f t="shared" ref="E32:AG32" si="2">SUMIFS(E2:E30,$A$2:$A$30,$A$32)</f>
        <v>158</v>
      </c>
      <c r="F32" s="3">
        <f t="shared" si="2"/>
        <v>158</v>
      </c>
      <c r="G32" s="3">
        <f t="shared" si="2"/>
        <v>158</v>
      </c>
      <c r="H32" s="3">
        <f t="shared" si="2"/>
        <v>158</v>
      </c>
      <c r="I32" s="3">
        <f t="shared" si="2"/>
        <v>158</v>
      </c>
      <c r="J32" s="3">
        <f t="shared" si="2"/>
        <v>158</v>
      </c>
      <c r="K32" s="3">
        <f t="shared" si="2"/>
        <v>158</v>
      </c>
      <c r="L32" s="3">
        <f t="shared" si="2"/>
        <v>158</v>
      </c>
      <c r="M32" s="3">
        <f t="shared" si="2"/>
        <v>158</v>
      </c>
      <c r="N32" s="3">
        <f t="shared" si="2"/>
        <v>158</v>
      </c>
      <c r="O32" s="3">
        <f t="shared" si="2"/>
        <v>158</v>
      </c>
      <c r="P32" s="3">
        <f t="shared" si="2"/>
        <v>158</v>
      </c>
      <c r="Q32" s="3">
        <f t="shared" si="2"/>
        <v>158</v>
      </c>
      <c r="R32" s="3">
        <f t="shared" si="2"/>
        <v>158</v>
      </c>
      <c r="S32" s="3">
        <f t="shared" si="2"/>
        <v>158</v>
      </c>
      <c r="T32" s="3">
        <f t="shared" si="2"/>
        <v>158</v>
      </c>
      <c r="U32" s="3">
        <f t="shared" si="2"/>
        <v>152</v>
      </c>
      <c r="V32" s="3">
        <f t="shared" si="2"/>
        <v>125</v>
      </c>
      <c r="W32" s="3">
        <f t="shared" si="2"/>
        <v>104</v>
      </c>
      <c r="X32" s="3">
        <f t="shared" si="2"/>
        <v>88</v>
      </c>
      <c r="Y32" s="3">
        <f t="shared" si="2"/>
        <v>70</v>
      </c>
      <c r="Z32" s="3">
        <f t="shared" si="2"/>
        <v>42</v>
      </c>
      <c r="AA32" s="3">
        <f t="shared" si="2"/>
        <v>30</v>
      </c>
      <c r="AB32" s="3">
        <f t="shared" si="2"/>
        <v>24</v>
      </c>
      <c r="AC32" s="3">
        <f t="shared" si="2"/>
        <v>16</v>
      </c>
      <c r="AD32" s="3">
        <f t="shared" si="2"/>
        <v>14</v>
      </c>
      <c r="AE32" s="3">
        <f t="shared" si="2"/>
        <v>13</v>
      </c>
      <c r="AF32" s="3">
        <f t="shared" si="2"/>
        <v>10</v>
      </c>
      <c r="AG32" s="3">
        <f t="shared" si="2"/>
        <v>10</v>
      </c>
    </row>
    <row r="33" spans="1:33" x14ac:dyDescent="0.2">
      <c r="A33" s="111" t="s">
        <v>7</v>
      </c>
      <c r="B33" s="111"/>
      <c r="C33" s="6"/>
      <c r="D33" s="3">
        <f>SUMIFS(D2:D30,$A$2:$A$30,$A$33)</f>
        <v>42</v>
      </c>
      <c r="E33" s="3">
        <f t="shared" ref="E33:AG33" si="3">SUMIFS(E2:E30,$A$2:$A$30,$A$33)</f>
        <v>42</v>
      </c>
      <c r="F33" s="3">
        <f t="shared" si="3"/>
        <v>42</v>
      </c>
      <c r="G33" s="3">
        <f t="shared" si="3"/>
        <v>42</v>
      </c>
      <c r="H33" s="3">
        <f t="shared" si="3"/>
        <v>42</v>
      </c>
      <c r="I33" s="3">
        <f t="shared" si="3"/>
        <v>42</v>
      </c>
      <c r="J33" s="3">
        <f t="shared" si="3"/>
        <v>42</v>
      </c>
      <c r="K33" s="3">
        <f t="shared" si="3"/>
        <v>42</v>
      </c>
      <c r="L33" s="3">
        <f t="shared" si="3"/>
        <v>42</v>
      </c>
      <c r="M33" s="3">
        <f t="shared" si="3"/>
        <v>42</v>
      </c>
      <c r="N33" s="3">
        <f t="shared" si="3"/>
        <v>42</v>
      </c>
      <c r="O33" s="3">
        <f t="shared" si="3"/>
        <v>42</v>
      </c>
      <c r="P33" s="3">
        <f t="shared" si="3"/>
        <v>42</v>
      </c>
      <c r="Q33" s="3">
        <f t="shared" si="3"/>
        <v>42</v>
      </c>
      <c r="R33" s="3">
        <f t="shared" si="3"/>
        <v>42</v>
      </c>
      <c r="S33" s="3">
        <f t="shared" si="3"/>
        <v>42</v>
      </c>
      <c r="T33" s="3">
        <f t="shared" si="3"/>
        <v>42</v>
      </c>
      <c r="U33" s="3">
        <f t="shared" si="3"/>
        <v>33</v>
      </c>
      <c r="V33" s="3">
        <f t="shared" si="3"/>
        <v>28</v>
      </c>
      <c r="W33" s="3">
        <f t="shared" si="3"/>
        <v>28</v>
      </c>
      <c r="X33" s="3">
        <f t="shared" si="3"/>
        <v>16</v>
      </c>
      <c r="Y33" s="3">
        <f t="shared" si="3"/>
        <v>11</v>
      </c>
      <c r="Z33" s="3">
        <f t="shared" si="3"/>
        <v>10</v>
      </c>
      <c r="AA33" s="3">
        <f t="shared" si="3"/>
        <v>9</v>
      </c>
      <c r="AB33" s="3">
        <f t="shared" si="3"/>
        <v>9</v>
      </c>
      <c r="AC33" s="3">
        <f t="shared" si="3"/>
        <v>7</v>
      </c>
      <c r="AD33" s="3">
        <f t="shared" si="3"/>
        <v>4</v>
      </c>
      <c r="AE33" s="3">
        <f t="shared" si="3"/>
        <v>0</v>
      </c>
      <c r="AF33" s="3">
        <f t="shared" si="3"/>
        <v>0</v>
      </c>
      <c r="AG33" s="3">
        <f t="shared" si="3"/>
        <v>0</v>
      </c>
    </row>
    <row r="34" spans="1:33" x14ac:dyDescent="0.2">
      <c r="A34" s="111" t="s">
        <v>9</v>
      </c>
      <c r="B34" s="111"/>
      <c r="C34" s="6"/>
      <c r="D34" s="3">
        <f>SUMIFS(D2:D30,$A$2:$A$30,$A$34)</f>
        <v>7</v>
      </c>
      <c r="E34" s="3">
        <f t="shared" ref="E34:AG34" si="4">SUMIFS(E2:E30,$A$2:$A$30,$A$34)</f>
        <v>7</v>
      </c>
      <c r="F34" s="3">
        <f t="shared" si="4"/>
        <v>7</v>
      </c>
      <c r="G34" s="3">
        <f t="shared" si="4"/>
        <v>7</v>
      </c>
      <c r="H34" s="3">
        <f t="shared" si="4"/>
        <v>7</v>
      </c>
      <c r="I34" s="3">
        <f t="shared" si="4"/>
        <v>7</v>
      </c>
      <c r="J34" s="3">
        <f t="shared" si="4"/>
        <v>7</v>
      </c>
      <c r="K34" s="3">
        <f t="shared" si="4"/>
        <v>7</v>
      </c>
      <c r="L34" s="3">
        <f t="shared" si="4"/>
        <v>7</v>
      </c>
      <c r="M34" s="3">
        <f t="shared" si="4"/>
        <v>7</v>
      </c>
      <c r="N34" s="3">
        <f t="shared" si="4"/>
        <v>7</v>
      </c>
      <c r="O34" s="3">
        <f t="shared" si="4"/>
        <v>7</v>
      </c>
      <c r="P34" s="3">
        <f t="shared" si="4"/>
        <v>7</v>
      </c>
      <c r="Q34" s="3">
        <f t="shared" si="4"/>
        <v>7</v>
      </c>
      <c r="R34" s="3">
        <f t="shared" si="4"/>
        <v>7</v>
      </c>
      <c r="S34" s="3">
        <f t="shared" si="4"/>
        <v>7</v>
      </c>
      <c r="T34" s="3">
        <f t="shared" si="4"/>
        <v>7</v>
      </c>
      <c r="U34" s="3">
        <f t="shared" si="4"/>
        <v>5</v>
      </c>
      <c r="V34" s="3">
        <f t="shared" si="4"/>
        <v>3</v>
      </c>
      <c r="W34" s="3">
        <f t="shared" si="4"/>
        <v>1</v>
      </c>
      <c r="X34" s="3">
        <f t="shared" si="4"/>
        <v>0</v>
      </c>
      <c r="Y34" s="3">
        <f t="shared" si="4"/>
        <v>0</v>
      </c>
      <c r="Z34" s="3">
        <f t="shared" si="4"/>
        <v>0</v>
      </c>
      <c r="AA34" s="3">
        <f t="shared" si="4"/>
        <v>0</v>
      </c>
      <c r="AB34" s="3">
        <f t="shared" si="4"/>
        <v>0</v>
      </c>
      <c r="AC34" s="3">
        <f t="shared" si="4"/>
        <v>0</v>
      </c>
      <c r="AD34" s="3">
        <f t="shared" si="4"/>
        <v>0</v>
      </c>
      <c r="AE34" s="3">
        <f t="shared" si="4"/>
        <v>0</v>
      </c>
      <c r="AF34" s="3">
        <f t="shared" si="4"/>
        <v>0</v>
      </c>
      <c r="AG34" s="3">
        <f t="shared" si="4"/>
        <v>0</v>
      </c>
    </row>
    <row r="35" spans="1:33" x14ac:dyDescent="0.2">
      <c r="A35" s="111" t="s">
        <v>14</v>
      </c>
      <c r="B35" s="111"/>
      <c r="C35" s="6"/>
      <c r="D35" s="3">
        <f>SUMIFS(D2:D30,$A$2:$A$30,$A$35)</f>
        <v>0</v>
      </c>
      <c r="E35" s="3">
        <f t="shared" ref="E35:AG35" si="5">SUMIFS(E2:E30,$A$2:$A$30,$A$35)</f>
        <v>0</v>
      </c>
      <c r="F35" s="3">
        <f t="shared" si="5"/>
        <v>0</v>
      </c>
      <c r="G35" s="3">
        <f t="shared" si="5"/>
        <v>0</v>
      </c>
      <c r="H35" s="3">
        <f t="shared" si="5"/>
        <v>0</v>
      </c>
      <c r="I35" s="3">
        <f t="shared" si="5"/>
        <v>0</v>
      </c>
      <c r="J35" s="3">
        <f t="shared" si="5"/>
        <v>0</v>
      </c>
      <c r="K35" s="3">
        <f t="shared" si="5"/>
        <v>0</v>
      </c>
      <c r="L35" s="3">
        <f t="shared" si="5"/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5"/>
        <v>0</v>
      </c>
      <c r="U35" s="3">
        <f t="shared" si="5"/>
        <v>0</v>
      </c>
      <c r="V35" s="3">
        <f t="shared" si="5"/>
        <v>0</v>
      </c>
      <c r="W35" s="3">
        <f t="shared" si="5"/>
        <v>0</v>
      </c>
      <c r="X35" s="3">
        <f t="shared" si="5"/>
        <v>0</v>
      </c>
      <c r="Y35" s="3">
        <f t="shared" si="5"/>
        <v>0</v>
      </c>
      <c r="Z35" s="3">
        <f t="shared" si="5"/>
        <v>0</v>
      </c>
      <c r="AA35" s="3">
        <f t="shared" si="5"/>
        <v>0</v>
      </c>
      <c r="AB35" s="3">
        <f t="shared" si="5"/>
        <v>0</v>
      </c>
      <c r="AC35" s="3">
        <f t="shared" si="5"/>
        <v>0</v>
      </c>
      <c r="AD35" s="3">
        <f t="shared" si="5"/>
        <v>0</v>
      </c>
      <c r="AE35" s="3">
        <f t="shared" si="5"/>
        <v>0</v>
      </c>
      <c r="AF35" s="3">
        <f t="shared" si="5"/>
        <v>0</v>
      </c>
      <c r="AG35" s="3">
        <f t="shared" si="5"/>
        <v>0</v>
      </c>
    </row>
    <row r="36" spans="1:33" x14ac:dyDescent="0.2">
      <c r="A36" s="111" t="s">
        <v>62</v>
      </c>
      <c r="B36" s="111"/>
      <c r="C36" s="6"/>
      <c r="D36" s="3">
        <f t="shared" ref="D36:AG36" si="6">SUM(D32:D35)</f>
        <v>206</v>
      </c>
      <c r="E36" s="3">
        <f t="shared" si="6"/>
        <v>207</v>
      </c>
      <c r="F36" s="3">
        <f t="shared" si="6"/>
        <v>207</v>
      </c>
      <c r="G36" s="3">
        <f t="shared" si="6"/>
        <v>207</v>
      </c>
      <c r="H36" s="3">
        <f t="shared" si="6"/>
        <v>207</v>
      </c>
      <c r="I36" s="3">
        <f t="shared" si="6"/>
        <v>207</v>
      </c>
      <c r="J36" s="3">
        <f t="shared" si="6"/>
        <v>207</v>
      </c>
      <c r="K36" s="3">
        <f t="shared" si="6"/>
        <v>207</v>
      </c>
      <c r="L36" s="3">
        <f t="shared" si="6"/>
        <v>207</v>
      </c>
      <c r="M36" s="3">
        <f t="shared" si="6"/>
        <v>207</v>
      </c>
      <c r="N36" s="3">
        <f t="shared" si="6"/>
        <v>207</v>
      </c>
      <c r="O36" s="3">
        <f t="shared" si="6"/>
        <v>207</v>
      </c>
      <c r="P36" s="3">
        <f t="shared" si="6"/>
        <v>207</v>
      </c>
      <c r="Q36" s="3">
        <f t="shared" si="6"/>
        <v>207</v>
      </c>
      <c r="R36" s="3">
        <f t="shared" si="6"/>
        <v>207</v>
      </c>
      <c r="S36" s="3">
        <f t="shared" si="6"/>
        <v>207</v>
      </c>
      <c r="T36" s="3">
        <f t="shared" si="6"/>
        <v>207</v>
      </c>
      <c r="U36" s="3">
        <f t="shared" si="6"/>
        <v>190</v>
      </c>
      <c r="V36" s="3">
        <f t="shared" si="6"/>
        <v>156</v>
      </c>
      <c r="W36" s="3">
        <f t="shared" si="6"/>
        <v>133</v>
      </c>
      <c r="X36" s="3">
        <f t="shared" si="6"/>
        <v>104</v>
      </c>
      <c r="Y36" s="3">
        <f t="shared" si="6"/>
        <v>81</v>
      </c>
      <c r="Z36" s="3">
        <f t="shared" si="6"/>
        <v>52</v>
      </c>
      <c r="AA36" s="3">
        <f t="shared" si="6"/>
        <v>39</v>
      </c>
      <c r="AB36" s="3">
        <f t="shared" si="6"/>
        <v>33</v>
      </c>
      <c r="AC36" s="3">
        <f t="shared" si="6"/>
        <v>23</v>
      </c>
      <c r="AD36" s="3">
        <f t="shared" si="6"/>
        <v>18</v>
      </c>
      <c r="AE36" s="3">
        <f t="shared" si="6"/>
        <v>13</v>
      </c>
      <c r="AF36" s="3">
        <f t="shared" si="6"/>
        <v>10</v>
      </c>
      <c r="AG36" s="3">
        <f t="shared" si="6"/>
        <v>10</v>
      </c>
    </row>
    <row r="39" spans="1:33" ht="15" x14ac:dyDescent="0.25">
      <c r="A39" s="113" t="s">
        <v>514</v>
      </c>
      <c r="B39" s="113"/>
      <c r="C39" s="6"/>
      <c r="D39" s="6"/>
      <c r="E39" s="6"/>
      <c r="F39" s="6"/>
      <c r="G39" s="6"/>
    </row>
    <row r="40" spans="1:33" x14ac:dyDescent="0.2">
      <c r="A40" s="114" t="s">
        <v>515</v>
      </c>
      <c r="B40" s="111"/>
      <c r="C40" s="49">
        <v>0.8</v>
      </c>
      <c r="D40" s="6" cm="1">
        <f t="array" ref="D40">CEILING(D36 - (D35 + D34 + D33) * C40 - SUMPRODUCT((B2:B30="NAWDC")*(D2:H30)), 1)</f>
        <v>147</v>
      </c>
      <c r="E40" s="42" cm="1">
        <f t="array" ref="E40">CEILING(E36 - (E35 + E34 + E33) * C40 - SUMPRODUCT((B2:B30="NAWDC")*(D2:H30)), 1)</f>
        <v>148</v>
      </c>
      <c r="F40" s="42" cm="1">
        <f t="array" ref="F40">CEILING(F36 - (F35 + F34 + F33) * C40 - SUMPRODUCT((B2:B30="NAWDC")*(D2:H30)), 1)</f>
        <v>148</v>
      </c>
      <c r="G40" s="42" cm="1">
        <f t="array" ref="G40">CEILING(G36 - (G35 + G34 + G33) * C40 - SUMPRODUCT((B2:B30="NAWDC")*(D2:H30)), 1)</f>
        <v>148</v>
      </c>
      <c r="H40" s="42" cm="1">
        <f t="array" ref="H40">CEILING(H36 - (H35 + H34 + H33) * C40 - SUMPRODUCT((B2:B30="NAWDC")*(D2:H30)), 1)</f>
        <v>148</v>
      </c>
    </row>
    <row r="41" spans="1:33" x14ac:dyDescent="0.2">
      <c r="A41" s="114" t="s">
        <v>518</v>
      </c>
      <c r="B41" s="114"/>
      <c r="C41" s="49">
        <v>1</v>
      </c>
      <c r="D41" s="42" cm="1">
        <f t="array" ref="D41">SUMPRODUCT((B2:B30="NAWDC") * (D2:D30))</f>
        <v>4</v>
      </c>
      <c r="E41" s="42" cm="1">
        <f t="array" ref="E41">SUMPRODUCT((B2:B30="NAWDC") * (E2:E30))</f>
        <v>4</v>
      </c>
      <c r="F41" s="42" cm="1">
        <f t="array" ref="F41">SUMPRODUCT((B2:B30="NAWDC") * (F2:F30))</f>
        <v>4</v>
      </c>
      <c r="G41" s="42" cm="1">
        <f t="array" ref="G41">SUMPRODUCT((B2:B30="NAWDC") * (G2:G30))</f>
        <v>4</v>
      </c>
      <c r="H41" s="42" cm="1">
        <f t="array" ref="H41">SUMPRODUCT((B2:B30="NAWDC") * (H2:H30))</f>
        <v>4</v>
      </c>
    </row>
    <row r="42" spans="1:33" x14ac:dyDescent="0.2">
      <c r="A42" s="114" t="s">
        <v>519</v>
      </c>
      <c r="B42" s="114"/>
      <c r="C42" s="49" t="s">
        <v>520</v>
      </c>
      <c r="D42" s="54"/>
      <c r="E42" s="54"/>
      <c r="F42" s="54"/>
      <c r="G42" s="54"/>
      <c r="H42" s="54"/>
    </row>
    <row r="43" spans="1:33" x14ac:dyDescent="0.2">
      <c r="A43" s="114" t="s">
        <v>516</v>
      </c>
      <c r="B43" s="111"/>
      <c r="C43" s="51">
        <v>1</v>
      </c>
      <c r="D43" s="42">
        <f>D34</f>
        <v>7</v>
      </c>
      <c r="E43" s="42">
        <f t="shared" ref="E43:H43" si="7">E34</f>
        <v>7</v>
      </c>
      <c r="F43" s="42">
        <f t="shared" si="7"/>
        <v>7</v>
      </c>
      <c r="G43" s="42">
        <f t="shared" si="7"/>
        <v>7</v>
      </c>
      <c r="H43" s="42">
        <f t="shared" si="7"/>
        <v>7</v>
      </c>
    </row>
    <row r="44" spans="1:33" ht="15" x14ac:dyDescent="0.25">
      <c r="A44" s="115" t="s">
        <v>517</v>
      </c>
      <c r="B44" s="116"/>
      <c r="C44" s="52">
        <v>1</v>
      </c>
      <c r="D44" s="53">
        <f>D35</f>
        <v>0</v>
      </c>
      <c r="E44" s="53">
        <f t="shared" ref="E44:H44" si="8">E35</f>
        <v>0</v>
      </c>
      <c r="F44" s="53">
        <f t="shared" si="8"/>
        <v>0</v>
      </c>
      <c r="G44" s="53">
        <f t="shared" si="8"/>
        <v>0</v>
      </c>
      <c r="H44" s="53">
        <f t="shared" si="8"/>
        <v>0</v>
      </c>
    </row>
    <row r="45" spans="1:33" ht="15" x14ac:dyDescent="0.25">
      <c r="A45" s="113" t="s">
        <v>521</v>
      </c>
      <c r="B45" s="113"/>
      <c r="C45" s="5"/>
      <c r="D45" s="5">
        <f>SUM(D40:D44)</f>
        <v>158</v>
      </c>
      <c r="E45" s="5">
        <f t="shared" ref="E45:H45" si="9">SUM(E40:E44)</f>
        <v>159</v>
      </c>
      <c r="F45" s="5">
        <f t="shared" si="9"/>
        <v>159</v>
      </c>
      <c r="G45" s="5">
        <f t="shared" si="9"/>
        <v>159</v>
      </c>
      <c r="H45" s="5">
        <f t="shared" si="9"/>
        <v>159</v>
      </c>
    </row>
    <row r="46" spans="1:33" x14ac:dyDescent="0.2">
      <c r="A46" s="6"/>
      <c r="B46" s="6"/>
      <c r="C46" s="6"/>
      <c r="D46" s="6"/>
      <c r="E46" s="6"/>
      <c r="F46" s="6"/>
      <c r="G46" s="6"/>
    </row>
    <row r="47" spans="1:33" ht="15" x14ac:dyDescent="0.25">
      <c r="A47" s="5"/>
      <c r="B47" s="5"/>
      <c r="C47" s="5"/>
      <c r="D47" s="5"/>
      <c r="E47" s="5"/>
      <c r="F47" s="5"/>
      <c r="G47" s="5"/>
      <c r="H47" s="4"/>
      <c r="I47" s="4"/>
    </row>
  </sheetData>
  <mergeCells count="13">
    <mergeCell ref="A45:B45"/>
    <mergeCell ref="A39:B39"/>
    <mergeCell ref="A40:B40"/>
    <mergeCell ref="A43:B43"/>
    <mergeCell ref="A44:B44"/>
    <mergeCell ref="A41:B41"/>
    <mergeCell ref="A42:B42"/>
    <mergeCell ref="A36:B36"/>
    <mergeCell ref="A31:B31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  <ignoredErrors>
    <ignoredError sqref="D41 D32:D3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4E8D-6903-4A52-BC45-CBED9D042544}">
  <dimension ref="A1:AG49"/>
  <sheetViews>
    <sheetView zoomScale="80" zoomScaleNormal="80" workbookViewId="0">
      <selection activeCell="D1" sqref="D1:AG1"/>
    </sheetView>
  </sheetViews>
  <sheetFormatPr defaultRowHeight="15.75" x14ac:dyDescent="0.25"/>
  <cols>
    <col min="1" max="1" width="67.42578125" style="63" bestFit="1" customWidth="1"/>
    <col min="2" max="2" width="40.5703125" style="63" customWidth="1"/>
    <col min="3" max="3" width="20" style="63" bestFit="1" customWidth="1"/>
    <col min="4" max="4" width="10" style="63" customWidth="1"/>
    <col min="5" max="33" width="10" style="63" bestFit="1" customWidth="1"/>
    <col min="34" max="16384" width="9.140625" style="63"/>
  </cols>
  <sheetData>
    <row r="1" spans="1:33" ht="16.5" thickBot="1" x14ac:dyDescent="0.3">
      <c r="A1" s="62" t="s">
        <v>91</v>
      </c>
      <c r="B1" s="62"/>
      <c r="C1" s="62" t="s">
        <v>522</v>
      </c>
      <c r="D1" s="62">
        <f>APDF_ACTIVE_Worksheet!D31</f>
        <v>2025</v>
      </c>
      <c r="E1" s="62">
        <f>APDF_ACTIVE_Worksheet!E31</f>
        <v>2026</v>
      </c>
      <c r="F1" s="62">
        <f>APDF_ACTIVE_Worksheet!F31</f>
        <v>2027</v>
      </c>
      <c r="G1" s="62">
        <f>APDF_ACTIVE_Worksheet!G31</f>
        <v>2028</v>
      </c>
      <c r="H1" s="62">
        <f>APDF_ACTIVE_Worksheet!H31</f>
        <v>2029</v>
      </c>
      <c r="I1" s="62">
        <f>APDF_ACTIVE_Worksheet!I31</f>
        <v>2030</v>
      </c>
      <c r="J1" s="62">
        <f>APDF_ACTIVE_Worksheet!J31</f>
        <v>2031</v>
      </c>
      <c r="K1" s="62">
        <f>APDF_ACTIVE_Worksheet!K31</f>
        <v>2032</v>
      </c>
      <c r="L1" s="62">
        <f>APDF_ACTIVE_Worksheet!L31</f>
        <v>2033</v>
      </c>
      <c r="M1" s="62">
        <f>APDF_ACTIVE_Worksheet!M31</f>
        <v>2034</v>
      </c>
      <c r="N1" s="62">
        <f>APDF_ACTIVE_Worksheet!N31</f>
        <v>2035</v>
      </c>
      <c r="O1" s="62">
        <f>APDF_ACTIVE_Worksheet!O31</f>
        <v>2036</v>
      </c>
      <c r="P1" s="62">
        <f>APDF_ACTIVE_Worksheet!P31</f>
        <v>2037</v>
      </c>
      <c r="Q1" s="62">
        <f>APDF_ACTIVE_Worksheet!Q31</f>
        <v>2038</v>
      </c>
      <c r="R1" s="62">
        <f>APDF_ACTIVE_Worksheet!R31</f>
        <v>2039</v>
      </c>
      <c r="S1" s="62">
        <f>APDF_ACTIVE_Worksheet!S31</f>
        <v>2040</v>
      </c>
      <c r="T1" s="62">
        <f>APDF_ACTIVE_Worksheet!T31</f>
        <v>2041</v>
      </c>
      <c r="U1" s="62">
        <f>APDF_ACTIVE_Worksheet!U31</f>
        <v>2042</v>
      </c>
      <c r="V1" s="62">
        <f>APDF_ACTIVE_Worksheet!V31</f>
        <v>2043</v>
      </c>
      <c r="W1" s="62">
        <f>APDF_ACTIVE_Worksheet!W31</f>
        <v>2044</v>
      </c>
      <c r="X1" s="62">
        <f>APDF_ACTIVE_Worksheet!X31</f>
        <v>2045</v>
      </c>
      <c r="Y1" s="62">
        <f>APDF_ACTIVE_Worksheet!Y31</f>
        <v>2046</v>
      </c>
      <c r="Z1" s="62">
        <f>APDF_ACTIVE_Worksheet!Z31</f>
        <v>2047</v>
      </c>
      <c r="AA1" s="62">
        <f>APDF_ACTIVE_Worksheet!AA31</f>
        <v>2048</v>
      </c>
      <c r="AB1" s="62">
        <f>APDF_ACTIVE_Worksheet!AB31</f>
        <v>2049</v>
      </c>
      <c r="AC1" s="62">
        <f>APDF_ACTIVE_Worksheet!AC31</f>
        <v>2050</v>
      </c>
      <c r="AD1" s="62">
        <f>APDF_ACTIVE_Worksheet!AD31</f>
        <v>2051</v>
      </c>
      <c r="AE1" s="62">
        <f>APDF_ACTIVE_Worksheet!AE31</f>
        <v>2052</v>
      </c>
      <c r="AF1" s="62">
        <f>APDF_ACTIVE_Worksheet!AF31</f>
        <v>2053</v>
      </c>
      <c r="AG1" s="62">
        <f>APDF_ACTIVE_Worksheet!AG31</f>
        <v>2054</v>
      </c>
    </row>
    <row r="2" spans="1:33" x14ac:dyDescent="0.25">
      <c r="A2" s="64" t="s">
        <v>8</v>
      </c>
      <c r="B2" s="65" t="s">
        <v>232</v>
      </c>
      <c r="C2" s="65" t="s">
        <v>92</v>
      </c>
      <c r="D2" s="66">
        <f>APDF_ACTIVE_Worksheet!D32</f>
        <v>157</v>
      </c>
      <c r="E2" s="66">
        <f>APDF_ACTIVE_Worksheet!E32</f>
        <v>158</v>
      </c>
      <c r="F2" s="66">
        <f>APDF_ACTIVE_Worksheet!F32</f>
        <v>158</v>
      </c>
      <c r="G2" s="66">
        <f>APDF_ACTIVE_Worksheet!G32</f>
        <v>158</v>
      </c>
      <c r="H2" s="66">
        <f>APDF_ACTIVE_Worksheet!H32</f>
        <v>158</v>
      </c>
      <c r="I2" s="66">
        <f>APDF_ACTIVE_Worksheet!I32</f>
        <v>158</v>
      </c>
      <c r="J2" s="66">
        <f>APDF_ACTIVE_Worksheet!J32</f>
        <v>158</v>
      </c>
      <c r="K2" s="66">
        <f>APDF_ACTIVE_Worksheet!K32</f>
        <v>158</v>
      </c>
      <c r="L2" s="66">
        <f>APDF_ACTIVE_Worksheet!L32</f>
        <v>158</v>
      </c>
      <c r="M2" s="66">
        <f>APDF_ACTIVE_Worksheet!M32</f>
        <v>158</v>
      </c>
      <c r="N2" s="66">
        <f>APDF_ACTIVE_Worksheet!N32</f>
        <v>158</v>
      </c>
      <c r="O2" s="66">
        <f>APDF_ACTIVE_Worksheet!O32</f>
        <v>158</v>
      </c>
      <c r="P2" s="66">
        <f>APDF_ACTIVE_Worksheet!P32</f>
        <v>158</v>
      </c>
      <c r="Q2" s="66">
        <f>APDF_ACTIVE_Worksheet!Q32</f>
        <v>158</v>
      </c>
      <c r="R2" s="66">
        <f>APDF_ACTIVE_Worksheet!R32</f>
        <v>158</v>
      </c>
      <c r="S2" s="66">
        <f>APDF_ACTIVE_Worksheet!S32</f>
        <v>158</v>
      </c>
      <c r="T2" s="66">
        <f>APDF_ACTIVE_Worksheet!T32</f>
        <v>158</v>
      </c>
      <c r="U2" s="66">
        <f>APDF_ACTIVE_Worksheet!U32</f>
        <v>152</v>
      </c>
      <c r="V2" s="66">
        <f>APDF_ACTIVE_Worksheet!V32</f>
        <v>125</v>
      </c>
      <c r="W2" s="66">
        <f>APDF_ACTIVE_Worksheet!W32</f>
        <v>104</v>
      </c>
      <c r="X2" s="66">
        <f>APDF_ACTIVE_Worksheet!X32</f>
        <v>88</v>
      </c>
      <c r="Y2" s="66">
        <f>APDF_ACTIVE_Worksheet!Y32</f>
        <v>70</v>
      </c>
      <c r="Z2" s="66">
        <f>APDF_ACTIVE_Worksheet!Z32</f>
        <v>42</v>
      </c>
      <c r="AA2" s="66">
        <f>APDF_ACTIVE_Worksheet!AA32</f>
        <v>30</v>
      </c>
      <c r="AB2" s="66">
        <f>APDF_ACTIVE_Worksheet!AB32</f>
        <v>24</v>
      </c>
      <c r="AC2" s="66">
        <f>APDF_ACTIVE_Worksheet!AC32</f>
        <v>16</v>
      </c>
      <c r="AD2" s="66">
        <f>APDF_ACTIVE_Worksheet!AD32</f>
        <v>14</v>
      </c>
      <c r="AE2" s="66">
        <f>APDF_ACTIVE_Worksheet!AE32</f>
        <v>13</v>
      </c>
      <c r="AF2" s="66">
        <f>APDF_ACTIVE_Worksheet!AF32</f>
        <v>10</v>
      </c>
      <c r="AG2" s="67">
        <f>APDF_ACTIVE_Worksheet!AG32</f>
        <v>10</v>
      </c>
    </row>
    <row r="3" spans="1:33" x14ac:dyDescent="0.25">
      <c r="A3" s="68" t="s">
        <v>7</v>
      </c>
      <c r="B3" s="61" t="s">
        <v>232</v>
      </c>
      <c r="C3" s="61" t="s">
        <v>92</v>
      </c>
      <c r="D3" s="69">
        <f>APDF_ACTIVE_Worksheet!D33</f>
        <v>42</v>
      </c>
      <c r="E3" s="69">
        <f>APDF_ACTIVE_Worksheet!E33</f>
        <v>42</v>
      </c>
      <c r="F3" s="69">
        <f>APDF_ACTIVE_Worksheet!F33</f>
        <v>42</v>
      </c>
      <c r="G3" s="69">
        <f>APDF_ACTIVE_Worksheet!G33</f>
        <v>42</v>
      </c>
      <c r="H3" s="69">
        <f>APDF_ACTIVE_Worksheet!H33</f>
        <v>42</v>
      </c>
      <c r="I3" s="69">
        <f>APDF_ACTIVE_Worksheet!I33</f>
        <v>42</v>
      </c>
      <c r="J3" s="69">
        <f>APDF_ACTIVE_Worksheet!J33</f>
        <v>42</v>
      </c>
      <c r="K3" s="69">
        <f>APDF_ACTIVE_Worksheet!K33</f>
        <v>42</v>
      </c>
      <c r="L3" s="69">
        <f>APDF_ACTIVE_Worksheet!L33</f>
        <v>42</v>
      </c>
      <c r="M3" s="69">
        <f>APDF_ACTIVE_Worksheet!M33</f>
        <v>42</v>
      </c>
      <c r="N3" s="69">
        <f>APDF_ACTIVE_Worksheet!N33</f>
        <v>42</v>
      </c>
      <c r="O3" s="69">
        <f>APDF_ACTIVE_Worksheet!O33</f>
        <v>42</v>
      </c>
      <c r="P3" s="69">
        <f>APDF_ACTIVE_Worksheet!P33</f>
        <v>42</v>
      </c>
      <c r="Q3" s="69">
        <f>APDF_ACTIVE_Worksheet!Q33</f>
        <v>42</v>
      </c>
      <c r="R3" s="69">
        <f>APDF_ACTIVE_Worksheet!R33</f>
        <v>42</v>
      </c>
      <c r="S3" s="69">
        <f>APDF_ACTIVE_Worksheet!S33</f>
        <v>42</v>
      </c>
      <c r="T3" s="69">
        <f>APDF_ACTIVE_Worksheet!T33</f>
        <v>42</v>
      </c>
      <c r="U3" s="69">
        <f>APDF_ACTIVE_Worksheet!U33</f>
        <v>33</v>
      </c>
      <c r="V3" s="69">
        <f>APDF_ACTIVE_Worksheet!V33</f>
        <v>28</v>
      </c>
      <c r="W3" s="69">
        <f>APDF_ACTIVE_Worksheet!W33</f>
        <v>28</v>
      </c>
      <c r="X3" s="69">
        <f>APDF_ACTIVE_Worksheet!X33</f>
        <v>16</v>
      </c>
      <c r="Y3" s="69">
        <f>APDF_ACTIVE_Worksheet!Y33</f>
        <v>11</v>
      </c>
      <c r="Z3" s="69">
        <f>APDF_ACTIVE_Worksheet!Z33</f>
        <v>10</v>
      </c>
      <c r="AA3" s="69">
        <f>APDF_ACTIVE_Worksheet!AA33</f>
        <v>9</v>
      </c>
      <c r="AB3" s="69">
        <f>APDF_ACTIVE_Worksheet!AB33</f>
        <v>9</v>
      </c>
      <c r="AC3" s="69">
        <f>APDF_ACTIVE_Worksheet!AC33</f>
        <v>7</v>
      </c>
      <c r="AD3" s="69">
        <f>APDF_ACTIVE_Worksheet!AD33</f>
        <v>4</v>
      </c>
      <c r="AE3" s="69">
        <f>APDF_ACTIVE_Worksheet!AE33</f>
        <v>0</v>
      </c>
      <c r="AF3" s="69">
        <f>APDF_ACTIVE_Worksheet!AF33</f>
        <v>0</v>
      </c>
      <c r="AG3" s="70">
        <f>APDF_ACTIVE_Worksheet!AG33</f>
        <v>0</v>
      </c>
    </row>
    <row r="4" spans="1:33" x14ac:dyDescent="0.25">
      <c r="A4" s="68" t="s">
        <v>9</v>
      </c>
      <c r="B4" s="61" t="s">
        <v>232</v>
      </c>
      <c r="C4" s="61" t="s">
        <v>92</v>
      </c>
      <c r="D4" s="69">
        <f>APDF_ACTIVE_Worksheet!D34</f>
        <v>7</v>
      </c>
      <c r="E4" s="69">
        <f>APDF_ACTIVE_Worksheet!E34</f>
        <v>7</v>
      </c>
      <c r="F4" s="69">
        <f>APDF_ACTIVE_Worksheet!F34</f>
        <v>7</v>
      </c>
      <c r="G4" s="69">
        <f>APDF_ACTIVE_Worksheet!G34</f>
        <v>7</v>
      </c>
      <c r="H4" s="69">
        <f>APDF_ACTIVE_Worksheet!H34</f>
        <v>7</v>
      </c>
      <c r="I4" s="69">
        <f>APDF_ACTIVE_Worksheet!I34</f>
        <v>7</v>
      </c>
      <c r="J4" s="69">
        <f>APDF_ACTIVE_Worksheet!J34</f>
        <v>7</v>
      </c>
      <c r="K4" s="69">
        <f>APDF_ACTIVE_Worksheet!K34</f>
        <v>7</v>
      </c>
      <c r="L4" s="69">
        <f>APDF_ACTIVE_Worksheet!L34</f>
        <v>7</v>
      </c>
      <c r="M4" s="69">
        <f>APDF_ACTIVE_Worksheet!M34</f>
        <v>7</v>
      </c>
      <c r="N4" s="69">
        <f>APDF_ACTIVE_Worksheet!N34</f>
        <v>7</v>
      </c>
      <c r="O4" s="69">
        <f>APDF_ACTIVE_Worksheet!O34</f>
        <v>7</v>
      </c>
      <c r="P4" s="69">
        <f>APDF_ACTIVE_Worksheet!P34</f>
        <v>7</v>
      </c>
      <c r="Q4" s="69">
        <f>APDF_ACTIVE_Worksheet!Q34</f>
        <v>7</v>
      </c>
      <c r="R4" s="69">
        <f>APDF_ACTIVE_Worksheet!R34</f>
        <v>7</v>
      </c>
      <c r="S4" s="69">
        <f>APDF_ACTIVE_Worksheet!S34</f>
        <v>7</v>
      </c>
      <c r="T4" s="69">
        <f>APDF_ACTIVE_Worksheet!T34</f>
        <v>7</v>
      </c>
      <c r="U4" s="69">
        <f>APDF_ACTIVE_Worksheet!U34</f>
        <v>5</v>
      </c>
      <c r="V4" s="69">
        <f>APDF_ACTIVE_Worksheet!V34</f>
        <v>3</v>
      </c>
      <c r="W4" s="69">
        <f>APDF_ACTIVE_Worksheet!W34</f>
        <v>1</v>
      </c>
      <c r="X4" s="69">
        <f>APDF_ACTIVE_Worksheet!X34</f>
        <v>0</v>
      </c>
      <c r="Y4" s="69">
        <f>APDF_ACTIVE_Worksheet!Y34</f>
        <v>0</v>
      </c>
      <c r="Z4" s="69">
        <f>APDF_ACTIVE_Worksheet!Z34</f>
        <v>0</v>
      </c>
      <c r="AA4" s="69">
        <f>APDF_ACTIVE_Worksheet!AA34</f>
        <v>0</v>
      </c>
      <c r="AB4" s="69">
        <f>APDF_ACTIVE_Worksheet!AB34</f>
        <v>0</v>
      </c>
      <c r="AC4" s="69">
        <f>APDF_ACTIVE_Worksheet!AC34</f>
        <v>0</v>
      </c>
      <c r="AD4" s="69">
        <f>APDF_ACTIVE_Worksheet!AD34</f>
        <v>0</v>
      </c>
      <c r="AE4" s="69">
        <f>APDF_ACTIVE_Worksheet!AE34</f>
        <v>0</v>
      </c>
      <c r="AF4" s="69">
        <f>APDF_ACTIVE_Worksheet!AF34</f>
        <v>0</v>
      </c>
      <c r="AG4" s="70">
        <f>APDF_ACTIVE_Worksheet!AG34</f>
        <v>0</v>
      </c>
    </row>
    <row r="5" spans="1:33" x14ac:dyDescent="0.25">
      <c r="A5" s="68" t="s">
        <v>14</v>
      </c>
      <c r="B5" s="61" t="s">
        <v>232</v>
      </c>
      <c r="C5" s="61" t="s">
        <v>92</v>
      </c>
      <c r="D5" s="69">
        <f>APDF_ACTIVE_Worksheet!D35</f>
        <v>0</v>
      </c>
      <c r="E5" s="69">
        <f>APDF_ACTIVE_Worksheet!E35</f>
        <v>0</v>
      </c>
      <c r="F5" s="69">
        <f>APDF_ACTIVE_Worksheet!F35</f>
        <v>0</v>
      </c>
      <c r="G5" s="69">
        <f>APDF_ACTIVE_Worksheet!G35</f>
        <v>0</v>
      </c>
      <c r="H5" s="69">
        <f>APDF_ACTIVE_Worksheet!H35</f>
        <v>0</v>
      </c>
      <c r="I5" s="69">
        <f>APDF_ACTIVE_Worksheet!I35</f>
        <v>0</v>
      </c>
      <c r="J5" s="69">
        <f>APDF_ACTIVE_Worksheet!J35</f>
        <v>0</v>
      </c>
      <c r="K5" s="69">
        <f>APDF_ACTIVE_Worksheet!K35</f>
        <v>0</v>
      </c>
      <c r="L5" s="69">
        <f>APDF_ACTIVE_Worksheet!L35</f>
        <v>0</v>
      </c>
      <c r="M5" s="69">
        <f>APDF_ACTIVE_Worksheet!M35</f>
        <v>0</v>
      </c>
      <c r="N5" s="69">
        <f>APDF_ACTIVE_Worksheet!N35</f>
        <v>0</v>
      </c>
      <c r="O5" s="69">
        <f>APDF_ACTIVE_Worksheet!O35</f>
        <v>0</v>
      </c>
      <c r="P5" s="69">
        <f>APDF_ACTIVE_Worksheet!P35</f>
        <v>0</v>
      </c>
      <c r="Q5" s="69">
        <f>APDF_ACTIVE_Worksheet!Q35</f>
        <v>0</v>
      </c>
      <c r="R5" s="69">
        <f>APDF_ACTIVE_Worksheet!R35</f>
        <v>0</v>
      </c>
      <c r="S5" s="69">
        <f>APDF_ACTIVE_Worksheet!S35</f>
        <v>0</v>
      </c>
      <c r="T5" s="69">
        <f>APDF_ACTIVE_Worksheet!T35</f>
        <v>0</v>
      </c>
      <c r="U5" s="69">
        <f>APDF_ACTIVE_Worksheet!U35</f>
        <v>0</v>
      </c>
      <c r="V5" s="69">
        <f>APDF_ACTIVE_Worksheet!V35</f>
        <v>0</v>
      </c>
      <c r="W5" s="69">
        <f>APDF_ACTIVE_Worksheet!W35</f>
        <v>0</v>
      </c>
      <c r="X5" s="69">
        <f>APDF_ACTIVE_Worksheet!X35</f>
        <v>0</v>
      </c>
      <c r="Y5" s="69">
        <f>APDF_ACTIVE_Worksheet!Y35</f>
        <v>0</v>
      </c>
      <c r="Z5" s="69">
        <f>APDF_ACTIVE_Worksheet!Z35</f>
        <v>0</v>
      </c>
      <c r="AA5" s="69">
        <f>APDF_ACTIVE_Worksheet!AA35</f>
        <v>0</v>
      </c>
      <c r="AB5" s="69">
        <f>APDF_ACTIVE_Worksheet!AB35</f>
        <v>0</v>
      </c>
      <c r="AC5" s="69">
        <f>APDF_ACTIVE_Worksheet!AC35</f>
        <v>0</v>
      </c>
      <c r="AD5" s="69">
        <f>APDF_ACTIVE_Worksheet!AD35</f>
        <v>0</v>
      </c>
      <c r="AE5" s="69">
        <f>APDF_ACTIVE_Worksheet!AE35</f>
        <v>0</v>
      </c>
      <c r="AF5" s="69">
        <f>APDF_ACTIVE_Worksheet!AF35</f>
        <v>0</v>
      </c>
      <c r="AG5" s="70">
        <f>APDF_ACTIVE_Worksheet!AG35</f>
        <v>0</v>
      </c>
    </row>
    <row r="6" spans="1:33" x14ac:dyDescent="0.25">
      <c r="A6" s="68" t="s">
        <v>62</v>
      </c>
      <c r="B6" s="61" t="s">
        <v>232</v>
      </c>
      <c r="C6" s="61" t="s">
        <v>92</v>
      </c>
      <c r="D6" s="69">
        <f>APDF_ACTIVE_Worksheet!D36</f>
        <v>206</v>
      </c>
      <c r="E6" s="69">
        <f>APDF_ACTIVE_Worksheet!E36</f>
        <v>207</v>
      </c>
      <c r="F6" s="69">
        <f>APDF_ACTIVE_Worksheet!F36</f>
        <v>207</v>
      </c>
      <c r="G6" s="69">
        <f>APDF_ACTIVE_Worksheet!G36</f>
        <v>207</v>
      </c>
      <c r="H6" s="69">
        <f>APDF_ACTIVE_Worksheet!H36</f>
        <v>207</v>
      </c>
      <c r="I6" s="69">
        <f>APDF_ACTIVE_Worksheet!I36</f>
        <v>207</v>
      </c>
      <c r="J6" s="69">
        <f>APDF_ACTIVE_Worksheet!J36</f>
        <v>207</v>
      </c>
      <c r="K6" s="69">
        <f>APDF_ACTIVE_Worksheet!K36</f>
        <v>207</v>
      </c>
      <c r="L6" s="69">
        <f>APDF_ACTIVE_Worksheet!L36</f>
        <v>207</v>
      </c>
      <c r="M6" s="69">
        <f>APDF_ACTIVE_Worksheet!M36</f>
        <v>207</v>
      </c>
      <c r="N6" s="69">
        <f>APDF_ACTIVE_Worksheet!N36</f>
        <v>207</v>
      </c>
      <c r="O6" s="69">
        <f>APDF_ACTIVE_Worksheet!O36</f>
        <v>207</v>
      </c>
      <c r="P6" s="69">
        <f>APDF_ACTIVE_Worksheet!P36</f>
        <v>207</v>
      </c>
      <c r="Q6" s="69">
        <f>APDF_ACTIVE_Worksheet!Q36</f>
        <v>207</v>
      </c>
      <c r="R6" s="69">
        <f>APDF_ACTIVE_Worksheet!R36</f>
        <v>207</v>
      </c>
      <c r="S6" s="69">
        <f>APDF_ACTIVE_Worksheet!S36</f>
        <v>207</v>
      </c>
      <c r="T6" s="69">
        <f>APDF_ACTIVE_Worksheet!T36</f>
        <v>207</v>
      </c>
      <c r="U6" s="69">
        <f>APDF_ACTIVE_Worksheet!U36</f>
        <v>190</v>
      </c>
      <c r="V6" s="69">
        <f>APDF_ACTIVE_Worksheet!V36</f>
        <v>156</v>
      </c>
      <c r="W6" s="69">
        <f>APDF_ACTIVE_Worksheet!W36</f>
        <v>133</v>
      </c>
      <c r="X6" s="69">
        <f>APDF_ACTIVE_Worksheet!X36</f>
        <v>104</v>
      </c>
      <c r="Y6" s="69">
        <f>APDF_ACTIVE_Worksheet!Y36</f>
        <v>81</v>
      </c>
      <c r="Z6" s="69">
        <f>APDF_ACTIVE_Worksheet!Z36</f>
        <v>52</v>
      </c>
      <c r="AA6" s="69">
        <f>APDF_ACTIVE_Worksheet!AA36</f>
        <v>39</v>
      </c>
      <c r="AB6" s="69">
        <f>APDF_ACTIVE_Worksheet!AB36</f>
        <v>33</v>
      </c>
      <c r="AC6" s="69">
        <f>APDF_ACTIVE_Worksheet!AC36</f>
        <v>23</v>
      </c>
      <c r="AD6" s="69">
        <f>APDF_ACTIVE_Worksheet!AD36</f>
        <v>18</v>
      </c>
      <c r="AE6" s="69">
        <f>APDF_ACTIVE_Worksheet!AE36</f>
        <v>13</v>
      </c>
      <c r="AF6" s="69">
        <f>APDF_ACTIVE_Worksheet!AF36</f>
        <v>10</v>
      </c>
      <c r="AG6" s="70">
        <f>APDF_ACTIVE_Worksheet!AG36</f>
        <v>10</v>
      </c>
    </row>
    <row r="7" spans="1:33" x14ac:dyDescent="0.25">
      <c r="A7" s="68" t="s">
        <v>93</v>
      </c>
      <c r="B7" s="61" t="s">
        <v>232</v>
      </c>
      <c r="C7" s="61" t="s">
        <v>92</v>
      </c>
      <c r="D7" s="71">
        <v>0.1</v>
      </c>
      <c r="E7" s="71">
        <v>0.14000000000000001</v>
      </c>
      <c r="F7" s="71">
        <v>0.14000000000000001</v>
      </c>
      <c r="G7" s="71">
        <v>0.14000000000000001</v>
      </c>
      <c r="H7" s="71">
        <v>0.14000000000000001</v>
      </c>
      <c r="I7" s="71">
        <v>0.14000000000000001</v>
      </c>
      <c r="J7" s="71">
        <v>0.14000000000000001</v>
      </c>
      <c r="K7" s="71">
        <v>0.14000000000000001</v>
      </c>
      <c r="L7" s="71">
        <v>0.14000000000000001</v>
      </c>
      <c r="M7" s="71">
        <v>0.14000000000000001</v>
      </c>
      <c r="N7" s="71">
        <v>0.14000000000000001</v>
      </c>
      <c r="O7" s="71">
        <v>0.14000000000000001</v>
      </c>
      <c r="P7" s="71">
        <v>0.14000000000000001</v>
      </c>
      <c r="Q7" s="71">
        <v>0.14000000000000001</v>
      </c>
      <c r="R7" s="71">
        <v>0.14000000000000001</v>
      </c>
      <c r="S7" s="71">
        <v>0.14000000000000001</v>
      </c>
      <c r="T7" s="71">
        <v>0.14000000000000001</v>
      </c>
      <c r="U7" s="71">
        <v>0.14000000000000001</v>
      </c>
      <c r="V7" s="71">
        <v>0.14000000000000001</v>
      </c>
      <c r="W7" s="71">
        <v>0.14000000000000001</v>
      </c>
      <c r="X7" s="71">
        <v>0.14000000000000001</v>
      </c>
      <c r="Y7" s="71">
        <v>0.14000000000000001</v>
      </c>
      <c r="Z7" s="71">
        <v>0.14000000000000001</v>
      </c>
      <c r="AA7" s="71">
        <v>0.14000000000000001</v>
      </c>
      <c r="AB7" s="71">
        <v>0.14000000000000001</v>
      </c>
      <c r="AC7" s="71">
        <v>0.14000000000000001</v>
      </c>
      <c r="AD7" s="71">
        <v>0.14000000000000001</v>
      </c>
      <c r="AE7" s="71">
        <v>0.14000000000000001</v>
      </c>
      <c r="AF7" s="71">
        <v>0.14000000000000001</v>
      </c>
      <c r="AG7" s="72">
        <v>0.14000000000000001</v>
      </c>
    </row>
    <row r="8" spans="1:33" x14ac:dyDescent="0.25">
      <c r="A8" s="68" t="s">
        <v>94</v>
      </c>
      <c r="B8" s="61" t="s">
        <v>232</v>
      </c>
      <c r="C8" s="61" t="s">
        <v>92</v>
      </c>
      <c r="D8" s="69">
        <f>CEILING(D6 * D7, 1)</f>
        <v>21</v>
      </c>
      <c r="E8" s="69">
        <f t="shared" ref="E8:AG8" si="0">CEILING(E6 * E7, 1)</f>
        <v>29</v>
      </c>
      <c r="F8" s="69">
        <f t="shared" si="0"/>
        <v>29</v>
      </c>
      <c r="G8" s="69">
        <f t="shared" si="0"/>
        <v>29</v>
      </c>
      <c r="H8" s="69">
        <f t="shared" si="0"/>
        <v>29</v>
      </c>
      <c r="I8" s="69">
        <f t="shared" si="0"/>
        <v>29</v>
      </c>
      <c r="J8" s="69">
        <f t="shared" si="0"/>
        <v>29</v>
      </c>
      <c r="K8" s="69">
        <f t="shared" si="0"/>
        <v>29</v>
      </c>
      <c r="L8" s="69">
        <f t="shared" si="0"/>
        <v>29</v>
      </c>
      <c r="M8" s="69">
        <f t="shared" si="0"/>
        <v>29</v>
      </c>
      <c r="N8" s="69">
        <f t="shared" si="0"/>
        <v>29</v>
      </c>
      <c r="O8" s="69">
        <f t="shared" si="0"/>
        <v>29</v>
      </c>
      <c r="P8" s="69">
        <f t="shared" si="0"/>
        <v>29</v>
      </c>
      <c r="Q8" s="69">
        <f t="shared" si="0"/>
        <v>29</v>
      </c>
      <c r="R8" s="69">
        <f t="shared" si="0"/>
        <v>29</v>
      </c>
      <c r="S8" s="69">
        <f t="shared" si="0"/>
        <v>29</v>
      </c>
      <c r="T8" s="69">
        <f t="shared" si="0"/>
        <v>29</v>
      </c>
      <c r="U8" s="69">
        <f t="shared" si="0"/>
        <v>27</v>
      </c>
      <c r="V8" s="69">
        <f t="shared" si="0"/>
        <v>22</v>
      </c>
      <c r="W8" s="69">
        <f t="shared" si="0"/>
        <v>19</v>
      </c>
      <c r="X8" s="69">
        <f t="shared" si="0"/>
        <v>15</v>
      </c>
      <c r="Y8" s="69">
        <f t="shared" si="0"/>
        <v>12</v>
      </c>
      <c r="Z8" s="69">
        <f t="shared" si="0"/>
        <v>8</v>
      </c>
      <c r="AA8" s="69">
        <f t="shared" si="0"/>
        <v>6</v>
      </c>
      <c r="AB8" s="69">
        <f t="shared" si="0"/>
        <v>5</v>
      </c>
      <c r="AC8" s="69">
        <f t="shared" si="0"/>
        <v>4</v>
      </c>
      <c r="AD8" s="69">
        <f t="shared" si="0"/>
        <v>3</v>
      </c>
      <c r="AE8" s="69">
        <f t="shared" si="0"/>
        <v>2</v>
      </c>
      <c r="AF8" s="69">
        <f t="shared" si="0"/>
        <v>2</v>
      </c>
      <c r="AG8" s="69">
        <f t="shared" si="0"/>
        <v>2</v>
      </c>
    </row>
    <row r="9" spans="1:33" ht="16.5" thickBot="1" x14ac:dyDescent="0.3">
      <c r="A9" s="73" t="s">
        <v>61</v>
      </c>
      <c r="B9" s="74" t="s">
        <v>232</v>
      </c>
      <c r="C9" s="74" t="s">
        <v>92</v>
      </c>
      <c r="D9" s="75">
        <f>SUM(D6) +(D8)</f>
        <v>227</v>
      </c>
      <c r="E9" s="75">
        <f t="shared" ref="E9:AG9" si="1">SUM(E6) +(E8)</f>
        <v>236</v>
      </c>
      <c r="F9" s="75">
        <f t="shared" si="1"/>
        <v>236</v>
      </c>
      <c r="G9" s="75">
        <f t="shared" si="1"/>
        <v>236</v>
      </c>
      <c r="H9" s="75">
        <f t="shared" si="1"/>
        <v>236</v>
      </c>
      <c r="I9" s="75">
        <f t="shared" si="1"/>
        <v>236</v>
      </c>
      <c r="J9" s="75">
        <f t="shared" si="1"/>
        <v>236</v>
      </c>
      <c r="K9" s="75">
        <f t="shared" si="1"/>
        <v>236</v>
      </c>
      <c r="L9" s="75">
        <f t="shared" si="1"/>
        <v>236</v>
      </c>
      <c r="M9" s="75">
        <f t="shared" si="1"/>
        <v>236</v>
      </c>
      <c r="N9" s="75">
        <f t="shared" si="1"/>
        <v>236</v>
      </c>
      <c r="O9" s="75">
        <f t="shared" si="1"/>
        <v>236</v>
      </c>
      <c r="P9" s="75">
        <f t="shared" si="1"/>
        <v>236</v>
      </c>
      <c r="Q9" s="75">
        <f t="shared" si="1"/>
        <v>236</v>
      </c>
      <c r="R9" s="75">
        <f t="shared" si="1"/>
        <v>236</v>
      </c>
      <c r="S9" s="75">
        <f t="shared" si="1"/>
        <v>236</v>
      </c>
      <c r="T9" s="75">
        <f t="shared" si="1"/>
        <v>236</v>
      </c>
      <c r="U9" s="75">
        <f t="shared" si="1"/>
        <v>217</v>
      </c>
      <c r="V9" s="75">
        <f t="shared" si="1"/>
        <v>178</v>
      </c>
      <c r="W9" s="75">
        <f t="shared" si="1"/>
        <v>152</v>
      </c>
      <c r="X9" s="75">
        <f t="shared" si="1"/>
        <v>119</v>
      </c>
      <c r="Y9" s="75">
        <f t="shared" si="1"/>
        <v>93</v>
      </c>
      <c r="Z9" s="75">
        <f t="shared" si="1"/>
        <v>60</v>
      </c>
      <c r="AA9" s="75">
        <f t="shared" si="1"/>
        <v>45</v>
      </c>
      <c r="AB9" s="75">
        <f t="shared" si="1"/>
        <v>38</v>
      </c>
      <c r="AC9" s="75">
        <f t="shared" si="1"/>
        <v>27</v>
      </c>
      <c r="AD9" s="75">
        <f t="shared" si="1"/>
        <v>21</v>
      </c>
      <c r="AE9" s="75">
        <f t="shared" si="1"/>
        <v>15</v>
      </c>
      <c r="AF9" s="75">
        <f t="shared" si="1"/>
        <v>12</v>
      </c>
      <c r="AG9" s="76">
        <f t="shared" si="1"/>
        <v>12</v>
      </c>
    </row>
    <row r="10" spans="1:33" x14ac:dyDescent="0.25">
      <c r="A10" s="77" t="s">
        <v>511</v>
      </c>
      <c r="B10" s="65" t="s">
        <v>233</v>
      </c>
      <c r="C10" s="78" t="s">
        <v>92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80">
        <v>0</v>
      </c>
    </row>
    <row r="11" spans="1:33" x14ac:dyDescent="0.25">
      <c r="A11" s="81" t="s">
        <v>532</v>
      </c>
      <c r="B11" s="61" t="s">
        <v>233</v>
      </c>
      <c r="C11" s="82" t="s">
        <v>92</v>
      </c>
      <c r="D11" s="83"/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N11" s="83">
        <v>0</v>
      </c>
      <c r="O11" s="83">
        <v>0</v>
      </c>
      <c r="P11" s="83">
        <v>0</v>
      </c>
      <c r="Q11" s="83">
        <v>0</v>
      </c>
      <c r="R11" s="83">
        <v>0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v>0</v>
      </c>
      <c r="AG11" s="84">
        <v>0</v>
      </c>
    </row>
    <row r="12" spans="1:33" x14ac:dyDescent="0.25">
      <c r="A12" s="81" t="s">
        <v>90</v>
      </c>
      <c r="B12" s="61" t="s">
        <v>233</v>
      </c>
      <c r="C12" s="82" t="s">
        <v>92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N12" s="83">
        <v>0</v>
      </c>
      <c r="O12" s="83">
        <v>0</v>
      </c>
      <c r="P12" s="83">
        <v>0</v>
      </c>
      <c r="Q12" s="83">
        <v>0</v>
      </c>
      <c r="R12" s="83">
        <v>0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C12" s="83">
        <v>0</v>
      </c>
      <c r="AD12" s="83">
        <v>0</v>
      </c>
      <c r="AE12" s="83">
        <v>0</v>
      </c>
      <c r="AF12" s="83">
        <v>0</v>
      </c>
      <c r="AG12" s="84">
        <v>0</v>
      </c>
    </row>
    <row r="13" spans="1:33" x14ac:dyDescent="0.25">
      <c r="A13" s="81" t="s">
        <v>89</v>
      </c>
      <c r="B13" s="61" t="s">
        <v>233</v>
      </c>
      <c r="C13" s="82" t="s">
        <v>92</v>
      </c>
      <c r="D13" s="85">
        <f>D25</f>
        <v>0</v>
      </c>
      <c r="E13" s="85">
        <f t="shared" ref="E13:AG13" si="2">E25</f>
        <v>0</v>
      </c>
      <c r="F13" s="85">
        <f t="shared" si="2"/>
        <v>0</v>
      </c>
      <c r="G13" s="85">
        <f t="shared" si="2"/>
        <v>0</v>
      </c>
      <c r="H13" s="85">
        <f t="shared" si="2"/>
        <v>0</v>
      </c>
      <c r="I13" s="85">
        <f t="shared" si="2"/>
        <v>0</v>
      </c>
      <c r="J13" s="85">
        <f t="shared" si="2"/>
        <v>0</v>
      </c>
      <c r="K13" s="85">
        <f t="shared" si="2"/>
        <v>0</v>
      </c>
      <c r="L13" s="85">
        <f t="shared" si="2"/>
        <v>0</v>
      </c>
      <c r="M13" s="85">
        <f t="shared" si="2"/>
        <v>0</v>
      </c>
      <c r="N13" s="85">
        <f t="shared" si="2"/>
        <v>0</v>
      </c>
      <c r="O13" s="85">
        <f t="shared" si="2"/>
        <v>0</v>
      </c>
      <c r="P13" s="85">
        <f t="shared" si="2"/>
        <v>0</v>
      </c>
      <c r="Q13" s="85">
        <f t="shared" si="2"/>
        <v>0</v>
      </c>
      <c r="R13" s="85">
        <f t="shared" si="2"/>
        <v>0</v>
      </c>
      <c r="S13" s="85">
        <f t="shared" si="2"/>
        <v>0</v>
      </c>
      <c r="T13" s="85">
        <f t="shared" si="2"/>
        <v>0</v>
      </c>
      <c r="U13" s="85">
        <f t="shared" si="2"/>
        <v>0</v>
      </c>
      <c r="V13" s="85">
        <f t="shared" si="2"/>
        <v>0</v>
      </c>
      <c r="W13" s="85">
        <f t="shared" si="2"/>
        <v>0</v>
      </c>
      <c r="X13" s="85">
        <f t="shared" si="2"/>
        <v>0</v>
      </c>
      <c r="Y13" s="85">
        <f t="shared" si="2"/>
        <v>0</v>
      </c>
      <c r="Z13" s="85">
        <f t="shared" si="2"/>
        <v>0</v>
      </c>
      <c r="AA13" s="85">
        <f t="shared" si="2"/>
        <v>0</v>
      </c>
      <c r="AB13" s="85">
        <f t="shared" si="2"/>
        <v>0</v>
      </c>
      <c r="AC13" s="85">
        <f t="shared" si="2"/>
        <v>0</v>
      </c>
      <c r="AD13" s="85">
        <f t="shared" si="2"/>
        <v>0</v>
      </c>
      <c r="AE13" s="85">
        <f t="shared" si="2"/>
        <v>0</v>
      </c>
      <c r="AF13" s="85">
        <f t="shared" si="2"/>
        <v>0</v>
      </c>
      <c r="AG13" s="85">
        <f t="shared" si="2"/>
        <v>0</v>
      </c>
    </row>
    <row r="14" spans="1:33" x14ac:dyDescent="0.25">
      <c r="A14" s="81" t="s">
        <v>96</v>
      </c>
      <c r="B14" s="61" t="s">
        <v>233</v>
      </c>
      <c r="C14" s="82" t="s">
        <v>92</v>
      </c>
      <c r="D14" s="71">
        <v>5.0000000000000001E-3</v>
      </c>
      <c r="E14" s="71">
        <v>5.0000000000000001E-3</v>
      </c>
      <c r="F14" s="71">
        <v>5.0000000000000001E-3</v>
      </c>
      <c r="G14" s="71">
        <v>5.0000000000000001E-3</v>
      </c>
      <c r="H14" s="71">
        <v>5.0000000000000001E-3</v>
      </c>
      <c r="I14" s="71">
        <v>5.0000000000000001E-3</v>
      </c>
      <c r="J14" s="71">
        <v>5.0000000000000001E-3</v>
      </c>
      <c r="K14" s="71">
        <v>5.0000000000000001E-3</v>
      </c>
      <c r="L14" s="71">
        <v>5.0000000000000001E-3</v>
      </c>
      <c r="M14" s="71">
        <v>5.0000000000000001E-3</v>
      </c>
      <c r="N14" s="71">
        <v>5.0000000000000001E-3</v>
      </c>
      <c r="O14" s="71">
        <v>5.0000000000000001E-3</v>
      </c>
      <c r="P14" s="71">
        <v>5.0000000000000001E-3</v>
      </c>
      <c r="Q14" s="71">
        <v>5.0000000000000001E-3</v>
      </c>
      <c r="R14" s="71">
        <v>5.0000000000000001E-3</v>
      </c>
      <c r="S14" s="71">
        <v>5.0000000000000001E-3</v>
      </c>
      <c r="T14" s="71">
        <v>5.0000000000000001E-3</v>
      </c>
      <c r="U14" s="71">
        <v>5.0000000000000001E-3</v>
      </c>
      <c r="V14" s="71">
        <v>5.0000000000000001E-3</v>
      </c>
      <c r="W14" s="71">
        <v>5.0000000000000001E-3</v>
      </c>
      <c r="X14" s="71">
        <v>5.0000000000000001E-3</v>
      </c>
      <c r="Y14" s="71">
        <v>5.0000000000000001E-3</v>
      </c>
      <c r="Z14" s="71">
        <v>5.0000000000000001E-3</v>
      </c>
      <c r="AA14" s="71">
        <v>5.0000000000000001E-3</v>
      </c>
      <c r="AB14" s="71">
        <v>5.0000000000000001E-3</v>
      </c>
      <c r="AC14" s="71">
        <v>5.0000000000000001E-3</v>
      </c>
      <c r="AD14" s="71">
        <v>5.0000000000000001E-3</v>
      </c>
      <c r="AE14" s="71">
        <v>5.0000000000000001E-3</v>
      </c>
      <c r="AF14" s="71">
        <v>5.0000000000000001E-3</v>
      </c>
      <c r="AG14" s="72">
        <v>5.0000000000000001E-3</v>
      </c>
    </row>
    <row r="15" spans="1:33" x14ac:dyDescent="0.25">
      <c r="A15" s="81" t="s">
        <v>97</v>
      </c>
      <c r="B15" s="61" t="s">
        <v>233</v>
      </c>
      <c r="C15" s="82" t="s">
        <v>92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83">
        <v>0</v>
      </c>
      <c r="P15" s="83">
        <v>0</v>
      </c>
      <c r="Q15" s="83">
        <v>0</v>
      </c>
      <c r="R15" s="83">
        <v>0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0</v>
      </c>
      <c r="AE15" s="83">
        <v>0</v>
      </c>
      <c r="AF15" s="83">
        <v>0</v>
      </c>
      <c r="AG15" s="84">
        <v>0</v>
      </c>
    </row>
    <row r="16" spans="1:33" x14ac:dyDescent="0.25">
      <c r="A16" s="81" t="s">
        <v>98</v>
      </c>
      <c r="B16" s="61" t="s">
        <v>233</v>
      </c>
      <c r="C16" s="82" t="s">
        <v>92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83">
        <v>0</v>
      </c>
      <c r="P16" s="83">
        <v>0</v>
      </c>
      <c r="Q16" s="83">
        <v>0</v>
      </c>
      <c r="R16" s="83">
        <v>0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3">
        <v>0</v>
      </c>
      <c r="AG16" s="84">
        <v>0</v>
      </c>
    </row>
    <row r="17" spans="1:33" x14ac:dyDescent="0.25">
      <c r="A17" s="81" t="s">
        <v>99</v>
      </c>
      <c r="B17" s="61" t="s">
        <v>233</v>
      </c>
      <c r="C17" s="82" t="s">
        <v>92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  <c r="R17" s="83">
        <v>0</v>
      </c>
      <c r="S17" s="83">
        <v>0</v>
      </c>
      <c r="T17" s="83">
        <v>0</v>
      </c>
      <c r="U17" s="83">
        <v>0</v>
      </c>
      <c r="V17" s="83">
        <v>0</v>
      </c>
      <c r="W17" s="83">
        <v>0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3">
        <v>0</v>
      </c>
      <c r="AG17" s="84">
        <v>0</v>
      </c>
    </row>
    <row r="18" spans="1:33" x14ac:dyDescent="0.25">
      <c r="A18" s="81" t="s">
        <v>88</v>
      </c>
      <c r="B18" s="61" t="s">
        <v>233</v>
      </c>
      <c r="C18" s="82" t="s">
        <v>92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  <c r="R18" s="83">
        <v>0</v>
      </c>
      <c r="S18" s="83">
        <v>0</v>
      </c>
      <c r="T18" s="83">
        <v>0</v>
      </c>
      <c r="U18" s="83">
        <v>0</v>
      </c>
      <c r="V18" s="83">
        <v>0</v>
      </c>
      <c r="W18" s="83">
        <v>0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3">
        <v>0</v>
      </c>
      <c r="AG18" s="84">
        <v>0</v>
      </c>
    </row>
    <row r="19" spans="1:33" x14ac:dyDescent="0.25">
      <c r="A19" s="81" t="s">
        <v>87</v>
      </c>
      <c r="B19" s="61" t="s">
        <v>233</v>
      </c>
      <c r="C19" s="82" t="s">
        <v>92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  <c r="R19" s="83">
        <v>0</v>
      </c>
      <c r="S19" s="83">
        <v>0</v>
      </c>
      <c r="T19" s="83">
        <v>0</v>
      </c>
      <c r="U19" s="83">
        <v>0</v>
      </c>
      <c r="V19" s="83">
        <v>0</v>
      </c>
      <c r="W19" s="83">
        <v>0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0</v>
      </c>
      <c r="AF19" s="83">
        <v>0</v>
      </c>
      <c r="AG19" s="84">
        <v>0</v>
      </c>
    </row>
    <row r="20" spans="1:33" x14ac:dyDescent="0.25">
      <c r="A20" s="81" t="s">
        <v>86</v>
      </c>
      <c r="B20" s="61" t="s">
        <v>233</v>
      </c>
      <c r="C20" s="82" t="s">
        <v>92</v>
      </c>
      <c r="D20" s="85">
        <f>COUNTIFS('Input Daily Data'!F:F,"Active",'Input Daily Data'!I:I,"TAI")</f>
        <v>221</v>
      </c>
      <c r="E20" s="85">
        <f>D22</f>
        <v>221</v>
      </c>
      <c r="F20" s="85">
        <f>E22</f>
        <v>221</v>
      </c>
      <c r="G20" s="85">
        <f t="shared" ref="G20:AG20" si="3">F22</f>
        <v>221</v>
      </c>
      <c r="H20" s="85">
        <f t="shared" si="3"/>
        <v>221</v>
      </c>
      <c r="I20" s="85">
        <f t="shared" si="3"/>
        <v>221</v>
      </c>
      <c r="J20" s="85">
        <f t="shared" si="3"/>
        <v>221</v>
      </c>
      <c r="K20" s="85">
        <f t="shared" si="3"/>
        <v>221</v>
      </c>
      <c r="L20" s="85">
        <f t="shared" si="3"/>
        <v>221</v>
      </c>
      <c r="M20" s="85">
        <f t="shared" si="3"/>
        <v>221</v>
      </c>
      <c r="N20" s="85">
        <f t="shared" si="3"/>
        <v>221</v>
      </c>
      <c r="O20" s="85">
        <f t="shared" si="3"/>
        <v>221</v>
      </c>
      <c r="P20" s="85">
        <f t="shared" si="3"/>
        <v>221</v>
      </c>
      <c r="Q20" s="85">
        <f t="shared" si="3"/>
        <v>221</v>
      </c>
      <c r="R20" s="85">
        <f t="shared" si="3"/>
        <v>221</v>
      </c>
      <c r="S20" s="85">
        <f t="shared" si="3"/>
        <v>221</v>
      </c>
      <c r="T20" s="85">
        <f t="shared" si="3"/>
        <v>221</v>
      </c>
      <c r="U20" s="85">
        <f t="shared" si="3"/>
        <v>221</v>
      </c>
      <c r="V20" s="85">
        <f t="shared" si="3"/>
        <v>221</v>
      </c>
      <c r="W20" s="85">
        <f t="shared" si="3"/>
        <v>221</v>
      </c>
      <c r="X20" s="85">
        <f t="shared" si="3"/>
        <v>221</v>
      </c>
      <c r="Y20" s="85">
        <f t="shared" si="3"/>
        <v>221</v>
      </c>
      <c r="Z20" s="85">
        <f t="shared" si="3"/>
        <v>221</v>
      </c>
      <c r="AA20" s="85">
        <f t="shared" si="3"/>
        <v>221</v>
      </c>
      <c r="AB20" s="85">
        <f t="shared" si="3"/>
        <v>221</v>
      </c>
      <c r="AC20" s="85">
        <f t="shared" si="3"/>
        <v>221</v>
      </c>
      <c r="AD20" s="85">
        <f t="shared" si="3"/>
        <v>221</v>
      </c>
      <c r="AE20" s="85">
        <f t="shared" si="3"/>
        <v>221</v>
      </c>
      <c r="AF20" s="85">
        <f t="shared" si="3"/>
        <v>221</v>
      </c>
      <c r="AG20" s="86">
        <f t="shared" si="3"/>
        <v>221</v>
      </c>
    </row>
    <row r="21" spans="1:33" x14ac:dyDescent="0.25">
      <c r="A21" s="81" t="s">
        <v>78</v>
      </c>
      <c r="B21" s="61" t="s">
        <v>233</v>
      </c>
      <c r="C21" s="82" t="s">
        <v>92</v>
      </c>
      <c r="D21" s="85">
        <f>SUM(D11) + (D13) +(D15*-1) + (D16 * -1) + (D17 * -1) + (D18 * -1) + (D19 * -1)</f>
        <v>0</v>
      </c>
      <c r="E21" s="85">
        <f t="shared" ref="E21:AG21" si="4">SUM(E11) + (E13) +(E15*-1) + (E16 * -1) + (E17 * -1) + (E18 * -1) + (E19 * -1)</f>
        <v>0</v>
      </c>
      <c r="F21" s="85">
        <f t="shared" si="4"/>
        <v>0</v>
      </c>
      <c r="G21" s="85">
        <f t="shared" si="4"/>
        <v>0</v>
      </c>
      <c r="H21" s="85">
        <f t="shared" si="4"/>
        <v>0</v>
      </c>
      <c r="I21" s="85">
        <f t="shared" si="4"/>
        <v>0</v>
      </c>
      <c r="J21" s="85">
        <f t="shared" si="4"/>
        <v>0</v>
      </c>
      <c r="K21" s="85">
        <f t="shared" si="4"/>
        <v>0</v>
      </c>
      <c r="L21" s="85">
        <f t="shared" si="4"/>
        <v>0</v>
      </c>
      <c r="M21" s="85">
        <f t="shared" si="4"/>
        <v>0</v>
      </c>
      <c r="N21" s="85">
        <f t="shared" si="4"/>
        <v>0</v>
      </c>
      <c r="O21" s="85">
        <f t="shared" si="4"/>
        <v>0</v>
      </c>
      <c r="P21" s="85">
        <f t="shared" si="4"/>
        <v>0</v>
      </c>
      <c r="Q21" s="85">
        <f t="shared" si="4"/>
        <v>0</v>
      </c>
      <c r="R21" s="85">
        <f t="shared" si="4"/>
        <v>0</v>
      </c>
      <c r="S21" s="85">
        <f t="shared" si="4"/>
        <v>0</v>
      </c>
      <c r="T21" s="85">
        <f t="shared" si="4"/>
        <v>0</v>
      </c>
      <c r="U21" s="85">
        <f t="shared" si="4"/>
        <v>0</v>
      </c>
      <c r="V21" s="85">
        <f t="shared" si="4"/>
        <v>0</v>
      </c>
      <c r="W21" s="85">
        <f t="shared" si="4"/>
        <v>0</v>
      </c>
      <c r="X21" s="85">
        <f t="shared" si="4"/>
        <v>0</v>
      </c>
      <c r="Y21" s="85">
        <f t="shared" si="4"/>
        <v>0</v>
      </c>
      <c r="Z21" s="85">
        <f t="shared" si="4"/>
        <v>0</v>
      </c>
      <c r="AA21" s="85">
        <f t="shared" si="4"/>
        <v>0</v>
      </c>
      <c r="AB21" s="85">
        <f t="shared" si="4"/>
        <v>0</v>
      </c>
      <c r="AC21" s="85">
        <f t="shared" si="4"/>
        <v>0</v>
      </c>
      <c r="AD21" s="85">
        <f t="shared" si="4"/>
        <v>0</v>
      </c>
      <c r="AE21" s="85">
        <f t="shared" si="4"/>
        <v>0</v>
      </c>
      <c r="AF21" s="85">
        <f t="shared" si="4"/>
        <v>0</v>
      </c>
      <c r="AG21" s="86">
        <f t="shared" si="4"/>
        <v>0</v>
      </c>
    </row>
    <row r="22" spans="1:33" ht="16.5" thickBot="1" x14ac:dyDescent="0.3">
      <c r="A22" s="87" t="s">
        <v>85</v>
      </c>
      <c r="B22" s="74" t="s">
        <v>233</v>
      </c>
      <c r="C22" s="88" t="s">
        <v>92</v>
      </c>
      <c r="D22" s="89">
        <f>SUM(D20) + (D21)</f>
        <v>221</v>
      </c>
      <c r="E22" s="89">
        <f>SUM(E20:E21)</f>
        <v>221</v>
      </c>
      <c r="F22" s="89">
        <f>SUM(F20:F21)</f>
        <v>221</v>
      </c>
      <c r="G22" s="89">
        <f t="shared" ref="G22:AG22" si="5">SUM(G20:G21)</f>
        <v>221</v>
      </c>
      <c r="H22" s="89">
        <f t="shared" si="5"/>
        <v>221</v>
      </c>
      <c r="I22" s="89">
        <f t="shared" si="5"/>
        <v>221</v>
      </c>
      <c r="J22" s="89">
        <f t="shared" si="5"/>
        <v>221</v>
      </c>
      <c r="K22" s="89">
        <f t="shared" si="5"/>
        <v>221</v>
      </c>
      <c r="L22" s="89">
        <f t="shared" si="5"/>
        <v>221</v>
      </c>
      <c r="M22" s="89">
        <f t="shared" si="5"/>
        <v>221</v>
      </c>
      <c r="N22" s="89">
        <f t="shared" si="5"/>
        <v>221</v>
      </c>
      <c r="O22" s="89">
        <f t="shared" si="5"/>
        <v>221</v>
      </c>
      <c r="P22" s="89">
        <f t="shared" si="5"/>
        <v>221</v>
      </c>
      <c r="Q22" s="89">
        <f t="shared" si="5"/>
        <v>221</v>
      </c>
      <c r="R22" s="89">
        <f t="shared" si="5"/>
        <v>221</v>
      </c>
      <c r="S22" s="89">
        <f t="shared" si="5"/>
        <v>221</v>
      </c>
      <c r="T22" s="89">
        <f t="shared" si="5"/>
        <v>221</v>
      </c>
      <c r="U22" s="89">
        <f t="shared" si="5"/>
        <v>221</v>
      </c>
      <c r="V22" s="89">
        <f t="shared" si="5"/>
        <v>221</v>
      </c>
      <c r="W22" s="89">
        <f>SUM(W20:W21)</f>
        <v>221</v>
      </c>
      <c r="X22" s="89">
        <f t="shared" si="5"/>
        <v>221</v>
      </c>
      <c r="Y22" s="89">
        <f t="shared" si="5"/>
        <v>221</v>
      </c>
      <c r="Z22" s="89">
        <f t="shared" si="5"/>
        <v>221</v>
      </c>
      <c r="AA22" s="89">
        <f>SUM(AA20:AA21)</f>
        <v>221</v>
      </c>
      <c r="AB22" s="89">
        <f t="shared" si="5"/>
        <v>221</v>
      </c>
      <c r="AC22" s="89">
        <f t="shared" si="5"/>
        <v>221</v>
      </c>
      <c r="AD22" s="89">
        <f t="shared" si="5"/>
        <v>221</v>
      </c>
      <c r="AE22" s="89">
        <f t="shared" si="5"/>
        <v>221</v>
      </c>
      <c r="AF22" s="89">
        <f t="shared" si="5"/>
        <v>221</v>
      </c>
      <c r="AG22" s="90">
        <f t="shared" si="5"/>
        <v>221</v>
      </c>
    </row>
    <row r="23" spans="1:33" x14ac:dyDescent="0.25">
      <c r="A23" s="64" t="s">
        <v>84</v>
      </c>
      <c r="B23" s="65" t="s">
        <v>234</v>
      </c>
      <c r="C23" s="65" t="s">
        <v>92</v>
      </c>
      <c r="D23" s="66">
        <f>D19</f>
        <v>0</v>
      </c>
      <c r="E23" s="66">
        <f t="shared" ref="E23:AG23" si="6">E19</f>
        <v>0</v>
      </c>
      <c r="F23" s="66">
        <f t="shared" si="6"/>
        <v>0</v>
      </c>
      <c r="G23" s="66">
        <f t="shared" si="6"/>
        <v>0</v>
      </c>
      <c r="H23" s="66">
        <f t="shared" si="6"/>
        <v>0</v>
      </c>
      <c r="I23" s="66">
        <f t="shared" si="6"/>
        <v>0</v>
      </c>
      <c r="J23" s="66">
        <f t="shared" si="6"/>
        <v>0</v>
      </c>
      <c r="K23" s="66">
        <f t="shared" si="6"/>
        <v>0</v>
      </c>
      <c r="L23" s="66">
        <f t="shared" si="6"/>
        <v>0</v>
      </c>
      <c r="M23" s="66">
        <f t="shared" si="6"/>
        <v>0</v>
      </c>
      <c r="N23" s="66">
        <f t="shared" si="6"/>
        <v>0</v>
      </c>
      <c r="O23" s="66">
        <f t="shared" si="6"/>
        <v>0</v>
      </c>
      <c r="P23" s="66">
        <f t="shared" si="6"/>
        <v>0</v>
      </c>
      <c r="Q23" s="66">
        <f t="shared" si="6"/>
        <v>0</v>
      </c>
      <c r="R23" s="66">
        <f t="shared" si="6"/>
        <v>0</v>
      </c>
      <c r="S23" s="66">
        <f t="shared" si="6"/>
        <v>0</v>
      </c>
      <c r="T23" s="66">
        <f t="shared" si="6"/>
        <v>0</v>
      </c>
      <c r="U23" s="66">
        <f t="shared" si="6"/>
        <v>0</v>
      </c>
      <c r="V23" s="66">
        <f t="shared" si="6"/>
        <v>0</v>
      </c>
      <c r="W23" s="66">
        <f t="shared" si="6"/>
        <v>0</v>
      </c>
      <c r="X23" s="66">
        <f t="shared" si="6"/>
        <v>0</v>
      </c>
      <c r="Y23" s="66">
        <f t="shared" si="6"/>
        <v>0</v>
      </c>
      <c r="Z23" s="66">
        <f t="shared" si="6"/>
        <v>0</v>
      </c>
      <c r="AA23" s="66">
        <f t="shared" si="6"/>
        <v>0</v>
      </c>
      <c r="AB23" s="66">
        <f t="shared" si="6"/>
        <v>0</v>
      </c>
      <c r="AC23" s="66">
        <f t="shared" si="6"/>
        <v>0</v>
      </c>
      <c r="AD23" s="66">
        <f t="shared" si="6"/>
        <v>0</v>
      </c>
      <c r="AE23" s="66">
        <f t="shared" si="6"/>
        <v>0</v>
      </c>
      <c r="AF23" s="66">
        <f t="shared" si="6"/>
        <v>0</v>
      </c>
      <c r="AG23" s="66">
        <f t="shared" si="6"/>
        <v>0</v>
      </c>
    </row>
    <row r="24" spans="1:33" x14ac:dyDescent="0.25">
      <c r="A24" s="68" t="s">
        <v>83</v>
      </c>
      <c r="B24" s="61" t="s">
        <v>234</v>
      </c>
      <c r="C24" s="61" t="s">
        <v>92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83">
        <v>0</v>
      </c>
      <c r="P24" s="83">
        <v>0</v>
      </c>
      <c r="Q24" s="83">
        <v>0</v>
      </c>
      <c r="R24" s="83">
        <v>0</v>
      </c>
      <c r="S24" s="83">
        <v>0</v>
      </c>
      <c r="T24" s="83">
        <v>0</v>
      </c>
      <c r="U24" s="83">
        <v>0</v>
      </c>
      <c r="V24" s="83">
        <v>0</v>
      </c>
      <c r="W24" s="83">
        <v>0</v>
      </c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4">
        <v>0</v>
      </c>
    </row>
    <row r="25" spans="1:33" x14ac:dyDescent="0.25">
      <c r="A25" s="68" t="s">
        <v>82</v>
      </c>
      <c r="B25" s="61" t="s">
        <v>234</v>
      </c>
      <c r="C25" s="61" t="s">
        <v>92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4">
        <v>0</v>
      </c>
    </row>
    <row r="26" spans="1:33" x14ac:dyDescent="0.25">
      <c r="A26" s="68" t="s">
        <v>81</v>
      </c>
      <c r="B26" s="61" t="s">
        <v>234</v>
      </c>
      <c r="C26" s="61" t="s">
        <v>92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4">
        <v>0</v>
      </c>
    </row>
    <row r="27" spans="1:33" x14ac:dyDescent="0.25">
      <c r="A27" s="68" t="s">
        <v>80</v>
      </c>
      <c r="B27" s="61" t="s">
        <v>234</v>
      </c>
      <c r="C27" s="61" t="s">
        <v>92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  <c r="R27" s="83">
        <v>0</v>
      </c>
      <c r="S27" s="83">
        <v>0</v>
      </c>
      <c r="T27" s="83">
        <v>0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4">
        <v>0</v>
      </c>
    </row>
    <row r="28" spans="1:33" x14ac:dyDescent="0.25">
      <c r="A28" s="68" t="s">
        <v>79</v>
      </c>
      <c r="B28" s="61" t="s">
        <v>234</v>
      </c>
      <c r="C28" s="61" t="s">
        <v>92</v>
      </c>
      <c r="D28" s="69">
        <f>COUNTIFS('Input Daily Data'!F:F,"Active",'Input Daily Data'!I:I,"TII")</f>
        <v>41</v>
      </c>
      <c r="E28" s="69">
        <f>D30</f>
        <v>41</v>
      </c>
      <c r="F28" s="69">
        <f t="shared" ref="F28:AG28" si="7">E30</f>
        <v>41</v>
      </c>
      <c r="G28" s="69">
        <f t="shared" si="7"/>
        <v>41</v>
      </c>
      <c r="H28" s="69">
        <f t="shared" si="7"/>
        <v>41</v>
      </c>
      <c r="I28" s="69">
        <f t="shared" si="7"/>
        <v>41</v>
      </c>
      <c r="J28" s="69">
        <f t="shared" si="7"/>
        <v>41</v>
      </c>
      <c r="K28" s="69">
        <f t="shared" si="7"/>
        <v>41</v>
      </c>
      <c r="L28" s="69">
        <f t="shared" si="7"/>
        <v>41</v>
      </c>
      <c r="M28" s="69">
        <f t="shared" si="7"/>
        <v>41</v>
      </c>
      <c r="N28" s="69">
        <f t="shared" si="7"/>
        <v>41</v>
      </c>
      <c r="O28" s="69">
        <f t="shared" si="7"/>
        <v>41</v>
      </c>
      <c r="P28" s="69">
        <f t="shared" si="7"/>
        <v>41</v>
      </c>
      <c r="Q28" s="69">
        <f t="shared" si="7"/>
        <v>41</v>
      </c>
      <c r="R28" s="69">
        <f t="shared" si="7"/>
        <v>41</v>
      </c>
      <c r="S28" s="69">
        <f t="shared" si="7"/>
        <v>41</v>
      </c>
      <c r="T28" s="69">
        <f t="shared" si="7"/>
        <v>41</v>
      </c>
      <c r="U28" s="69">
        <f t="shared" si="7"/>
        <v>41</v>
      </c>
      <c r="V28" s="69">
        <f t="shared" si="7"/>
        <v>41</v>
      </c>
      <c r="W28" s="69">
        <f t="shared" si="7"/>
        <v>41</v>
      </c>
      <c r="X28" s="69">
        <f t="shared" si="7"/>
        <v>41</v>
      </c>
      <c r="Y28" s="69">
        <f t="shared" si="7"/>
        <v>41</v>
      </c>
      <c r="Z28" s="69">
        <f t="shared" si="7"/>
        <v>41</v>
      </c>
      <c r="AA28" s="69">
        <f t="shared" si="7"/>
        <v>41</v>
      </c>
      <c r="AB28" s="69">
        <f t="shared" si="7"/>
        <v>41</v>
      </c>
      <c r="AC28" s="69">
        <f t="shared" si="7"/>
        <v>41</v>
      </c>
      <c r="AD28" s="69">
        <f t="shared" si="7"/>
        <v>41</v>
      </c>
      <c r="AE28" s="69">
        <f t="shared" si="7"/>
        <v>41</v>
      </c>
      <c r="AF28" s="69">
        <f t="shared" si="7"/>
        <v>41</v>
      </c>
      <c r="AG28" s="69">
        <f t="shared" si="7"/>
        <v>41</v>
      </c>
    </row>
    <row r="29" spans="1:33" x14ac:dyDescent="0.25">
      <c r="A29" s="68" t="s">
        <v>78</v>
      </c>
      <c r="B29" s="61" t="s">
        <v>234</v>
      </c>
      <c r="C29" s="61" t="s">
        <v>92</v>
      </c>
      <c r="D29" s="69">
        <f>SUM(D23)+(D24)+(D25*-1)+(D26*-1)+(D27*-1)</f>
        <v>0</v>
      </c>
      <c r="E29" s="69">
        <f t="shared" ref="E29:AG29" si="8">SUM(E23)+(E24)+(E25*-1)+(E26*-1)+(E27*-1)</f>
        <v>0</v>
      </c>
      <c r="F29" s="69">
        <f t="shared" si="8"/>
        <v>0</v>
      </c>
      <c r="G29" s="69">
        <f t="shared" si="8"/>
        <v>0</v>
      </c>
      <c r="H29" s="69">
        <f t="shared" si="8"/>
        <v>0</v>
      </c>
      <c r="I29" s="69">
        <f t="shared" si="8"/>
        <v>0</v>
      </c>
      <c r="J29" s="69">
        <f t="shared" si="8"/>
        <v>0</v>
      </c>
      <c r="K29" s="69">
        <f t="shared" si="8"/>
        <v>0</v>
      </c>
      <c r="L29" s="69">
        <f t="shared" si="8"/>
        <v>0</v>
      </c>
      <c r="M29" s="69">
        <f t="shared" si="8"/>
        <v>0</v>
      </c>
      <c r="N29" s="69">
        <f t="shared" si="8"/>
        <v>0</v>
      </c>
      <c r="O29" s="69">
        <f t="shared" si="8"/>
        <v>0</v>
      </c>
      <c r="P29" s="69">
        <f t="shared" si="8"/>
        <v>0</v>
      </c>
      <c r="Q29" s="69">
        <f t="shared" si="8"/>
        <v>0</v>
      </c>
      <c r="R29" s="69">
        <f t="shared" si="8"/>
        <v>0</v>
      </c>
      <c r="S29" s="69">
        <f t="shared" si="8"/>
        <v>0</v>
      </c>
      <c r="T29" s="69">
        <f t="shared" si="8"/>
        <v>0</v>
      </c>
      <c r="U29" s="69">
        <f t="shared" si="8"/>
        <v>0</v>
      </c>
      <c r="V29" s="69">
        <f t="shared" si="8"/>
        <v>0</v>
      </c>
      <c r="W29" s="69">
        <f t="shared" si="8"/>
        <v>0</v>
      </c>
      <c r="X29" s="69">
        <f t="shared" si="8"/>
        <v>0</v>
      </c>
      <c r="Y29" s="69">
        <f t="shared" si="8"/>
        <v>0</v>
      </c>
      <c r="Z29" s="69">
        <f t="shared" si="8"/>
        <v>0</v>
      </c>
      <c r="AA29" s="69">
        <f t="shared" si="8"/>
        <v>0</v>
      </c>
      <c r="AB29" s="69">
        <f t="shared" si="8"/>
        <v>0</v>
      </c>
      <c r="AC29" s="69">
        <f t="shared" si="8"/>
        <v>0</v>
      </c>
      <c r="AD29" s="69">
        <f t="shared" si="8"/>
        <v>0</v>
      </c>
      <c r="AE29" s="69">
        <f t="shared" si="8"/>
        <v>0</v>
      </c>
      <c r="AF29" s="69">
        <f t="shared" si="8"/>
        <v>0</v>
      </c>
      <c r="AG29" s="69">
        <f t="shared" si="8"/>
        <v>0</v>
      </c>
    </row>
    <row r="30" spans="1:33" ht="16.5" thickBot="1" x14ac:dyDescent="0.3">
      <c r="A30" s="73" t="s">
        <v>77</v>
      </c>
      <c r="B30" s="74" t="s">
        <v>234</v>
      </c>
      <c r="C30" s="74" t="s">
        <v>92</v>
      </c>
      <c r="D30" s="75">
        <f>SUM(D28:D29)</f>
        <v>41</v>
      </c>
      <c r="E30" s="75">
        <f t="shared" ref="E30:AG30" si="9">SUM(E28:E29)</f>
        <v>41</v>
      </c>
      <c r="F30" s="75">
        <f t="shared" si="9"/>
        <v>41</v>
      </c>
      <c r="G30" s="75">
        <f t="shared" si="9"/>
        <v>41</v>
      </c>
      <c r="H30" s="75">
        <f t="shared" si="9"/>
        <v>41</v>
      </c>
      <c r="I30" s="75">
        <f t="shared" si="9"/>
        <v>41</v>
      </c>
      <c r="J30" s="75">
        <f t="shared" si="9"/>
        <v>41</v>
      </c>
      <c r="K30" s="75">
        <f t="shared" si="9"/>
        <v>41</v>
      </c>
      <c r="L30" s="75">
        <f t="shared" si="9"/>
        <v>41</v>
      </c>
      <c r="M30" s="75">
        <f t="shared" si="9"/>
        <v>41</v>
      </c>
      <c r="N30" s="75">
        <f t="shared" si="9"/>
        <v>41</v>
      </c>
      <c r="O30" s="75">
        <f t="shared" si="9"/>
        <v>41</v>
      </c>
      <c r="P30" s="75">
        <f t="shared" si="9"/>
        <v>41</v>
      </c>
      <c r="Q30" s="75">
        <f t="shared" si="9"/>
        <v>41</v>
      </c>
      <c r="R30" s="75">
        <f t="shared" si="9"/>
        <v>41</v>
      </c>
      <c r="S30" s="75">
        <f t="shared" si="9"/>
        <v>41</v>
      </c>
      <c r="T30" s="75">
        <f t="shared" si="9"/>
        <v>41</v>
      </c>
      <c r="U30" s="75">
        <f t="shared" si="9"/>
        <v>41</v>
      </c>
      <c r="V30" s="75">
        <f t="shared" si="9"/>
        <v>41</v>
      </c>
      <c r="W30" s="75">
        <f t="shared" si="9"/>
        <v>41</v>
      </c>
      <c r="X30" s="75">
        <f t="shared" si="9"/>
        <v>41</v>
      </c>
      <c r="Y30" s="75">
        <f t="shared" si="9"/>
        <v>41</v>
      </c>
      <c r="Z30" s="75">
        <f t="shared" si="9"/>
        <v>41</v>
      </c>
      <c r="AA30" s="75">
        <f t="shared" si="9"/>
        <v>41</v>
      </c>
      <c r="AB30" s="75">
        <f t="shared" si="9"/>
        <v>41</v>
      </c>
      <c r="AC30" s="75">
        <f t="shared" si="9"/>
        <v>41</v>
      </c>
      <c r="AD30" s="75">
        <f t="shared" si="9"/>
        <v>41</v>
      </c>
      <c r="AE30" s="75">
        <f t="shared" si="9"/>
        <v>41</v>
      </c>
      <c r="AF30" s="75">
        <f t="shared" si="9"/>
        <v>41</v>
      </c>
      <c r="AG30" s="75">
        <f t="shared" si="9"/>
        <v>41</v>
      </c>
    </row>
    <row r="31" spans="1:33" x14ac:dyDescent="0.25">
      <c r="A31" s="91" t="s">
        <v>57</v>
      </c>
      <c r="B31" s="65" t="s">
        <v>235</v>
      </c>
      <c r="C31" s="92" t="s">
        <v>92</v>
      </c>
      <c r="D31" s="93">
        <f>MIN(D2, D22 - (D3 + D4 + D5))</f>
        <v>157</v>
      </c>
      <c r="E31" s="93">
        <f t="shared" ref="E31:AG31" si="10">MIN(E2, E22 - (E3 + E4 + E5))</f>
        <v>158</v>
      </c>
      <c r="F31" s="93">
        <f t="shared" si="10"/>
        <v>158</v>
      </c>
      <c r="G31" s="93">
        <f t="shared" si="10"/>
        <v>158</v>
      </c>
      <c r="H31" s="93">
        <f t="shared" si="10"/>
        <v>158</v>
      </c>
      <c r="I31" s="93">
        <f t="shared" si="10"/>
        <v>158</v>
      </c>
      <c r="J31" s="93">
        <f t="shared" si="10"/>
        <v>158</v>
      </c>
      <c r="K31" s="93">
        <f t="shared" si="10"/>
        <v>158</v>
      </c>
      <c r="L31" s="93">
        <f t="shared" si="10"/>
        <v>158</v>
      </c>
      <c r="M31" s="93">
        <f t="shared" si="10"/>
        <v>158</v>
      </c>
      <c r="N31" s="93">
        <f t="shared" si="10"/>
        <v>158</v>
      </c>
      <c r="O31" s="93">
        <f t="shared" si="10"/>
        <v>158</v>
      </c>
      <c r="P31" s="93">
        <f t="shared" si="10"/>
        <v>158</v>
      </c>
      <c r="Q31" s="93">
        <f t="shared" si="10"/>
        <v>158</v>
      </c>
      <c r="R31" s="93">
        <f t="shared" si="10"/>
        <v>158</v>
      </c>
      <c r="S31" s="93">
        <f t="shared" si="10"/>
        <v>158</v>
      </c>
      <c r="T31" s="93">
        <f t="shared" si="10"/>
        <v>158</v>
      </c>
      <c r="U31" s="93">
        <f t="shared" si="10"/>
        <v>152</v>
      </c>
      <c r="V31" s="93">
        <f>MIN(V2, V22 - (V3 + V4 + V5))</f>
        <v>125</v>
      </c>
      <c r="W31" s="93">
        <f>MIN(W2, W22 - (W3 + W4 + W5))</f>
        <v>104</v>
      </c>
      <c r="X31" s="93">
        <f t="shared" si="10"/>
        <v>88</v>
      </c>
      <c r="Y31" s="93">
        <f t="shared" si="10"/>
        <v>70</v>
      </c>
      <c r="Z31" s="93">
        <f t="shared" si="10"/>
        <v>42</v>
      </c>
      <c r="AA31" s="93">
        <f t="shared" si="10"/>
        <v>30</v>
      </c>
      <c r="AB31" s="93">
        <f t="shared" si="10"/>
        <v>24</v>
      </c>
      <c r="AC31" s="93">
        <f t="shared" si="10"/>
        <v>16</v>
      </c>
      <c r="AD31" s="93">
        <f t="shared" si="10"/>
        <v>14</v>
      </c>
      <c r="AE31" s="93">
        <f t="shared" si="10"/>
        <v>13</v>
      </c>
      <c r="AF31" s="93">
        <f t="shared" si="10"/>
        <v>10</v>
      </c>
      <c r="AG31" s="93">
        <f t="shared" si="10"/>
        <v>10</v>
      </c>
    </row>
    <row r="32" spans="1:33" x14ac:dyDescent="0.25">
      <c r="A32" s="94" t="s">
        <v>56</v>
      </c>
      <c r="B32" s="61" t="s">
        <v>235</v>
      </c>
      <c r="C32" s="95" t="s">
        <v>92</v>
      </c>
      <c r="D32" s="96">
        <f>MIN(D3, D22 - (D3 + D4 + D5))</f>
        <v>42</v>
      </c>
      <c r="E32" s="96">
        <f t="shared" ref="E32:AG32" si="11">MIN(E3, E22 - (E3 + E4 + E5))</f>
        <v>42</v>
      </c>
      <c r="F32" s="96">
        <f t="shared" si="11"/>
        <v>42</v>
      </c>
      <c r="G32" s="96">
        <f t="shared" si="11"/>
        <v>42</v>
      </c>
      <c r="H32" s="96">
        <f t="shared" si="11"/>
        <v>42</v>
      </c>
      <c r="I32" s="96">
        <f t="shared" si="11"/>
        <v>42</v>
      </c>
      <c r="J32" s="96">
        <f t="shared" si="11"/>
        <v>42</v>
      </c>
      <c r="K32" s="96">
        <f t="shared" si="11"/>
        <v>42</v>
      </c>
      <c r="L32" s="96">
        <f>MIN(L3, L22 - (L3 + L4 + L5))</f>
        <v>42</v>
      </c>
      <c r="M32" s="96">
        <f t="shared" si="11"/>
        <v>42</v>
      </c>
      <c r="N32" s="96">
        <f t="shared" si="11"/>
        <v>42</v>
      </c>
      <c r="O32" s="96">
        <f t="shared" si="11"/>
        <v>42</v>
      </c>
      <c r="P32" s="96">
        <f t="shared" si="11"/>
        <v>42</v>
      </c>
      <c r="Q32" s="96">
        <f t="shared" si="11"/>
        <v>42</v>
      </c>
      <c r="R32" s="96">
        <f t="shared" si="11"/>
        <v>42</v>
      </c>
      <c r="S32" s="96">
        <f t="shared" si="11"/>
        <v>42</v>
      </c>
      <c r="T32" s="96">
        <f t="shared" si="11"/>
        <v>42</v>
      </c>
      <c r="U32" s="96">
        <f t="shared" si="11"/>
        <v>33</v>
      </c>
      <c r="V32" s="96">
        <f t="shared" si="11"/>
        <v>28</v>
      </c>
      <c r="W32" s="96">
        <f t="shared" si="11"/>
        <v>28</v>
      </c>
      <c r="X32" s="96">
        <f t="shared" si="11"/>
        <v>16</v>
      </c>
      <c r="Y32" s="96">
        <f t="shared" si="11"/>
        <v>11</v>
      </c>
      <c r="Z32" s="96">
        <f t="shared" si="11"/>
        <v>10</v>
      </c>
      <c r="AA32" s="96">
        <f t="shared" si="11"/>
        <v>9</v>
      </c>
      <c r="AB32" s="96">
        <f t="shared" si="11"/>
        <v>9</v>
      </c>
      <c r="AC32" s="96">
        <f t="shared" si="11"/>
        <v>7</v>
      </c>
      <c r="AD32" s="96">
        <f t="shared" si="11"/>
        <v>4</v>
      </c>
      <c r="AE32" s="96">
        <f t="shared" si="11"/>
        <v>0</v>
      </c>
      <c r="AF32" s="96">
        <f t="shared" si="11"/>
        <v>0</v>
      </c>
      <c r="AG32" s="96">
        <f t="shared" si="11"/>
        <v>0</v>
      </c>
    </row>
    <row r="33" spans="1:33" x14ac:dyDescent="0.25">
      <c r="A33" s="94" t="s">
        <v>58</v>
      </c>
      <c r="B33" s="61" t="s">
        <v>235</v>
      </c>
      <c r="C33" s="95" t="s">
        <v>92</v>
      </c>
      <c r="D33" s="96">
        <f>MIN(D4, D22 - (D3 + D4 + D5))</f>
        <v>7</v>
      </c>
      <c r="E33" s="96">
        <f t="shared" ref="E33:AG33" si="12">MIN(E4, E22 - (E3 + E4 + E5))</f>
        <v>7</v>
      </c>
      <c r="F33" s="96">
        <f t="shared" si="12"/>
        <v>7</v>
      </c>
      <c r="G33" s="96">
        <f t="shared" si="12"/>
        <v>7</v>
      </c>
      <c r="H33" s="96">
        <f t="shared" si="12"/>
        <v>7</v>
      </c>
      <c r="I33" s="96">
        <f t="shared" si="12"/>
        <v>7</v>
      </c>
      <c r="J33" s="96">
        <f t="shared" si="12"/>
        <v>7</v>
      </c>
      <c r="K33" s="96">
        <f t="shared" si="12"/>
        <v>7</v>
      </c>
      <c r="L33" s="96">
        <f t="shared" si="12"/>
        <v>7</v>
      </c>
      <c r="M33" s="96">
        <f t="shared" si="12"/>
        <v>7</v>
      </c>
      <c r="N33" s="96">
        <f t="shared" si="12"/>
        <v>7</v>
      </c>
      <c r="O33" s="96">
        <f t="shared" si="12"/>
        <v>7</v>
      </c>
      <c r="P33" s="96">
        <f t="shared" si="12"/>
        <v>7</v>
      </c>
      <c r="Q33" s="96">
        <f t="shared" si="12"/>
        <v>7</v>
      </c>
      <c r="R33" s="96">
        <f t="shared" si="12"/>
        <v>7</v>
      </c>
      <c r="S33" s="96">
        <f t="shared" si="12"/>
        <v>7</v>
      </c>
      <c r="T33" s="96">
        <f t="shared" si="12"/>
        <v>7</v>
      </c>
      <c r="U33" s="96">
        <f t="shared" si="12"/>
        <v>5</v>
      </c>
      <c r="V33" s="96">
        <f t="shared" si="12"/>
        <v>3</v>
      </c>
      <c r="W33" s="96">
        <f t="shared" si="12"/>
        <v>1</v>
      </c>
      <c r="X33" s="96">
        <f t="shared" si="12"/>
        <v>0</v>
      </c>
      <c r="Y33" s="96">
        <f t="shared" si="12"/>
        <v>0</v>
      </c>
      <c r="Z33" s="96">
        <f t="shared" si="12"/>
        <v>0</v>
      </c>
      <c r="AA33" s="96">
        <f t="shared" si="12"/>
        <v>0</v>
      </c>
      <c r="AB33" s="96">
        <f t="shared" si="12"/>
        <v>0</v>
      </c>
      <c r="AC33" s="96">
        <f t="shared" si="12"/>
        <v>0</v>
      </c>
      <c r="AD33" s="96">
        <f t="shared" si="12"/>
        <v>0</v>
      </c>
      <c r="AE33" s="96">
        <f t="shared" si="12"/>
        <v>0</v>
      </c>
      <c r="AF33" s="96">
        <f t="shared" si="12"/>
        <v>0</v>
      </c>
      <c r="AG33" s="96">
        <f t="shared" si="12"/>
        <v>0</v>
      </c>
    </row>
    <row r="34" spans="1:33" x14ac:dyDescent="0.25">
      <c r="A34" s="94" t="s">
        <v>76</v>
      </c>
      <c r="B34" s="61" t="s">
        <v>235</v>
      </c>
      <c r="C34" s="95" t="s">
        <v>92</v>
      </c>
      <c r="D34" s="96">
        <f>MIN(D5, D22 - (D3 + D4 + D5))</f>
        <v>0</v>
      </c>
      <c r="E34" s="96">
        <f t="shared" ref="E34:AG34" si="13">MIN(E5, E22 - (E3 + E4 + E5))</f>
        <v>0</v>
      </c>
      <c r="F34" s="96">
        <f t="shared" si="13"/>
        <v>0</v>
      </c>
      <c r="G34" s="96">
        <f t="shared" si="13"/>
        <v>0</v>
      </c>
      <c r="H34" s="96">
        <f t="shared" si="13"/>
        <v>0</v>
      </c>
      <c r="I34" s="96">
        <f t="shared" si="13"/>
        <v>0</v>
      </c>
      <c r="J34" s="96">
        <f t="shared" si="13"/>
        <v>0</v>
      </c>
      <c r="K34" s="96">
        <f t="shared" si="13"/>
        <v>0</v>
      </c>
      <c r="L34" s="96">
        <f t="shared" si="13"/>
        <v>0</v>
      </c>
      <c r="M34" s="96">
        <f t="shared" si="13"/>
        <v>0</v>
      </c>
      <c r="N34" s="96">
        <f t="shared" si="13"/>
        <v>0</v>
      </c>
      <c r="O34" s="96">
        <f t="shared" si="13"/>
        <v>0</v>
      </c>
      <c r="P34" s="96">
        <f t="shared" si="13"/>
        <v>0</v>
      </c>
      <c r="Q34" s="96">
        <f t="shared" si="13"/>
        <v>0</v>
      </c>
      <c r="R34" s="96">
        <f t="shared" si="13"/>
        <v>0</v>
      </c>
      <c r="S34" s="96">
        <f t="shared" si="13"/>
        <v>0</v>
      </c>
      <c r="T34" s="96">
        <f t="shared" si="13"/>
        <v>0</v>
      </c>
      <c r="U34" s="96">
        <f t="shared" si="13"/>
        <v>0</v>
      </c>
      <c r="V34" s="96">
        <f t="shared" si="13"/>
        <v>0</v>
      </c>
      <c r="W34" s="96">
        <f>MIN(W5, W22 - (W3 + W4 + W5))</f>
        <v>0</v>
      </c>
      <c r="X34" s="96">
        <f t="shared" si="13"/>
        <v>0</v>
      </c>
      <c r="Y34" s="96">
        <f t="shared" si="13"/>
        <v>0</v>
      </c>
      <c r="Z34" s="96">
        <f t="shared" si="13"/>
        <v>0</v>
      </c>
      <c r="AA34" s="96">
        <f t="shared" si="13"/>
        <v>0</v>
      </c>
      <c r="AB34" s="96">
        <f t="shared" si="13"/>
        <v>0</v>
      </c>
      <c r="AC34" s="96">
        <f t="shared" si="13"/>
        <v>0</v>
      </c>
      <c r="AD34" s="96">
        <f t="shared" si="13"/>
        <v>0</v>
      </c>
      <c r="AE34" s="96">
        <f t="shared" si="13"/>
        <v>0</v>
      </c>
      <c r="AF34" s="96">
        <f t="shared" si="13"/>
        <v>0</v>
      </c>
      <c r="AG34" s="96">
        <f t="shared" si="13"/>
        <v>0</v>
      </c>
    </row>
    <row r="35" spans="1:33" x14ac:dyDescent="0.25">
      <c r="A35" s="94" t="s">
        <v>75</v>
      </c>
      <c r="B35" s="61" t="s">
        <v>235</v>
      </c>
      <c r="C35" s="95" t="s">
        <v>92</v>
      </c>
      <c r="D35" s="96">
        <f>SUM(D31:D34)</f>
        <v>206</v>
      </c>
      <c r="E35" s="96">
        <f t="shared" ref="E35:AG35" si="14">SUM(E31:E34)</f>
        <v>207</v>
      </c>
      <c r="F35" s="96">
        <f t="shared" si="14"/>
        <v>207</v>
      </c>
      <c r="G35" s="96">
        <f t="shared" si="14"/>
        <v>207</v>
      </c>
      <c r="H35" s="96">
        <f t="shared" si="14"/>
        <v>207</v>
      </c>
      <c r="I35" s="96">
        <f t="shared" si="14"/>
        <v>207</v>
      </c>
      <c r="J35" s="96">
        <f t="shared" si="14"/>
        <v>207</v>
      </c>
      <c r="K35" s="96">
        <f t="shared" si="14"/>
        <v>207</v>
      </c>
      <c r="L35" s="96">
        <f t="shared" si="14"/>
        <v>207</v>
      </c>
      <c r="M35" s="96">
        <f t="shared" si="14"/>
        <v>207</v>
      </c>
      <c r="N35" s="96">
        <f t="shared" si="14"/>
        <v>207</v>
      </c>
      <c r="O35" s="96">
        <f t="shared" si="14"/>
        <v>207</v>
      </c>
      <c r="P35" s="96">
        <f t="shared" si="14"/>
        <v>207</v>
      </c>
      <c r="Q35" s="96">
        <f t="shared" si="14"/>
        <v>207</v>
      </c>
      <c r="R35" s="96">
        <f t="shared" si="14"/>
        <v>207</v>
      </c>
      <c r="S35" s="96">
        <f t="shared" si="14"/>
        <v>207</v>
      </c>
      <c r="T35" s="96">
        <f t="shared" si="14"/>
        <v>207</v>
      </c>
      <c r="U35" s="96">
        <f t="shared" si="14"/>
        <v>190</v>
      </c>
      <c r="V35" s="96">
        <f t="shared" si="14"/>
        <v>156</v>
      </c>
      <c r="W35" s="96">
        <f>SUM(W31:W34)</f>
        <v>133</v>
      </c>
      <c r="X35" s="96">
        <f t="shared" si="14"/>
        <v>104</v>
      </c>
      <c r="Y35" s="96">
        <f t="shared" si="14"/>
        <v>81</v>
      </c>
      <c r="Z35" s="96">
        <f t="shared" si="14"/>
        <v>52</v>
      </c>
      <c r="AA35" s="96">
        <f t="shared" si="14"/>
        <v>39</v>
      </c>
      <c r="AB35" s="96">
        <f t="shared" si="14"/>
        <v>33</v>
      </c>
      <c r="AC35" s="96">
        <f t="shared" si="14"/>
        <v>23</v>
      </c>
      <c r="AD35" s="96">
        <f t="shared" si="14"/>
        <v>18</v>
      </c>
      <c r="AE35" s="96">
        <f t="shared" si="14"/>
        <v>13</v>
      </c>
      <c r="AF35" s="96">
        <f t="shared" si="14"/>
        <v>10</v>
      </c>
      <c r="AG35" s="96">
        <f t="shared" si="14"/>
        <v>10</v>
      </c>
    </row>
    <row r="36" spans="1:33" x14ac:dyDescent="0.25">
      <c r="A36" s="94" t="s">
        <v>60</v>
      </c>
      <c r="B36" s="61" t="s">
        <v>235</v>
      </c>
      <c r="C36" s="95" t="s">
        <v>92</v>
      </c>
      <c r="D36" s="96">
        <f>MIN(D8, D22 - D35)</f>
        <v>15</v>
      </c>
      <c r="E36" s="96">
        <f t="shared" ref="E36:AG36" si="15">MIN(E8, E22 - E35)</f>
        <v>14</v>
      </c>
      <c r="F36" s="96">
        <f t="shared" si="15"/>
        <v>14</v>
      </c>
      <c r="G36" s="96">
        <f t="shared" si="15"/>
        <v>14</v>
      </c>
      <c r="H36" s="96">
        <f t="shared" si="15"/>
        <v>14</v>
      </c>
      <c r="I36" s="96">
        <f t="shared" si="15"/>
        <v>14</v>
      </c>
      <c r="J36" s="96">
        <f t="shared" si="15"/>
        <v>14</v>
      </c>
      <c r="K36" s="96">
        <f t="shared" si="15"/>
        <v>14</v>
      </c>
      <c r="L36" s="96">
        <f t="shared" si="15"/>
        <v>14</v>
      </c>
      <c r="M36" s="96">
        <f t="shared" si="15"/>
        <v>14</v>
      </c>
      <c r="N36" s="96">
        <f t="shared" si="15"/>
        <v>14</v>
      </c>
      <c r="O36" s="96">
        <f t="shared" si="15"/>
        <v>14</v>
      </c>
      <c r="P36" s="96">
        <f t="shared" si="15"/>
        <v>14</v>
      </c>
      <c r="Q36" s="96">
        <f t="shared" si="15"/>
        <v>14</v>
      </c>
      <c r="R36" s="96">
        <f t="shared" si="15"/>
        <v>14</v>
      </c>
      <c r="S36" s="96">
        <f t="shared" si="15"/>
        <v>14</v>
      </c>
      <c r="T36" s="96">
        <f t="shared" si="15"/>
        <v>14</v>
      </c>
      <c r="U36" s="96">
        <f t="shared" si="15"/>
        <v>27</v>
      </c>
      <c r="V36" s="96">
        <f t="shared" si="15"/>
        <v>22</v>
      </c>
      <c r="W36" s="96">
        <f t="shared" si="15"/>
        <v>19</v>
      </c>
      <c r="X36" s="96">
        <f t="shared" si="15"/>
        <v>15</v>
      </c>
      <c r="Y36" s="96">
        <f t="shared" si="15"/>
        <v>12</v>
      </c>
      <c r="Z36" s="96">
        <f t="shared" si="15"/>
        <v>8</v>
      </c>
      <c r="AA36" s="96">
        <f t="shared" si="15"/>
        <v>6</v>
      </c>
      <c r="AB36" s="96">
        <f t="shared" si="15"/>
        <v>5</v>
      </c>
      <c r="AC36" s="96">
        <f t="shared" si="15"/>
        <v>4</v>
      </c>
      <c r="AD36" s="96">
        <f t="shared" si="15"/>
        <v>3</v>
      </c>
      <c r="AE36" s="96">
        <f t="shared" si="15"/>
        <v>2</v>
      </c>
      <c r="AF36" s="96">
        <f t="shared" si="15"/>
        <v>2</v>
      </c>
      <c r="AG36" s="96">
        <f t="shared" si="15"/>
        <v>2</v>
      </c>
    </row>
    <row r="37" spans="1:33" x14ac:dyDescent="0.25">
      <c r="A37" s="94" t="s">
        <v>74</v>
      </c>
      <c r="B37" s="61" t="s">
        <v>235</v>
      </c>
      <c r="C37" s="95" t="s">
        <v>92</v>
      </c>
      <c r="D37" s="96">
        <f>MIN(D15, D22 - D35)</f>
        <v>0</v>
      </c>
      <c r="E37" s="96">
        <f t="shared" ref="E37:AG37" si="16">MIN(E15, E22 - E35)</f>
        <v>0</v>
      </c>
      <c r="F37" s="96">
        <f t="shared" si="16"/>
        <v>0</v>
      </c>
      <c r="G37" s="96">
        <f t="shared" si="16"/>
        <v>0</v>
      </c>
      <c r="H37" s="96">
        <f t="shared" si="16"/>
        <v>0</v>
      </c>
      <c r="I37" s="96">
        <f t="shared" si="16"/>
        <v>0</v>
      </c>
      <c r="J37" s="96">
        <f t="shared" si="16"/>
        <v>0</v>
      </c>
      <c r="K37" s="96">
        <f t="shared" si="16"/>
        <v>0</v>
      </c>
      <c r="L37" s="96">
        <f t="shared" si="16"/>
        <v>0</v>
      </c>
      <c r="M37" s="96">
        <f t="shared" si="16"/>
        <v>0</v>
      </c>
      <c r="N37" s="96">
        <f t="shared" si="16"/>
        <v>0</v>
      </c>
      <c r="O37" s="96">
        <f t="shared" si="16"/>
        <v>0</v>
      </c>
      <c r="P37" s="96">
        <f t="shared" si="16"/>
        <v>0</v>
      </c>
      <c r="Q37" s="96">
        <f t="shared" si="16"/>
        <v>0</v>
      </c>
      <c r="R37" s="96">
        <f t="shared" si="16"/>
        <v>0</v>
      </c>
      <c r="S37" s="96">
        <f t="shared" si="16"/>
        <v>0</v>
      </c>
      <c r="T37" s="96">
        <f t="shared" si="16"/>
        <v>0</v>
      </c>
      <c r="U37" s="96">
        <f t="shared" si="16"/>
        <v>0</v>
      </c>
      <c r="V37" s="96">
        <f t="shared" si="16"/>
        <v>0</v>
      </c>
      <c r="W37" s="96">
        <f t="shared" si="16"/>
        <v>0</v>
      </c>
      <c r="X37" s="96">
        <f t="shared" si="16"/>
        <v>0</v>
      </c>
      <c r="Y37" s="96">
        <f t="shared" si="16"/>
        <v>0</v>
      </c>
      <c r="Z37" s="96">
        <f t="shared" si="16"/>
        <v>0</v>
      </c>
      <c r="AA37" s="96">
        <f t="shared" si="16"/>
        <v>0</v>
      </c>
      <c r="AB37" s="96">
        <f t="shared" si="16"/>
        <v>0</v>
      </c>
      <c r="AC37" s="96">
        <f t="shared" si="16"/>
        <v>0</v>
      </c>
      <c r="AD37" s="96">
        <f t="shared" si="16"/>
        <v>0</v>
      </c>
      <c r="AE37" s="96">
        <f t="shared" si="16"/>
        <v>0</v>
      </c>
      <c r="AF37" s="96">
        <f t="shared" si="16"/>
        <v>0</v>
      </c>
      <c r="AG37" s="96">
        <f t="shared" si="16"/>
        <v>0</v>
      </c>
    </row>
    <row r="38" spans="1:33" x14ac:dyDescent="0.25">
      <c r="A38" s="94" t="s">
        <v>73</v>
      </c>
      <c r="B38" s="61" t="s">
        <v>235</v>
      </c>
      <c r="C38" s="95" t="s">
        <v>92</v>
      </c>
      <c r="D38" s="96">
        <f>SUM(D22-(D35+D36))</f>
        <v>0</v>
      </c>
      <c r="E38" s="96">
        <f t="shared" ref="E38:AG38" si="17">SUM(E22-(E35+E36))</f>
        <v>0</v>
      </c>
      <c r="F38" s="96">
        <f t="shared" si="17"/>
        <v>0</v>
      </c>
      <c r="G38" s="96">
        <f t="shared" si="17"/>
        <v>0</v>
      </c>
      <c r="H38" s="96">
        <f t="shared" si="17"/>
        <v>0</v>
      </c>
      <c r="I38" s="96">
        <f t="shared" si="17"/>
        <v>0</v>
      </c>
      <c r="J38" s="96">
        <f t="shared" si="17"/>
        <v>0</v>
      </c>
      <c r="K38" s="96">
        <f t="shared" si="17"/>
        <v>0</v>
      </c>
      <c r="L38" s="96">
        <f t="shared" si="17"/>
        <v>0</v>
      </c>
      <c r="M38" s="96">
        <f t="shared" si="17"/>
        <v>0</v>
      </c>
      <c r="N38" s="96">
        <f t="shared" si="17"/>
        <v>0</v>
      </c>
      <c r="O38" s="96">
        <f t="shared" si="17"/>
        <v>0</v>
      </c>
      <c r="P38" s="96">
        <f t="shared" si="17"/>
        <v>0</v>
      </c>
      <c r="Q38" s="96">
        <f t="shared" si="17"/>
        <v>0</v>
      </c>
      <c r="R38" s="96">
        <f t="shared" si="17"/>
        <v>0</v>
      </c>
      <c r="S38" s="96">
        <f t="shared" si="17"/>
        <v>0</v>
      </c>
      <c r="T38" s="96">
        <f t="shared" si="17"/>
        <v>0</v>
      </c>
      <c r="U38" s="96">
        <f t="shared" si="17"/>
        <v>4</v>
      </c>
      <c r="V38" s="96">
        <f t="shared" si="17"/>
        <v>43</v>
      </c>
      <c r="W38" s="96">
        <f t="shared" si="17"/>
        <v>69</v>
      </c>
      <c r="X38" s="96">
        <f t="shared" si="17"/>
        <v>102</v>
      </c>
      <c r="Y38" s="96">
        <f t="shared" si="17"/>
        <v>128</v>
      </c>
      <c r="Z38" s="96">
        <f t="shared" si="17"/>
        <v>161</v>
      </c>
      <c r="AA38" s="96">
        <f t="shared" si="17"/>
        <v>176</v>
      </c>
      <c r="AB38" s="96">
        <f t="shared" si="17"/>
        <v>183</v>
      </c>
      <c r="AC38" s="96">
        <f t="shared" si="17"/>
        <v>194</v>
      </c>
      <c r="AD38" s="96">
        <f t="shared" si="17"/>
        <v>200</v>
      </c>
      <c r="AE38" s="96">
        <f t="shared" si="17"/>
        <v>206</v>
      </c>
      <c r="AF38" s="96">
        <f t="shared" si="17"/>
        <v>209</v>
      </c>
      <c r="AG38" s="96">
        <f t="shared" si="17"/>
        <v>209</v>
      </c>
    </row>
    <row r="39" spans="1:33" ht="16.5" thickBot="1" x14ac:dyDescent="0.3">
      <c r="A39" s="97" t="s">
        <v>72</v>
      </c>
      <c r="B39" s="74" t="s">
        <v>235</v>
      </c>
      <c r="C39" s="98" t="s">
        <v>92</v>
      </c>
      <c r="D39" s="99">
        <f>SUM(D35+D36+ D38)</f>
        <v>221</v>
      </c>
      <c r="E39" s="99">
        <f t="shared" ref="E39:AG39" si="18">SUM(E35+E36+ E38)</f>
        <v>221</v>
      </c>
      <c r="F39" s="99">
        <f t="shared" si="18"/>
        <v>221</v>
      </c>
      <c r="G39" s="99">
        <f t="shared" si="18"/>
        <v>221</v>
      </c>
      <c r="H39" s="99">
        <f t="shared" si="18"/>
        <v>221</v>
      </c>
      <c r="I39" s="99">
        <f t="shared" si="18"/>
        <v>221</v>
      </c>
      <c r="J39" s="99">
        <f t="shared" si="18"/>
        <v>221</v>
      </c>
      <c r="K39" s="99">
        <f t="shared" si="18"/>
        <v>221</v>
      </c>
      <c r="L39" s="99">
        <f t="shared" si="18"/>
        <v>221</v>
      </c>
      <c r="M39" s="99">
        <f t="shared" si="18"/>
        <v>221</v>
      </c>
      <c r="N39" s="99">
        <f t="shared" si="18"/>
        <v>221</v>
      </c>
      <c r="O39" s="99">
        <f t="shared" si="18"/>
        <v>221</v>
      </c>
      <c r="P39" s="99">
        <f t="shared" si="18"/>
        <v>221</v>
      </c>
      <c r="Q39" s="99">
        <f t="shared" si="18"/>
        <v>221</v>
      </c>
      <c r="R39" s="99">
        <f t="shared" si="18"/>
        <v>221</v>
      </c>
      <c r="S39" s="99">
        <f t="shared" si="18"/>
        <v>221</v>
      </c>
      <c r="T39" s="99">
        <f t="shared" si="18"/>
        <v>221</v>
      </c>
      <c r="U39" s="99">
        <f t="shared" si="18"/>
        <v>221</v>
      </c>
      <c r="V39" s="99">
        <f t="shared" si="18"/>
        <v>221</v>
      </c>
      <c r="W39" s="99">
        <f t="shared" si="18"/>
        <v>221</v>
      </c>
      <c r="X39" s="99">
        <f t="shared" si="18"/>
        <v>221</v>
      </c>
      <c r="Y39" s="99">
        <f t="shared" si="18"/>
        <v>221</v>
      </c>
      <c r="Z39" s="99">
        <f t="shared" si="18"/>
        <v>221</v>
      </c>
      <c r="AA39" s="99">
        <f t="shared" si="18"/>
        <v>221</v>
      </c>
      <c r="AB39" s="99">
        <f t="shared" si="18"/>
        <v>221</v>
      </c>
      <c r="AC39" s="99">
        <f t="shared" si="18"/>
        <v>221</v>
      </c>
      <c r="AD39" s="99">
        <f t="shared" si="18"/>
        <v>221</v>
      </c>
      <c r="AE39" s="99">
        <f t="shared" si="18"/>
        <v>221</v>
      </c>
      <c r="AF39" s="99">
        <f t="shared" si="18"/>
        <v>221</v>
      </c>
      <c r="AG39" s="99">
        <f t="shared" si="18"/>
        <v>221</v>
      </c>
    </row>
    <row r="40" spans="1:33" x14ac:dyDescent="0.25">
      <c r="A40" s="68" t="s">
        <v>59</v>
      </c>
      <c r="B40" s="61" t="s">
        <v>234</v>
      </c>
      <c r="C40" s="61" t="s">
        <v>92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  <c r="R40" s="83">
        <v>0</v>
      </c>
      <c r="S40" s="83">
        <v>0</v>
      </c>
      <c r="T40" s="83">
        <v>0</v>
      </c>
      <c r="U40" s="83">
        <v>0</v>
      </c>
      <c r="V40" s="83">
        <v>0</v>
      </c>
      <c r="W40" s="83">
        <v>0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4">
        <v>0</v>
      </c>
    </row>
    <row r="41" spans="1:33" x14ac:dyDescent="0.25">
      <c r="A41" s="68" t="s">
        <v>71</v>
      </c>
      <c r="B41" s="61" t="s">
        <v>234</v>
      </c>
      <c r="C41" s="61" t="s">
        <v>92</v>
      </c>
      <c r="D41" s="83">
        <v>0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4">
        <v>0</v>
      </c>
    </row>
    <row r="42" spans="1:33" x14ac:dyDescent="0.25">
      <c r="A42" s="68" t="s">
        <v>70</v>
      </c>
      <c r="B42" s="61" t="s">
        <v>234</v>
      </c>
      <c r="C42" s="61" t="s">
        <v>92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83">
        <v>0</v>
      </c>
      <c r="P42" s="83">
        <v>0</v>
      </c>
      <c r="Q42" s="83">
        <v>0</v>
      </c>
      <c r="R42" s="83">
        <v>0</v>
      </c>
      <c r="S42" s="83">
        <v>0</v>
      </c>
      <c r="T42" s="83">
        <v>0</v>
      </c>
      <c r="U42" s="83">
        <v>0</v>
      </c>
      <c r="V42" s="83">
        <v>0</v>
      </c>
      <c r="W42" s="83">
        <v>0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4">
        <v>0</v>
      </c>
    </row>
    <row r="43" spans="1:33" x14ac:dyDescent="0.25">
      <c r="A43" s="68" t="s">
        <v>69</v>
      </c>
      <c r="B43" s="61" t="s">
        <v>234</v>
      </c>
      <c r="C43" s="61" t="s">
        <v>92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3">
        <v>0</v>
      </c>
      <c r="Q43" s="83">
        <v>0</v>
      </c>
      <c r="R43" s="83">
        <v>0</v>
      </c>
      <c r="S43" s="83">
        <v>0</v>
      </c>
      <c r="T43" s="83">
        <v>0</v>
      </c>
      <c r="U43" s="83">
        <v>0</v>
      </c>
      <c r="V43" s="83">
        <v>0</v>
      </c>
      <c r="W43" s="83">
        <v>0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4">
        <v>0</v>
      </c>
    </row>
    <row r="44" spans="1:33" x14ac:dyDescent="0.25">
      <c r="A44" s="68" t="s">
        <v>68</v>
      </c>
      <c r="B44" s="61" t="s">
        <v>234</v>
      </c>
      <c r="C44" s="61" t="s">
        <v>92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0</v>
      </c>
      <c r="T44" s="83">
        <v>0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4">
        <v>0</v>
      </c>
    </row>
    <row r="45" spans="1:33" x14ac:dyDescent="0.25">
      <c r="A45" s="68" t="s">
        <v>67</v>
      </c>
      <c r="B45" s="61" t="s">
        <v>234</v>
      </c>
      <c r="C45" s="61" t="s">
        <v>92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4">
        <v>0</v>
      </c>
    </row>
    <row r="46" spans="1:33" x14ac:dyDescent="0.25">
      <c r="A46" s="68" t="s">
        <v>66</v>
      </c>
      <c r="B46" s="61" t="s">
        <v>234</v>
      </c>
      <c r="C46" s="61" t="s">
        <v>92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  <c r="R46" s="83">
        <v>0</v>
      </c>
      <c r="S46" s="83">
        <v>0</v>
      </c>
      <c r="T46" s="83">
        <v>0</v>
      </c>
      <c r="U46" s="83">
        <v>0</v>
      </c>
      <c r="V46" s="83">
        <v>0</v>
      </c>
      <c r="W46" s="83">
        <v>0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4">
        <v>0</v>
      </c>
    </row>
    <row r="47" spans="1:33" x14ac:dyDescent="0.25">
      <c r="A47" s="68" t="s">
        <v>54</v>
      </c>
      <c r="B47" s="61" t="s">
        <v>234</v>
      </c>
      <c r="C47" s="61" t="s">
        <v>92</v>
      </c>
      <c r="D47" s="83">
        <v>41</v>
      </c>
      <c r="E47" s="83">
        <v>41</v>
      </c>
      <c r="F47" s="83">
        <v>41</v>
      </c>
      <c r="G47" s="83">
        <v>41</v>
      </c>
      <c r="H47" s="83">
        <v>41</v>
      </c>
      <c r="I47" s="83">
        <v>41</v>
      </c>
      <c r="J47" s="83">
        <v>41</v>
      </c>
      <c r="K47" s="83">
        <v>41</v>
      </c>
      <c r="L47" s="83">
        <v>41</v>
      </c>
      <c r="M47" s="83">
        <v>41</v>
      </c>
      <c r="N47" s="83">
        <v>41</v>
      </c>
      <c r="O47" s="83">
        <v>41</v>
      </c>
      <c r="P47" s="83">
        <v>41</v>
      </c>
      <c r="Q47" s="83">
        <v>41</v>
      </c>
      <c r="R47" s="83">
        <v>41</v>
      </c>
      <c r="S47" s="83">
        <v>41</v>
      </c>
      <c r="T47" s="83">
        <v>41</v>
      </c>
      <c r="U47" s="83">
        <v>41</v>
      </c>
      <c r="V47" s="83">
        <v>41</v>
      </c>
      <c r="W47" s="83">
        <v>41</v>
      </c>
      <c r="X47" s="83">
        <v>41</v>
      </c>
      <c r="Y47" s="83">
        <v>41</v>
      </c>
      <c r="Z47" s="83">
        <v>41</v>
      </c>
      <c r="AA47" s="83">
        <v>41</v>
      </c>
      <c r="AB47" s="83">
        <v>41</v>
      </c>
      <c r="AC47" s="83">
        <v>41</v>
      </c>
      <c r="AD47" s="83">
        <v>41</v>
      </c>
      <c r="AE47" s="83">
        <v>41</v>
      </c>
      <c r="AF47" s="83">
        <v>41</v>
      </c>
      <c r="AG47" s="84">
        <v>41</v>
      </c>
    </row>
    <row r="48" spans="1:33" ht="16.5" thickBot="1" x14ac:dyDescent="0.3">
      <c r="A48" s="73" t="s">
        <v>65</v>
      </c>
      <c r="B48" s="61" t="s">
        <v>234</v>
      </c>
      <c r="C48" s="74" t="s">
        <v>92</v>
      </c>
      <c r="D48" s="100">
        <f>SUM(D40:D47)</f>
        <v>41</v>
      </c>
      <c r="E48" s="100">
        <f t="shared" ref="E48:AG48" si="19">SUM(E40:E47)</f>
        <v>41</v>
      </c>
      <c r="F48" s="100">
        <f t="shared" si="19"/>
        <v>41</v>
      </c>
      <c r="G48" s="100">
        <f t="shared" si="19"/>
        <v>41</v>
      </c>
      <c r="H48" s="100">
        <f t="shared" si="19"/>
        <v>41</v>
      </c>
      <c r="I48" s="100">
        <f t="shared" si="19"/>
        <v>41</v>
      </c>
      <c r="J48" s="100">
        <f t="shared" si="19"/>
        <v>41</v>
      </c>
      <c r="K48" s="100">
        <f t="shared" si="19"/>
        <v>41</v>
      </c>
      <c r="L48" s="100">
        <f t="shared" si="19"/>
        <v>41</v>
      </c>
      <c r="M48" s="100">
        <f t="shared" si="19"/>
        <v>41</v>
      </c>
      <c r="N48" s="100">
        <f t="shared" si="19"/>
        <v>41</v>
      </c>
      <c r="O48" s="100">
        <f t="shared" si="19"/>
        <v>41</v>
      </c>
      <c r="P48" s="100">
        <f t="shared" si="19"/>
        <v>41</v>
      </c>
      <c r="Q48" s="100">
        <f t="shared" si="19"/>
        <v>41</v>
      </c>
      <c r="R48" s="100">
        <f t="shared" si="19"/>
        <v>41</v>
      </c>
      <c r="S48" s="100">
        <f t="shared" si="19"/>
        <v>41</v>
      </c>
      <c r="T48" s="100">
        <f t="shared" si="19"/>
        <v>41</v>
      </c>
      <c r="U48" s="100">
        <f t="shared" si="19"/>
        <v>41</v>
      </c>
      <c r="V48" s="100">
        <f t="shared" si="19"/>
        <v>41</v>
      </c>
      <c r="W48" s="100">
        <f t="shared" si="19"/>
        <v>41</v>
      </c>
      <c r="X48" s="100">
        <f t="shared" si="19"/>
        <v>41</v>
      </c>
      <c r="Y48" s="100">
        <f t="shared" si="19"/>
        <v>41</v>
      </c>
      <c r="Z48" s="100">
        <f t="shared" si="19"/>
        <v>41</v>
      </c>
      <c r="AA48" s="100">
        <f t="shared" si="19"/>
        <v>41</v>
      </c>
      <c r="AB48" s="100">
        <f t="shared" si="19"/>
        <v>41</v>
      </c>
      <c r="AC48" s="100">
        <f t="shared" si="19"/>
        <v>41</v>
      </c>
      <c r="AD48" s="100">
        <f t="shared" si="19"/>
        <v>41</v>
      </c>
      <c r="AE48" s="100">
        <f t="shared" si="19"/>
        <v>41</v>
      </c>
      <c r="AF48" s="100">
        <f t="shared" si="19"/>
        <v>41</v>
      </c>
      <c r="AG48" s="100">
        <f t="shared" si="19"/>
        <v>41</v>
      </c>
    </row>
    <row r="49" spans="1:33" ht="16.5" thickBot="1" x14ac:dyDescent="0.3">
      <c r="A49" s="101" t="s">
        <v>64</v>
      </c>
      <c r="B49" s="104" t="s">
        <v>236</v>
      </c>
      <c r="C49" s="102" t="s">
        <v>237</v>
      </c>
      <c r="D49" s="101">
        <f>SUM(D48)+(D39)</f>
        <v>262</v>
      </c>
      <c r="E49" s="102">
        <f t="shared" ref="E49:AG49" si="20">SUM(E48)+(E39)</f>
        <v>262</v>
      </c>
      <c r="F49" s="102">
        <f t="shared" si="20"/>
        <v>262</v>
      </c>
      <c r="G49" s="102">
        <f t="shared" si="20"/>
        <v>262</v>
      </c>
      <c r="H49" s="102">
        <f t="shared" si="20"/>
        <v>262</v>
      </c>
      <c r="I49" s="102">
        <f t="shared" si="20"/>
        <v>262</v>
      </c>
      <c r="J49" s="102">
        <f t="shared" si="20"/>
        <v>262</v>
      </c>
      <c r="K49" s="102">
        <f t="shared" si="20"/>
        <v>262</v>
      </c>
      <c r="L49" s="102">
        <f t="shared" si="20"/>
        <v>262</v>
      </c>
      <c r="M49" s="102">
        <f t="shared" si="20"/>
        <v>262</v>
      </c>
      <c r="N49" s="102">
        <f t="shared" si="20"/>
        <v>262</v>
      </c>
      <c r="O49" s="102">
        <f t="shared" si="20"/>
        <v>262</v>
      </c>
      <c r="P49" s="102">
        <f t="shared" si="20"/>
        <v>262</v>
      </c>
      <c r="Q49" s="102">
        <f t="shared" si="20"/>
        <v>262</v>
      </c>
      <c r="R49" s="102">
        <f t="shared" si="20"/>
        <v>262</v>
      </c>
      <c r="S49" s="102">
        <f t="shared" si="20"/>
        <v>262</v>
      </c>
      <c r="T49" s="102">
        <f t="shared" si="20"/>
        <v>262</v>
      </c>
      <c r="U49" s="102">
        <f t="shared" si="20"/>
        <v>262</v>
      </c>
      <c r="V49" s="102">
        <f t="shared" si="20"/>
        <v>262</v>
      </c>
      <c r="W49" s="102">
        <f t="shared" si="20"/>
        <v>262</v>
      </c>
      <c r="X49" s="102">
        <f t="shared" si="20"/>
        <v>262</v>
      </c>
      <c r="Y49" s="102">
        <f t="shared" si="20"/>
        <v>262</v>
      </c>
      <c r="Z49" s="102">
        <f t="shared" si="20"/>
        <v>262</v>
      </c>
      <c r="AA49" s="102">
        <f t="shared" si="20"/>
        <v>262</v>
      </c>
      <c r="AB49" s="102">
        <f t="shared" si="20"/>
        <v>262</v>
      </c>
      <c r="AC49" s="102">
        <f t="shared" si="20"/>
        <v>262</v>
      </c>
      <c r="AD49" s="102">
        <f t="shared" si="20"/>
        <v>262</v>
      </c>
      <c r="AE49" s="102">
        <f t="shared" si="20"/>
        <v>262</v>
      </c>
      <c r="AF49" s="102">
        <f t="shared" si="20"/>
        <v>262</v>
      </c>
      <c r="AG49" s="103">
        <f t="shared" si="20"/>
        <v>262</v>
      </c>
    </row>
  </sheetData>
  <conditionalFormatting sqref="D22">
    <cfRule type="cellIs" dxfId="539" priority="171" operator="greaterThan">
      <formula>$D$6</formula>
    </cfRule>
    <cfRule type="cellIs" dxfId="538" priority="141" operator="lessThan">
      <formula>$D$6</formula>
    </cfRule>
    <cfRule type="cellIs" dxfId="537" priority="111" operator="equal">
      <formula>$D$6</formula>
    </cfRule>
  </conditionalFormatting>
  <conditionalFormatting sqref="D48">
    <cfRule type="cellIs" dxfId="536" priority="179" operator="lessThan">
      <formula>$D$30</formula>
    </cfRule>
    <cfRule type="cellIs" dxfId="535" priority="178" operator="equal">
      <formula>$D$30</formula>
    </cfRule>
    <cfRule type="cellIs" dxfId="534" priority="180" operator="greaterThan">
      <formula>$D$30</formula>
    </cfRule>
  </conditionalFormatting>
  <conditionalFormatting sqref="E22">
    <cfRule type="cellIs" dxfId="533" priority="170" operator="greaterThan">
      <formula>$E$6</formula>
    </cfRule>
    <cfRule type="cellIs" dxfId="532" priority="140" operator="lessThan">
      <formula>$E$6</formula>
    </cfRule>
    <cfRule type="cellIs" dxfId="531" priority="110" operator="equal">
      <formula>$E$6</formula>
    </cfRule>
  </conditionalFormatting>
  <conditionalFormatting sqref="E48">
    <cfRule type="cellIs" dxfId="530" priority="177" operator="greaterThan">
      <formula>$E$30</formula>
    </cfRule>
    <cfRule type="cellIs" dxfId="529" priority="176" operator="lessThan">
      <formula>$E$30</formula>
    </cfRule>
    <cfRule type="cellIs" dxfId="528" priority="175" operator="equal">
      <formula>$E$30</formula>
    </cfRule>
  </conditionalFormatting>
  <conditionalFormatting sqref="F22">
    <cfRule type="cellIs" dxfId="527" priority="139" operator="lessThan">
      <formula>$F$6</formula>
    </cfRule>
    <cfRule type="cellIs" dxfId="526" priority="169" operator="greaterThan">
      <formula>$F$6</formula>
    </cfRule>
    <cfRule type="cellIs" dxfId="525" priority="109" operator="equal">
      <formula>$F$6</formula>
    </cfRule>
  </conditionalFormatting>
  <conditionalFormatting sqref="F48">
    <cfRule type="cellIs" dxfId="524" priority="172" operator="equal">
      <formula>$F$30</formula>
    </cfRule>
    <cfRule type="cellIs" dxfId="523" priority="173" operator="lessThan">
      <formula>$F$30</formula>
    </cfRule>
    <cfRule type="cellIs" dxfId="522" priority="174" operator="greaterThan">
      <formula>$F$30</formula>
    </cfRule>
  </conditionalFormatting>
  <conditionalFormatting sqref="G22">
    <cfRule type="cellIs" dxfId="521" priority="168" operator="greaterThan">
      <formula>$G$6</formula>
    </cfRule>
    <cfRule type="cellIs" dxfId="520" priority="108" operator="equal">
      <formula>$G$6</formula>
    </cfRule>
    <cfRule type="cellIs" dxfId="519" priority="138" operator="lessThan">
      <formula>$G$6</formula>
    </cfRule>
  </conditionalFormatting>
  <conditionalFormatting sqref="G48">
    <cfRule type="cellIs" dxfId="518" priority="27" operator="equal">
      <formula>$G$30</formula>
    </cfRule>
    <cfRule type="cellIs" dxfId="517" priority="81" operator="greaterThan">
      <formula>$G$30</formula>
    </cfRule>
    <cfRule type="cellIs" dxfId="516" priority="54" operator="lessThan">
      <formula>$G$30</formula>
    </cfRule>
  </conditionalFormatting>
  <conditionalFormatting sqref="H22">
    <cfRule type="cellIs" dxfId="515" priority="167" operator="greaterThan">
      <formula>$H$6</formula>
    </cfRule>
    <cfRule type="cellIs" dxfId="514" priority="107" operator="equal">
      <formula>$H$6</formula>
    </cfRule>
    <cfRule type="cellIs" dxfId="513" priority="137" operator="lessThan">
      <formula>$H$6</formula>
    </cfRule>
  </conditionalFormatting>
  <conditionalFormatting sqref="H48">
    <cfRule type="cellIs" dxfId="512" priority="80" operator="greaterThan">
      <formula>$H$30</formula>
    </cfRule>
    <cfRule type="cellIs" dxfId="511" priority="53" operator="lessThan">
      <formula>$H$30</formula>
    </cfRule>
    <cfRule type="cellIs" dxfId="510" priority="26" operator="equal">
      <formula>$H$30</formula>
    </cfRule>
  </conditionalFormatting>
  <conditionalFormatting sqref="I22">
    <cfRule type="cellIs" dxfId="509" priority="166" operator="greaterThan">
      <formula>$I$6</formula>
    </cfRule>
    <cfRule type="cellIs" dxfId="508" priority="106" operator="equal">
      <formula>$I$6</formula>
    </cfRule>
    <cfRule type="cellIs" dxfId="507" priority="136" operator="lessThan">
      <formula>$I$6</formula>
    </cfRule>
  </conditionalFormatting>
  <conditionalFormatting sqref="I48">
    <cfRule type="cellIs" dxfId="506" priority="52" operator="lessThan">
      <formula>$I$30</formula>
    </cfRule>
    <cfRule type="cellIs" dxfId="505" priority="79" operator="greaterThan">
      <formula>$I$30</formula>
    </cfRule>
    <cfRule type="cellIs" dxfId="504" priority="25" operator="equal">
      <formula>$I$30</formula>
    </cfRule>
  </conditionalFormatting>
  <conditionalFormatting sqref="J22">
    <cfRule type="cellIs" dxfId="503" priority="165" operator="greaterThan">
      <formula>$J$6</formula>
    </cfRule>
    <cfRule type="cellIs" dxfId="502" priority="105" operator="equal">
      <formula>$J$6</formula>
    </cfRule>
    <cfRule type="cellIs" dxfId="501" priority="135" operator="lessThan">
      <formula>$J$6</formula>
    </cfRule>
  </conditionalFormatting>
  <conditionalFormatting sqref="J48">
    <cfRule type="cellIs" dxfId="500" priority="78" operator="greaterThan">
      <formula>$J$30</formula>
    </cfRule>
    <cfRule type="cellIs" dxfId="499" priority="24" operator="equal">
      <formula>$J$30</formula>
    </cfRule>
    <cfRule type="cellIs" dxfId="498" priority="51" operator="lessThan">
      <formula>$J$30</formula>
    </cfRule>
  </conditionalFormatting>
  <conditionalFormatting sqref="K22">
    <cfRule type="cellIs" dxfId="497" priority="104" operator="equal">
      <formula>$K$6</formula>
    </cfRule>
    <cfRule type="cellIs" dxfId="496" priority="134" operator="lessThan">
      <formula>$K$6</formula>
    </cfRule>
    <cfRule type="cellIs" dxfId="495" priority="164" operator="greaterThan">
      <formula>$K$6</formula>
    </cfRule>
  </conditionalFormatting>
  <conditionalFormatting sqref="K48">
    <cfRule type="cellIs" dxfId="494" priority="77" operator="greaterThan">
      <formula>$K$30</formula>
    </cfRule>
    <cfRule type="cellIs" dxfId="493" priority="23" operator="equal">
      <formula>$K$30</formula>
    </cfRule>
    <cfRule type="cellIs" dxfId="492" priority="50" operator="lessThan">
      <formula>$K$30</formula>
    </cfRule>
  </conditionalFormatting>
  <conditionalFormatting sqref="L22">
    <cfRule type="cellIs" dxfId="491" priority="103" operator="equal">
      <formula>$L$6</formula>
    </cfRule>
    <cfRule type="cellIs" dxfId="490" priority="163" operator="greaterThan">
      <formula>$L$6</formula>
    </cfRule>
    <cfRule type="cellIs" dxfId="489" priority="133" operator="lessThan">
      <formula>$L$6</formula>
    </cfRule>
  </conditionalFormatting>
  <conditionalFormatting sqref="L48">
    <cfRule type="cellIs" dxfId="488" priority="49" operator="lessThan">
      <formula>$L$30</formula>
    </cfRule>
    <cfRule type="cellIs" dxfId="487" priority="22" operator="equal">
      <formula>$L$30</formula>
    </cfRule>
    <cfRule type="cellIs" dxfId="486" priority="76" operator="greaterThan">
      <formula>$L$30</formula>
    </cfRule>
  </conditionalFormatting>
  <conditionalFormatting sqref="M22">
    <cfRule type="cellIs" dxfId="485" priority="102" operator="equal">
      <formula>$M$6</formula>
    </cfRule>
    <cfRule type="cellIs" dxfId="484" priority="162" operator="greaterThan">
      <formula>$M$6</formula>
    </cfRule>
    <cfRule type="cellIs" dxfId="483" priority="132" operator="lessThan">
      <formula>$M$6</formula>
    </cfRule>
  </conditionalFormatting>
  <conditionalFormatting sqref="M48">
    <cfRule type="cellIs" dxfId="482" priority="21" operator="equal">
      <formula>$M$30</formula>
    </cfRule>
    <cfRule type="cellIs" dxfId="481" priority="75" operator="greaterThan">
      <formula>$M$30</formula>
    </cfRule>
    <cfRule type="cellIs" dxfId="480" priority="48" operator="lessThan">
      <formula>$M$30</formula>
    </cfRule>
  </conditionalFormatting>
  <conditionalFormatting sqref="N22">
    <cfRule type="cellIs" dxfId="479" priority="101" operator="equal">
      <formula>$N$6</formula>
    </cfRule>
    <cfRule type="cellIs" dxfId="478" priority="161" operator="greaterThan">
      <formula>$N$6</formula>
    </cfRule>
    <cfRule type="cellIs" dxfId="477" priority="131" operator="lessThan">
      <formula>$N$6</formula>
    </cfRule>
  </conditionalFormatting>
  <conditionalFormatting sqref="N48">
    <cfRule type="cellIs" dxfId="476" priority="20" operator="equal">
      <formula>$N$30</formula>
    </cfRule>
    <cfRule type="cellIs" dxfId="475" priority="47" operator="lessThan">
      <formula>$N$30</formula>
    </cfRule>
    <cfRule type="cellIs" dxfId="474" priority="74" operator="greaterThan">
      <formula>$N$30</formula>
    </cfRule>
  </conditionalFormatting>
  <conditionalFormatting sqref="O22">
    <cfRule type="cellIs" dxfId="473" priority="100" operator="equal">
      <formula>$O$6</formula>
    </cfRule>
    <cfRule type="cellIs" dxfId="472" priority="160" operator="greaterThan">
      <formula>$O$6</formula>
    </cfRule>
    <cfRule type="cellIs" dxfId="471" priority="130" operator="lessThan">
      <formula>$O$6</formula>
    </cfRule>
  </conditionalFormatting>
  <conditionalFormatting sqref="O48">
    <cfRule type="cellIs" dxfId="470" priority="19" operator="equal">
      <formula>$O$30</formula>
    </cfRule>
    <cfRule type="cellIs" dxfId="469" priority="46" operator="lessThan">
      <formula>$O$30</formula>
    </cfRule>
    <cfRule type="cellIs" dxfId="468" priority="73" operator="greaterThan">
      <formula>$O$30</formula>
    </cfRule>
  </conditionalFormatting>
  <conditionalFormatting sqref="P22">
    <cfRule type="cellIs" dxfId="467" priority="129" operator="lessThan">
      <formula>$P$6</formula>
    </cfRule>
    <cfRule type="cellIs" dxfId="466" priority="159" operator="greaterThan">
      <formula>$P$6</formula>
    </cfRule>
    <cfRule type="cellIs" dxfId="465" priority="99" operator="equal">
      <formula>$P$6</formula>
    </cfRule>
  </conditionalFormatting>
  <conditionalFormatting sqref="P48">
    <cfRule type="cellIs" dxfId="464" priority="45" operator="lessThan">
      <formula>$P$30</formula>
    </cfRule>
    <cfRule type="cellIs" dxfId="463" priority="18" operator="equal">
      <formula>$P$30</formula>
    </cfRule>
    <cfRule type="cellIs" dxfId="462" priority="72" operator="greaterThan">
      <formula>$P$30</formula>
    </cfRule>
  </conditionalFormatting>
  <conditionalFormatting sqref="Q22">
    <cfRule type="cellIs" dxfId="461" priority="128" operator="lessThan">
      <formula>$Q$6</formula>
    </cfRule>
    <cfRule type="cellIs" dxfId="460" priority="98" operator="equal">
      <formula>$Q$6</formula>
    </cfRule>
    <cfRule type="cellIs" dxfId="459" priority="158" operator="greaterThan">
      <formula>$Q$6</formula>
    </cfRule>
  </conditionalFormatting>
  <conditionalFormatting sqref="Q48">
    <cfRule type="cellIs" dxfId="458" priority="44" operator="lessThan">
      <formula>$Q$30</formula>
    </cfRule>
    <cfRule type="cellIs" dxfId="457" priority="17" operator="equal">
      <formula>$Q$30</formula>
    </cfRule>
    <cfRule type="cellIs" dxfId="456" priority="71" operator="greaterThan">
      <formula>$Q$30</formula>
    </cfRule>
  </conditionalFormatting>
  <conditionalFormatting sqref="R22">
    <cfRule type="cellIs" dxfId="455" priority="157" operator="greaterThan">
      <formula>$R$6</formula>
    </cfRule>
    <cfRule type="cellIs" dxfId="454" priority="127" operator="lessThan">
      <formula>$R$6</formula>
    </cfRule>
    <cfRule type="cellIs" dxfId="453" priority="97" operator="equal">
      <formula>$R$6</formula>
    </cfRule>
  </conditionalFormatting>
  <conditionalFormatting sqref="R48">
    <cfRule type="cellIs" dxfId="452" priority="43" operator="lessThan">
      <formula>$R$30</formula>
    </cfRule>
    <cfRule type="cellIs" dxfId="451" priority="16" operator="equal">
      <formula>$R$30</formula>
    </cfRule>
    <cfRule type="cellIs" dxfId="450" priority="70" operator="greaterThan">
      <formula>$R$30</formula>
    </cfRule>
  </conditionalFormatting>
  <conditionalFormatting sqref="S22">
    <cfRule type="cellIs" dxfId="449" priority="156" operator="greaterThan">
      <formula>$S$6</formula>
    </cfRule>
    <cfRule type="cellIs" dxfId="448" priority="126" operator="lessThan">
      <formula>$S$6</formula>
    </cfRule>
    <cfRule type="cellIs" dxfId="447" priority="96" operator="equal">
      <formula>$S$6</formula>
    </cfRule>
  </conditionalFormatting>
  <conditionalFormatting sqref="S48">
    <cfRule type="cellIs" dxfId="446" priority="42" operator="lessThan">
      <formula>$S$30</formula>
    </cfRule>
    <cfRule type="cellIs" dxfId="445" priority="69" operator="greaterThan">
      <formula>$S$30</formula>
    </cfRule>
    <cfRule type="cellIs" dxfId="444" priority="15" operator="equal">
      <formula>$S$30</formula>
    </cfRule>
  </conditionalFormatting>
  <conditionalFormatting sqref="T22">
    <cfRule type="cellIs" dxfId="443" priority="95" operator="equal">
      <formula>$T$6</formula>
    </cfRule>
    <cfRule type="cellIs" dxfId="442" priority="125" operator="lessThan">
      <formula>$T$6</formula>
    </cfRule>
    <cfRule type="cellIs" dxfId="441" priority="155" operator="greaterThan">
      <formula>$T$6</formula>
    </cfRule>
  </conditionalFormatting>
  <conditionalFormatting sqref="T48">
    <cfRule type="cellIs" dxfId="440" priority="14" operator="equal">
      <formula>$T$30</formula>
    </cfRule>
    <cfRule type="cellIs" dxfId="439" priority="41" operator="lessThan">
      <formula>$T$30</formula>
    </cfRule>
    <cfRule type="cellIs" dxfId="438" priority="68" operator="greaterThan">
      <formula>$T$30</formula>
    </cfRule>
  </conditionalFormatting>
  <conditionalFormatting sqref="U22">
    <cfRule type="cellIs" dxfId="437" priority="94" operator="equal">
      <formula>$U$6</formula>
    </cfRule>
    <cfRule type="cellIs" dxfId="436" priority="124" operator="lessThan">
      <formula>$U$6</formula>
    </cfRule>
    <cfRule type="cellIs" dxfId="435" priority="154" operator="greaterThan">
      <formula>$U$6</formula>
    </cfRule>
  </conditionalFormatting>
  <conditionalFormatting sqref="U48">
    <cfRule type="cellIs" dxfId="434" priority="40" operator="lessThan">
      <formula>$U$30</formula>
    </cfRule>
    <cfRule type="cellIs" dxfId="433" priority="13" operator="equal">
      <formula>$U$30</formula>
    </cfRule>
    <cfRule type="cellIs" dxfId="432" priority="67" operator="greaterThan">
      <formula>$U$30</formula>
    </cfRule>
  </conditionalFormatting>
  <conditionalFormatting sqref="V22">
    <cfRule type="cellIs" dxfId="431" priority="93" operator="equal">
      <formula>$V$6</formula>
    </cfRule>
    <cfRule type="cellIs" dxfId="430" priority="123" operator="lessThan">
      <formula>$V$6</formula>
    </cfRule>
    <cfRule type="cellIs" dxfId="429" priority="153" operator="greaterThan">
      <formula>$V$6</formula>
    </cfRule>
  </conditionalFormatting>
  <conditionalFormatting sqref="V48">
    <cfRule type="cellIs" dxfId="428" priority="66" operator="greaterThan">
      <formula>$V$30</formula>
    </cfRule>
    <cfRule type="cellIs" dxfId="427" priority="12" operator="equal">
      <formula>$V$30</formula>
    </cfRule>
    <cfRule type="cellIs" dxfId="426" priority="39" operator="lessThan">
      <formula>$V$30</formula>
    </cfRule>
  </conditionalFormatting>
  <conditionalFormatting sqref="W22">
    <cfRule type="cellIs" dxfId="425" priority="122" operator="lessThan">
      <formula>$W$6</formula>
    </cfRule>
    <cfRule type="cellIs" dxfId="424" priority="92" operator="equal">
      <formula>$W$6</formula>
    </cfRule>
    <cfRule type="cellIs" dxfId="423" priority="152" operator="greaterThan">
      <formula>$W$6</formula>
    </cfRule>
  </conditionalFormatting>
  <conditionalFormatting sqref="W48">
    <cfRule type="cellIs" dxfId="422" priority="65" operator="greaterThan">
      <formula>$W$30</formula>
    </cfRule>
    <cfRule type="cellIs" dxfId="421" priority="11" operator="equal">
      <formula>$W$30</formula>
    </cfRule>
    <cfRule type="cellIs" dxfId="420" priority="38" operator="lessThan">
      <formula>$W$30</formula>
    </cfRule>
  </conditionalFormatting>
  <conditionalFormatting sqref="X22">
    <cfRule type="cellIs" dxfId="419" priority="121" operator="lessThan">
      <formula>$X$6</formula>
    </cfRule>
    <cfRule type="cellIs" dxfId="418" priority="151" operator="greaterThan">
      <formula>$X$6</formula>
    </cfRule>
    <cfRule type="cellIs" dxfId="417" priority="91" operator="equal">
      <formula>$X$6</formula>
    </cfRule>
  </conditionalFormatting>
  <conditionalFormatting sqref="X48">
    <cfRule type="cellIs" dxfId="416" priority="64" operator="greaterThan">
      <formula>$X$30</formula>
    </cfRule>
    <cfRule type="cellIs" dxfId="415" priority="10" operator="equal">
      <formula>$X$30</formula>
    </cfRule>
    <cfRule type="cellIs" dxfId="414" priority="37" operator="lessThan">
      <formula>$X$30</formula>
    </cfRule>
  </conditionalFormatting>
  <conditionalFormatting sqref="Y22">
    <cfRule type="cellIs" dxfId="413" priority="150" operator="greaterThan">
      <formula>$Y$6</formula>
    </cfRule>
    <cfRule type="cellIs" dxfId="412" priority="120" operator="lessThan">
      <formula>$Y$6</formula>
    </cfRule>
    <cfRule type="cellIs" dxfId="411" priority="90" operator="equal">
      <formula>$Y$6</formula>
    </cfRule>
  </conditionalFormatting>
  <conditionalFormatting sqref="Y48">
    <cfRule type="cellIs" dxfId="410" priority="63" operator="greaterThan">
      <formula>$Y$30</formula>
    </cfRule>
    <cfRule type="cellIs" dxfId="409" priority="9" operator="equal">
      <formula>$Y$30</formula>
    </cfRule>
    <cfRule type="cellIs" dxfId="408" priority="36" operator="lessThan">
      <formula>$Y$30</formula>
    </cfRule>
  </conditionalFormatting>
  <conditionalFormatting sqref="Z22">
    <cfRule type="cellIs" dxfId="407" priority="149" operator="greaterThan">
      <formula>$Z$6</formula>
    </cfRule>
    <cfRule type="cellIs" dxfId="406" priority="119" operator="lessThan">
      <formula>$Z$6</formula>
    </cfRule>
    <cfRule type="cellIs" dxfId="405" priority="89" operator="equal">
      <formula>$Z$6</formula>
    </cfRule>
  </conditionalFormatting>
  <conditionalFormatting sqref="Z48">
    <cfRule type="cellIs" dxfId="404" priority="62" operator="greaterThan">
      <formula>$Z$30</formula>
    </cfRule>
    <cfRule type="cellIs" dxfId="403" priority="35" operator="lessThan">
      <formula>$Z$30</formula>
    </cfRule>
    <cfRule type="cellIs" dxfId="402" priority="8" operator="equal">
      <formula>$Z$30</formula>
    </cfRule>
  </conditionalFormatting>
  <conditionalFormatting sqref="AA22">
    <cfRule type="cellIs" dxfId="401" priority="118" operator="lessThan">
      <formula>$AA$6</formula>
    </cfRule>
    <cfRule type="cellIs" dxfId="400" priority="148" operator="greaterThan">
      <formula>$AA$6</formula>
    </cfRule>
    <cfRule type="cellIs" dxfId="399" priority="88" operator="equal">
      <formula>$AA$6</formula>
    </cfRule>
  </conditionalFormatting>
  <conditionalFormatting sqref="AA48">
    <cfRule type="cellIs" dxfId="398" priority="34" operator="lessThan">
      <formula>$AA$30</formula>
    </cfRule>
    <cfRule type="cellIs" dxfId="397" priority="61" operator="greaterThan">
      <formula>$AA$30</formula>
    </cfRule>
    <cfRule type="cellIs" dxfId="396" priority="7" operator="equal">
      <formula>$AA$30</formula>
    </cfRule>
  </conditionalFormatting>
  <conditionalFormatting sqref="AB22">
    <cfRule type="cellIs" dxfId="395" priority="147" operator="greaterThan">
      <formula>$AB$6</formula>
    </cfRule>
    <cfRule type="cellIs" dxfId="394" priority="117" operator="lessThan">
      <formula>$AB$6</formula>
    </cfRule>
    <cfRule type="cellIs" dxfId="393" priority="87" operator="equal">
      <formula>$AB$6</formula>
    </cfRule>
  </conditionalFormatting>
  <conditionalFormatting sqref="AB48">
    <cfRule type="cellIs" dxfId="392" priority="6" operator="equal">
      <formula>$AB$30</formula>
    </cfRule>
    <cfRule type="cellIs" dxfId="391" priority="60" operator="greaterThan">
      <formula>$AB$30</formula>
    </cfRule>
    <cfRule type="cellIs" dxfId="390" priority="33" operator="lessThan">
      <formula>$AB$30</formula>
    </cfRule>
  </conditionalFormatting>
  <conditionalFormatting sqref="AC22">
    <cfRule type="cellIs" dxfId="389" priority="146" operator="greaterThan">
      <formula>$AC$6</formula>
    </cfRule>
    <cfRule type="cellIs" dxfId="388" priority="86" operator="equal">
      <formula>$AC$6</formula>
    </cfRule>
    <cfRule type="cellIs" dxfId="387" priority="116" operator="lessThan">
      <formula>$AC$6</formula>
    </cfRule>
  </conditionalFormatting>
  <conditionalFormatting sqref="AC48">
    <cfRule type="cellIs" dxfId="386" priority="59" operator="greaterThan">
      <formula>$AC$30</formula>
    </cfRule>
    <cfRule type="cellIs" dxfId="385" priority="5" operator="equal">
      <formula>$AC$30</formula>
    </cfRule>
    <cfRule type="cellIs" dxfId="384" priority="32" operator="lessThan">
      <formula>$AC$30</formula>
    </cfRule>
  </conditionalFormatting>
  <conditionalFormatting sqref="AD22">
    <cfRule type="cellIs" dxfId="383" priority="145" operator="greaterThan">
      <formula>$AD$6</formula>
    </cfRule>
    <cfRule type="cellIs" dxfId="382" priority="115" operator="lessThan">
      <formula>$AD$6</formula>
    </cfRule>
    <cfRule type="cellIs" dxfId="381" priority="85" operator="equal">
      <formula>$AD$6</formula>
    </cfRule>
  </conditionalFormatting>
  <conditionalFormatting sqref="AD48">
    <cfRule type="cellIs" dxfId="380" priority="4" operator="equal">
      <formula>$AD$30</formula>
    </cfRule>
    <cfRule type="cellIs" dxfId="379" priority="31" operator="lessThan">
      <formula>$AD$30</formula>
    </cfRule>
    <cfRule type="cellIs" dxfId="378" priority="58" operator="greaterThan">
      <formula>$AD$30</formula>
    </cfRule>
  </conditionalFormatting>
  <conditionalFormatting sqref="AE22">
    <cfRule type="cellIs" dxfId="377" priority="144" operator="greaterThan">
      <formula>$AE$6</formula>
    </cfRule>
    <cfRule type="cellIs" dxfId="376" priority="84" operator="equal">
      <formula>$AE$6</formula>
    </cfRule>
    <cfRule type="cellIs" dxfId="375" priority="114" operator="lessThan">
      <formula>$AE$6</formula>
    </cfRule>
  </conditionalFormatting>
  <conditionalFormatting sqref="AE48">
    <cfRule type="cellIs" dxfId="374" priority="3" operator="equal">
      <formula>$AE$30</formula>
    </cfRule>
    <cfRule type="cellIs" dxfId="373" priority="30" operator="lessThan">
      <formula>$AE$30</formula>
    </cfRule>
    <cfRule type="cellIs" dxfId="372" priority="57" operator="greaterThan">
      <formula>$AE$30</formula>
    </cfRule>
  </conditionalFormatting>
  <conditionalFormatting sqref="AF22">
    <cfRule type="cellIs" dxfId="371" priority="113" operator="lessThan">
      <formula>$AF$6</formula>
    </cfRule>
    <cfRule type="cellIs" dxfId="370" priority="143" operator="greaterThan">
      <formula>$AF$6</formula>
    </cfRule>
    <cfRule type="cellIs" dxfId="369" priority="83" operator="equal">
      <formula>$AF$6</formula>
    </cfRule>
  </conditionalFormatting>
  <conditionalFormatting sqref="AF48">
    <cfRule type="cellIs" dxfId="368" priority="2" operator="equal">
      <formula>$AF$30</formula>
    </cfRule>
    <cfRule type="cellIs" dxfId="367" priority="29" operator="lessThan">
      <formula>$AF$30</formula>
    </cfRule>
    <cfRule type="cellIs" dxfId="366" priority="56" operator="greaterThan">
      <formula>$AF$30</formula>
    </cfRule>
  </conditionalFormatting>
  <conditionalFormatting sqref="AG22">
    <cfRule type="cellIs" dxfId="365" priority="82" operator="equal">
      <formula>$AG$6</formula>
    </cfRule>
    <cfRule type="cellIs" dxfId="364" priority="142" operator="greaterThan">
      <formula>$AG$6</formula>
    </cfRule>
    <cfRule type="cellIs" dxfId="363" priority="112" operator="lessThan">
      <formula>$AG$6</formula>
    </cfRule>
  </conditionalFormatting>
  <conditionalFormatting sqref="AG48">
    <cfRule type="cellIs" dxfId="362" priority="28" operator="lessThan">
      <formula>$AG$30</formula>
    </cfRule>
    <cfRule type="cellIs" dxfId="361" priority="1" operator="equal">
      <formula>$AG$30</formula>
    </cfRule>
    <cfRule type="cellIs" dxfId="360" priority="55" operator="greaterThan">
      <formula>$AG$30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8FAB-BD94-4692-8728-EC8B3E9DF8BE}">
  <dimension ref="A1:I35"/>
  <sheetViews>
    <sheetView zoomScale="90" zoomScaleNormal="90" workbookViewId="0">
      <selection activeCell="A4" sqref="A4"/>
    </sheetView>
  </sheetViews>
  <sheetFormatPr defaultRowHeight="15" x14ac:dyDescent="0.25"/>
  <cols>
    <col min="1" max="1" width="9.140625" style="18"/>
    <col min="2" max="2" width="10.140625" style="18" bestFit="1" customWidth="1"/>
    <col min="3" max="3" width="11.140625" bestFit="1" customWidth="1"/>
    <col min="6" max="6" width="12.7109375" customWidth="1"/>
  </cols>
  <sheetData>
    <row r="1" spans="1:6" s="41" customFormat="1" x14ac:dyDescent="0.25">
      <c r="A1" s="117" t="s">
        <v>513</v>
      </c>
      <c r="B1" s="118"/>
      <c r="C1" s="118"/>
      <c r="D1" s="118"/>
      <c r="E1" s="118"/>
    </row>
    <row r="2" spans="1:6" x14ac:dyDescent="0.25">
      <c r="A2" s="38" t="s">
        <v>509</v>
      </c>
      <c r="B2" s="38" t="s">
        <v>510</v>
      </c>
      <c r="C2" s="18" t="s">
        <v>512</v>
      </c>
      <c r="D2" s="18" t="s">
        <v>72</v>
      </c>
      <c r="E2" s="18" t="s">
        <v>65</v>
      </c>
      <c r="F2" s="58" t="s">
        <v>524</v>
      </c>
    </row>
    <row r="3" spans="1:6" x14ac:dyDescent="0.25">
      <c r="A3" s="18">
        <f>'A-II_ACTIVE_Worksheet'!D1</f>
        <v>2025</v>
      </c>
      <c r="B3" s="18">
        <f>'A-II_ACTIVE_Worksheet'!D6</f>
        <v>206</v>
      </c>
      <c r="C3" s="18">
        <f>'A-II_ACTIVE_Worksheet'!E9</f>
        <v>236</v>
      </c>
      <c r="D3" s="18">
        <f>'A-II_ACTIVE_Worksheet'!F39</f>
        <v>221</v>
      </c>
      <c r="E3" s="18">
        <f>'A-II_ACTIVE_Worksheet'!G48</f>
        <v>41</v>
      </c>
      <c r="F3">
        <f>APDF_ACTIVE_Worksheet!D45</f>
        <v>158</v>
      </c>
    </row>
    <row r="4" spans="1:6" x14ac:dyDescent="0.25">
      <c r="A4" s="18">
        <f>'A-II_ACTIVE_Worksheet'!E1</f>
        <v>2026</v>
      </c>
      <c r="B4" s="18">
        <f>'A-II_ACTIVE_Worksheet'!E6</f>
        <v>207</v>
      </c>
      <c r="C4" s="18">
        <f>'A-II_ACTIVE_Worksheet'!F9</f>
        <v>236</v>
      </c>
      <c r="D4" s="18">
        <f>'A-II_ACTIVE_Worksheet'!G39</f>
        <v>221</v>
      </c>
      <c r="E4" s="18">
        <f>'A-II_ACTIVE_Worksheet'!H48</f>
        <v>41</v>
      </c>
      <c r="F4" s="41">
        <f>APDF_ACTIVE_Worksheet!E45</f>
        <v>159</v>
      </c>
    </row>
    <row r="5" spans="1:6" x14ac:dyDescent="0.25">
      <c r="A5" s="18">
        <f>'A-II_ACTIVE_Worksheet'!F1</f>
        <v>2027</v>
      </c>
      <c r="B5" s="18">
        <f>'A-II_ACTIVE_Worksheet'!F6</f>
        <v>207</v>
      </c>
      <c r="C5" s="18">
        <f>'A-II_ACTIVE_Worksheet'!G9</f>
        <v>236</v>
      </c>
      <c r="D5" s="18">
        <f>'A-II_ACTIVE_Worksheet'!H39</f>
        <v>221</v>
      </c>
      <c r="E5" s="18">
        <f>'A-II_ACTIVE_Worksheet'!I48</f>
        <v>41</v>
      </c>
      <c r="F5" s="41">
        <f>APDF_ACTIVE_Worksheet!F45</f>
        <v>159</v>
      </c>
    </row>
    <row r="6" spans="1:6" x14ac:dyDescent="0.25">
      <c r="A6" s="18">
        <f>'A-II_ACTIVE_Worksheet'!G1</f>
        <v>2028</v>
      </c>
      <c r="B6" s="18">
        <f>'A-II_ACTIVE_Worksheet'!G6</f>
        <v>207</v>
      </c>
      <c r="C6" s="18">
        <f>'A-II_ACTIVE_Worksheet'!H9</f>
        <v>236</v>
      </c>
      <c r="D6" s="18">
        <f>'A-II_ACTIVE_Worksheet'!I39</f>
        <v>221</v>
      </c>
      <c r="E6" s="18">
        <f>'A-II_ACTIVE_Worksheet'!J48</f>
        <v>41</v>
      </c>
      <c r="F6" s="41">
        <f>APDF_ACTIVE_Worksheet!G45</f>
        <v>159</v>
      </c>
    </row>
    <row r="7" spans="1:6" x14ac:dyDescent="0.25">
      <c r="A7" s="18">
        <f>'A-II_ACTIVE_Worksheet'!H1</f>
        <v>2029</v>
      </c>
      <c r="B7" s="18">
        <f>'A-II_ACTIVE_Worksheet'!H6</f>
        <v>207</v>
      </c>
      <c r="C7" s="18">
        <f>'A-II_ACTIVE_Worksheet'!I9</f>
        <v>236</v>
      </c>
      <c r="D7" s="18">
        <f>'A-II_ACTIVE_Worksheet'!J39</f>
        <v>221</v>
      </c>
      <c r="E7" s="18">
        <f>'A-II_ACTIVE_Worksheet'!K48</f>
        <v>41</v>
      </c>
      <c r="F7" s="41">
        <f>APDF_ACTIVE_Worksheet!H45</f>
        <v>159</v>
      </c>
    </row>
    <row r="8" spans="1:6" x14ac:dyDescent="0.25">
      <c r="A8" s="18">
        <f>'A-II_ACTIVE_Worksheet'!I1</f>
        <v>2030</v>
      </c>
      <c r="B8" s="46">
        <f>'A-II_ACTIVE_Worksheet'!I6</f>
        <v>207</v>
      </c>
      <c r="C8" s="46">
        <f>'A-II_ACTIVE_Worksheet'!J9</f>
        <v>236</v>
      </c>
      <c r="D8" s="46">
        <f>'A-II_ACTIVE_Worksheet'!K39</f>
        <v>221</v>
      </c>
      <c r="E8" s="46">
        <f>'A-II_ACTIVE_Worksheet'!L48</f>
        <v>41</v>
      </c>
    </row>
    <row r="9" spans="1:6" x14ac:dyDescent="0.25">
      <c r="A9" s="18">
        <f>'A-II_ACTIVE_Worksheet'!J1</f>
        <v>2031</v>
      </c>
      <c r="B9" s="18">
        <f>'A-II_ACTIVE_Worksheet'!J6</f>
        <v>207</v>
      </c>
      <c r="C9" s="18">
        <f>'A-II_ACTIVE_Worksheet'!K9</f>
        <v>236</v>
      </c>
      <c r="D9" s="18">
        <f>'A-II_ACTIVE_Worksheet'!L39</f>
        <v>221</v>
      </c>
      <c r="E9" s="18">
        <f>'A-II_ACTIVE_Worksheet'!M48</f>
        <v>41</v>
      </c>
    </row>
    <row r="10" spans="1:6" x14ac:dyDescent="0.25">
      <c r="A10" s="18">
        <f>'A-II_ACTIVE_Worksheet'!K1</f>
        <v>2032</v>
      </c>
      <c r="B10" s="18">
        <f>'A-II_ACTIVE_Worksheet'!K6</f>
        <v>207</v>
      </c>
      <c r="C10" s="18">
        <f>'A-II_ACTIVE_Worksheet'!L9</f>
        <v>236</v>
      </c>
      <c r="D10" s="18">
        <f>'A-II_ACTIVE_Worksheet'!M39</f>
        <v>221</v>
      </c>
      <c r="E10" s="18">
        <f>'A-II_ACTIVE_Worksheet'!N48</f>
        <v>41</v>
      </c>
    </row>
    <row r="11" spans="1:6" x14ac:dyDescent="0.25">
      <c r="A11" s="18">
        <f>'A-II_ACTIVE_Worksheet'!L1</f>
        <v>2033</v>
      </c>
      <c r="B11" s="18">
        <f>'A-II_ACTIVE_Worksheet'!L6</f>
        <v>207</v>
      </c>
      <c r="C11" s="18">
        <f>'A-II_ACTIVE_Worksheet'!M9</f>
        <v>236</v>
      </c>
      <c r="D11" s="18">
        <f>'A-II_ACTIVE_Worksheet'!N39</f>
        <v>221</v>
      </c>
      <c r="E11" s="18">
        <f>'A-II_ACTIVE_Worksheet'!O48</f>
        <v>41</v>
      </c>
    </row>
    <row r="12" spans="1:6" x14ac:dyDescent="0.25">
      <c r="A12" s="18">
        <f>'A-II_ACTIVE_Worksheet'!M1</f>
        <v>2034</v>
      </c>
      <c r="B12" s="18">
        <f>'A-II_ACTIVE_Worksheet'!M6</f>
        <v>207</v>
      </c>
      <c r="C12" s="18">
        <f>'A-II_ACTIVE_Worksheet'!N9</f>
        <v>236</v>
      </c>
      <c r="D12" s="18">
        <f>'A-II_ACTIVE_Worksheet'!O39</f>
        <v>221</v>
      </c>
      <c r="E12" s="18">
        <f>'A-II_ACTIVE_Worksheet'!P48</f>
        <v>41</v>
      </c>
    </row>
    <row r="13" spans="1:6" x14ac:dyDescent="0.25">
      <c r="A13" s="18">
        <f>'A-II_ACTIVE_Worksheet'!N1</f>
        <v>2035</v>
      </c>
      <c r="B13" s="18">
        <f>'A-II_ACTIVE_Worksheet'!N6</f>
        <v>207</v>
      </c>
      <c r="C13" s="18">
        <f>'A-II_ACTIVE_Worksheet'!O9</f>
        <v>236</v>
      </c>
      <c r="D13" s="18">
        <f>'A-II_ACTIVE_Worksheet'!P39</f>
        <v>221</v>
      </c>
      <c r="E13" s="18">
        <f>'A-II_ACTIVE_Worksheet'!Q48</f>
        <v>41</v>
      </c>
    </row>
    <row r="14" spans="1:6" x14ac:dyDescent="0.25">
      <c r="A14" s="18">
        <f>'A-II_ACTIVE_Worksheet'!O1</f>
        <v>2036</v>
      </c>
      <c r="B14" s="18">
        <f>'A-II_ACTIVE_Worksheet'!O6</f>
        <v>207</v>
      </c>
      <c r="C14" s="18">
        <f>'A-II_ACTIVE_Worksheet'!P9</f>
        <v>236</v>
      </c>
      <c r="D14" s="18">
        <f>'A-II_ACTIVE_Worksheet'!Q39</f>
        <v>221</v>
      </c>
      <c r="E14" s="18">
        <f>'A-II_ACTIVE_Worksheet'!R48</f>
        <v>41</v>
      </c>
    </row>
    <row r="15" spans="1:6" x14ac:dyDescent="0.25">
      <c r="A15" s="18">
        <f>'A-II_ACTIVE_Worksheet'!P1</f>
        <v>2037</v>
      </c>
      <c r="B15" s="18">
        <f>'A-II_ACTIVE_Worksheet'!P6</f>
        <v>207</v>
      </c>
      <c r="C15" s="18">
        <f>'A-II_ACTIVE_Worksheet'!Q9</f>
        <v>236</v>
      </c>
      <c r="D15" s="18">
        <f>'A-II_ACTIVE_Worksheet'!R39</f>
        <v>221</v>
      </c>
      <c r="E15" s="18">
        <f>'A-II_ACTIVE_Worksheet'!S48</f>
        <v>41</v>
      </c>
    </row>
    <row r="16" spans="1:6" x14ac:dyDescent="0.25">
      <c r="A16" s="18">
        <f>'A-II_ACTIVE_Worksheet'!Q1</f>
        <v>2038</v>
      </c>
      <c r="B16" s="18">
        <f>'A-II_ACTIVE_Worksheet'!Q6</f>
        <v>207</v>
      </c>
      <c r="C16" s="18">
        <f>'A-II_ACTIVE_Worksheet'!R9</f>
        <v>236</v>
      </c>
      <c r="D16" s="18">
        <f>'A-II_ACTIVE_Worksheet'!S39</f>
        <v>221</v>
      </c>
      <c r="E16" s="18">
        <f>'A-II_ACTIVE_Worksheet'!T48</f>
        <v>41</v>
      </c>
    </row>
    <row r="17" spans="1:5" x14ac:dyDescent="0.25">
      <c r="A17" s="18">
        <f>'A-II_ACTIVE_Worksheet'!R1</f>
        <v>2039</v>
      </c>
      <c r="B17" s="18">
        <f>'A-II_ACTIVE_Worksheet'!R6</f>
        <v>207</v>
      </c>
      <c r="C17" s="18">
        <f>'A-II_ACTIVE_Worksheet'!S9</f>
        <v>236</v>
      </c>
      <c r="D17" s="18">
        <f>'A-II_ACTIVE_Worksheet'!T39</f>
        <v>221</v>
      </c>
      <c r="E17" s="18">
        <f>'A-II_ACTIVE_Worksheet'!U48</f>
        <v>41</v>
      </c>
    </row>
    <row r="18" spans="1:5" x14ac:dyDescent="0.25">
      <c r="A18" s="18">
        <f>'A-II_ACTIVE_Worksheet'!S1</f>
        <v>2040</v>
      </c>
      <c r="B18" s="18">
        <f>'A-II_ACTIVE_Worksheet'!S6</f>
        <v>207</v>
      </c>
      <c r="C18" s="18">
        <f>'A-II_ACTIVE_Worksheet'!T9</f>
        <v>236</v>
      </c>
      <c r="D18" s="18">
        <f>'A-II_ACTIVE_Worksheet'!U39</f>
        <v>221</v>
      </c>
      <c r="E18" s="18">
        <f>'A-II_ACTIVE_Worksheet'!V48</f>
        <v>41</v>
      </c>
    </row>
    <row r="19" spans="1:5" x14ac:dyDescent="0.25">
      <c r="A19" s="18">
        <f>'A-II_ACTIVE_Worksheet'!T1</f>
        <v>2041</v>
      </c>
      <c r="B19" s="18">
        <f>'A-II_ACTIVE_Worksheet'!T6</f>
        <v>207</v>
      </c>
      <c r="C19" s="18">
        <f>'A-II_ACTIVE_Worksheet'!U9</f>
        <v>217</v>
      </c>
      <c r="D19" s="18">
        <f>'A-II_ACTIVE_Worksheet'!V39</f>
        <v>221</v>
      </c>
      <c r="E19" s="18">
        <f>'A-II_ACTIVE_Worksheet'!W48</f>
        <v>41</v>
      </c>
    </row>
    <row r="20" spans="1:5" x14ac:dyDescent="0.25">
      <c r="A20" s="18">
        <f>'A-II_ACTIVE_Worksheet'!U1</f>
        <v>2042</v>
      </c>
      <c r="B20" s="18">
        <f>'A-II_ACTIVE_Worksheet'!U6</f>
        <v>190</v>
      </c>
      <c r="C20" s="18">
        <f>'A-II_ACTIVE_Worksheet'!V9</f>
        <v>178</v>
      </c>
      <c r="D20" s="18">
        <f>'A-II_ACTIVE_Worksheet'!W39</f>
        <v>221</v>
      </c>
      <c r="E20" s="18">
        <f>'A-II_ACTIVE_Worksheet'!X48</f>
        <v>41</v>
      </c>
    </row>
    <row r="21" spans="1:5" x14ac:dyDescent="0.25">
      <c r="A21" s="18">
        <f>'A-II_ACTIVE_Worksheet'!V1</f>
        <v>2043</v>
      </c>
      <c r="B21" s="18">
        <f>'A-II_ACTIVE_Worksheet'!V6</f>
        <v>156</v>
      </c>
      <c r="C21" s="18">
        <f>'A-II_ACTIVE_Worksheet'!W9</f>
        <v>152</v>
      </c>
      <c r="D21" s="18">
        <f>'A-II_ACTIVE_Worksheet'!X39</f>
        <v>221</v>
      </c>
      <c r="E21" s="18">
        <f>'A-II_ACTIVE_Worksheet'!Y48</f>
        <v>41</v>
      </c>
    </row>
    <row r="22" spans="1:5" x14ac:dyDescent="0.25">
      <c r="A22" s="18">
        <f>'A-II_ACTIVE_Worksheet'!W1</f>
        <v>2044</v>
      </c>
      <c r="B22" s="18">
        <f>'A-II_ACTIVE_Worksheet'!W6</f>
        <v>133</v>
      </c>
      <c r="C22" s="18">
        <f>'A-II_ACTIVE_Worksheet'!X9</f>
        <v>119</v>
      </c>
      <c r="D22" s="18">
        <f>'A-II_ACTIVE_Worksheet'!Y39</f>
        <v>221</v>
      </c>
      <c r="E22" s="18">
        <f>'A-II_ACTIVE_Worksheet'!Z48</f>
        <v>41</v>
      </c>
    </row>
    <row r="23" spans="1:5" x14ac:dyDescent="0.25">
      <c r="A23" s="18">
        <f>'A-II_ACTIVE_Worksheet'!X1</f>
        <v>2045</v>
      </c>
      <c r="B23" s="18">
        <f>'A-II_ACTIVE_Worksheet'!X6</f>
        <v>104</v>
      </c>
      <c r="C23" s="18">
        <f>'A-II_ACTIVE_Worksheet'!Y9</f>
        <v>93</v>
      </c>
      <c r="D23" s="18">
        <f>'A-II_ACTIVE_Worksheet'!Z39</f>
        <v>221</v>
      </c>
      <c r="E23" s="18">
        <f>'A-II_ACTIVE_Worksheet'!AA48</f>
        <v>41</v>
      </c>
    </row>
    <row r="24" spans="1:5" x14ac:dyDescent="0.25">
      <c r="A24" s="18">
        <f>'A-II_ACTIVE_Worksheet'!Y1</f>
        <v>2046</v>
      </c>
      <c r="B24" s="18">
        <f>'A-II_ACTIVE_Worksheet'!Y6</f>
        <v>81</v>
      </c>
      <c r="C24" s="18">
        <f>'A-II_ACTIVE_Worksheet'!Z9</f>
        <v>60</v>
      </c>
      <c r="D24" s="18">
        <f>'A-II_ACTIVE_Worksheet'!AA39</f>
        <v>221</v>
      </c>
      <c r="E24" s="18">
        <f>'A-II_ACTIVE_Worksheet'!AB48</f>
        <v>41</v>
      </c>
    </row>
    <row r="25" spans="1:5" x14ac:dyDescent="0.25">
      <c r="A25" s="18">
        <f>'A-II_ACTIVE_Worksheet'!Z1</f>
        <v>2047</v>
      </c>
      <c r="B25" s="18">
        <f>'A-II_ACTIVE_Worksheet'!Z6</f>
        <v>52</v>
      </c>
      <c r="C25" s="18">
        <f>'A-II_ACTIVE_Worksheet'!AA9</f>
        <v>45</v>
      </c>
      <c r="D25" s="18">
        <f>'A-II_ACTIVE_Worksheet'!AB39</f>
        <v>221</v>
      </c>
      <c r="E25" s="18">
        <f>'A-II_ACTIVE_Worksheet'!AC48</f>
        <v>41</v>
      </c>
    </row>
    <row r="26" spans="1:5" x14ac:dyDescent="0.25">
      <c r="A26" s="18">
        <f>'A-II_ACTIVE_Worksheet'!AA1</f>
        <v>2048</v>
      </c>
      <c r="B26" s="18">
        <f>'A-II_ACTIVE_Worksheet'!AA6</f>
        <v>39</v>
      </c>
      <c r="C26" s="18">
        <f>'A-II_ACTIVE_Worksheet'!AB9</f>
        <v>38</v>
      </c>
      <c r="D26" s="18">
        <f>'A-II_ACTIVE_Worksheet'!AC39</f>
        <v>221</v>
      </c>
      <c r="E26" s="18">
        <f>'A-II_ACTIVE_Worksheet'!AD48</f>
        <v>41</v>
      </c>
    </row>
    <row r="27" spans="1:5" x14ac:dyDescent="0.25">
      <c r="A27" s="18">
        <f>'A-II_ACTIVE_Worksheet'!AB1</f>
        <v>2049</v>
      </c>
      <c r="B27" s="18">
        <f>'A-II_ACTIVE_Worksheet'!AB6</f>
        <v>33</v>
      </c>
      <c r="C27" s="18">
        <f>'A-II_ACTIVE_Worksheet'!AC9</f>
        <v>27</v>
      </c>
      <c r="D27" s="18">
        <f>'A-II_ACTIVE_Worksheet'!AD39</f>
        <v>221</v>
      </c>
      <c r="E27" s="18">
        <f>'A-II_ACTIVE_Worksheet'!AE48</f>
        <v>41</v>
      </c>
    </row>
    <row r="28" spans="1:5" x14ac:dyDescent="0.25">
      <c r="A28" s="18">
        <f>'A-II_ACTIVE_Worksheet'!AC1</f>
        <v>2050</v>
      </c>
      <c r="B28" s="18">
        <f>'A-II_ACTIVE_Worksheet'!AC6</f>
        <v>23</v>
      </c>
      <c r="C28" s="18">
        <f>'A-II_ACTIVE_Worksheet'!AD9</f>
        <v>21</v>
      </c>
      <c r="D28" s="18">
        <f>'A-II_ACTIVE_Worksheet'!AE39</f>
        <v>221</v>
      </c>
      <c r="E28" s="18">
        <f>'A-II_ACTIVE_Worksheet'!AF48</f>
        <v>41</v>
      </c>
    </row>
    <row r="29" spans="1:5" x14ac:dyDescent="0.25">
      <c r="A29" s="18">
        <f>'A-II_ACTIVE_Worksheet'!AD1</f>
        <v>2051</v>
      </c>
      <c r="B29" s="18">
        <f>'A-II_ACTIVE_Worksheet'!AD6</f>
        <v>18</v>
      </c>
      <c r="C29" s="18">
        <f>'A-II_ACTIVE_Worksheet'!AE9</f>
        <v>15</v>
      </c>
      <c r="D29" s="18">
        <f>'A-II_ACTIVE_Worksheet'!AF39</f>
        <v>221</v>
      </c>
      <c r="E29" s="18">
        <f>'A-II_ACTIVE_Worksheet'!AG48</f>
        <v>41</v>
      </c>
    </row>
    <row r="30" spans="1:5" x14ac:dyDescent="0.25">
      <c r="A30" s="18">
        <f>'A-II_ACTIVE_Worksheet'!AE1</f>
        <v>2052</v>
      </c>
      <c r="B30" s="18">
        <f>'A-II_ACTIVE_Worksheet'!AE6</f>
        <v>13</v>
      </c>
      <c r="C30" s="18">
        <f>'A-II_ACTIVE_Worksheet'!AF9</f>
        <v>12</v>
      </c>
      <c r="D30" s="18">
        <f>'A-II_ACTIVE_Worksheet'!AG39</f>
        <v>221</v>
      </c>
      <c r="E30" s="18">
        <f>'A-II_ACTIVE_Worksheet'!AH48</f>
        <v>0</v>
      </c>
    </row>
    <row r="31" spans="1:5" x14ac:dyDescent="0.25">
      <c r="A31" s="18">
        <f>'A-II_ACTIVE_Worksheet'!AF1</f>
        <v>2053</v>
      </c>
      <c r="B31" s="18">
        <f>'A-II_ACTIVE_Worksheet'!AF6</f>
        <v>10</v>
      </c>
      <c r="C31" s="18">
        <f>'A-II_ACTIVE_Worksheet'!AG9</f>
        <v>12</v>
      </c>
      <c r="D31" s="18">
        <f>'A-II_ACTIVE_Worksheet'!AH39</f>
        <v>0</v>
      </c>
      <c r="E31" s="18">
        <f>'A-II_ACTIVE_Worksheet'!AI48</f>
        <v>0</v>
      </c>
    </row>
    <row r="32" spans="1:5" x14ac:dyDescent="0.25">
      <c r="A32" s="18">
        <f>'A-II_ACTIVE_Worksheet'!AG1</f>
        <v>2054</v>
      </c>
      <c r="B32" s="18">
        <f>'A-II_ACTIVE_Worksheet'!AG6</f>
        <v>10</v>
      </c>
      <c r="C32" s="18">
        <f>'A-II_ACTIVE_Worksheet'!AH9</f>
        <v>0</v>
      </c>
      <c r="D32" s="18">
        <f>'A-II_ACTIVE_Worksheet'!AI39</f>
        <v>0</v>
      </c>
      <c r="E32" s="18">
        <f>'A-II_ACTIVE_Worksheet'!AJ48</f>
        <v>0</v>
      </c>
    </row>
    <row r="33" spans="1:9" x14ac:dyDescent="0.25">
      <c r="A33" s="38" t="s">
        <v>237</v>
      </c>
    </row>
    <row r="34" spans="1:9" x14ac:dyDescent="0.25">
      <c r="A34" s="48"/>
      <c r="B34" s="48"/>
      <c r="C34" s="48"/>
      <c r="D34" s="48"/>
      <c r="E34" s="48"/>
      <c r="F34" s="48"/>
      <c r="G34" s="48"/>
      <c r="H34" s="48"/>
      <c r="I34" s="48"/>
    </row>
    <row r="35" spans="1:9" x14ac:dyDescent="0.25">
      <c r="A35" s="38" t="s">
        <v>237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D82-51AF-4FCC-9857-BAAA3CC1FD68}">
  <dimension ref="A1:AG47"/>
  <sheetViews>
    <sheetView zoomScale="80" zoomScaleNormal="80" workbookViewId="0">
      <selection activeCell="E10" sqref="E10:F10"/>
    </sheetView>
  </sheetViews>
  <sheetFormatPr defaultRowHeight="14.25" x14ac:dyDescent="0.2"/>
  <cols>
    <col min="1" max="1" width="21.42578125" style="3" customWidth="1"/>
    <col min="2" max="2" width="20" style="3" bestFit="1" customWidth="1"/>
    <col min="3" max="3" width="21" style="3" bestFit="1" customWidth="1"/>
    <col min="4" max="4" width="11.85546875" style="3" customWidth="1"/>
    <col min="5" max="5" width="9.140625" style="3"/>
    <col min="6" max="6" width="10.140625" style="3" customWidth="1"/>
    <col min="7" max="7" width="10.42578125" style="3" customWidth="1"/>
    <col min="8" max="16384" width="9.140625" style="3"/>
  </cols>
  <sheetData>
    <row r="1" spans="1:33" ht="15.75" x14ac:dyDescent="0.25">
      <c r="A1" s="9" t="s">
        <v>3</v>
      </c>
      <c r="B1" s="7" t="s">
        <v>5</v>
      </c>
      <c r="C1" s="7" t="s">
        <v>6</v>
      </c>
      <c r="D1" s="107">
        <f>APDF_ACTIVE_Worksheet!D31</f>
        <v>2025</v>
      </c>
      <c r="E1" s="107">
        <f>APDF_ACTIVE_Worksheet!E31</f>
        <v>2026</v>
      </c>
      <c r="F1" s="107">
        <f>APDF_ACTIVE_Worksheet!F31</f>
        <v>2027</v>
      </c>
      <c r="G1" s="107">
        <f>APDF_ACTIVE_Worksheet!G31</f>
        <v>2028</v>
      </c>
      <c r="H1" s="107">
        <f>APDF_ACTIVE_Worksheet!H31</f>
        <v>2029</v>
      </c>
      <c r="I1" s="107">
        <f>APDF_ACTIVE_Worksheet!I31</f>
        <v>2030</v>
      </c>
      <c r="J1" s="107">
        <f>APDF_ACTIVE_Worksheet!J31</f>
        <v>2031</v>
      </c>
      <c r="K1" s="107">
        <f>APDF_ACTIVE_Worksheet!K31</f>
        <v>2032</v>
      </c>
      <c r="L1" s="107">
        <f>APDF_ACTIVE_Worksheet!L31</f>
        <v>2033</v>
      </c>
      <c r="M1" s="107">
        <f>APDF_ACTIVE_Worksheet!M31</f>
        <v>2034</v>
      </c>
      <c r="N1" s="107">
        <f>APDF_ACTIVE_Worksheet!N31</f>
        <v>2035</v>
      </c>
      <c r="O1" s="107">
        <f>APDF_ACTIVE_Worksheet!O31</f>
        <v>2036</v>
      </c>
      <c r="P1" s="107">
        <f>APDF_ACTIVE_Worksheet!P31</f>
        <v>2037</v>
      </c>
      <c r="Q1" s="107">
        <f>APDF_ACTIVE_Worksheet!Q31</f>
        <v>2038</v>
      </c>
      <c r="R1" s="107">
        <f>APDF_ACTIVE_Worksheet!R31</f>
        <v>2039</v>
      </c>
      <c r="S1" s="107">
        <f>APDF_ACTIVE_Worksheet!S31</f>
        <v>2040</v>
      </c>
      <c r="T1" s="107">
        <f>APDF_ACTIVE_Worksheet!T31</f>
        <v>2041</v>
      </c>
      <c r="U1" s="107">
        <f>APDF_ACTIVE_Worksheet!U31</f>
        <v>2042</v>
      </c>
      <c r="V1" s="107">
        <f>APDF_ACTIVE_Worksheet!V31</f>
        <v>2043</v>
      </c>
      <c r="W1" s="107">
        <f>APDF_ACTIVE_Worksheet!W31</f>
        <v>2044</v>
      </c>
      <c r="X1" s="107">
        <f>APDF_ACTIVE_Worksheet!X31</f>
        <v>2045</v>
      </c>
      <c r="Y1" s="107">
        <f>APDF_ACTIVE_Worksheet!Y31</f>
        <v>2046</v>
      </c>
      <c r="Z1" s="107">
        <f>APDF_ACTIVE_Worksheet!Z31</f>
        <v>2047</v>
      </c>
      <c r="AA1" s="107">
        <f>APDF_ACTIVE_Worksheet!AA31</f>
        <v>2048</v>
      </c>
      <c r="AB1" s="107">
        <f>APDF_ACTIVE_Worksheet!AB31</f>
        <v>2049</v>
      </c>
      <c r="AC1" s="107">
        <f>APDF_ACTIVE_Worksheet!AC31</f>
        <v>2050</v>
      </c>
      <c r="AD1" s="107">
        <f>APDF_ACTIVE_Worksheet!AD31</f>
        <v>2051</v>
      </c>
      <c r="AE1" s="107">
        <f>APDF_ACTIVE_Worksheet!AE31</f>
        <v>2052</v>
      </c>
      <c r="AF1" s="107">
        <f>APDF_ACTIVE_Worksheet!AF31</f>
        <v>2053</v>
      </c>
      <c r="AG1" s="107">
        <f>APDF_ACTIVE_Worksheet!AG31</f>
        <v>2054</v>
      </c>
    </row>
    <row r="2" spans="1:33" x14ac:dyDescent="0.2">
      <c r="A2" s="3" t="s">
        <v>8</v>
      </c>
      <c r="B2" s="56" t="s">
        <v>523</v>
      </c>
      <c r="C2" s="3" t="s">
        <v>18</v>
      </c>
      <c r="D2" s="3">
        <v>7</v>
      </c>
      <c r="E2" s="3">
        <v>7</v>
      </c>
      <c r="F2" s="3">
        <v>7</v>
      </c>
      <c r="G2" s="3">
        <v>7</v>
      </c>
      <c r="H2" s="3">
        <v>7</v>
      </c>
      <c r="I2" s="3">
        <v>7</v>
      </c>
      <c r="J2" s="3">
        <v>7</v>
      </c>
      <c r="K2" s="3">
        <v>7</v>
      </c>
      <c r="L2" s="3">
        <v>7</v>
      </c>
      <c r="M2" s="3">
        <v>7</v>
      </c>
      <c r="N2" s="3">
        <v>7</v>
      </c>
      <c r="O2" s="3">
        <v>7</v>
      </c>
      <c r="P2" s="3">
        <v>7</v>
      </c>
      <c r="Q2" s="3">
        <v>7</v>
      </c>
      <c r="R2" s="3">
        <v>7</v>
      </c>
      <c r="S2" s="3">
        <v>7</v>
      </c>
      <c r="T2" s="3">
        <v>7</v>
      </c>
      <c r="U2" s="3">
        <v>7</v>
      </c>
      <c r="V2" s="3">
        <v>7</v>
      </c>
      <c r="W2" s="3">
        <v>7</v>
      </c>
      <c r="X2" s="3">
        <v>7</v>
      </c>
      <c r="Y2" s="3">
        <v>7</v>
      </c>
      <c r="Z2" s="3">
        <v>7</v>
      </c>
      <c r="AA2" s="3">
        <v>7</v>
      </c>
      <c r="AB2" s="3">
        <v>7</v>
      </c>
      <c r="AC2" s="3">
        <v>7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2">
      <c r="A3" s="56"/>
    </row>
    <row r="4" spans="1:33" x14ac:dyDescent="0.2">
      <c r="A4" s="56"/>
    </row>
    <row r="5" spans="1:33" x14ac:dyDescent="0.2">
      <c r="A5" s="56"/>
    </row>
    <row r="31" spans="1:33" x14ac:dyDescent="0.2">
      <c r="A31" s="112" t="s">
        <v>63</v>
      </c>
      <c r="B31" s="112"/>
      <c r="C31" s="43"/>
      <c r="D31" s="107">
        <f>APDF_ACTIVE_Worksheet!D31</f>
        <v>2025</v>
      </c>
      <c r="E31" s="107">
        <f>APDF_ACTIVE_Worksheet!E31</f>
        <v>2026</v>
      </c>
      <c r="F31" s="107">
        <f>APDF_ACTIVE_Worksheet!F31</f>
        <v>2027</v>
      </c>
      <c r="G31" s="107">
        <f>APDF_ACTIVE_Worksheet!G31</f>
        <v>2028</v>
      </c>
      <c r="H31" s="107">
        <f>APDF_ACTIVE_Worksheet!H31</f>
        <v>2029</v>
      </c>
      <c r="I31" s="107">
        <f>APDF_ACTIVE_Worksheet!I31</f>
        <v>2030</v>
      </c>
      <c r="J31" s="107">
        <f>APDF_ACTIVE_Worksheet!J31</f>
        <v>2031</v>
      </c>
      <c r="K31" s="107">
        <f>APDF_ACTIVE_Worksheet!K31</f>
        <v>2032</v>
      </c>
      <c r="L31" s="107">
        <f>APDF_ACTIVE_Worksheet!L31</f>
        <v>2033</v>
      </c>
      <c r="M31" s="107">
        <f>APDF_ACTIVE_Worksheet!M31</f>
        <v>2034</v>
      </c>
      <c r="N31" s="107">
        <f>APDF_ACTIVE_Worksheet!N31</f>
        <v>2035</v>
      </c>
      <c r="O31" s="107">
        <f>APDF_ACTIVE_Worksheet!O31</f>
        <v>2036</v>
      </c>
      <c r="P31" s="107">
        <f>APDF_ACTIVE_Worksheet!P31</f>
        <v>2037</v>
      </c>
      <c r="Q31" s="107">
        <f>APDF_ACTIVE_Worksheet!Q31</f>
        <v>2038</v>
      </c>
      <c r="R31" s="107">
        <f>APDF_ACTIVE_Worksheet!R31</f>
        <v>2039</v>
      </c>
      <c r="S31" s="107">
        <f>APDF_ACTIVE_Worksheet!S31</f>
        <v>2040</v>
      </c>
      <c r="T31" s="107">
        <f>APDF_ACTIVE_Worksheet!T31</f>
        <v>2041</v>
      </c>
      <c r="U31" s="107">
        <f>APDF_ACTIVE_Worksheet!U31</f>
        <v>2042</v>
      </c>
      <c r="V31" s="107">
        <f>APDF_ACTIVE_Worksheet!V31</f>
        <v>2043</v>
      </c>
      <c r="W31" s="107">
        <f>APDF_ACTIVE_Worksheet!W31</f>
        <v>2044</v>
      </c>
      <c r="X31" s="107">
        <f>APDF_ACTIVE_Worksheet!X31</f>
        <v>2045</v>
      </c>
      <c r="Y31" s="107">
        <f>APDF_ACTIVE_Worksheet!Y31</f>
        <v>2046</v>
      </c>
      <c r="Z31" s="107">
        <f>APDF_ACTIVE_Worksheet!Z31</f>
        <v>2047</v>
      </c>
      <c r="AA31" s="107">
        <f>APDF_ACTIVE_Worksheet!AA31</f>
        <v>2048</v>
      </c>
      <c r="AB31" s="107">
        <f>APDF_ACTIVE_Worksheet!AB31</f>
        <v>2049</v>
      </c>
      <c r="AC31" s="107">
        <f>APDF_ACTIVE_Worksheet!AC31</f>
        <v>2050</v>
      </c>
      <c r="AD31" s="107">
        <f>APDF_ACTIVE_Worksheet!AD31</f>
        <v>2051</v>
      </c>
      <c r="AE31" s="107">
        <f>APDF_ACTIVE_Worksheet!AE31</f>
        <v>2052</v>
      </c>
      <c r="AF31" s="107">
        <f>APDF_ACTIVE_Worksheet!AF31</f>
        <v>2053</v>
      </c>
      <c r="AG31" s="107">
        <f>APDF_ACTIVE_Worksheet!AG31</f>
        <v>2054</v>
      </c>
    </row>
    <row r="32" spans="1:33" x14ac:dyDescent="0.2">
      <c r="A32" s="111" t="s">
        <v>8</v>
      </c>
      <c r="B32" s="111"/>
      <c r="C32" s="42"/>
      <c r="D32" s="3">
        <f>SUMIFS(D2:D30,$A$2:$A$30,$A$32)</f>
        <v>7</v>
      </c>
      <c r="E32" s="3">
        <f t="shared" ref="E32:AG32" si="0">SUMIFS(E2:E30,$A$2:$A$30,$A$32)</f>
        <v>7</v>
      </c>
      <c r="F32" s="3">
        <f t="shared" si="0"/>
        <v>7</v>
      </c>
      <c r="G32" s="3">
        <f t="shared" si="0"/>
        <v>7</v>
      </c>
      <c r="H32" s="3">
        <f t="shared" si="0"/>
        <v>7</v>
      </c>
      <c r="I32" s="3">
        <f t="shared" si="0"/>
        <v>7</v>
      </c>
      <c r="J32" s="3">
        <f t="shared" si="0"/>
        <v>7</v>
      </c>
      <c r="K32" s="3">
        <f t="shared" si="0"/>
        <v>7</v>
      </c>
      <c r="L32" s="3">
        <f t="shared" si="0"/>
        <v>7</v>
      </c>
      <c r="M32" s="3">
        <f t="shared" si="0"/>
        <v>7</v>
      </c>
      <c r="N32" s="3">
        <f t="shared" si="0"/>
        <v>7</v>
      </c>
      <c r="O32" s="3">
        <f t="shared" si="0"/>
        <v>7</v>
      </c>
      <c r="P32" s="3">
        <f t="shared" si="0"/>
        <v>7</v>
      </c>
      <c r="Q32" s="3">
        <f t="shared" si="0"/>
        <v>7</v>
      </c>
      <c r="R32" s="3">
        <f t="shared" si="0"/>
        <v>7</v>
      </c>
      <c r="S32" s="3">
        <f t="shared" si="0"/>
        <v>7</v>
      </c>
      <c r="T32" s="3">
        <f t="shared" si="0"/>
        <v>7</v>
      </c>
      <c r="U32" s="3">
        <f t="shared" si="0"/>
        <v>7</v>
      </c>
      <c r="V32" s="3">
        <f t="shared" si="0"/>
        <v>7</v>
      </c>
      <c r="W32" s="3">
        <f t="shared" si="0"/>
        <v>7</v>
      </c>
      <c r="X32" s="3">
        <f t="shared" si="0"/>
        <v>7</v>
      </c>
      <c r="Y32" s="3">
        <f t="shared" si="0"/>
        <v>7</v>
      </c>
      <c r="Z32" s="3">
        <f t="shared" si="0"/>
        <v>7</v>
      </c>
      <c r="AA32" s="3">
        <f t="shared" si="0"/>
        <v>7</v>
      </c>
      <c r="AB32" s="3">
        <f t="shared" si="0"/>
        <v>7</v>
      </c>
      <c r="AC32" s="3">
        <f t="shared" si="0"/>
        <v>7</v>
      </c>
      <c r="AD32" s="3">
        <f t="shared" si="0"/>
        <v>0</v>
      </c>
      <c r="AE32" s="3">
        <f t="shared" si="0"/>
        <v>0</v>
      </c>
      <c r="AF32" s="3">
        <f t="shared" si="0"/>
        <v>0</v>
      </c>
      <c r="AG32" s="3">
        <f t="shared" si="0"/>
        <v>0</v>
      </c>
    </row>
    <row r="33" spans="1:33" x14ac:dyDescent="0.2">
      <c r="A33" s="111" t="s">
        <v>7</v>
      </c>
      <c r="B33" s="111"/>
      <c r="C33" s="42"/>
      <c r="D33" s="3">
        <f>SUMIFS(D2:D30,$A$2:$A$30,$A$33)</f>
        <v>0</v>
      </c>
      <c r="E33" s="3">
        <f t="shared" ref="E33:AG33" si="1">SUMIFS(E2:E30,$A$2:$A$30,$A$33)</f>
        <v>0</v>
      </c>
      <c r="F33" s="3">
        <f t="shared" si="1"/>
        <v>0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  <c r="Q33" s="3">
        <f t="shared" si="1"/>
        <v>0</v>
      </c>
      <c r="R33" s="3">
        <f t="shared" si="1"/>
        <v>0</v>
      </c>
      <c r="S33" s="3">
        <f t="shared" si="1"/>
        <v>0</v>
      </c>
      <c r="T33" s="3">
        <f t="shared" si="1"/>
        <v>0</v>
      </c>
      <c r="U33" s="3">
        <f t="shared" si="1"/>
        <v>0</v>
      </c>
      <c r="V33" s="3">
        <f t="shared" si="1"/>
        <v>0</v>
      </c>
      <c r="W33" s="3">
        <f t="shared" si="1"/>
        <v>0</v>
      </c>
      <c r="X33" s="3">
        <f t="shared" si="1"/>
        <v>0</v>
      </c>
      <c r="Y33" s="3">
        <f t="shared" si="1"/>
        <v>0</v>
      </c>
      <c r="Z33" s="3">
        <f t="shared" si="1"/>
        <v>0</v>
      </c>
      <c r="AA33" s="3">
        <f t="shared" si="1"/>
        <v>0</v>
      </c>
      <c r="AB33" s="3">
        <f t="shared" si="1"/>
        <v>0</v>
      </c>
      <c r="AC33" s="3">
        <f t="shared" si="1"/>
        <v>0</v>
      </c>
      <c r="AD33" s="3">
        <f t="shared" si="1"/>
        <v>0</v>
      </c>
      <c r="AE33" s="3">
        <f t="shared" si="1"/>
        <v>0</v>
      </c>
      <c r="AF33" s="3">
        <f t="shared" si="1"/>
        <v>0</v>
      </c>
      <c r="AG33" s="3">
        <f t="shared" si="1"/>
        <v>0</v>
      </c>
    </row>
    <row r="34" spans="1:33" x14ac:dyDescent="0.2">
      <c r="A34" s="111" t="s">
        <v>9</v>
      </c>
      <c r="B34" s="111"/>
      <c r="C34" s="42"/>
      <c r="D34" s="3">
        <f>SUMIFS(D2:D30,$A$2:$A$30,$A$34)</f>
        <v>0</v>
      </c>
      <c r="E34" s="3">
        <f t="shared" ref="E34:AG34" si="2">SUMIFS(E2:E30,$A$2:$A$30,$A$34)</f>
        <v>0</v>
      </c>
      <c r="F34" s="3">
        <f t="shared" si="2"/>
        <v>0</v>
      </c>
      <c r="G34" s="3">
        <f t="shared" si="2"/>
        <v>0</v>
      </c>
      <c r="H34" s="3">
        <f t="shared" si="2"/>
        <v>0</v>
      </c>
      <c r="I34" s="3">
        <f t="shared" si="2"/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2"/>
        <v>0</v>
      </c>
      <c r="N34" s="3">
        <f t="shared" si="2"/>
        <v>0</v>
      </c>
      <c r="O34" s="3">
        <f t="shared" si="2"/>
        <v>0</v>
      </c>
      <c r="P34" s="3">
        <f t="shared" si="2"/>
        <v>0</v>
      </c>
      <c r="Q34" s="3">
        <f t="shared" si="2"/>
        <v>0</v>
      </c>
      <c r="R34" s="3">
        <f t="shared" si="2"/>
        <v>0</v>
      </c>
      <c r="S34" s="3">
        <f t="shared" si="2"/>
        <v>0</v>
      </c>
      <c r="T34" s="3">
        <f t="shared" si="2"/>
        <v>0</v>
      </c>
      <c r="U34" s="3">
        <f t="shared" si="2"/>
        <v>0</v>
      </c>
      <c r="V34" s="3">
        <f t="shared" si="2"/>
        <v>0</v>
      </c>
      <c r="W34" s="3">
        <f t="shared" si="2"/>
        <v>0</v>
      </c>
      <c r="X34" s="3">
        <f t="shared" si="2"/>
        <v>0</v>
      </c>
      <c r="Y34" s="3">
        <f t="shared" si="2"/>
        <v>0</v>
      </c>
      <c r="Z34" s="3">
        <f t="shared" si="2"/>
        <v>0</v>
      </c>
      <c r="AA34" s="3">
        <f t="shared" si="2"/>
        <v>0</v>
      </c>
      <c r="AB34" s="3">
        <f t="shared" si="2"/>
        <v>0</v>
      </c>
      <c r="AC34" s="3">
        <f t="shared" si="2"/>
        <v>0</v>
      </c>
      <c r="AD34" s="3">
        <f t="shared" si="2"/>
        <v>0</v>
      </c>
      <c r="AE34" s="3">
        <f t="shared" si="2"/>
        <v>0</v>
      </c>
      <c r="AF34" s="3">
        <f t="shared" si="2"/>
        <v>0</v>
      </c>
      <c r="AG34" s="3">
        <f t="shared" si="2"/>
        <v>0</v>
      </c>
    </row>
    <row r="35" spans="1:33" x14ac:dyDescent="0.2">
      <c r="A35" s="111" t="s">
        <v>14</v>
      </c>
      <c r="B35" s="111"/>
      <c r="C35" s="42"/>
      <c r="D35" s="3">
        <f>SUMIFS(D2:D30,$A$2:$A$30,$A$35)</f>
        <v>0</v>
      </c>
      <c r="E35" s="3">
        <f t="shared" ref="E35:AG35" si="3">SUMIFS(E2:E30,$A$2:$A$30,$A$35)</f>
        <v>0</v>
      </c>
      <c r="F35" s="3">
        <f t="shared" si="3"/>
        <v>0</v>
      </c>
      <c r="G35" s="3">
        <f t="shared" si="3"/>
        <v>0</v>
      </c>
      <c r="H35" s="3">
        <f t="shared" si="3"/>
        <v>0</v>
      </c>
      <c r="I35" s="3">
        <f t="shared" si="3"/>
        <v>0</v>
      </c>
      <c r="J35" s="3">
        <f t="shared" si="3"/>
        <v>0</v>
      </c>
      <c r="K35" s="3">
        <f t="shared" si="3"/>
        <v>0</v>
      </c>
      <c r="L35" s="3">
        <f t="shared" si="3"/>
        <v>0</v>
      </c>
      <c r="M35" s="3">
        <f t="shared" si="3"/>
        <v>0</v>
      </c>
      <c r="N35" s="3">
        <f t="shared" si="3"/>
        <v>0</v>
      </c>
      <c r="O35" s="3">
        <f t="shared" si="3"/>
        <v>0</v>
      </c>
      <c r="P35" s="3">
        <f t="shared" si="3"/>
        <v>0</v>
      </c>
      <c r="Q35" s="3">
        <f t="shared" si="3"/>
        <v>0</v>
      </c>
      <c r="R35" s="3">
        <f t="shared" si="3"/>
        <v>0</v>
      </c>
      <c r="S35" s="3">
        <f t="shared" si="3"/>
        <v>0</v>
      </c>
      <c r="T35" s="3">
        <f t="shared" si="3"/>
        <v>0</v>
      </c>
      <c r="U35" s="3">
        <f t="shared" si="3"/>
        <v>0</v>
      </c>
      <c r="V35" s="3">
        <f t="shared" si="3"/>
        <v>0</v>
      </c>
      <c r="W35" s="3">
        <f t="shared" si="3"/>
        <v>0</v>
      </c>
      <c r="X35" s="3">
        <f t="shared" si="3"/>
        <v>0</v>
      </c>
      <c r="Y35" s="3">
        <f t="shared" si="3"/>
        <v>0</v>
      </c>
      <c r="Z35" s="3">
        <f t="shared" si="3"/>
        <v>0</v>
      </c>
      <c r="AA35" s="3">
        <f t="shared" si="3"/>
        <v>0</v>
      </c>
      <c r="AB35" s="3">
        <f t="shared" si="3"/>
        <v>0</v>
      </c>
      <c r="AC35" s="3">
        <f t="shared" si="3"/>
        <v>0</v>
      </c>
      <c r="AD35" s="3">
        <f t="shared" si="3"/>
        <v>0</v>
      </c>
      <c r="AE35" s="3">
        <f t="shared" si="3"/>
        <v>0</v>
      </c>
      <c r="AF35" s="3">
        <f t="shared" si="3"/>
        <v>0</v>
      </c>
      <c r="AG35" s="3">
        <f t="shared" si="3"/>
        <v>0</v>
      </c>
    </row>
    <row r="36" spans="1:33" x14ac:dyDescent="0.2">
      <c r="A36" s="111" t="s">
        <v>62</v>
      </c>
      <c r="B36" s="111"/>
      <c r="C36" s="42"/>
      <c r="D36" s="3">
        <f t="shared" ref="D36:AG36" si="4">SUM(D32:D35)</f>
        <v>7</v>
      </c>
      <c r="E36" s="3">
        <f t="shared" si="4"/>
        <v>7</v>
      </c>
      <c r="F36" s="3">
        <f t="shared" si="4"/>
        <v>7</v>
      </c>
      <c r="G36" s="3">
        <f t="shared" si="4"/>
        <v>7</v>
      </c>
      <c r="H36" s="3">
        <f t="shared" si="4"/>
        <v>7</v>
      </c>
      <c r="I36" s="3">
        <f t="shared" si="4"/>
        <v>7</v>
      </c>
      <c r="J36" s="3">
        <f t="shared" si="4"/>
        <v>7</v>
      </c>
      <c r="K36" s="3">
        <f t="shared" si="4"/>
        <v>7</v>
      </c>
      <c r="L36" s="3">
        <f t="shared" si="4"/>
        <v>7</v>
      </c>
      <c r="M36" s="3">
        <f t="shared" si="4"/>
        <v>7</v>
      </c>
      <c r="N36" s="3">
        <f t="shared" si="4"/>
        <v>7</v>
      </c>
      <c r="O36" s="3">
        <f t="shared" si="4"/>
        <v>7</v>
      </c>
      <c r="P36" s="3">
        <f t="shared" si="4"/>
        <v>7</v>
      </c>
      <c r="Q36" s="3">
        <f t="shared" si="4"/>
        <v>7</v>
      </c>
      <c r="R36" s="3">
        <f t="shared" si="4"/>
        <v>7</v>
      </c>
      <c r="S36" s="3">
        <f t="shared" si="4"/>
        <v>7</v>
      </c>
      <c r="T36" s="3">
        <f t="shared" si="4"/>
        <v>7</v>
      </c>
      <c r="U36" s="3">
        <f t="shared" si="4"/>
        <v>7</v>
      </c>
      <c r="V36" s="3">
        <f t="shared" si="4"/>
        <v>7</v>
      </c>
      <c r="W36" s="3">
        <f t="shared" si="4"/>
        <v>7</v>
      </c>
      <c r="X36" s="3">
        <f t="shared" si="4"/>
        <v>7</v>
      </c>
      <c r="Y36" s="3">
        <f t="shared" si="4"/>
        <v>7</v>
      </c>
      <c r="Z36" s="3">
        <f t="shared" si="4"/>
        <v>7</v>
      </c>
      <c r="AA36" s="3">
        <f t="shared" si="4"/>
        <v>7</v>
      </c>
      <c r="AB36" s="3">
        <f t="shared" si="4"/>
        <v>7</v>
      </c>
      <c r="AC36" s="3">
        <f t="shared" si="4"/>
        <v>7</v>
      </c>
      <c r="AD36" s="3">
        <f t="shared" si="4"/>
        <v>0</v>
      </c>
      <c r="AE36" s="3">
        <f t="shared" si="4"/>
        <v>0</v>
      </c>
      <c r="AF36" s="3">
        <f t="shared" si="4"/>
        <v>0</v>
      </c>
      <c r="AG36" s="3">
        <f t="shared" si="4"/>
        <v>0</v>
      </c>
    </row>
    <row r="39" spans="1:33" ht="15" x14ac:dyDescent="0.25">
      <c r="A39" s="113" t="s">
        <v>514</v>
      </c>
      <c r="B39" s="113"/>
      <c r="C39" s="42"/>
      <c r="D39" s="42"/>
      <c r="E39" s="42"/>
      <c r="F39" s="42"/>
      <c r="G39" s="42"/>
    </row>
    <row r="40" spans="1:33" x14ac:dyDescent="0.2">
      <c r="A40" s="114" t="s">
        <v>515</v>
      </c>
      <c r="B40" s="111"/>
      <c r="C40" s="49">
        <v>0.8</v>
      </c>
      <c r="D40" s="42" cm="1">
        <f t="array" ref="D40">CEILING(D36 - (D35 + D34 + D33) * C40 - SUMPRODUCT((B2:B30="NAWDC")*(D2:H30)), 1)</f>
        <v>7</v>
      </c>
      <c r="E40" s="42" cm="1">
        <f t="array" ref="E40">CEILING(E36 - (E35 + E34 + E33) * C40 - SUMPRODUCT((B2:B30="NAWDC")*(D2:H30)), 1)</f>
        <v>7</v>
      </c>
      <c r="F40" s="42" cm="1">
        <f t="array" ref="F40">CEILING(F36 - (F35 + F34 + F33) * C40 - SUMPRODUCT((B2:B30="NAWDC")*(D2:H30)), 1)</f>
        <v>7</v>
      </c>
      <c r="G40" s="42" cm="1">
        <f t="array" ref="G40">CEILING(G36 - (G35 + G34 + G33) * C40 - SUMPRODUCT((B2:B30="NAWDC")*(D2:H30)), 1)</f>
        <v>7</v>
      </c>
      <c r="H40" s="42" cm="1">
        <f t="array" ref="H40">CEILING(H36 - (H35 + H34 + H33) * C40 - SUMPRODUCT((B2:B30="NAWDC")*(D2:H30)), 1)</f>
        <v>7</v>
      </c>
    </row>
    <row r="41" spans="1:33" x14ac:dyDescent="0.2">
      <c r="A41" s="114" t="s">
        <v>518</v>
      </c>
      <c r="B41" s="114"/>
      <c r="C41" s="49">
        <v>1</v>
      </c>
      <c r="D41" s="42" cm="1">
        <f t="array" ref="D41">SUMPRODUCT((B2:B30="NAWDC") * (D2:D30))</f>
        <v>0</v>
      </c>
      <c r="E41" s="42" cm="1">
        <f t="array" ref="E41">SUMPRODUCT((B2:B30="NAWDC") * (E2:E30))</f>
        <v>0</v>
      </c>
      <c r="F41" s="42" cm="1">
        <f t="array" ref="F41">SUMPRODUCT((B2:B30="NAWDC") * (F2:F30))</f>
        <v>0</v>
      </c>
      <c r="G41" s="42" cm="1">
        <f t="array" ref="G41">SUMPRODUCT((B2:B30="NAWDC") * (G2:G30))</f>
        <v>0</v>
      </c>
      <c r="H41" s="42" cm="1">
        <f t="array" ref="H41">SUMPRODUCT((B2:B30="NAWDC") * (H2:H30))</f>
        <v>0</v>
      </c>
    </row>
    <row r="42" spans="1:33" x14ac:dyDescent="0.2">
      <c r="A42" s="114" t="s">
        <v>519</v>
      </c>
      <c r="B42" s="114"/>
      <c r="C42" s="49" t="s">
        <v>520</v>
      </c>
      <c r="D42" s="54"/>
      <c r="E42" s="54"/>
      <c r="F42" s="54"/>
      <c r="G42" s="54"/>
      <c r="H42" s="54"/>
    </row>
    <row r="43" spans="1:33" x14ac:dyDescent="0.2">
      <c r="A43" s="114" t="s">
        <v>516</v>
      </c>
      <c r="B43" s="111"/>
      <c r="C43" s="51">
        <v>1</v>
      </c>
      <c r="D43" s="42">
        <f>D34</f>
        <v>0</v>
      </c>
      <c r="E43" s="42">
        <f t="shared" ref="E43:H44" si="5">E34</f>
        <v>0</v>
      </c>
      <c r="F43" s="42">
        <f t="shared" si="5"/>
        <v>0</v>
      </c>
      <c r="G43" s="42">
        <f t="shared" si="5"/>
        <v>0</v>
      </c>
      <c r="H43" s="42">
        <f t="shared" si="5"/>
        <v>0</v>
      </c>
    </row>
    <row r="44" spans="1:33" ht="15" x14ac:dyDescent="0.25">
      <c r="A44" s="115" t="s">
        <v>517</v>
      </c>
      <c r="B44" s="116"/>
      <c r="C44" s="52">
        <v>1</v>
      </c>
      <c r="D44" s="53">
        <f>D35</f>
        <v>0</v>
      </c>
      <c r="E44" s="53">
        <f t="shared" si="5"/>
        <v>0</v>
      </c>
      <c r="F44" s="53">
        <f t="shared" si="5"/>
        <v>0</v>
      </c>
      <c r="G44" s="53">
        <f t="shared" si="5"/>
        <v>0</v>
      </c>
      <c r="H44" s="53">
        <f t="shared" si="5"/>
        <v>0</v>
      </c>
    </row>
    <row r="45" spans="1:33" ht="15" x14ac:dyDescent="0.25">
      <c r="A45" s="113" t="s">
        <v>521</v>
      </c>
      <c r="B45" s="113"/>
      <c r="C45" s="5"/>
      <c r="D45" s="5">
        <f>SUM(D40:D44)</f>
        <v>7</v>
      </c>
      <c r="E45" s="5">
        <f t="shared" ref="E45:H45" si="6">SUM(E40:E44)</f>
        <v>7</v>
      </c>
      <c r="F45" s="5">
        <f t="shared" si="6"/>
        <v>7</v>
      </c>
      <c r="G45" s="5">
        <f t="shared" si="6"/>
        <v>7</v>
      </c>
      <c r="H45" s="5">
        <f t="shared" si="6"/>
        <v>7</v>
      </c>
    </row>
    <row r="46" spans="1:33" x14ac:dyDescent="0.2">
      <c r="A46" s="42"/>
      <c r="B46" s="42"/>
      <c r="C46" s="42"/>
      <c r="D46" s="42"/>
      <c r="E46" s="42"/>
      <c r="F46" s="42"/>
      <c r="G46" s="42"/>
    </row>
    <row r="47" spans="1:33" ht="15" x14ac:dyDescent="0.25">
      <c r="A47" s="5"/>
      <c r="B47" s="5"/>
      <c r="C47" s="5"/>
      <c r="D47" s="5"/>
      <c r="E47" s="5"/>
      <c r="F47" s="5"/>
      <c r="G47" s="5"/>
      <c r="H47" s="4"/>
      <c r="I47" s="4"/>
    </row>
  </sheetData>
  <mergeCells count="13">
    <mergeCell ref="A45:B45"/>
    <mergeCell ref="A39:B39"/>
    <mergeCell ref="A40:B40"/>
    <mergeCell ref="A41:B41"/>
    <mergeCell ref="A42:B42"/>
    <mergeCell ref="A43:B43"/>
    <mergeCell ref="A44:B44"/>
    <mergeCell ref="A36:B36"/>
    <mergeCell ref="A31:B31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D698-C1BC-4D74-AC30-B67EDD37999B}">
  <dimension ref="A1:AG49"/>
  <sheetViews>
    <sheetView zoomScale="80" zoomScaleNormal="80" workbookViewId="0">
      <selection activeCell="D1" sqref="D1:AG1"/>
    </sheetView>
  </sheetViews>
  <sheetFormatPr defaultRowHeight="15.75" x14ac:dyDescent="0.25"/>
  <cols>
    <col min="1" max="1" width="63.5703125" style="63" bestFit="1" customWidth="1"/>
    <col min="2" max="2" width="43.42578125" style="63" bestFit="1" customWidth="1"/>
    <col min="3" max="3" width="20" style="63" bestFit="1" customWidth="1"/>
    <col min="4" max="33" width="10" style="63" bestFit="1" customWidth="1"/>
    <col min="34" max="16384" width="9.140625" style="63"/>
  </cols>
  <sheetData>
    <row r="1" spans="1:33" ht="16.5" thickBot="1" x14ac:dyDescent="0.3">
      <c r="A1" s="62" t="s">
        <v>91</v>
      </c>
      <c r="B1" s="62"/>
      <c r="C1" s="62" t="s">
        <v>522</v>
      </c>
      <c r="D1" s="62">
        <f>APDF_ACTIVE_Worksheet!D31</f>
        <v>2025</v>
      </c>
      <c r="E1" s="62">
        <f>APDF_ACTIVE_Worksheet!E31</f>
        <v>2026</v>
      </c>
      <c r="F1" s="62">
        <f>APDF_ACTIVE_Worksheet!F31</f>
        <v>2027</v>
      </c>
      <c r="G1" s="62">
        <f>APDF_ACTIVE_Worksheet!G31</f>
        <v>2028</v>
      </c>
      <c r="H1" s="62">
        <f>APDF_ACTIVE_Worksheet!H31</f>
        <v>2029</v>
      </c>
      <c r="I1" s="62">
        <f>APDF_ACTIVE_Worksheet!I31</f>
        <v>2030</v>
      </c>
      <c r="J1" s="62">
        <f>APDF_ACTIVE_Worksheet!J31</f>
        <v>2031</v>
      </c>
      <c r="K1" s="62">
        <f>APDF_ACTIVE_Worksheet!K31</f>
        <v>2032</v>
      </c>
      <c r="L1" s="62">
        <f>APDF_ACTIVE_Worksheet!L31</f>
        <v>2033</v>
      </c>
      <c r="M1" s="62">
        <f>APDF_ACTIVE_Worksheet!M31</f>
        <v>2034</v>
      </c>
      <c r="N1" s="62">
        <f>APDF_ACTIVE_Worksheet!N31</f>
        <v>2035</v>
      </c>
      <c r="O1" s="62">
        <f>APDF_ACTIVE_Worksheet!O31</f>
        <v>2036</v>
      </c>
      <c r="P1" s="62">
        <f>APDF_ACTIVE_Worksheet!P31</f>
        <v>2037</v>
      </c>
      <c r="Q1" s="62">
        <f>APDF_ACTIVE_Worksheet!Q31</f>
        <v>2038</v>
      </c>
      <c r="R1" s="62">
        <f>APDF_ACTIVE_Worksheet!R31</f>
        <v>2039</v>
      </c>
      <c r="S1" s="62">
        <f>APDF_ACTIVE_Worksheet!S31</f>
        <v>2040</v>
      </c>
      <c r="T1" s="62">
        <f>APDF_ACTIVE_Worksheet!T31</f>
        <v>2041</v>
      </c>
      <c r="U1" s="62">
        <f>APDF_ACTIVE_Worksheet!U31</f>
        <v>2042</v>
      </c>
      <c r="V1" s="62">
        <f>APDF_ACTIVE_Worksheet!V31</f>
        <v>2043</v>
      </c>
      <c r="W1" s="62">
        <f>APDF_ACTIVE_Worksheet!W31</f>
        <v>2044</v>
      </c>
      <c r="X1" s="62">
        <f>APDF_ACTIVE_Worksheet!X31</f>
        <v>2045</v>
      </c>
      <c r="Y1" s="62">
        <f>APDF_ACTIVE_Worksheet!Y31</f>
        <v>2046</v>
      </c>
      <c r="Z1" s="62">
        <f>APDF_ACTIVE_Worksheet!Z31</f>
        <v>2047</v>
      </c>
      <c r="AA1" s="62">
        <f>APDF_ACTIVE_Worksheet!AA31</f>
        <v>2048</v>
      </c>
      <c r="AB1" s="62">
        <f>APDF_ACTIVE_Worksheet!AB31</f>
        <v>2049</v>
      </c>
      <c r="AC1" s="62">
        <f>APDF_ACTIVE_Worksheet!AC31</f>
        <v>2050</v>
      </c>
      <c r="AD1" s="62">
        <f>APDF_ACTIVE_Worksheet!AD31</f>
        <v>2051</v>
      </c>
      <c r="AE1" s="62">
        <f>APDF_ACTIVE_Worksheet!AE31</f>
        <v>2052</v>
      </c>
      <c r="AF1" s="62">
        <f>APDF_ACTIVE_Worksheet!AF31</f>
        <v>2053</v>
      </c>
      <c r="AG1" s="62">
        <f>APDF_ACTIVE_Worksheet!AG31</f>
        <v>2054</v>
      </c>
    </row>
    <row r="2" spans="1:33" x14ac:dyDescent="0.25">
      <c r="A2" s="64" t="s">
        <v>8</v>
      </c>
      <c r="B2" s="64" t="s">
        <v>232</v>
      </c>
      <c r="C2" s="65" t="s">
        <v>528</v>
      </c>
      <c r="D2" s="66">
        <f>APDF_RESERVE_Worksheet!D32</f>
        <v>7</v>
      </c>
      <c r="E2" s="66">
        <f>APDF_RESERVE_Worksheet!E32</f>
        <v>7</v>
      </c>
      <c r="F2" s="66">
        <f>APDF_RESERVE_Worksheet!F32</f>
        <v>7</v>
      </c>
      <c r="G2" s="66">
        <f>APDF_RESERVE_Worksheet!G32</f>
        <v>7</v>
      </c>
      <c r="H2" s="66">
        <f>APDF_RESERVE_Worksheet!H32</f>
        <v>7</v>
      </c>
      <c r="I2" s="66">
        <f>APDF_RESERVE_Worksheet!I32</f>
        <v>7</v>
      </c>
      <c r="J2" s="66">
        <f>APDF_RESERVE_Worksheet!J32</f>
        <v>7</v>
      </c>
      <c r="K2" s="66">
        <f>APDF_RESERVE_Worksheet!K32</f>
        <v>7</v>
      </c>
      <c r="L2" s="66">
        <f>APDF_RESERVE_Worksheet!L32</f>
        <v>7</v>
      </c>
      <c r="M2" s="66">
        <f>APDF_RESERVE_Worksheet!M32</f>
        <v>7</v>
      </c>
      <c r="N2" s="66">
        <f>APDF_RESERVE_Worksheet!N32</f>
        <v>7</v>
      </c>
      <c r="O2" s="66">
        <f>APDF_RESERVE_Worksheet!O32</f>
        <v>7</v>
      </c>
      <c r="P2" s="66">
        <f>APDF_RESERVE_Worksheet!P32</f>
        <v>7</v>
      </c>
      <c r="Q2" s="66">
        <f>APDF_RESERVE_Worksheet!Q32</f>
        <v>7</v>
      </c>
      <c r="R2" s="66">
        <f>APDF_RESERVE_Worksheet!R32</f>
        <v>7</v>
      </c>
      <c r="S2" s="66">
        <f>APDF_RESERVE_Worksheet!S32</f>
        <v>7</v>
      </c>
      <c r="T2" s="66">
        <f>APDF_RESERVE_Worksheet!T32</f>
        <v>7</v>
      </c>
      <c r="U2" s="66">
        <f>APDF_RESERVE_Worksheet!U32</f>
        <v>7</v>
      </c>
      <c r="V2" s="66">
        <f>APDF_RESERVE_Worksheet!V32</f>
        <v>7</v>
      </c>
      <c r="W2" s="66">
        <f>APDF_RESERVE_Worksheet!W32</f>
        <v>7</v>
      </c>
      <c r="X2" s="66">
        <f>APDF_RESERVE_Worksheet!X32</f>
        <v>7</v>
      </c>
      <c r="Y2" s="66">
        <f>APDF_RESERVE_Worksheet!Y32</f>
        <v>7</v>
      </c>
      <c r="Z2" s="66">
        <f>APDF_RESERVE_Worksheet!Z32</f>
        <v>7</v>
      </c>
      <c r="AA2" s="66">
        <f>APDF_RESERVE_Worksheet!AA32</f>
        <v>7</v>
      </c>
      <c r="AB2" s="66">
        <f>APDF_RESERVE_Worksheet!AB32</f>
        <v>7</v>
      </c>
      <c r="AC2" s="66">
        <f>APDF_RESERVE_Worksheet!AC32</f>
        <v>7</v>
      </c>
      <c r="AD2" s="66">
        <f>APDF_RESERVE_Worksheet!AD32</f>
        <v>0</v>
      </c>
      <c r="AE2" s="66">
        <f>APDF_RESERVE_Worksheet!AE32</f>
        <v>0</v>
      </c>
      <c r="AF2" s="66">
        <f>APDF_RESERVE_Worksheet!AF32</f>
        <v>0</v>
      </c>
      <c r="AG2" s="66">
        <f>APDF_RESERVE_Worksheet!AG32</f>
        <v>0</v>
      </c>
    </row>
    <row r="3" spans="1:33" x14ac:dyDescent="0.25">
      <c r="A3" s="68" t="s">
        <v>7</v>
      </c>
      <c r="B3" s="68" t="s">
        <v>232</v>
      </c>
      <c r="C3" s="61" t="s">
        <v>528</v>
      </c>
      <c r="D3" s="69">
        <f>APDF_RESERVE_Worksheet!D33</f>
        <v>0</v>
      </c>
      <c r="E3" s="69">
        <f>APDF_RESERVE_Worksheet!E33</f>
        <v>0</v>
      </c>
      <c r="F3" s="69">
        <f>APDF_RESERVE_Worksheet!F33</f>
        <v>0</v>
      </c>
      <c r="G3" s="69">
        <f>APDF_RESERVE_Worksheet!G33</f>
        <v>0</v>
      </c>
      <c r="H3" s="69">
        <f>APDF_RESERVE_Worksheet!H33</f>
        <v>0</v>
      </c>
      <c r="I3" s="69">
        <f>APDF_RESERVE_Worksheet!I33</f>
        <v>0</v>
      </c>
      <c r="J3" s="69">
        <f>APDF_RESERVE_Worksheet!J33</f>
        <v>0</v>
      </c>
      <c r="K3" s="69">
        <f>APDF_RESERVE_Worksheet!K33</f>
        <v>0</v>
      </c>
      <c r="L3" s="69">
        <f>APDF_RESERVE_Worksheet!L33</f>
        <v>0</v>
      </c>
      <c r="M3" s="69">
        <f>APDF_RESERVE_Worksheet!M33</f>
        <v>0</v>
      </c>
      <c r="N3" s="69">
        <f>APDF_RESERVE_Worksheet!N33</f>
        <v>0</v>
      </c>
      <c r="O3" s="69">
        <f>APDF_RESERVE_Worksheet!O33</f>
        <v>0</v>
      </c>
      <c r="P3" s="69">
        <f>APDF_RESERVE_Worksheet!P33</f>
        <v>0</v>
      </c>
      <c r="Q3" s="69">
        <f>APDF_RESERVE_Worksheet!Q33</f>
        <v>0</v>
      </c>
      <c r="R3" s="69">
        <f>APDF_RESERVE_Worksheet!R33</f>
        <v>0</v>
      </c>
      <c r="S3" s="69">
        <f>APDF_RESERVE_Worksheet!S33</f>
        <v>0</v>
      </c>
      <c r="T3" s="69">
        <f>APDF_RESERVE_Worksheet!T33</f>
        <v>0</v>
      </c>
      <c r="U3" s="69">
        <f>APDF_RESERVE_Worksheet!U33</f>
        <v>0</v>
      </c>
      <c r="V3" s="69">
        <f>APDF_RESERVE_Worksheet!V33</f>
        <v>0</v>
      </c>
      <c r="W3" s="69">
        <f>APDF_RESERVE_Worksheet!W33</f>
        <v>0</v>
      </c>
      <c r="X3" s="69">
        <f>APDF_RESERVE_Worksheet!X33</f>
        <v>0</v>
      </c>
      <c r="Y3" s="69">
        <f>APDF_RESERVE_Worksheet!Y33</f>
        <v>0</v>
      </c>
      <c r="Z3" s="69">
        <f>APDF_RESERVE_Worksheet!Z33</f>
        <v>0</v>
      </c>
      <c r="AA3" s="69">
        <f>APDF_RESERVE_Worksheet!AA33</f>
        <v>0</v>
      </c>
      <c r="AB3" s="69">
        <f>APDF_RESERVE_Worksheet!AB33</f>
        <v>0</v>
      </c>
      <c r="AC3" s="69">
        <f>APDF_RESERVE_Worksheet!AC33</f>
        <v>0</v>
      </c>
      <c r="AD3" s="69">
        <f>APDF_RESERVE_Worksheet!AD33</f>
        <v>0</v>
      </c>
      <c r="AE3" s="69">
        <f>APDF_RESERVE_Worksheet!AE33</f>
        <v>0</v>
      </c>
      <c r="AF3" s="69">
        <f>APDF_RESERVE_Worksheet!AF33</f>
        <v>0</v>
      </c>
      <c r="AG3" s="69">
        <f>APDF_RESERVE_Worksheet!AG33</f>
        <v>0</v>
      </c>
    </row>
    <row r="4" spans="1:33" x14ac:dyDescent="0.25">
      <c r="A4" s="68" t="s">
        <v>9</v>
      </c>
      <c r="B4" s="68" t="s">
        <v>232</v>
      </c>
      <c r="C4" s="61" t="s">
        <v>528</v>
      </c>
      <c r="D4" s="69">
        <f>APDF_RESERVE_Worksheet!D34</f>
        <v>0</v>
      </c>
      <c r="E4" s="69">
        <f>APDF_RESERVE_Worksheet!E34</f>
        <v>0</v>
      </c>
      <c r="F4" s="69">
        <f>APDF_RESERVE_Worksheet!F34</f>
        <v>0</v>
      </c>
      <c r="G4" s="69">
        <f>APDF_RESERVE_Worksheet!G34</f>
        <v>0</v>
      </c>
      <c r="H4" s="69">
        <f>APDF_RESERVE_Worksheet!H34</f>
        <v>0</v>
      </c>
      <c r="I4" s="69">
        <f>APDF_RESERVE_Worksheet!I34</f>
        <v>0</v>
      </c>
      <c r="J4" s="69">
        <f>APDF_RESERVE_Worksheet!J34</f>
        <v>0</v>
      </c>
      <c r="K4" s="69">
        <f>APDF_RESERVE_Worksheet!K34</f>
        <v>0</v>
      </c>
      <c r="L4" s="69">
        <f>APDF_RESERVE_Worksheet!L34</f>
        <v>0</v>
      </c>
      <c r="M4" s="69">
        <f>APDF_RESERVE_Worksheet!M34</f>
        <v>0</v>
      </c>
      <c r="N4" s="69">
        <f>APDF_RESERVE_Worksheet!N34</f>
        <v>0</v>
      </c>
      <c r="O4" s="69">
        <f>APDF_RESERVE_Worksheet!O34</f>
        <v>0</v>
      </c>
      <c r="P4" s="69">
        <f>APDF_RESERVE_Worksheet!P34</f>
        <v>0</v>
      </c>
      <c r="Q4" s="69">
        <f>APDF_RESERVE_Worksheet!Q34</f>
        <v>0</v>
      </c>
      <c r="R4" s="69">
        <f>APDF_RESERVE_Worksheet!R34</f>
        <v>0</v>
      </c>
      <c r="S4" s="69">
        <f>APDF_RESERVE_Worksheet!S34</f>
        <v>0</v>
      </c>
      <c r="T4" s="69">
        <f>APDF_RESERVE_Worksheet!T34</f>
        <v>0</v>
      </c>
      <c r="U4" s="69">
        <f>APDF_RESERVE_Worksheet!U34</f>
        <v>0</v>
      </c>
      <c r="V4" s="69">
        <f>APDF_RESERVE_Worksheet!V34</f>
        <v>0</v>
      </c>
      <c r="W4" s="69">
        <f>APDF_RESERVE_Worksheet!W34</f>
        <v>0</v>
      </c>
      <c r="X4" s="69">
        <f>APDF_RESERVE_Worksheet!X34</f>
        <v>0</v>
      </c>
      <c r="Y4" s="69">
        <f>APDF_RESERVE_Worksheet!Y34</f>
        <v>0</v>
      </c>
      <c r="Z4" s="69">
        <f>APDF_RESERVE_Worksheet!Z34</f>
        <v>0</v>
      </c>
      <c r="AA4" s="69">
        <f>APDF_RESERVE_Worksheet!AA34</f>
        <v>0</v>
      </c>
      <c r="AB4" s="69">
        <f>APDF_RESERVE_Worksheet!AB34</f>
        <v>0</v>
      </c>
      <c r="AC4" s="69">
        <f>APDF_RESERVE_Worksheet!AC34</f>
        <v>0</v>
      </c>
      <c r="AD4" s="69">
        <f>APDF_RESERVE_Worksheet!AD34</f>
        <v>0</v>
      </c>
      <c r="AE4" s="69">
        <f>APDF_RESERVE_Worksheet!AE34</f>
        <v>0</v>
      </c>
      <c r="AF4" s="69">
        <f>APDF_RESERVE_Worksheet!AF34</f>
        <v>0</v>
      </c>
      <c r="AG4" s="69">
        <f>APDF_RESERVE_Worksheet!AG34</f>
        <v>0</v>
      </c>
    </row>
    <row r="5" spans="1:33" x14ac:dyDescent="0.25">
      <c r="A5" s="68" t="s">
        <v>14</v>
      </c>
      <c r="B5" s="68" t="s">
        <v>232</v>
      </c>
      <c r="C5" s="61" t="s">
        <v>528</v>
      </c>
      <c r="D5" s="69">
        <f>APDF_RESERVE_Worksheet!D35</f>
        <v>0</v>
      </c>
      <c r="E5" s="69">
        <f>APDF_RESERVE_Worksheet!E35</f>
        <v>0</v>
      </c>
      <c r="F5" s="69">
        <f>APDF_RESERVE_Worksheet!F35</f>
        <v>0</v>
      </c>
      <c r="G5" s="69">
        <f>APDF_RESERVE_Worksheet!G35</f>
        <v>0</v>
      </c>
      <c r="H5" s="69">
        <f>APDF_RESERVE_Worksheet!H35</f>
        <v>0</v>
      </c>
      <c r="I5" s="69">
        <f>APDF_RESERVE_Worksheet!I35</f>
        <v>0</v>
      </c>
      <c r="J5" s="69">
        <f>APDF_RESERVE_Worksheet!J35</f>
        <v>0</v>
      </c>
      <c r="K5" s="69">
        <f>APDF_RESERVE_Worksheet!K35</f>
        <v>0</v>
      </c>
      <c r="L5" s="69">
        <f>APDF_RESERVE_Worksheet!L35</f>
        <v>0</v>
      </c>
      <c r="M5" s="69">
        <f>APDF_RESERVE_Worksheet!M35</f>
        <v>0</v>
      </c>
      <c r="N5" s="69">
        <f>APDF_RESERVE_Worksheet!N35</f>
        <v>0</v>
      </c>
      <c r="O5" s="69">
        <f>APDF_RESERVE_Worksheet!O35</f>
        <v>0</v>
      </c>
      <c r="P5" s="69">
        <f>APDF_RESERVE_Worksheet!P35</f>
        <v>0</v>
      </c>
      <c r="Q5" s="69">
        <f>APDF_RESERVE_Worksheet!Q35</f>
        <v>0</v>
      </c>
      <c r="R5" s="69">
        <f>APDF_RESERVE_Worksheet!R35</f>
        <v>0</v>
      </c>
      <c r="S5" s="69">
        <f>APDF_RESERVE_Worksheet!S35</f>
        <v>0</v>
      </c>
      <c r="T5" s="69">
        <f>APDF_RESERVE_Worksheet!T35</f>
        <v>0</v>
      </c>
      <c r="U5" s="69">
        <f>APDF_RESERVE_Worksheet!U35</f>
        <v>0</v>
      </c>
      <c r="V5" s="69">
        <f>APDF_RESERVE_Worksheet!V35</f>
        <v>0</v>
      </c>
      <c r="W5" s="69">
        <f>APDF_RESERVE_Worksheet!W35</f>
        <v>0</v>
      </c>
      <c r="X5" s="69">
        <f>APDF_RESERVE_Worksheet!X35</f>
        <v>0</v>
      </c>
      <c r="Y5" s="69">
        <f>APDF_RESERVE_Worksheet!Y35</f>
        <v>0</v>
      </c>
      <c r="Z5" s="69">
        <f>APDF_RESERVE_Worksheet!Z35</f>
        <v>0</v>
      </c>
      <c r="AA5" s="69">
        <f>APDF_RESERVE_Worksheet!AA35</f>
        <v>0</v>
      </c>
      <c r="AB5" s="69">
        <f>APDF_RESERVE_Worksheet!AB35</f>
        <v>0</v>
      </c>
      <c r="AC5" s="69">
        <f>APDF_RESERVE_Worksheet!AC35</f>
        <v>0</v>
      </c>
      <c r="AD5" s="69">
        <f>APDF_RESERVE_Worksheet!AD35</f>
        <v>0</v>
      </c>
      <c r="AE5" s="69">
        <f>APDF_RESERVE_Worksheet!AE35</f>
        <v>0</v>
      </c>
      <c r="AF5" s="69">
        <f>APDF_RESERVE_Worksheet!AF35</f>
        <v>0</v>
      </c>
      <c r="AG5" s="69">
        <f>APDF_RESERVE_Worksheet!AG35</f>
        <v>0</v>
      </c>
    </row>
    <row r="6" spans="1:33" x14ac:dyDescent="0.25">
      <c r="A6" s="68" t="s">
        <v>62</v>
      </c>
      <c r="B6" s="68" t="s">
        <v>232</v>
      </c>
      <c r="C6" s="61" t="s">
        <v>528</v>
      </c>
      <c r="D6" s="105">
        <f>APDF_RESERVE_Worksheet!D36</f>
        <v>7</v>
      </c>
      <c r="E6" s="105">
        <f>APDF_RESERVE_Worksheet!E36</f>
        <v>7</v>
      </c>
      <c r="F6" s="105">
        <f>APDF_RESERVE_Worksheet!F36</f>
        <v>7</v>
      </c>
      <c r="G6" s="105">
        <f>APDF_RESERVE_Worksheet!G36</f>
        <v>7</v>
      </c>
      <c r="H6" s="105">
        <f>APDF_RESERVE_Worksheet!H36</f>
        <v>7</v>
      </c>
      <c r="I6" s="105">
        <f>APDF_RESERVE_Worksheet!I36</f>
        <v>7</v>
      </c>
      <c r="J6" s="105">
        <f>APDF_RESERVE_Worksheet!J36</f>
        <v>7</v>
      </c>
      <c r="K6" s="105">
        <f>APDF_RESERVE_Worksheet!K36</f>
        <v>7</v>
      </c>
      <c r="L6" s="105">
        <f>APDF_RESERVE_Worksheet!L36</f>
        <v>7</v>
      </c>
      <c r="M6" s="105">
        <f>APDF_RESERVE_Worksheet!M36</f>
        <v>7</v>
      </c>
      <c r="N6" s="105">
        <f>APDF_RESERVE_Worksheet!N36</f>
        <v>7</v>
      </c>
      <c r="O6" s="105">
        <f>APDF_RESERVE_Worksheet!O36</f>
        <v>7</v>
      </c>
      <c r="P6" s="105">
        <f>APDF_RESERVE_Worksheet!P36</f>
        <v>7</v>
      </c>
      <c r="Q6" s="105">
        <f>APDF_RESERVE_Worksheet!Q36</f>
        <v>7</v>
      </c>
      <c r="R6" s="105">
        <f>APDF_RESERVE_Worksheet!R36</f>
        <v>7</v>
      </c>
      <c r="S6" s="105">
        <f>APDF_RESERVE_Worksheet!S36</f>
        <v>7</v>
      </c>
      <c r="T6" s="105">
        <f>APDF_RESERVE_Worksheet!T36</f>
        <v>7</v>
      </c>
      <c r="U6" s="105">
        <f>APDF_RESERVE_Worksheet!U36</f>
        <v>7</v>
      </c>
      <c r="V6" s="105">
        <f>APDF_RESERVE_Worksheet!V36</f>
        <v>7</v>
      </c>
      <c r="W6" s="105">
        <f>APDF_RESERVE_Worksheet!W36</f>
        <v>7</v>
      </c>
      <c r="X6" s="105">
        <f>APDF_RESERVE_Worksheet!X36</f>
        <v>7</v>
      </c>
      <c r="Y6" s="105">
        <f>APDF_RESERVE_Worksheet!Y36</f>
        <v>7</v>
      </c>
      <c r="Z6" s="105">
        <f>APDF_RESERVE_Worksheet!Z36</f>
        <v>7</v>
      </c>
      <c r="AA6" s="105">
        <f>APDF_RESERVE_Worksheet!AA36</f>
        <v>7</v>
      </c>
      <c r="AB6" s="105">
        <f>APDF_RESERVE_Worksheet!AB36</f>
        <v>7</v>
      </c>
      <c r="AC6" s="105">
        <f>APDF_RESERVE_Worksheet!AC36</f>
        <v>7</v>
      </c>
      <c r="AD6" s="105">
        <f>APDF_RESERVE_Worksheet!AD36</f>
        <v>0</v>
      </c>
      <c r="AE6" s="105">
        <f>APDF_RESERVE_Worksheet!AE36</f>
        <v>0</v>
      </c>
      <c r="AF6" s="105">
        <f>APDF_RESERVE_Worksheet!AF36</f>
        <v>0</v>
      </c>
      <c r="AG6" s="105">
        <f>APDF_RESERVE_Worksheet!AG36</f>
        <v>0</v>
      </c>
    </row>
    <row r="7" spans="1:33" x14ac:dyDescent="0.25">
      <c r="A7" s="68" t="s">
        <v>93</v>
      </c>
      <c r="B7" s="68" t="s">
        <v>232</v>
      </c>
      <c r="C7" s="61" t="s">
        <v>528</v>
      </c>
      <c r="D7" s="71">
        <v>0.1</v>
      </c>
      <c r="E7" s="71">
        <v>0.14000000000000001</v>
      </c>
      <c r="F7" s="71">
        <v>0.14000000000000001</v>
      </c>
      <c r="G7" s="71">
        <v>0.14000000000000001</v>
      </c>
      <c r="H7" s="71">
        <v>0.14000000000000001</v>
      </c>
      <c r="I7" s="71">
        <v>0.14000000000000001</v>
      </c>
      <c r="J7" s="71">
        <v>0.14000000000000001</v>
      </c>
      <c r="K7" s="71">
        <v>0.14000000000000001</v>
      </c>
      <c r="L7" s="71">
        <v>0.14000000000000001</v>
      </c>
      <c r="M7" s="71">
        <v>0.14000000000000001</v>
      </c>
      <c r="N7" s="71">
        <v>0.14000000000000001</v>
      </c>
      <c r="O7" s="71">
        <v>0.14000000000000001</v>
      </c>
      <c r="P7" s="71">
        <v>0.14000000000000001</v>
      </c>
      <c r="Q7" s="71">
        <v>0.14000000000000001</v>
      </c>
      <c r="R7" s="71">
        <v>0.14000000000000001</v>
      </c>
      <c r="S7" s="71">
        <v>0.14000000000000001</v>
      </c>
      <c r="T7" s="71">
        <v>0.14000000000000001</v>
      </c>
      <c r="U7" s="71">
        <v>0.14000000000000001</v>
      </c>
      <c r="V7" s="71">
        <v>0.14000000000000001</v>
      </c>
      <c r="W7" s="71">
        <v>0.14000000000000001</v>
      </c>
      <c r="X7" s="71">
        <v>0.14000000000000001</v>
      </c>
      <c r="Y7" s="71">
        <v>0.14000000000000001</v>
      </c>
      <c r="Z7" s="71">
        <v>0.14000000000000001</v>
      </c>
      <c r="AA7" s="71">
        <v>0.14000000000000001</v>
      </c>
      <c r="AB7" s="71">
        <v>0.14000000000000001</v>
      </c>
      <c r="AC7" s="71">
        <v>0.14000000000000001</v>
      </c>
      <c r="AD7" s="71">
        <v>0.14000000000000001</v>
      </c>
      <c r="AE7" s="71">
        <v>0.14000000000000001</v>
      </c>
      <c r="AF7" s="71">
        <v>0.14000000000000001</v>
      </c>
      <c r="AG7" s="72">
        <v>0.14000000000000001</v>
      </c>
    </row>
    <row r="8" spans="1:33" x14ac:dyDescent="0.25">
      <c r="A8" s="68" t="s">
        <v>94</v>
      </c>
      <c r="B8" s="68" t="s">
        <v>232</v>
      </c>
      <c r="C8" s="61" t="s">
        <v>528</v>
      </c>
      <c r="D8" s="69">
        <f>CEILING(D6 * D7, 1)</f>
        <v>1</v>
      </c>
      <c r="E8" s="69">
        <f t="shared" ref="E8:AG8" si="0">CEILING(E6 * E7, 1)</f>
        <v>1</v>
      </c>
      <c r="F8" s="69">
        <f t="shared" si="0"/>
        <v>1</v>
      </c>
      <c r="G8" s="69">
        <f t="shared" si="0"/>
        <v>1</v>
      </c>
      <c r="H8" s="69">
        <f t="shared" si="0"/>
        <v>1</v>
      </c>
      <c r="I8" s="69">
        <f t="shared" si="0"/>
        <v>1</v>
      </c>
      <c r="J8" s="69">
        <f t="shared" si="0"/>
        <v>1</v>
      </c>
      <c r="K8" s="69">
        <f t="shared" si="0"/>
        <v>1</v>
      </c>
      <c r="L8" s="69">
        <f t="shared" si="0"/>
        <v>1</v>
      </c>
      <c r="M8" s="69">
        <f t="shared" si="0"/>
        <v>1</v>
      </c>
      <c r="N8" s="69">
        <f t="shared" si="0"/>
        <v>1</v>
      </c>
      <c r="O8" s="69">
        <f t="shared" si="0"/>
        <v>1</v>
      </c>
      <c r="P8" s="69">
        <f t="shared" si="0"/>
        <v>1</v>
      </c>
      <c r="Q8" s="69">
        <f t="shared" si="0"/>
        <v>1</v>
      </c>
      <c r="R8" s="69">
        <f t="shared" si="0"/>
        <v>1</v>
      </c>
      <c r="S8" s="69">
        <f t="shared" si="0"/>
        <v>1</v>
      </c>
      <c r="T8" s="69">
        <f t="shared" si="0"/>
        <v>1</v>
      </c>
      <c r="U8" s="69">
        <f t="shared" si="0"/>
        <v>1</v>
      </c>
      <c r="V8" s="69">
        <f t="shared" si="0"/>
        <v>1</v>
      </c>
      <c r="W8" s="69">
        <f t="shared" si="0"/>
        <v>1</v>
      </c>
      <c r="X8" s="69">
        <f t="shared" si="0"/>
        <v>1</v>
      </c>
      <c r="Y8" s="69">
        <f t="shared" si="0"/>
        <v>1</v>
      </c>
      <c r="Z8" s="69">
        <f t="shared" si="0"/>
        <v>1</v>
      </c>
      <c r="AA8" s="69">
        <f t="shared" si="0"/>
        <v>1</v>
      </c>
      <c r="AB8" s="69">
        <f t="shared" si="0"/>
        <v>1</v>
      </c>
      <c r="AC8" s="69">
        <f t="shared" si="0"/>
        <v>1</v>
      </c>
      <c r="AD8" s="69">
        <f t="shared" si="0"/>
        <v>0</v>
      </c>
      <c r="AE8" s="69">
        <f t="shared" si="0"/>
        <v>0</v>
      </c>
      <c r="AF8" s="69">
        <f t="shared" si="0"/>
        <v>0</v>
      </c>
      <c r="AG8" s="70">
        <f t="shared" si="0"/>
        <v>0</v>
      </c>
    </row>
    <row r="9" spans="1:33" ht="16.5" thickBot="1" x14ac:dyDescent="0.3">
      <c r="A9" s="73" t="s">
        <v>61</v>
      </c>
      <c r="B9" s="73" t="s">
        <v>232</v>
      </c>
      <c r="C9" s="61" t="s">
        <v>528</v>
      </c>
      <c r="D9" s="75">
        <f>SUM(D6) +(D8)</f>
        <v>8</v>
      </c>
      <c r="E9" s="75">
        <f t="shared" ref="E9:AG9" si="1">SUM(E6) +(E8)</f>
        <v>8</v>
      </c>
      <c r="F9" s="75">
        <f t="shared" si="1"/>
        <v>8</v>
      </c>
      <c r="G9" s="75">
        <f t="shared" si="1"/>
        <v>8</v>
      </c>
      <c r="H9" s="75">
        <f t="shared" si="1"/>
        <v>8</v>
      </c>
      <c r="I9" s="75">
        <f t="shared" si="1"/>
        <v>8</v>
      </c>
      <c r="J9" s="75">
        <f t="shared" si="1"/>
        <v>8</v>
      </c>
      <c r="K9" s="75">
        <f t="shared" si="1"/>
        <v>8</v>
      </c>
      <c r="L9" s="75">
        <f t="shared" si="1"/>
        <v>8</v>
      </c>
      <c r="M9" s="75">
        <f t="shared" si="1"/>
        <v>8</v>
      </c>
      <c r="N9" s="75">
        <f t="shared" si="1"/>
        <v>8</v>
      </c>
      <c r="O9" s="75">
        <f t="shared" si="1"/>
        <v>8</v>
      </c>
      <c r="P9" s="75">
        <f t="shared" si="1"/>
        <v>8</v>
      </c>
      <c r="Q9" s="75">
        <f t="shared" si="1"/>
        <v>8</v>
      </c>
      <c r="R9" s="75">
        <f t="shared" si="1"/>
        <v>8</v>
      </c>
      <c r="S9" s="75">
        <f t="shared" si="1"/>
        <v>8</v>
      </c>
      <c r="T9" s="75">
        <f t="shared" si="1"/>
        <v>8</v>
      </c>
      <c r="U9" s="75">
        <f t="shared" si="1"/>
        <v>8</v>
      </c>
      <c r="V9" s="75">
        <f t="shared" si="1"/>
        <v>8</v>
      </c>
      <c r="W9" s="75">
        <f t="shared" si="1"/>
        <v>8</v>
      </c>
      <c r="X9" s="75">
        <f t="shared" si="1"/>
        <v>8</v>
      </c>
      <c r="Y9" s="75">
        <f t="shared" si="1"/>
        <v>8</v>
      </c>
      <c r="Z9" s="75">
        <f t="shared" si="1"/>
        <v>8</v>
      </c>
      <c r="AA9" s="75">
        <f t="shared" si="1"/>
        <v>8</v>
      </c>
      <c r="AB9" s="75">
        <f t="shared" si="1"/>
        <v>8</v>
      </c>
      <c r="AC9" s="75">
        <f t="shared" si="1"/>
        <v>8</v>
      </c>
      <c r="AD9" s="75">
        <f t="shared" si="1"/>
        <v>0</v>
      </c>
      <c r="AE9" s="75">
        <f t="shared" si="1"/>
        <v>0</v>
      </c>
      <c r="AF9" s="75">
        <f t="shared" si="1"/>
        <v>0</v>
      </c>
      <c r="AG9" s="76">
        <f t="shared" si="1"/>
        <v>0</v>
      </c>
    </row>
    <row r="10" spans="1:33" x14ac:dyDescent="0.25">
      <c r="A10" s="77" t="s">
        <v>511</v>
      </c>
      <c r="B10" s="64" t="s">
        <v>233</v>
      </c>
      <c r="C10" s="65" t="s">
        <v>528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80">
        <v>0</v>
      </c>
    </row>
    <row r="11" spans="1:33" x14ac:dyDescent="0.25">
      <c r="A11" s="81" t="s">
        <v>95</v>
      </c>
      <c r="B11" s="68" t="s">
        <v>233</v>
      </c>
      <c r="C11" s="61" t="s">
        <v>528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N11" s="83">
        <v>0</v>
      </c>
      <c r="O11" s="83">
        <v>0</v>
      </c>
      <c r="P11" s="83">
        <v>0</v>
      </c>
      <c r="Q11" s="83">
        <v>0</v>
      </c>
      <c r="R11" s="83">
        <v>0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v>0</v>
      </c>
      <c r="AG11" s="84">
        <v>0</v>
      </c>
    </row>
    <row r="12" spans="1:33" x14ac:dyDescent="0.25">
      <c r="A12" s="81" t="s">
        <v>90</v>
      </c>
      <c r="B12" s="68" t="s">
        <v>233</v>
      </c>
      <c r="C12" s="61" t="s">
        <v>528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N12" s="83">
        <v>0</v>
      </c>
      <c r="O12" s="83">
        <v>0</v>
      </c>
      <c r="P12" s="83">
        <v>0</v>
      </c>
      <c r="Q12" s="83">
        <v>0</v>
      </c>
      <c r="R12" s="83">
        <v>0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C12" s="83">
        <v>0</v>
      </c>
      <c r="AD12" s="83">
        <v>0</v>
      </c>
      <c r="AE12" s="83">
        <v>0</v>
      </c>
      <c r="AF12" s="83">
        <v>0</v>
      </c>
      <c r="AG12" s="84">
        <v>0</v>
      </c>
    </row>
    <row r="13" spans="1:33" x14ac:dyDescent="0.25">
      <c r="A13" s="81" t="s">
        <v>89</v>
      </c>
      <c r="B13" s="68" t="s">
        <v>233</v>
      </c>
      <c r="C13" s="61" t="s">
        <v>528</v>
      </c>
      <c r="D13" s="85">
        <f>D25</f>
        <v>0</v>
      </c>
      <c r="E13" s="85">
        <f t="shared" ref="E13:AG13" si="2">E25</f>
        <v>0</v>
      </c>
      <c r="F13" s="85">
        <f t="shared" si="2"/>
        <v>0</v>
      </c>
      <c r="G13" s="85">
        <f t="shared" si="2"/>
        <v>0</v>
      </c>
      <c r="H13" s="85">
        <f t="shared" si="2"/>
        <v>0</v>
      </c>
      <c r="I13" s="85">
        <f t="shared" si="2"/>
        <v>0</v>
      </c>
      <c r="J13" s="85">
        <f t="shared" si="2"/>
        <v>0</v>
      </c>
      <c r="K13" s="85">
        <f t="shared" si="2"/>
        <v>0</v>
      </c>
      <c r="L13" s="85">
        <f t="shared" si="2"/>
        <v>0</v>
      </c>
      <c r="M13" s="85">
        <f t="shared" si="2"/>
        <v>0</v>
      </c>
      <c r="N13" s="85">
        <f t="shared" si="2"/>
        <v>0</v>
      </c>
      <c r="O13" s="85">
        <f t="shared" si="2"/>
        <v>0</v>
      </c>
      <c r="P13" s="85">
        <f t="shared" si="2"/>
        <v>0</v>
      </c>
      <c r="Q13" s="85">
        <f t="shared" si="2"/>
        <v>0</v>
      </c>
      <c r="R13" s="85">
        <f t="shared" si="2"/>
        <v>0</v>
      </c>
      <c r="S13" s="85">
        <f t="shared" si="2"/>
        <v>0</v>
      </c>
      <c r="T13" s="85">
        <f t="shared" si="2"/>
        <v>0</v>
      </c>
      <c r="U13" s="85">
        <f t="shared" si="2"/>
        <v>0</v>
      </c>
      <c r="V13" s="85">
        <f t="shared" si="2"/>
        <v>0</v>
      </c>
      <c r="W13" s="85">
        <f t="shared" si="2"/>
        <v>0</v>
      </c>
      <c r="X13" s="85">
        <f t="shared" si="2"/>
        <v>0</v>
      </c>
      <c r="Y13" s="85">
        <f t="shared" si="2"/>
        <v>0</v>
      </c>
      <c r="Z13" s="85">
        <f t="shared" si="2"/>
        <v>0</v>
      </c>
      <c r="AA13" s="85">
        <f t="shared" si="2"/>
        <v>0</v>
      </c>
      <c r="AB13" s="85">
        <f t="shared" si="2"/>
        <v>0</v>
      </c>
      <c r="AC13" s="85">
        <f t="shared" si="2"/>
        <v>0</v>
      </c>
      <c r="AD13" s="85">
        <f t="shared" si="2"/>
        <v>0</v>
      </c>
      <c r="AE13" s="85">
        <f t="shared" si="2"/>
        <v>0</v>
      </c>
      <c r="AF13" s="85">
        <f t="shared" si="2"/>
        <v>0</v>
      </c>
      <c r="AG13" s="85">
        <f t="shared" si="2"/>
        <v>0</v>
      </c>
    </row>
    <row r="14" spans="1:33" x14ac:dyDescent="0.25">
      <c r="A14" s="81" t="s">
        <v>96</v>
      </c>
      <c r="B14" s="68" t="s">
        <v>233</v>
      </c>
      <c r="C14" s="61" t="s">
        <v>528</v>
      </c>
      <c r="D14" s="71">
        <v>5.0000000000000001E-3</v>
      </c>
      <c r="E14" s="71">
        <v>5.0000000000000001E-3</v>
      </c>
      <c r="F14" s="71">
        <v>5.0000000000000001E-3</v>
      </c>
      <c r="G14" s="71">
        <v>5.0000000000000001E-3</v>
      </c>
      <c r="H14" s="71">
        <v>5.0000000000000001E-3</v>
      </c>
      <c r="I14" s="71">
        <v>5.0000000000000001E-3</v>
      </c>
      <c r="J14" s="71">
        <v>5.0000000000000001E-3</v>
      </c>
      <c r="K14" s="71">
        <v>5.0000000000000001E-3</v>
      </c>
      <c r="L14" s="71">
        <v>5.0000000000000001E-3</v>
      </c>
      <c r="M14" s="71">
        <v>5.0000000000000001E-3</v>
      </c>
      <c r="N14" s="71">
        <v>5.0000000000000001E-3</v>
      </c>
      <c r="O14" s="71">
        <v>5.0000000000000001E-3</v>
      </c>
      <c r="P14" s="71">
        <v>5.0000000000000001E-3</v>
      </c>
      <c r="Q14" s="71">
        <v>5.0000000000000001E-3</v>
      </c>
      <c r="R14" s="71">
        <v>5.0000000000000001E-3</v>
      </c>
      <c r="S14" s="71">
        <v>5.0000000000000001E-3</v>
      </c>
      <c r="T14" s="71">
        <v>5.0000000000000001E-3</v>
      </c>
      <c r="U14" s="71">
        <v>5.0000000000000001E-3</v>
      </c>
      <c r="V14" s="71">
        <v>5.0000000000000001E-3</v>
      </c>
      <c r="W14" s="71">
        <v>5.0000000000000001E-3</v>
      </c>
      <c r="X14" s="71">
        <v>5.0000000000000001E-3</v>
      </c>
      <c r="Y14" s="71">
        <v>5.0000000000000001E-3</v>
      </c>
      <c r="Z14" s="71">
        <v>5.0000000000000001E-3</v>
      </c>
      <c r="AA14" s="71">
        <v>5.0000000000000001E-3</v>
      </c>
      <c r="AB14" s="71">
        <v>5.0000000000000001E-3</v>
      </c>
      <c r="AC14" s="71">
        <v>5.0000000000000001E-3</v>
      </c>
      <c r="AD14" s="71">
        <v>5.0000000000000001E-3</v>
      </c>
      <c r="AE14" s="71">
        <v>5.0000000000000001E-3</v>
      </c>
      <c r="AF14" s="71">
        <v>5.0000000000000001E-3</v>
      </c>
      <c r="AG14" s="72">
        <v>5.0000000000000001E-3</v>
      </c>
    </row>
    <row r="15" spans="1:33" x14ac:dyDescent="0.25">
      <c r="A15" s="81" t="s">
        <v>97</v>
      </c>
      <c r="B15" s="68" t="s">
        <v>233</v>
      </c>
      <c r="C15" s="61" t="s">
        <v>528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83">
        <v>0</v>
      </c>
      <c r="P15" s="83">
        <v>0</v>
      </c>
      <c r="Q15" s="83">
        <v>0</v>
      </c>
      <c r="R15" s="83">
        <v>0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0</v>
      </c>
      <c r="AE15" s="83">
        <v>0</v>
      </c>
      <c r="AF15" s="83">
        <v>0</v>
      </c>
      <c r="AG15" s="84">
        <v>0</v>
      </c>
    </row>
    <row r="16" spans="1:33" x14ac:dyDescent="0.25">
      <c r="A16" s="81" t="s">
        <v>98</v>
      </c>
      <c r="B16" s="68" t="s">
        <v>233</v>
      </c>
      <c r="C16" s="61" t="s">
        <v>528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83">
        <v>0</v>
      </c>
      <c r="P16" s="83">
        <v>0</v>
      </c>
      <c r="Q16" s="83">
        <v>0</v>
      </c>
      <c r="R16" s="83">
        <v>0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3">
        <v>0</v>
      </c>
      <c r="AG16" s="84">
        <v>0</v>
      </c>
    </row>
    <row r="17" spans="1:33" x14ac:dyDescent="0.25">
      <c r="A17" s="81" t="s">
        <v>99</v>
      </c>
      <c r="B17" s="68" t="s">
        <v>233</v>
      </c>
      <c r="C17" s="61" t="s">
        <v>528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  <c r="R17" s="83">
        <v>0</v>
      </c>
      <c r="S17" s="83">
        <v>0</v>
      </c>
      <c r="T17" s="83">
        <v>0</v>
      </c>
      <c r="U17" s="83">
        <v>0</v>
      </c>
      <c r="V17" s="83">
        <v>0</v>
      </c>
      <c r="W17" s="83">
        <v>0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3">
        <v>0</v>
      </c>
      <c r="AG17" s="84">
        <v>0</v>
      </c>
    </row>
    <row r="18" spans="1:33" x14ac:dyDescent="0.25">
      <c r="A18" s="81" t="s">
        <v>88</v>
      </c>
      <c r="B18" s="68" t="s">
        <v>233</v>
      </c>
      <c r="C18" s="61" t="s">
        <v>528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  <c r="R18" s="83">
        <v>0</v>
      </c>
      <c r="S18" s="83">
        <v>0</v>
      </c>
      <c r="T18" s="83">
        <v>0</v>
      </c>
      <c r="U18" s="83">
        <v>0</v>
      </c>
      <c r="V18" s="83">
        <v>0</v>
      </c>
      <c r="W18" s="83">
        <v>0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3">
        <v>0</v>
      </c>
      <c r="AG18" s="84">
        <v>0</v>
      </c>
    </row>
    <row r="19" spans="1:33" x14ac:dyDescent="0.25">
      <c r="A19" s="81" t="s">
        <v>87</v>
      </c>
      <c r="B19" s="68" t="s">
        <v>233</v>
      </c>
      <c r="C19" s="61" t="s">
        <v>528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  <c r="R19" s="83">
        <v>0</v>
      </c>
      <c r="S19" s="83">
        <v>0</v>
      </c>
      <c r="T19" s="83">
        <v>0</v>
      </c>
      <c r="U19" s="83">
        <v>0</v>
      </c>
      <c r="V19" s="83">
        <v>0</v>
      </c>
      <c r="W19" s="83">
        <v>0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0</v>
      </c>
      <c r="AF19" s="83">
        <v>0</v>
      </c>
      <c r="AG19" s="84">
        <v>0</v>
      </c>
    </row>
    <row r="20" spans="1:33" x14ac:dyDescent="0.25">
      <c r="A20" s="81" t="s">
        <v>86</v>
      </c>
      <c r="B20" s="68" t="s">
        <v>233</v>
      </c>
      <c r="C20" s="61" t="s">
        <v>528</v>
      </c>
      <c r="D20" s="85">
        <f>COUNTIFS('Input Daily Data'!F:F,"ResFor",'Input Daily Data'!I:I,"TAI")</f>
        <v>7</v>
      </c>
      <c r="E20" s="85">
        <f>D22</f>
        <v>7</v>
      </c>
      <c r="F20" s="85">
        <f t="shared" ref="F20:AG20" si="3">E22</f>
        <v>7</v>
      </c>
      <c r="G20" s="85">
        <f t="shared" si="3"/>
        <v>7</v>
      </c>
      <c r="H20" s="85">
        <f t="shared" si="3"/>
        <v>7</v>
      </c>
      <c r="I20" s="85">
        <f t="shared" si="3"/>
        <v>7</v>
      </c>
      <c r="J20" s="85">
        <f t="shared" si="3"/>
        <v>7</v>
      </c>
      <c r="K20" s="85">
        <f t="shared" si="3"/>
        <v>7</v>
      </c>
      <c r="L20" s="85">
        <f t="shared" si="3"/>
        <v>7</v>
      </c>
      <c r="M20" s="85">
        <f t="shared" si="3"/>
        <v>7</v>
      </c>
      <c r="N20" s="85">
        <f t="shared" si="3"/>
        <v>7</v>
      </c>
      <c r="O20" s="85">
        <f t="shared" si="3"/>
        <v>7</v>
      </c>
      <c r="P20" s="85">
        <f t="shared" si="3"/>
        <v>7</v>
      </c>
      <c r="Q20" s="85">
        <f t="shared" si="3"/>
        <v>7</v>
      </c>
      <c r="R20" s="85">
        <f t="shared" si="3"/>
        <v>7</v>
      </c>
      <c r="S20" s="85">
        <f t="shared" si="3"/>
        <v>7</v>
      </c>
      <c r="T20" s="85">
        <f t="shared" si="3"/>
        <v>7</v>
      </c>
      <c r="U20" s="85">
        <f t="shared" si="3"/>
        <v>7</v>
      </c>
      <c r="V20" s="85">
        <f t="shared" si="3"/>
        <v>7</v>
      </c>
      <c r="W20" s="85">
        <f t="shared" si="3"/>
        <v>7</v>
      </c>
      <c r="X20" s="85">
        <f t="shared" si="3"/>
        <v>7</v>
      </c>
      <c r="Y20" s="85">
        <f t="shared" si="3"/>
        <v>7</v>
      </c>
      <c r="Z20" s="85">
        <f t="shared" si="3"/>
        <v>7</v>
      </c>
      <c r="AA20" s="85">
        <f t="shared" si="3"/>
        <v>7</v>
      </c>
      <c r="AB20" s="85">
        <f t="shared" si="3"/>
        <v>7</v>
      </c>
      <c r="AC20" s="85">
        <f t="shared" si="3"/>
        <v>7</v>
      </c>
      <c r="AD20" s="85">
        <f t="shared" si="3"/>
        <v>7</v>
      </c>
      <c r="AE20" s="85">
        <f t="shared" si="3"/>
        <v>7</v>
      </c>
      <c r="AF20" s="85">
        <f t="shared" si="3"/>
        <v>7</v>
      </c>
      <c r="AG20" s="85">
        <f t="shared" si="3"/>
        <v>7</v>
      </c>
    </row>
    <row r="21" spans="1:33" x14ac:dyDescent="0.25">
      <c r="A21" s="81" t="s">
        <v>78</v>
      </c>
      <c r="B21" s="68" t="s">
        <v>233</v>
      </c>
      <c r="C21" s="61" t="s">
        <v>528</v>
      </c>
      <c r="D21" s="85">
        <f>SUM(D11) + (D13) +(D15*-1) + (D16 * -1) + (D17 * -1) + (D18 * -1) + (D19 * -1)</f>
        <v>0</v>
      </c>
      <c r="E21" s="85">
        <f t="shared" ref="E21:AG21" si="4">SUM(E11) + (E13) +(E15*-1) + (E16 * -1) + (E17 * -1) + (E18 * -1) + (E19 * -1)</f>
        <v>0</v>
      </c>
      <c r="F21" s="85">
        <f t="shared" si="4"/>
        <v>0</v>
      </c>
      <c r="G21" s="85">
        <f t="shared" si="4"/>
        <v>0</v>
      </c>
      <c r="H21" s="85">
        <f t="shared" si="4"/>
        <v>0</v>
      </c>
      <c r="I21" s="85">
        <f t="shared" si="4"/>
        <v>0</v>
      </c>
      <c r="J21" s="85">
        <f t="shared" si="4"/>
        <v>0</v>
      </c>
      <c r="K21" s="85">
        <f t="shared" si="4"/>
        <v>0</v>
      </c>
      <c r="L21" s="85">
        <f t="shared" si="4"/>
        <v>0</v>
      </c>
      <c r="M21" s="85">
        <f t="shared" si="4"/>
        <v>0</v>
      </c>
      <c r="N21" s="85">
        <f t="shared" si="4"/>
        <v>0</v>
      </c>
      <c r="O21" s="85">
        <f t="shared" si="4"/>
        <v>0</v>
      </c>
      <c r="P21" s="85">
        <f t="shared" si="4"/>
        <v>0</v>
      </c>
      <c r="Q21" s="85">
        <f t="shared" si="4"/>
        <v>0</v>
      </c>
      <c r="R21" s="85">
        <f t="shared" si="4"/>
        <v>0</v>
      </c>
      <c r="S21" s="85">
        <f t="shared" si="4"/>
        <v>0</v>
      </c>
      <c r="T21" s="85">
        <f t="shared" si="4"/>
        <v>0</v>
      </c>
      <c r="U21" s="85">
        <f t="shared" si="4"/>
        <v>0</v>
      </c>
      <c r="V21" s="85">
        <f t="shared" si="4"/>
        <v>0</v>
      </c>
      <c r="W21" s="85">
        <f t="shared" si="4"/>
        <v>0</v>
      </c>
      <c r="X21" s="85">
        <f t="shared" si="4"/>
        <v>0</v>
      </c>
      <c r="Y21" s="85">
        <f t="shared" si="4"/>
        <v>0</v>
      </c>
      <c r="Z21" s="85">
        <f t="shared" si="4"/>
        <v>0</v>
      </c>
      <c r="AA21" s="85">
        <f t="shared" si="4"/>
        <v>0</v>
      </c>
      <c r="AB21" s="85">
        <f t="shared" si="4"/>
        <v>0</v>
      </c>
      <c r="AC21" s="85">
        <f t="shared" si="4"/>
        <v>0</v>
      </c>
      <c r="AD21" s="85">
        <f t="shared" si="4"/>
        <v>0</v>
      </c>
      <c r="AE21" s="85">
        <f t="shared" si="4"/>
        <v>0</v>
      </c>
      <c r="AF21" s="85">
        <f t="shared" si="4"/>
        <v>0</v>
      </c>
      <c r="AG21" s="86">
        <f t="shared" si="4"/>
        <v>0</v>
      </c>
    </row>
    <row r="22" spans="1:33" ht="16.5" thickBot="1" x14ac:dyDescent="0.3">
      <c r="A22" s="87" t="s">
        <v>85</v>
      </c>
      <c r="B22" s="73" t="s">
        <v>233</v>
      </c>
      <c r="C22" s="74" t="s">
        <v>528</v>
      </c>
      <c r="D22" s="89">
        <f>SUM(D20) + (D21)</f>
        <v>7</v>
      </c>
      <c r="E22" s="89">
        <f>SUM(E20:E21)</f>
        <v>7</v>
      </c>
      <c r="F22" s="89">
        <f>SUM(F20:F21)</f>
        <v>7</v>
      </c>
      <c r="G22" s="89">
        <f t="shared" ref="G22:AG22" si="5">SUM(G20:G21)</f>
        <v>7</v>
      </c>
      <c r="H22" s="89">
        <f t="shared" si="5"/>
        <v>7</v>
      </c>
      <c r="I22" s="89">
        <f t="shared" si="5"/>
        <v>7</v>
      </c>
      <c r="J22" s="89">
        <f t="shared" si="5"/>
        <v>7</v>
      </c>
      <c r="K22" s="89">
        <f t="shared" si="5"/>
        <v>7</v>
      </c>
      <c r="L22" s="89">
        <f t="shared" si="5"/>
        <v>7</v>
      </c>
      <c r="M22" s="89">
        <f t="shared" si="5"/>
        <v>7</v>
      </c>
      <c r="N22" s="89">
        <f t="shared" si="5"/>
        <v>7</v>
      </c>
      <c r="O22" s="89">
        <f t="shared" si="5"/>
        <v>7</v>
      </c>
      <c r="P22" s="89">
        <f t="shared" si="5"/>
        <v>7</v>
      </c>
      <c r="Q22" s="89">
        <f t="shared" si="5"/>
        <v>7</v>
      </c>
      <c r="R22" s="89">
        <f t="shared" si="5"/>
        <v>7</v>
      </c>
      <c r="S22" s="89">
        <f t="shared" si="5"/>
        <v>7</v>
      </c>
      <c r="T22" s="89">
        <f t="shared" si="5"/>
        <v>7</v>
      </c>
      <c r="U22" s="89">
        <f t="shared" si="5"/>
        <v>7</v>
      </c>
      <c r="V22" s="89">
        <f t="shared" si="5"/>
        <v>7</v>
      </c>
      <c r="W22" s="89">
        <f>SUM(W20:W21)</f>
        <v>7</v>
      </c>
      <c r="X22" s="89">
        <f t="shared" si="5"/>
        <v>7</v>
      </c>
      <c r="Y22" s="89">
        <f t="shared" si="5"/>
        <v>7</v>
      </c>
      <c r="Z22" s="89">
        <f t="shared" si="5"/>
        <v>7</v>
      </c>
      <c r="AA22" s="89">
        <f>SUM(AA20:AA21)</f>
        <v>7</v>
      </c>
      <c r="AB22" s="89">
        <f t="shared" si="5"/>
        <v>7</v>
      </c>
      <c r="AC22" s="89">
        <f t="shared" si="5"/>
        <v>7</v>
      </c>
      <c r="AD22" s="89">
        <f t="shared" si="5"/>
        <v>7</v>
      </c>
      <c r="AE22" s="89">
        <f t="shared" si="5"/>
        <v>7</v>
      </c>
      <c r="AF22" s="89">
        <f t="shared" si="5"/>
        <v>7</v>
      </c>
      <c r="AG22" s="90">
        <f t="shared" si="5"/>
        <v>7</v>
      </c>
    </row>
    <row r="23" spans="1:33" x14ac:dyDescent="0.25">
      <c r="A23" s="64" t="s">
        <v>84</v>
      </c>
      <c r="B23" s="64" t="s">
        <v>234</v>
      </c>
      <c r="C23" s="65" t="s">
        <v>528</v>
      </c>
      <c r="D23" s="66">
        <f>D19</f>
        <v>0</v>
      </c>
      <c r="E23" s="66">
        <f t="shared" ref="E23:AG23" si="6">E19</f>
        <v>0</v>
      </c>
      <c r="F23" s="66">
        <f t="shared" si="6"/>
        <v>0</v>
      </c>
      <c r="G23" s="66">
        <f t="shared" si="6"/>
        <v>0</v>
      </c>
      <c r="H23" s="66">
        <f t="shared" si="6"/>
        <v>0</v>
      </c>
      <c r="I23" s="66">
        <f t="shared" si="6"/>
        <v>0</v>
      </c>
      <c r="J23" s="66">
        <f t="shared" si="6"/>
        <v>0</v>
      </c>
      <c r="K23" s="66">
        <f t="shared" si="6"/>
        <v>0</v>
      </c>
      <c r="L23" s="66">
        <f t="shared" si="6"/>
        <v>0</v>
      </c>
      <c r="M23" s="66">
        <f t="shared" si="6"/>
        <v>0</v>
      </c>
      <c r="N23" s="66">
        <f t="shared" si="6"/>
        <v>0</v>
      </c>
      <c r="O23" s="66">
        <f t="shared" si="6"/>
        <v>0</v>
      </c>
      <c r="P23" s="66">
        <f t="shared" si="6"/>
        <v>0</v>
      </c>
      <c r="Q23" s="66">
        <f t="shared" si="6"/>
        <v>0</v>
      </c>
      <c r="R23" s="66">
        <f t="shared" si="6"/>
        <v>0</v>
      </c>
      <c r="S23" s="66">
        <f t="shared" si="6"/>
        <v>0</v>
      </c>
      <c r="T23" s="66">
        <f t="shared" si="6"/>
        <v>0</v>
      </c>
      <c r="U23" s="66">
        <f t="shared" si="6"/>
        <v>0</v>
      </c>
      <c r="V23" s="66">
        <f t="shared" si="6"/>
        <v>0</v>
      </c>
      <c r="W23" s="66">
        <f t="shared" si="6"/>
        <v>0</v>
      </c>
      <c r="X23" s="66">
        <f t="shared" si="6"/>
        <v>0</v>
      </c>
      <c r="Y23" s="66">
        <f t="shared" si="6"/>
        <v>0</v>
      </c>
      <c r="Z23" s="66">
        <f t="shared" si="6"/>
        <v>0</v>
      </c>
      <c r="AA23" s="66">
        <f t="shared" si="6"/>
        <v>0</v>
      </c>
      <c r="AB23" s="66">
        <f t="shared" si="6"/>
        <v>0</v>
      </c>
      <c r="AC23" s="66">
        <f t="shared" si="6"/>
        <v>0</v>
      </c>
      <c r="AD23" s="66">
        <f t="shared" si="6"/>
        <v>0</v>
      </c>
      <c r="AE23" s="66">
        <f t="shared" si="6"/>
        <v>0</v>
      </c>
      <c r="AF23" s="66">
        <f t="shared" si="6"/>
        <v>0</v>
      </c>
      <c r="AG23" s="66">
        <f t="shared" si="6"/>
        <v>0</v>
      </c>
    </row>
    <row r="24" spans="1:33" x14ac:dyDescent="0.25">
      <c r="A24" s="68" t="s">
        <v>83</v>
      </c>
      <c r="B24" s="68" t="s">
        <v>234</v>
      </c>
      <c r="C24" s="61" t="s">
        <v>528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83">
        <v>0</v>
      </c>
      <c r="P24" s="83">
        <v>0</v>
      </c>
      <c r="Q24" s="83">
        <v>0</v>
      </c>
      <c r="R24" s="83">
        <v>0</v>
      </c>
      <c r="S24" s="83">
        <v>0</v>
      </c>
      <c r="T24" s="83">
        <v>0</v>
      </c>
      <c r="U24" s="83">
        <v>0</v>
      </c>
      <c r="V24" s="83">
        <v>0</v>
      </c>
      <c r="W24" s="83">
        <v>0</v>
      </c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4">
        <v>0</v>
      </c>
    </row>
    <row r="25" spans="1:33" x14ac:dyDescent="0.25">
      <c r="A25" s="68" t="s">
        <v>82</v>
      </c>
      <c r="B25" s="68" t="s">
        <v>234</v>
      </c>
      <c r="C25" s="61" t="s">
        <v>528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4">
        <v>0</v>
      </c>
    </row>
    <row r="26" spans="1:33" x14ac:dyDescent="0.25">
      <c r="A26" s="68" t="s">
        <v>81</v>
      </c>
      <c r="B26" s="68" t="s">
        <v>234</v>
      </c>
      <c r="C26" s="61" t="s">
        <v>528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4">
        <v>0</v>
      </c>
    </row>
    <row r="27" spans="1:33" x14ac:dyDescent="0.25">
      <c r="A27" s="68" t="s">
        <v>80</v>
      </c>
      <c r="B27" s="68" t="s">
        <v>234</v>
      </c>
      <c r="C27" s="61" t="s">
        <v>528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  <c r="R27" s="83">
        <v>0</v>
      </c>
      <c r="S27" s="83">
        <v>0</v>
      </c>
      <c r="T27" s="83">
        <v>0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4">
        <v>0</v>
      </c>
    </row>
    <row r="28" spans="1:33" x14ac:dyDescent="0.25">
      <c r="A28" s="68" t="s">
        <v>79</v>
      </c>
      <c r="B28" s="68" t="s">
        <v>234</v>
      </c>
      <c r="C28" s="61" t="s">
        <v>528</v>
      </c>
      <c r="D28" s="69">
        <f>COUNTIFS('Input Daily Data'!F:F,"ResFor",'Input Daily Data'!I:I,"TII")</f>
        <v>1</v>
      </c>
      <c r="E28" s="69">
        <f>D30</f>
        <v>1</v>
      </c>
      <c r="F28" s="69">
        <f t="shared" ref="F28:AG28" si="7">E30</f>
        <v>1</v>
      </c>
      <c r="G28" s="69">
        <f t="shared" si="7"/>
        <v>1</v>
      </c>
      <c r="H28" s="69">
        <f t="shared" si="7"/>
        <v>1</v>
      </c>
      <c r="I28" s="69">
        <f t="shared" si="7"/>
        <v>1</v>
      </c>
      <c r="J28" s="69">
        <f t="shared" si="7"/>
        <v>1</v>
      </c>
      <c r="K28" s="69">
        <f t="shared" si="7"/>
        <v>1</v>
      </c>
      <c r="L28" s="69">
        <f t="shared" si="7"/>
        <v>1</v>
      </c>
      <c r="M28" s="69">
        <f t="shared" si="7"/>
        <v>1</v>
      </c>
      <c r="N28" s="69">
        <f t="shared" si="7"/>
        <v>1</v>
      </c>
      <c r="O28" s="69">
        <f t="shared" si="7"/>
        <v>1</v>
      </c>
      <c r="P28" s="69">
        <f t="shared" si="7"/>
        <v>1</v>
      </c>
      <c r="Q28" s="69">
        <f t="shared" si="7"/>
        <v>1</v>
      </c>
      <c r="R28" s="69">
        <f t="shared" si="7"/>
        <v>1</v>
      </c>
      <c r="S28" s="69">
        <f t="shared" si="7"/>
        <v>1</v>
      </c>
      <c r="T28" s="69">
        <f t="shared" si="7"/>
        <v>1</v>
      </c>
      <c r="U28" s="69">
        <f t="shared" si="7"/>
        <v>1</v>
      </c>
      <c r="V28" s="69">
        <f t="shared" si="7"/>
        <v>1</v>
      </c>
      <c r="W28" s="69">
        <f t="shared" si="7"/>
        <v>1</v>
      </c>
      <c r="X28" s="69">
        <f t="shared" si="7"/>
        <v>1</v>
      </c>
      <c r="Y28" s="69">
        <f t="shared" si="7"/>
        <v>1</v>
      </c>
      <c r="Z28" s="69">
        <f t="shared" si="7"/>
        <v>1</v>
      </c>
      <c r="AA28" s="69">
        <f t="shared" si="7"/>
        <v>1</v>
      </c>
      <c r="AB28" s="69">
        <f t="shared" si="7"/>
        <v>1</v>
      </c>
      <c r="AC28" s="69">
        <f t="shared" si="7"/>
        <v>1</v>
      </c>
      <c r="AD28" s="69">
        <f t="shared" si="7"/>
        <v>1</v>
      </c>
      <c r="AE28" s="69">
        <f t="shared" si="7"/>
        <v>1</v>
      </c>
      <c r="AF28" s="69">
        <f t="shared" si="7"/>
        <v>1</v>
      </c>
      <c r="AG28" s="69">
        <f t="shared" si="7"/>
        <v>1</v>
      </c>
    </row>
    <row r="29" spans="1:33" x14ac:dyDescent="0.25">
      <c r="A29" s="68" t="s">
        <v>78</v>
      </c>
      <c r="B29" s="68" t="s">
        <v>234</v>
      </c>
      <c r="C29" s="61" t="s">
        <v>528</v>
      </c>
      <c r="D29" s="69">
        <f>SUM(D23)+(D24)+(D25*-1)+(D26*-1)+(D27*-1)</f>
        <v>0</v>
      </c>
      <c r="E29" s="69">
        <f t="shared" ref="E29:AG29" si="8">SUM(E23)+(E24)+(E25*-1)+(E26*-1)+(E27*-1)</f>
        <v>0</v>
      </c>
      <c r="F29" s="69">
        <f t="shared" si="8"/>
        <v>0</v>
      </c>
      <c r="G29" s="69">
        <f t="shared" si="8"/>
        <v>0</v>
      </c>
      <c r="H29" s="69">
        <f t="shared" si="8"/>
        <v>0</v>
      </c>
      <c r="I29" s="69">
        <f t="shared" si="8"/>
        <v>0</v>
      </c>
      <c r="J29" s="69">
        <f t="shared" si="8"/>
        <v>0</v>
      </c>
      <c r="K29" s="69">
        <f t="shared" si="8"/>
        <v>0</v>
      </c>
      <c r="L29" s="69">
        <f t="shared" si="8"/>
        <v>0</v>
      </c>
      <c r="M29" s="69">
        <f t="shared" si="8"/>
        <v>0</v>
      </c>
      <c r="N29" s="69">
        <f t="shared" si="8"/>
        <v>0</v>
      </c>
      <c r="O29" s="69">
        <f t="shared" si="8"/>
        <v>0</v>
      </c>
      <c r="P29" s="69">
        <f t="shared" si="8"/>
        <v>0</v>
      </c>
      <c r="Q29" s="69">
        <f t="shared" si="8"/>
        <v>0</v>
      </c>
      <c r="R29" s="69">
        <f t="shared" si="8"/>
        <v>0</v>
      </c>
      <c r="S29" s="69">
        <f t="shared" si="8"/>
        <v>0</v>
      </c>
      <c r="T29" s="69">
        <f t="shared" si="8"/>
        <v>0</v>
      </c>
      <c r="U29" s="69">
        <f t="shared" si="8"/>
        <v>0</v>
      </c>
      <c r="V29" s="69">
        <f t="shared" si="8"/>
        <v>0</v>
      </c>
      <c r="W29" s="69">
        <f t="shared" si="8"/>
        <v>0</v>
      </c>
      <c r="X29" s="69">
        <f t="shared" si="8"/>
        <v>0</v>
      </c>
      <c r="Y29" s="69">
        <f t="shared" si="8"/>
        <v>0</v>
      </c>
      <c r="Z29" s="69">
        <f t="shared" si="8"/>
        <v>0</v>
      </c>
      <c r="AA29" s="69">
        <f t="shared" si="8"/>
        <v>0</v>
      </c>
      <c r="AB29" s="69">
        <f t="shared" si="8"/>
        <v>0</v>
      </c>
      <c r="AC29" s="69">
        <f t="shared" si="8"/>
        <v>0</v>
      </c>
      <c r="AD29" s="69">
        <f t="shared" si="8"/>
        <v>0</v>
      </c>
      <c r="AE29" s="69">
        <f t="shared" si="8"/>
        <v>0</v>
      </c>
      <c r="AF29" s="69">
        <f t="shared" si="8"/>
        <v>0</v>
      </c>
      <c r="AG29" s="69">
        <f t="shared" si="8"/>
        <v>0</v>
      </c>
    </row>
    <row r="30" spans="1:33" ht="16.5" thickBot="1" x14ac:dyDescent="0.3">
      <c r="A30" s="73" t="s">
        <v>77</v>
      </c>
      <c r="B30" s="73" t="s">
        <v>234</v>
      </c>
      <c r="C30" s="74" t="s">
        <v>528</v>
      </c>
      <c r="D30" s="75">
        <f>SUM(D28:D29)</f>
        <v>1</v>
      </c>
      <c r="E30" s="75">
        <f>SUM(E28:E29)</f>
        <v>1</v>
      </c>
      <c r="F30" s="75">
        <f t="shared" ref="F30:AG30" si="9">SUM(F28:F29)</f>
        <v>1</v>
      </c>
      <c r="G30" s="75">
        <f t="shared" si="9"/>
        <v>1</v>
      </c>
      <c r="H30" s="75">
        <f t="shared" si="9"/>
        <v>1</v>
      </c>
      <c r="I30" s="75">
        <f t="shared" si="9"/>
        <v>1</v>
      </c>
      <c r="J30" s="75">
        <f t="shared" si="9"/>
        <v>1</v>
      </c>
      <c r="K30" s="75">
        <f t="shared" si="9"/>
        <v>1</v>
      </c>
      <c r="L30" s="75">
        <f t="shared" si="9"/>
        <v>1</v>
      </c>
      <c r="M30" s="75">
        <f t="shared" si="9"/>
        <v>1</v>
      </c>
      <c r="N30" s="75">
        <f t="shared" si="9"/>
        <v>1</v>
      </c>
      <c r="O30" s="75">
        <f t="shared" si="9"/>
        <v>1</v>
      </c>
      <c r="P30" s="75">
        <f t="shared" si="9"/>
        <v>1</v>
      </c>
      <c r="Q30" s="75">
        <f t="shared" si="9"/>
        <v>1</v>
      </c>
      <c r="R30" s="75">
        <f t="shared" si="9"/>
        <v>1</v>
      </c>
      <c r="S30" s="75">
        <f t="shared" si="9"/>
        <v>1</v>
      </c>
      <c r="T30" s="75">
        <f t="shared" si="9"/>
        <v>1</v>
      </c>
      <c r="U30" s="75">
        <f t="shared" si="9"/>
        <v>1</v>
      </c>
      <c r="V30" s="75">
        <f t="shared" si="9"/>
        <v>1</v>
      </c>
      <c r="W30" s="75">
        <f t="shared" si="9"/>
        <v>1</v>
      </c>
      <c r="X30" s="75">
        <f t="shared" si="9"/>
        <v>1</v>
      </c>
      <c r="Y30" s="75">
        <f t="shared" si="9"/>
        <v>1</v>
      </c>
      <c r="Z30" s="75">
        <f t="shared" si="9"/>
        <v>1</v>
      </c>
      <c r="AA30" s="75">
        <f t="shared" si="9"/>
        <v>1</v>
      </c>
      <c r="AB30" s="75">
        <f t="shared" si="9"/>
        <v>1</v>
      </c>
      <c r="AC30" s="75">
        <f t="shared" si="9"/>
        <v>1</v>
      </c>
      <c r="AD30" s="75">
        <f t="shared" si="9"/>
        <v>1</v>
      </c>
      <c r="AE30" s="75">
        <f t="shared" si="9"/>
        <v>1</v>
      </c>
      <c r="AF30" s="75">
        <f t="shared" si="9"/>
        <v>1</v>
      </c>
      <c r="AG30" s="75">
        <f t="shared" si="9"/>
        <v>1</v>
      </c>
    </row>
    <row r="31" spans="1:33" x14ac:dyDescent="0.25">
      <c r="A31" s="91" t="s">
        <v>57</v>
      </c>
      <c r="B31" s="64" t="s">
        <v>235</v>
      </c>
      <c r="C31" s="65" t="s">
        <v>528</v>
      </c>
      <c r="D31" s="93">
        <f>MIN(D2, D22 - (D3 + D4 + D5))</f>
        <v>7</v>
      </c>
      <c r="E31" s="93">
        <f t="shared" ref="E31:AG31" si="10">MIN(E2, E22 - (E3 + E4 + E5))</f>
        <v>7</v>
      </c>
      <c r="F31" s="93">
        <f t="shared" si="10"/>
        <v>7</v>
      </c>
      <c r="G31" s="93">
        <f t="shared" si="10"/>
        <v>7</v>
      </c>
      <c r="H31" s="93">
        <f t="shared" si="10"/>
        <v>7</v>
      </c>
      <c r="I31" s="93">
        <f t="shared" si="10"/>
        <v>7</v>
      </c>
      <c r="J31" s="93">
        <f t="shared" si="10"/>
        <v>7</v>
      </c>
      <c r="K31" s="93">
        <f t="shared" si="10"/>
        <v>7</v>
      </c>
      <c r="L31" s="93">
        <f t="shared" si="10"/>
        <v>7</v>
      </c>
      <c r="M31" s="93">
        <f t="shared" si="10"/>
        <v>7</v>
      </c>
      <c r="N31" s="93">
        <f t="shared" si="10"/>
        <v>7</v>
      </c>
      <c r="O31" s="93">
        <f t="shared" si="10"/>
        <v>7</v>
      </c>
      <c r="P31" s="93">
        <f t="shared" si="10"/>
        <v>7</v>
      </c>
      <c r="Q31" s="93">
        <f t="shared" si="10"/>
        <v>7</v>
      </c>
      <c r="R31" s="93">
        <f t="shared" si="10"/>
        <v>7</v>
      </c>
      <c r="S31" s="93">
        <f t="shared" si="10"/>
        <v>7</v>
      </c>
      <c r="T31" s="93">
        <f t="shared" si="10"/>
        <v>7</v>
      </c>
      <c r="U31" s="93">
        <f t="shared" si="10"/>
        <v>7</v>
      </c>
      <c r="V31" s="93">
        <f>MIN(V2, V22 - (V3 + V4 + V5))</f>
        <v>7</v>
      </c>
      <c r="W31" s="93">
        <f>MIN(W2, W22 - (W3 + W4 + W5))</f>
        <v>7</v>
      </c>
      <c r="X31" s="93">
        <f t="shared" si="10"/>
        <v>7</v>
      </c>
      <c r="Y31" s="93">
        <f t="shared" si="10"/>
        <v>7</v>
      </c>
      <c r="Z31" s="93">
        <f t="shared" si="10"/>
        <v>7</v>
      </c>
      <c r="AA31" s="93">
        <f t="shared" si="10"/>
        <v>7</v>
      </c>
      <c r="AB31" s="93">
        <f t="shared" si="10"/>
        <v>7</v>
      </c>
      <c r="AC31" s="93">
        <f t="shared" si="10"/>
        <v>7</v>
      </c>
      <c r="AD31" s="93">
        <f t="shared" si="10"/>
        <v>0</v>
      </c>
      <c r="AE31" s="93">
        <f t="shared" si="10"/>
        <v>0</v>
      </c>
      <c r="AF31" s="93">
        <f t="shared" si="10"/>
        <v>0</v>
      </c>
      <c r="AG31" s="93">
        <f t="shared" si="10"/>
        <v>0</v>
      </c>
    </row>
    <row r="32" spans="1:33" x14ac:dyDescent="0.25">
      <c r="A32" s="94" t="s">
        <v>56</v>
      </c>
      <c r="B32" s="68" t="s">
        <v>235</v>
      </c>
      <c r="C32" s="61" t="s">
        <v>528</v>
      </c>
      <c r="D32" s="96">
        <f>MIN(D3, D22 - (D3 + D4 + D5))</f>
        <v>0</v>
      </c>
      <c r="E32" s="96">
        <f t="shared" ref="E32:AG32" si="11">MIN(E3, E22 - (E3 + E4 + E5))</f>
        <v>0</v>
      </c>
      <c r="F32" s="96">
        <f t="shared" si="11"/>
        <v>0</v>
      </c>
      <c r="G32" s="96">
        <f t="shared" si="11"/>
        <v>0</v>
      </c>
      <c r="H32" s="96">
        <f t="shared" si="11"/>
        <v>0</v>
      </c>
      <c r="I32" s="96">
        <f t="shared" si="11"/>
        <v>0</v>
      </c>
      <c r="J32" s="96">
        <f t="shared" si="11"/>
        <v>0</v>
      </c>
      <c r="K32" s="96">
        <f t="shared" si="11"/>
        <v>0</v>
      </c>
      <c r="L32" s="96">
        <f>MIN(L3, L22 - (L3 + L4 + L5))</f>
        <v>0</v>
      </c>
      <c r="M32" s="96">
        <f t="shared" si="11"/>
        <v>0</v>
      </c>
      <c r="N32" s="96">
        <f t="shared" si="11"/>
        <v>0</v>
      </c>
      <c r="O32" s="96">
        <f t="shared" si="11"/>
        <v>0</v>
      </c>
      <c r="P32" s="96">
        <f t="shared" si="11"/>
        <v>0</v>
      </c>
      <c r="Q32" s="96">
        <f t="shared" si="11"/>
        <v>0</v>
      </c>
      <c r="R32" s="96">
        <f t="shared" si="11"/>
        <v>0</v>
      </c>
      <c r="S32" s="96">
        <f t="shared" si="11"/>
        <v>0</v>
      </c>
      <c r="T32" s="96">
        <f t="shared" si="11"/>
        <v>0</v>
      </c>
      <c r="U32" s="96">
        <f t="shared" si="11"/>
        <v>0</v>
      </c>
      <c r="V32" s="96">
        <f t="shared" si="11"/>
        <v>0</v>
      </c>
      <c r="W32" s="96">
        <f t="shared" si="11"/>
        <v>0</v>
      </c>
      <c r="X32" s="96">
        <f t="shared" si="11"/>
        <v>0</v>
      </c>
      <c r="Y32" s="96">
        <f t="shared" si="11"/>
        <v>0</v>
      </c>
      <c r="Z32" s="96">
        <f t="shared" si="11"/>
        <v>0</v>
      </c>
      <c r="AA32" s="96">
        <f t="shared" si="11"/>
        <v>0</v>
      </c>
      <c r="AB32" s="96">
        <f t="shared" si="11"/>
        <v>0</v>
      </c>
      <c r="AC32" s="96">
        <f t="shared" si="11"/>
        <v>0</v>
      </c>
      <c r="AD32" s="96">
        <f t="shared" si="11"/>
        <v>0</v>
      </c>
      <c r="AE32" s="96">
        <f t="shared" si="11"/>
        <v>0</v>
      </c>
      <c r="AF32" s="96">
        <f t="shared" si="11"/>
        <v>0</v>
      </c>
      <c r="AG32" s="96">
        <f t="shared" si="11"/>
        <v>0</v>
      </c>
    </row>
    <row r="33" spans="1:33" x14ac:dyDescent="0.25">
      <c r="A33" s="94" t="s">
        <v>58</v>
      </c>
      <c r="B33" s="68" t="s">
        <v>235</v>
      </c>
      <c r="C33" s="61" t="s">
        <v>528</v>
      </c>
      <c r="D33" s="96">
        <f>MIN(D4, D22 - (D3 + D4 + D5))</f>
        <v>0</v>
      </c>
      <c r="E33" s="96">
        <f t="shared" ref="E33:AG33" si="12">MIN(E4, E22 - (E3 + E4 + E5))</f>
        <v>0</v>
      </c>
      <c r="F33" s="96">
        <f t="shared" si="12"/>
        <v>0</v>
      </c>
      <c r="G33" s="96">
        <f t="shared" si="12"/>
        <v>0</v>
      </c>
      <c r="H33" s="96">
        <f t="shared" si="12"/>
        <v>0</v>
      </c>
      <c r="I33" s="96">
        <f t="shared" si="12"/>
        <v>0</v>
      </c>
      <c r="J33" s="96">
        <f t="shared" si="12"/>
        <v>0</v>
      </c>
      <c r="K33" s="96">
        <f t="shared" si="12"/>
        <v>0</v>
      </c>
      <c r="L33" s="96">
        <f t="shared" si="12"/>
        <v>0</v>
      </c>
      <c r="M33" s="96">
        <f t="shared" si="12"/>
        <v>0</v>
      </c>
      <c r="N33" s="96">
        <f t="shared" si="12"/>
        <v>0</v>
      </c>
      <c r="O33" s="96">
        <f t="shared" si="12"/>
        <v>0</v>
      </c>
      <c r="P33" s="96">
        <f t="shared" si="12"/>
        <v>0</v>
      </c>
      <c r="Q33" s="96">
        <f t="shared" si="12"/>
        <v>0</v>
      </c>
      <c r="R33" s="96">
        <f t="shared" si="12"/>
        <v>0</v>
      </c>
      <c r="S33" s="96">
        <f t="shared" si="12"/>
        <v>0</v>
      </c>
      <c r="T33" s="96">
        <f t="shared" si="12"/>
        <v>0</v>
      </c>
      <c r="U33" s="96">
        <f t="shared" si="12"/>
        <v>0</v>
      </c>
      <c r="V33" s="96">
        <f t="shared" si="12"/>
        <v>0</v>
      </c>
      <c r="W33" s="96">
        <f t="shared" si="12"/>
        <v>0</v>
      </c>
      <c r="X33" s="96">
        <f t="shared" si="12"/>
        <v>0</v>
      </c>
      <c r="Y33" s="96">
        <f t="shared" si="12"/>
        <v>0</v>
      </c>
      <c r="Z33" s="96">
        <f t="shared" si="12"/>
        <v>0</v>
      </c>
      <c r="AA33" s="96">
        <f t="shared" si="12"/>
        <v>0</v>
      </c>
      <c r="AB33" s="96">
        <f t="shared" si="12"/>
        <v>0</v>
      </c>
      <c r="AC33" s="96">
        <f t="shared" si="12"/>
        <v>0</v>
      </c>
      <c r="AD33" s="96">
        <f t="shared" si="12"/>
        <v>0</v>
      </c>
      <c r="AE33" s="96">
        <f t="shared" si="12"/>
        <v>0</v>
      </c>
      <c r="AF33" s="96">
        <f t="shared" si="12"/>
        <v>0</v>
      </c>
      <c r="AG33" s="96">
        <f t="shared" si="12"/>
        <v>0</v>
      </c>
    </row>
    <row r="34" spans="1:33" x14ac:dyDescent="0.25">
      <c r="A34" s="94" t="s">
        <v>76</v>
      </c>
      <c r="B34" s="68" t="s">
        <v>235</v>
      </c>
      <c r="C34" s="61" t="s">
        <v>528</v>
      </c>
      <c r="D34" s="96">
        <f>MIN(D5, D22 - (D3 + D4 + D5))</f>
        <v>0</v>
      </c>
      <c r="E34" s="96">
        <f t="shared" ref="E34:AG34" si="13">MIN(E5, E22 - (E3 + E4 + E5))</f>
        <v>0</v>
      </c>
      <c r="F34" s="96">
        <f t="shared" si="13"/>
        <v>0</v>
      </c>
      <c r="G34" s="96">
        <f t="shared" si="13"/>
        <v>0</v>
      </c>
      <c r="H34" s="96">
        <f t="shared" si="13"/>
        <v>0</v>
      </c>
      <c r="I34" s="96">
        <f t="shared" si="13"/>
        <v>0</v>
      </c>
      <c r="J34" s="96">
        <f t="shared" si="13"/>
        <v>0</v>
      </c>
      <c r="K34" s="96">
        <f t="shared" si="13"/>
        <v>0</v>
      </c>
      <c r="L34" s="96">
        <f t="shared" si="13"/>
        <v>0</v>
      </c>
      <c r="M34" s="96">
        <f t="shared" si="13"/>
        <v>0</v>
      </c>
      <c r="N34" s="96">
        <f t="shared" si="13"/>
        <v>0</v>
      </c>
      <c r="O34" s="96">
        <f t="shared" si="13"/>
        <v>0</v>
      </c>
      <c r="P34" s="96">
        <f t="shared" si="13"/>
        <v>0</v>
      </c>
      <c r="Q34" s="96">
        <f t="shared" si="13"/>
        <v>0</v>
      </c>
      <c r="R34" s="96">
        <f t="shared" si="13"/>
        <v>0</v>
      </c>
      <c r="S34" s="96">
        <f t="shared" si="13"/>
        <v>0</v>
      </c>
      <c r="T34" s="96">
        <f t="shared" si="13"/>
        <v>0</v>
      </c>
      <c r="U34" s="96">
        <f t="shared" si="13"/>
        <v>0</v>
      </c>
      <c r="V34" s="96">
        <f t="shared" si="13"/>
        <v>0</v>
      </c>
      <c r="W34" s="96">
        <f>MIN(W5, W22 - (W3 + W4 + W5))</f>
        <v>0</v>
      </c>
      <c r="X34" s="96">
        <f t="shared" si="13"/>
        <v>0</v>
      </c>
      <c r="Y34" s="96">
        <f t="shared" si="13"/>
        <v>0</v>
      </c>
      <c r="Z34" s="96">
        <f t="shared" si="13"/>
        <v>0</v>
      </c>
      <c r="AA34" s="96">
        <f t="shared" si="13"/>
        <v>0</v>
      </c>
      <c r="AB34" s="96">
        <f t="shared" si="13"/>
        <v>0</v>
      </c>
      <c r="AC34" s="96">
        <f t="shared" si="13"/>
        <v>0</v>
      </c>
      <c r="AD34" s="96">
        <f t="shared" si="13"/>
        <v>0</v>
      </c>
      <c r="AE34" s="96">
        <f t="shared" si="13"/>
        <v>0</v>
      </c>
      <c r="AF34" s="96">
        <f t="shared" si="13"/>
        <v>0</v>
      </c>
      <c r="AG34" s="96">
        <f t="shared" si="13"/>
        <v>0</v>
      </c>
    </row>
    <row r="35" spans="1:33" x14ac:dyDescent="0.25">
      <c r="A35" s="94" t="s">
        <v>75</v>
      </c>
      <c r="B35" s="68" t="s">
        <v>235</v>
      </c>
      <c r="C35" s="61" t="s">
        <v>528</v>
      </c>
      <c r="D35" s="96">
        <f>SUM(D31:D34)</f>
        <v>7</v>
      </c>
      <c r="E35" s="96">
        <f t="shared" ref="E35:AG35" si="14">SUM(E31:E34)</f>
        <v>7</v>
      </c>
      <c r="F35" s="96">
        <f t="shared" si="14"/>
        <v>7</v>
      </c>
      <c r="G35" s="96">
        <f t="shared" si="14"/>
        <v>7</v>
      </c>
      <c r="H35" s="96">
        <f t="shared" si="14"/>
        <v>7</v>
      </c>
      <c r="I35" s="96">
        <f t="shared" si="14"/>
        <v>7</v>
      </c>
      <c r="J35" s="96">
        <f t="shared" si="14"/>
        <v>7</v>
      </c>
      <c r="K35" s="96">
        <f t="shared" si="14"/>
        <v>7</v>
      </c>
      <c r="L35" s="96">
        <f t="shared" si="14"/>
        <v>7</v>
      </c>
      <c r="M35" s="96">
        <f t="shared" si="14"/>
        <v>7</v>
      </c>
      <c r="N35" s="96">
        <f t="shared" si="14"/>
        <v>7</v>
      </c>
      <c r="O35" s="96">
        <f t="shared" si="14"/>
        <v>7</v>
      </c>
      <c r="P35" s="96">
        <f t="shared" si="14"/>
        <v>7</v>
      </c>
      <c r="Q35" s="96">
        <f t="shared" si="14"/>
        <v>7</v>
      </c>
      <c r="R35" s="96">
        <f t="shared" si="14"/>
        <v>7</v>
      </c>
      <c r="S35" s="96">
        <f t="shared" si="14"/>
        <v>7</v>
      </c>
      <c r="T35" s="96">
        <f t="shared" si="14"/>
        <v>7</v>
      </c>
      <c r="U35" s="96">
        <f t="shared" si="14"/>
        <v>7</v>
      </c>
      <c r="V35" s="96">
        <f t="shared" si="14"/>
        <v>7</v>
      </c>
      <c r="W35" s="96">
        <f>SUM(W31:W34)</f>
        <v>7</v>
      </c>
      <c r="X35" s="96">
        <f t="shared" si="14"/>
        <v>7</v>
      </c>
      <c r="Y35" s="96">
        <f t="shared" si="14"/>
        <v>7</v>
      </c>
      <c r="Z35" s="96">
        <f t="shared" si="14"/>
        <v>7</v>
      </c>
      <c r="AA35" s="96">
        <f t="shared" si="14"/>
        <v>7</v>
      </c>
      <c r="AB35" s="96">
        <f t="shared" si="14"/>
        <v>7</v>
      </c>
      <c r="AC35" s="96">
        <f t="shared" si="14"/>
        <v>7</v>
      </c>
      <c r="AD35" s="96">
        <f t="shared" si="14"/>
        <v>0</v>
      </c>
      <c r="AE35" s="96">
        <f t="shared" si="14"/>
        <v>0</v>
      </c>
      <c r="AF35" s="96">
        <f t="shared" si="14"/>
        <v>0</v>
      </c>
      <c r="AG35" s="96">
        <f t="shared" si="14"/>
        <v>0</v>
      </c>
    </row>
    <row r="36" spans="1:33" x14ac:dyDescent="0.25">
      <c r="A36" s="94" t="s">
        <v>60</v>
      </c>
      <c r="B36" s="68" t="s">
        <v>235</v>
      </c>
      <c r="C36" s="61" t="s">
        <v>528</v>
      </c>
      <c r="D36" s="96">
        <f>MIN(D8, D22 - D35)</f>
        <v>0</v>
      </c>
      <c r="E36" s="96">
        <f t="shared" ref="E36:AG36" si="15">MIN(E8, E22 - E35)</f>
        <v>0</v>
      </c>
      <c r="F36" s="96">
        <f t="shared" si="15"/>
        <v>0</v>
      </c>
      <c r="G36" s="96">
        <f t="shared" si="15"/>
        <v>0</v>
      </c>
      <c r="H36" s="96">
        <f t="shared" si="15"/>
        <v>0</v>
      </c>
      <c r="I36" s="96">
        <f t="shared" si="15"/>
        <v>0</v>
      </c>
      <c r="J36" s="96">
        <f t="shared" si="15"/>
        <v>0</v>
      </c>
      <c r="K36" s="96">
        <f t="shared" si="15"/>
        <v>0</v>
      </c>
      <c r="L36" s="96">
        <f t="shared" si="15"/>
        <v>0</v>
      </c>
      <c r="M36" s="96">
        <f t="shared" si="15"/>
        <v>0</v>
      </c>
      <c r="N36" s="96">
        <f t="shared" si="15"/>
        <v>0</v>
      </c>
      <c r="O36" s="96">
        <f t="shared" si="15"/>
        <v>0</v>
      </c>
      <c r="P36" s="96">
        <f t="shared" si="15"/>
        <v>0</v>
      </c>
      <c r="Q36" s="96">
        <f t="shared" si="15"/>
        <v>0</v>
      </c>
      <c r="R36" s="96">
        <f t="shared" si="15"/>
        <v>0</v>
      </c>
      <c r="S36" s="96">
        <f t="shared" si="15"/>
        <v>0</v>
      </c>
      <c r="T36" s="96">
        <f t="shared" si="15"/>
        <v>0</v>
      </c>
      <c r="U36" s="96">
        <f t="shared" si="15"/>
        <v>0</v>
      </c>
      <c r="V36" s="96">
        <f t="shared" si="15"/>
        <v>0</v>
      </c>
      <c r="W36" s="96">
        <f t="shared" si="15"/>
        <v>0</v>
      </c>
      <c r="X36" s="96">
        <f t="shared" si="15"/>
        <v>0</v>
      </c>
      <c r="Y36" s="96">
        <f t="shared" si="15"/>
        <v>0</v>
      </c>
      <c r="Z36" s="96">
        <f t="shared" si="15"/>
        <v>0</v>
      </c>
      <c r="AA36" s="96">
        <f t="shared" si="15"/>
        <v>0</v>
      </c>
      <c r="AB36" s="96">
        <f t="shared" si="15"/>
        <v>0</v>
      </c>
      <c r="AC36" s="96">
        <f t="shared" si="15"/>
        <v>0</v>
      </c>
      <c r="AD36" s="96">
        <f t="shared" si="15"/>
        <v>0</v>
      </c>
      <c r="AE36" s="96">
        <f t="shared" si="15"/>
        <v>0</v>
      </c>
      <c r="AF36" s="96">
        <f t="shared" si="15"/>
        <v>0</v>
      </c>
      <c r="AG36" s="96">
        <f t="shared" si="15"/>
        <v>0</v>
      </c>
    </row>
    <row r="37" spans="1:33" x14ac:dyDescent="0.25">
      <c r="A37" s="94" t="s">
        <v>74</v>
      </c>
      <c r="B37" s="68" t="s">
        <v>235</v>
      </c>
      <c r="C37" s="61" t="s">
        <v>528</v>
      </c>
      <c r="D37" s="96">
        <f>MIN(D15, D22 - D35)</f>
        <v>0</v>
      </c>
      <c r="E37" s="96">
        <f t="shared" ref="E37:AG37" si="16">MIN(E15, E22 - E35)</f>
        <v>0</v>
      </c>
      <c r="F37" s="96">
        <f t="shared" si="16"/>
        <v>0</v>
      </c>
      <c r="G37" s="96">
        <f t="shared" si="16"/>
        <v>0</v>
      </c>
      <c r="H37" s="96">
        <f t="shared" si="16"/>
        <v>0</v>
      </c>
      <c r="I37" s="96">
        <f t="shared" si="16"/>
        <v>0</v>
      </c>
      <c r="J37" s="96">
        <f t="shared" si="16"/>
        <v>0</v>
      </c>
      <c r="K37" s="96">
        <f t="shared" si="16"/>
        <v>0</v>
      </c>
      <c r="L37" s="96">
        <f t="shared" si="16"/>
        <v>0</v>
      </c>
      <c r="M37" s="96">
        <f t="shared" si="16"/>
        <v>0</v>
      </c>
      <c r="N37" s="96">
        <f t="shared" si="16"/>
        <v>0</v>
      </c>
      <c r="O37" s="96">
        <f t="shared" si="16"/>
        <v>0</v>
      </c>
      <c r="P37" s="96">
        <f t="shared" si="16"/>
        <v>0</v>
      </c>
      <c r="Q37" s="96">
        <f t="shared" si="16"/>
        <v>0</v>
      </c>
      <c r="R37" s="96">
        <f t="shared" si="16"/>
        <v>0</v>
      </c>
      <c r="S37" s="96">
        <f t="shared" si="16"/>
        <v>0</v>
      </c>
      <c r="T37" s="96">
        <f t="shared" si="16"/>
        <v>0</v>
      </c>
      <c r="U37" s="96">
        <f t="shared" si="16"/>
        <v>0</v>
      </c>
      <c r="V37" s="96">
        <f t="shared" si="16"/>
        <v>0</v>
      </c>
      <c r="W37" s="96">
        <f t="shared" si="16"/>
        <v>0</v>
      </c>
      <c r="X37" s="96">
        <f t="shared" si="16"/>
        <v>0</v>
      </c>
      <c r="Y37" s="96">
        <f t="shared" si="16"/>
        <v>0</v>
      </c>
      <c r="Z37" s="96">
        <f t="shared" si="16"/>
        <v>0</v>
      </c>
      <c r="AA37" s="96">
        <f t="shared" si="16"/>
        <v>0</v>
      </c>
      <c r="AB37" s="96">
        <f t="shared" si="16"/>
        <v>0</v>
      </c>
      <c r="AC37" s="96">
        <f t="shared" si="16"/>
        <v>0</v>
      </c>
      <c r="AD37" s="96">
        <f t="shared" si="16"/>
        <v>0</v>
      </c>
      <c r="AE37" s="96">
        <f t="shared" si="16"/>
        <v>0</v>
      </c>
      <c r="AF37" s="96">
        <f t="shared" si="16"/>
        <v>0</v>
      </c>
      <c r="AG37" s="96">
        <f t="shared" si="16"/>
        <v>0</v>
      </c>
    </row>
    <row r="38" spans="1:33" x14ac:dyDescent="0.25">
      <c r="A38" s="94" t="s">
        <v>73</v>
      </c>
      <c r="B38" s="68" t="s">
        <v>235</v>
      </c>
      <c r="C38" s="61" t="s">
        <v>528</v>
      </c>
      <c r="D38" s="96">
        <f>SUM(D22-(D35+D36))</f>
        <v>0</v>
      </c>
      <c r="E38" s="96">
        <f t="shared" ref="E38:AG38" si="17">SUM(E22-(E35+E36))</f>
        <v>0</v>
      </c>
      <c r="F38" s="96">
        <f t="shared" si="17"/>
        <v>0</v>
      </c>
      <c r="G38" s="96">
        <f t="shared" si="17"/>
        <v>0</v>
      </c>
      <c r="H38" s="96">
        <f t="shared" si="17"/>
        <v>0</v>
      </c>
      <c r="I38" s="96">
        <f t="shared" si="17"/>
        <v>0</v>
      </c>
      <c r="J38" s="96">
        <f t="shared" si="17"/>
        <v>0</v>
      </c>
      <c r="K38" s="96">
        <f t="shared" si="17"/>
        <v>0</v>
      </c>
      <c r="L38" s="96">
        <f t="shared" si="17"/>
        <v>0</v>
      </c>
      <c r="M38" s="96">
        <f t="shared" si="17"/>
        <v>0</v>
      </c>
      <c r="N38" s="96">
        <f t="shared" si="17"/>
        <v>0</v>
      </c>
      <c r="O38" s="96">
        <f t="shared" si="17"/>
        <v>0</v>
      </c>
      <c r="P38" s="96">
        <f t="shared" si="17"/>
        <v>0</v>
      </c>
      <c r="Q38" s="96">
        <f t="shared" si="17"/>
        <v>0</v>
      </c>
      <c r="R38" s="96">
        <f t="shared" si="17"/>
        <v>0</v>
      </c>
      <c r="S38" s="96">
        <f t="shared" si="17"/>
        <v>0</v>
      </c>
      <c r="T38" s="96">
        <f t="shared" si="17"/>
        <v>0</v>
      </c>
      <c r="U38" s="96">
        <f t="shared" si="17"/>
        <v>0</v>
      </c>
      <c r="V38" s="96">
        <f t="shared" si="17"/>
        <v>0</v>
      </c>
      <c r="W38" s="96">
        <f t="shared" si="17"/>
        <v>0</v>
      </c>
      <c r="X38" s="96">
        <f t="shared" si="17"/>
        <v>0</v>
      </c>
      <c r="Y38" s="96">
        <f t="shared" si="17"/>
        <v>0</v>
      </c>
      <c r="Z38" s="96">
        <f t="shared" si="17"/>
        <v>0</v>
      </c>
      <c r="AA38" s="96">
        <f t="shared" si="17"/>
        <v>0</v>
      </c>
      <c r="AB38" s="96">
        <f t="shared" si="17"/>
        <v>0</v>
      </c>
      <c r="AC38" s="96">
        <f t="shared" si="17"/>
        <v>0</v>
      </c>
      <c r="AD38" s="96">
        <f t="shared" si="17"/>
        <v>7</v>
      </c>
      <c r="AE38" s="96">
        <f t="shared" si="17"/>
        <v>7</v>
      </c>
      <c r="AF38" s="96">
        <f t="shared" si="17"/>
        <v>7</v>
      </c>
      <c r="AG38" s="96">
        <f t="shared" si="17"/>
        <v>7</v>
      </c>
    </row>
    <row r="39" spans="1:33" ht="16.5" thickBot="1" x14ac:dyDescent="0.3">
      <c r="A39" s="97" t="s">
        <v>72</v>
      </c>
      <c r="B39" s="73" t="s">
        <v>235</v>
      </c>
      <c r="C39" s="74" t="s">
        <v>528</v>
      </c>
      <c r="D39" s="99">
        <f>SUM(D35+D36+ D38)</f>
        <v>7</v>
      </c>
      <c r="E39" s="99">
        <f t="shared" ref="E39:AG39" si="18">SUM(E35+E36+ E38)</f>
        <v>7</v>
      </c>
      <c r="F39" s="99">
        <f t="shared" si="18"/>
        <v>7</v>
      </c>
      <c r="G39" s="99">
        <f t="shared" si="18"/>
        <v>7</v>
      </c>
      <c r="H39" s="99">
        <f t="shared" si="18"/>
        <v>7</v>
      </c>
      <c r="I39" s="99">
        <f t="shared" si="18"/>
        <v>7</v>
      </c>
      <c r="J39" s="99">
        <f t="shared" si="18"/>
        <v>7</v>
      </c>
      <c r="K39" s="99">
        <f t="shared" si="18"/>
        <v>7</v>
      </c>
      <c r="L39" s="99">
        <f t="shared" si="18"/>
        <v>7</v>
      </c>
      <c r="M39" s="99">
        <f t="shared" si="18"/>
        <v>7</v>
      </c>
      <c r="N39" s="99">
        <f t="shared" si="18"/>
        <v>7</v>
      </c>
      <c r="O39" s="99">
        <f t="shared" si="18"/>
        <v>7</v>
      </c>
      <c r="P39" s="99">
        <f t="shared" si="18"/>
        <v>7</v>
      </c>
      <c r="Q39" s="99">
        <f t="shared" si="18"/>
        <v>7</v>
      </c>
      <c r="R39" s="99">
        <f t="shared" si="18"/>
        <v>7</v>
      </c>
      <c r="S39" s="99">
        <f t="shared" si="18"/>
        <v>7</v>
      </c>
      <c r="T39" s="99">
        <f t="shared" si="18"/>
        <v>7</v>
      </c>
      <c r="U39" s="99">
        <f t="shared" si="18"/>
        <v>7</v>
      </c>
      <c r="V39" s="99">
        <f t="shared" si="18"/>
        <v>7</v>
      </c>
      <c r="W39" s="99">
        <f t="shared" si="18"/>
        <v>7</v>
      </c>
      <c r="X39" s="99">
        <f t="shared" si="18"/>
        <v>7</v>
      </c>
      <c r="Y39" s="99">
        <f t="shared" si="18"/>
        <v>7</v>
      </c>
      <c r="Z39" s="99">
        <f t="shared" si="18"/>
        <v>7</v>
      </c>
      <c r="AA39" s="99">
        <f t="shared" si="18"/>
        <v>7</v>
      </c>
      <c r="AB39" s="99">
        <f t="shared" si="18"/>
        <v>7</v>
      </c>
      <c r="AC39" s="99">
        <f t="shared" si="18"/>
        <v>7</v>
      </c>
      <c r="AD39" s="99">
        <f t="shared" si="18"/>
        <v>7</v>
      </c>
      <c r="AE39" s="99">
        <f t="shared" si="18"/>
        <v>7</v>
      </c>
      <c r="AF39" s="99">
        <f t="shared" si="18"/>
        <v>7</v>
      </c>
      <c r="AG39" s="99">
        <f t="shared" si="18"/>
        <v>7</v>
      </c>
    </row>
    <row r="40" spans="1:33" x14ac:dyDescent="0.25">
      <c r="A40" s="68" t="s">
        <v>59</v>
      </c>
      <c r="B40" s="68" t="s">
        <v>234</v>
      </c>
      <c r="C40" s="65" t="s">
        <v>528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  <c r="R40" s="83">
        <v>0</v>
      </c>
      <c r="S40" s="83">
        <v>0</v>
      </c>
      <c r="T40" s="83">
        <v>0</v>
      </c>
      <c r="U40" s="83">
        <v>0</v>
      </c>
      <c r="V40" s="83">
        <v>0</v>
      </c>
      <c r="W40" s="83">
        <v>0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4">
        <v>0</v>
      </c>
    </row>
    <row r="41" spans="1:33" x14ac:dyDescent="0.25">
      <c r="A41" s="68" t="s">
        <v>71</v>
      </c>
      <c r="B41" s="68" t="s">
        <v>234</v>
      </c>
      <c r="C41" s="61" t="s">
        <v>528</v>
      </c>
      <c r="D41" s="83">
        <v>0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4">
        <v>0</v>
      </c>
    </row>
    <row r="42" spans="1:33" x14ac:dyDescent="0.25">
      <c r="A42" s="68" t="s">
        <v>70</v>
      </c>
      <c r="B42" s="68" t="s">
        <v>234</v>
      </c>
      <c r="C42" s="61" t="s">
        <v>528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83">
        <v>0</v>
      </c>
      <c r="P42" s="83">
        <v>0</v>
      </c>
      <c r="Q42" s="83">
        <v>0</v>
      </c>
      <c r="R42" s="83">
        <v>0</v>
      </c>
      <c r="S42" s="83">
        <v>0</v>
      </c>
      <c r="T42" s="83">
        <v>0</v>
      </c>
      <c r="U42" s="83">
        <v>0</v>
      </c>
      <c r="V42" s="83">
        <v>0</v>
      </c>
      <c r="W42" s="83">
        <v>0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4">
        <v>0</v>
      </c>
    </row>
    <row r="43" spans="1:33" x14ac:dyDescent="0.25">
      <c r="A43" s="68" t="s">
        <v>69</v>
      </c>
      <c r="B43" s="68" t="s">
        <v>234</v>
      </c>
      <c r="C43" s="61" t="s">
        <v>528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3">
        <v>0</v>
      </c>
      <c r="Q43" s="83">
        <v>0</v>
      </c>
      <c r="R43" s="83">
        <v>0</v>
      </c>
      <c r="S43" s="83">
        <v>0</v>
      </c>
      <c r="T43" s="83">
        <v>0</v>
      </c>
      <c r="U43" s="83">
        <v>0</v>
      </c>
      <c r="V43" s="83">
        <v>0</v>
      </c>
      <c r="W43" s="83">
        <v>0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4">
        <v>0</v>
      </c>
    </row>
    <row r="44" spans="1:33" x14ac:dyDescent="0.25">
      <c r="A44" s="68" t="s">
        <v>68</v>
      </c>
      <c r="B44" s="68" t="s">
        <v>234</v>
      </c>
      <c r="C44" s="61" t="s">
        <v>528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0</v>
      </c>
      <c r="T44" s="83">
        <v>0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4">
        <v>0</v>
      </c>
    </row>
    <row r="45" spans="1:33" x14ac:dyDescent="0.25">
      <c r="A45" s="68" t="s">
        <v>67</v>
      </c>
      <c r="B45" s="68" t="s">
        <v>234</v>
      </c>
      <c r="C45" s="61" t="s">
        <v>528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4">
        <v>0</v>
      </c>
    </row>
    <row r="46" spans="1:33" x14ac:dyDescent="0.25">
      <c r="A46" s="68" t="s">
        <v>66</v>
      </c>
      <c r="B46" s="68" t="s">
        <v>234</v>
      </c>
      <c r="C46" s="61" t="s">
        <v>528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  <c r="R46" s="83">
        <v>0</v>
      </c>
      <c r="S46" s="83">
        <v>0</v>
      </c>
      <c r="T46" s="83">
        <v>0</v>
      </c>
      <c r="U46" s="83">
        <v>0</v>
      </c>
      <c r="V46" s="83">
        <v>0</v>
      </c>
      <c r="W46" s="83">
        <v>0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4">
        <v>0</v>
      </c>
    </row>
    <row r="47" spans="1:33" x14ac:dyDescent="0.25">
      <c r="A47" s="68" t="s">
        <v>54</v>
      </c>
      <c r="B47" s="68" t="s">
        <v>234</v>
      </c>
      <c r="C47" s="61" t="s">
        <v>528</v>
      </c>
      <c r="D47" s="83">
        <v>0</v>
      </c>
      <c r="E47" s="83">
        <v>0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  <c r="N47" s="83">
        <v>0</v>
      </c>
      <c r="O47" s="83">
        <v>0</v>
      </c>
      <c r="P47" s="83">
        <v>0</v>
      </c>
      <c r="Q47" s="83">
        <v>0</v>
      </c>
      <c r="R47" s="83">
        <v>0</v>
      </c>
      <c r="S47" s="83">
        <v>0</v>
      </c>
      <c r="T47" s="83">
        <v>0</v>
      </c>
      <c r="U47" s="83">
        <v>0</v>
      </c>
      <c r="V47" s="83">
        <v>0</v>
      </c>
      <c r="W47" s="83">
        <v>0</v>
      </c>
      <c r="X47" s="83">
        <v>0</v>
      </c>
      <c r="Y47" s="83">
        <v>0</v>
      </c>
      <c r="Z47" s="83">
        <v>0</v>
      </c>
      <c r="AA47" s="83">
        <v>0</v>
      </c>
      <c r="AB47" s="83">
        <v>0</v>
      </c>
      <c r="AC47" s="83">
        <v>0</v>
      </c>
      <c r="AD47" s="83">
        <v>0</v>
      </c>
      <c r="AE47" s="83">
        <v>0</v>
      </c>
      <c r="AF47" s="83">
        <v>0</v>
      </c>
      <c r="AG47" s="84">
        <v>0</v>
      </c>
    </row>
    <row r="48" spans="1:33" ht="16.5" thickBot="1" x14ac:dyDescent="0.3">
      <c r="A48" s="73" t="s">
        <v>65</v>
      </c>
      <c r="B48" s="68" t="s">
        <v>234</v>
      </c>
      <c r="C48" s="74" t="s">
        <v>528</v>
      </c>
      <c r="D48" s="100">
        <f>SUM(D40:D47)</f>
        <v>0</v>
      </c>
      <c r="E48" s="100">
        <f t="shared" ref="E48:AG48" si="19">SUM(E40:E47)</f>
        <v>0</v>
      </c>
      <c r="F48" s="100">
        <f t="shared" si="19"/>
        <v>0</v>
      </c>
      <c r="G48" s="100">
        <f t="shared" si="19"/>
        <v>0</v>
      </c>
      <c r="H48" s="100">
        <f t="shared" si="19"/>
        <v>0</v>
      </c>
      <c r="I48" s="100">
        <f t="shared" si="19"/>
        <v>0</v>
      </c>
      <c r="J48" s="100">
        <f t="shared" si="19"/>
        <v>0</v>
      </c>
      <c r="K48" s="100">
        <f t="shared" si="19"/>
        <v>0</v>
      </c>
      <c r="L48" s="100">
        <f t="shared" si="19"/>
        <v>0</v>
      </c>
      <c r="M48" s="100">
        <f t="shared" si="19"/>
        <v>0</v>
      </c>
      <c r="N48" s="100">
        <f t="shared" si="19"/>
        <v>0</v>
      </c>
      <c r="O48" s="100">
        <f t="shared" si="19"/>
        <v>0</v>
      </c>
      <c r="P48" s="100">
        <f t="shared" si="19"/>
        <v>0</v>
      </c>
      <c r="Q48" s="100">
        <f t="shared" si="19"/>
        <v>0</v>
      </c>
      <c r="R48" s="100">
        <f t="shared" si="19"/>
        <v>0</v>
      </c>
      <c r="S48" s="100">
        <f t="shared" si="19"/>
        <v>0</v>
      </c>
      <c r="T48" s="100">
        <f t="shared" si="19"/>
        <v>0</v>
      </c>
      <c r="U48" s="100">
        <f t="shared" si="19"/>
        <v>0</v>
      </c>
      <c r="V48" s="100">
        <f t="shared" si="19"/>
        <v>0</v>
      </c>
      <c r="W48" s="100">
        <f t="shared" si="19"/>
        <v>0</v>
      </c>
      <c r="X48" s="100">
        <f t="shared" si="19"/>
        <v>0</v>
      </c>
      <c r="Y48" s="100">
        <f t="shared" si="19"/>
        <v>0</v>
      </c>
      <c r="Z48" s="100">
        <f t="shared" si="19"/>
        <v>0</v>
      </c>
      <c r="AA48" s="100">
        <f t="shared" si="19"/>
        <v>0</v>
      </c>
      <c r="AB48" s="100">
        <f t="shared" si="19"/>
        <v>0</v>
      </c>
      <c r="AC48" s="100">
        <f t="shared" si="19"/>
        <v>0</v>
      </c>
      <c r="AD48" s="100">
        <f t="shared" si="19"/>
        <v>0</v>
      </c>
      <c r="AE48" s="100">
        <f t="shared" si="19"/>
        <v>0</v>
      </c>
      <c r="AF48" s="100">
        <f t="shared" si="19"/>
        <v>0</v>
      </c>
      <c r="AG48" s="100">
        <f t="shared" si="19"/>
        <v>0</v>
      </c>
    </row>
    <row r="49" spans="1:33" ht="16.5" thickBot="1" x14ac:dyDescent="0.3">
      <c r="A49" s="101" t="s">
        <v>64</v>
      </c>
      <c r="B49" s="104" t="s">
        <v>236</v>
      </c>
      <c r="C49" s="106" t="s">
        <v>237</v>
      </c>
      <c r="D49" s="101">
        <f>SUM(D48)+(D39)</f>
        <v>7</v>
      </c>
      <c r="E49" s="102">
        <f t="shared" ref="E49:AG49" si="20">SUM(E48)+(E39)</f>
        <v>7</v>
      </c>
      <c r="F49" s="102">
        <f t="shared" si="20"/>
        <v>7</v>
      </c>
      <c r="G49" s="102">
        <f t="shared" si="20"/>
        <v>7</v>
      </c>
      <c r="H49" s="102">
        <f t="shared" si="20"/>
        <v>7</v>
      </c>
      <c r="I49" s="102">
        <f t="shared" si="20"/>
        <v>7</v>
      </c>
      <c r="J49" s="102">
        <f t="shared" si="20"/>
        <v>7</v>
      </c>
      <c r="K49" s="102">
        <f t="shared" si="20"/>
        <v>7</v>
      </c>
      <c r="L49" s="102">
        <f t="shared" si="20"/>
        <v>7</v>
      </c>
      <c r="M49" s="102">
        <f t="shared" si="20"/>
        <v>7</v>
      </c>
      <c r="N49" s="102">
        <f t="shared" si="20"/>
        <v>7</v>
      </c>
      <c r="O49" s="102">
        <f t="shared" si="20"/>
        <v>7</v>
      </c>
      <c r="P49" s="102">
        <f t="shared" si="20"/>
        <v>7</v>
      </c>
      <c r="Q49" s="102">
        <f t="shared" si="20"/>
        <v>7</v>
      </c>
      <c r="R49" s="102">
        <f t="shared" si="20"/>
        <v>7</v>
      </c>
      <c r="S49" s="102">
        <f t="shared" si="20"/>
        <v>7</v>
      </c>
      <c r="T49" s="102">
        <f t="shared" si="20"/>
        <v>7</v>
      </c>
      <c r="U49" s="102">
        <f t="shared" si="20"/>
        <v>7</v>
      </c>
      <c r="V49" s="102">
        <f t="shared" si="20"/>
        <v>7</v>
      </c>
      <c r="W49" s="102">
        <f t="shared" si="20"/>
        <v>7</v>
      </c>
      <c r="X49" s="102">
        <f t="shared" si="20"/>
        <v>7</v>
      </c>
      <c r="Y49" s="102">
        <f t="shared" si="20"/>
        <v>7</v>
      </c>
      <c r="Z49" s="102">
        <f t="shared" si="20"/>
        <v>7</v>
      </c>
      <c r="AA49" s="102">
        <f t="shared" si="20"/>
        <v>7</v>
      </c>
      <c r="AB49" s="102">
        <f t="shared" si="20"/>
        <v>7</v>
      </c>
      <c r="AC49" s="102">
        <f t="shared" si="20"/>
        <v>7</v>
      </c>
      <c r="AD49" s="102">
        <f t="shared" si="20"/>
        <v>7</v>
      </c>
      <c r="AE49" s="102">
        <f t="shared" si="20"/>
        <v>7</v>
      </c>
      <c r="AF49" s="102">
        <f t="shared" si="20"/>
        <v>7</v>
      </c>
      <c r="AG49" s="103">
        <f t="shared" si="20"/>
        <v>7</v>
      </c>
    </row>
  </sheetData>
  <conditionalFormatting sqref="D22">
    <cfRule type="cellIs" dxfId="359" priority="171" operator="greaterThan">
      <formula>$D$6</formula>
    </cfRule>
    <cfRule type="cellIs" dxfId="358" priority="141" operator="lessThan">
      <formula>$D$6</formula>
    </cfRule>
    <cfRule type="cellIs" dxfId="357" priority="111" operator="equal">
      <formula>$D$6</formula>
    </cfRule>
  </conditionalFormatting>
  <conditionalFormatting sqref="D48">
    <cfRule type="cellIs" dxfId="356" priority="179" operator="lessThan">
      <formula>$D$30</formula>
    </cfRule>
    <cfRule type="cellIs" dxfId="355" priority="178" operator="equal">
      <formula>$D$30</formula>
    </cfRule>
    <cfRule type="cellIs" dxfId="354" priority="180" operator="greaterThan">
      <formula>$D$30</formula>
    </cfRule>
  </conditionalFormatting>
  <conditionalFormatting sqref="E22">
    <cfRule type="cellIs" dxfId="353" priority="170" operator="greaterThan">
      <formula>$E$6</formula>
    </cfRule>
    <cfRule type="cellIs" dxfId="352" priority="140" operator="lessThan">
      <formula>$E$6</formula>
    </cfRule>
    <cfRule type="cellIs" dxfId="351" priority="110" operator="equal">
      <formula>$E$6</formula>
    </cfRule>
  </conditionalFormatting>
  <conditionalFormatting sqref="E48">
    <cfRule type="cellIs" dxfId="350" priority="177" operator="greaterThan">
      <formula>$E$30</formula>
    </cfRule>
    <cfRule type="cellIs" dxfId="349" priority="176" operator="lessThan">
      <formula>$E$30</formula>
    </cfRule>
    <cfRule type="cellIs" dxfId="348" priority="175" operator="equal">
      <formula>$E$30</formula>
    </cfRule>
  </conditionalFormatting>
  <conditionalFormatting sqref="F22">
    <cfRule type="cellIs" dxfId="347" priority="139" operator="lessThan">
      <formula>$F$6</formula>
    </cfRule>
    <cfRule type="cellIs" dxfId="346" priority="169" operator="greaterThan">
      <formula>$F$6</formula>
    </cfRule>
    <cfRule type="cellIs" dxfId="345" priority="109" operator="equal">
      <formula>$F$6</formula>
    </cfRule>
  </conditionalFormatting>
  <conditionalFormatting sqref="F48">
    <cfRule type="cellIs" dxfId="344" priority="172" operator="equal">
      <formula>$F$30</formula>
    </cfRule>
    <cfRule type="cellIs" dxfId="343" priority="173" operator="lessThan">
      <formula>$F$30</formula>
    </cfRule>
    <cfRule type="cellIs" dxfId="342" priority="174" operator="greaterThan">
      <formula>$F$30</formula>
    </cfRule>
  </conditionalFormatting>
  <conditionalFormatting sqref="G22">
    <cfRule type="cellIs" dxfId="341" priority="168" operator="greaterThan">
      <formula>$G$6</formula>
    </cfRule>
    <cfRule type="cellIs" dxfId="340" priority="108" operator="equal">
      <formula>$G$6</formula>
    </cfRule>
    <cfRule type="cellIs" dxfId="339" priority="138" operator="lessThan">
      <formula>$G$6</formula>
    </cfRule>
  </conditionalFormatting>
  <conditionalFormatting sqref="G48">
    <cfRule type="cellIs" dxfId="338" priority="27" operator="equal">
      <formula>$G$30</formula>
    </cfRule>
    <cfRule type="cellIs" dxfId="337" priority="81" operator="greaterThan">
      <formula>$G$30</formula>
    </cfRule>
    <cfRule type="cellIs" dxfId="336" priority="54" operator="lessThan">
      <formula>$G$30</formula>
    </cfRule>
  </conditionalFormatting>
  <conditionalFormatting sqref="H22">
    <cfRule type="cellIs" dxfId="335" priority="167" operator="greaterThan">
      <formula>$H$6</formula>
    </cfRule>
    <cfRule type="cellIs" dxfId="334" priority="107" operator="equal">
      <formula>$H$6</formula>
    </cfRule>
    <cfRule type="cellIs" dxfId="333" priority="137" operator="lessThan">
      <formula>$H$6</formula>
    </cfRule>
  </conditionalFormatting>
  <conditionalFormatting sqref="H48">
    <cfRule type="cellIs" dxfId="332" priority="80" operator="greaterThan">
      <formula>$H$30</formula>
    </cfRule>
    <cfRule type="cellIs" dxfId="331" priority="53" operator="lessThan">
      <formula>$H$30</formula>
    </cfRule>
    <cfRule type="cellIs" dxfId="330" priority="26" operator="equal">
      <formula>$H$30</formula>
    </cfRule>
  </conditionalFormatting>
  <conditionalFormatting sqref="I22">
    <cfRule type="cellIs" dxfId="329" priority="166" operator="greaterThan">
      <formula>$I$6</formula>
    </cfRule>
    <cfRule type="cellIs" dxfId="328" priority="106" operator="equal">
      <formula>$I$6</formula>
    </cfRule>
    <cfRule type="cellIs" dxfId="327" priority="136" operator="lessThan">
      <formula>$I$6</formula>
    </cfRule>
  </conditionalFormatting>
  <conditionalFormatting sqref="I48">
    <cfRule type="cellIs" dxfId="326" priority="52" operator="lessThan">
      <formula>$I$30</formula>
    </cfRule>
    <cfRule type="cellIs" dxfId="325" priority="79" operator="greaterThan">
      <formula>$I$30</formula>
    </cfRule>
    <cfRule type="cellIs" dxfId="324" priority="25" operator="equal">
      <formula>$I$30</formula>
    </cfRule>
  </conditionalFormatting>
  <conditionalFormatting sqref="J22">
    <cfRule type="cellIs" dxfId="323" priority="165" operator="greaterThan">
      <formula>$J$6</formula>
    </cfRule>
    <cfRule type="cellIs" dxfId="322" priority="105" operator="equal">
      <formula>$J$6</formula>
    </cfRule>
    <cfRule type="cellIs" dxfId="321" priority="135" operator="lessThan">
      <formula>$J$6</formula>
    </cfRule>
  </conditionalFormatting>
  <conditionalFormatting sqref="J48">
    <cfRule type="cellIs" dxfId="320" priority="78" operator="greaterThan">
      <formula>$J$30</formula>
    </cfRule>
    <cfRule type="cellIs" dxfId="319" priority="24" operator="equal">
      <formula>$J$30</formula>
    </cfRule>
    <cfRule type="cellIs" dxfId="318" priority="51" operator="lessThan">
      <formula>$J$30</formula>
    </cfRule>
  </conditionalFormatting>
  <conditionalFormatting sqref="K22">
    <cfRule type="cellIs" dxfId="317" priority="104" operator="equal">
      <formula>$K$6</formula>
    </cfRule>
    <cfRule type="cellIs" dxfId="316" priority="134" operator="lessThan">
      <formula>$K$6</formula>
    </cfRule>
    <cfRule type="cellIs" dxfId="315" priority="164" operator="greaterThan">
      <formula>$K$6</formula>
    </cfRule>
  </conditionalFormatting>
  <conditionalFormatting sqref="K48">
    <cfRule type="cellIs" dxfId="314" priority="77" operator="greaterThan">
      <formula>$K$30</formula>
    </cfRule>
    <cfRule type="cellIs" dxfId="313" priority="23" operator="equal">
      <formula>$K$30</formula>
    </cfRule>
    <cfRule type="cellIs" dxfId="312" priority="50" operator="lessThan">
      <formula>$K$30</formula>
    </cfRule>
  </conditionalFormatting>
  <conditionalFormatting sqref="L22">
    <cfRule type="cellIs" dxfId="311" priority="103" operator="equal">
      <formula>$L$6</formula>
    </cfRule>
    <cfRule type="cellIs" dxfId="310" priority="163" operator="greaterThan">
      <formula>$L$6</formula>
    </cfRule>
    <cfRule type="cellIs" dxfId="309" priority="133" operator="lessThan">
      <formula>$L$6</formula>
    </cfRule>
  </conditionalFormatting>
  <conditionalFormatting sqref="L48">
    <cfRule type="cellIs" dxfId="308" priority="49" operator="lessThan">
      <formula>$L$30</formula>
    </cfRule>
    <cfRule type="cellIs" dxfId="307" priority="22" operator="equal">
      <formula>$L$30</formula>
    </cfRule>
    <cfRule type="cellIs" dxfId="306" priority="76" operator="greaterThan">
      <formula>$L$30</formula>
    </cfRule>
  </conditionalFormatting>
  <conditionalFormatting sqref="M22">
    <cfRule type="cellIs" dxfId="305" priority="102" operator="equal">
      <formula>$M$6</formula>
    </cfRule>
    <cfRule type="cellIs" dxfId="304" priority="162" operator="greaterThan">
      <formula>$M$6</formula>
    </cfRule>
    <cfRule type="cellIs" dxfId="303" priority="132" operator="lessThan">
      <formula>$M$6</formula>
    </cfRule>
  </conditionalFormatting>
  <conditionalFormatting sqref="M48">
    <cfRule type="cellIs" dxfId="302" priority="21" operator="equal">
      <formula>$M$30</formula>
    </cfRule>
    <cfRule type="cellIs" dxfId="301" priority="75" operator="greaterThan">
      <formula>$M$30</formula>
    </cfRule>
    <cfRule type="cellIs" dxfId="300" priority="48" operator="lessThan">
      <formula>$M$30</formula>
    </cfRule>
  </conditionalFormatting>
  <conditionalFormatting sqref="N22">
    <cfRule type="cellIs" dxfId="299" priority="101" operator="equal">
      <formula>$N$6</formula>
    </cfRule>
    <cfRule type="cellIs" dxfId="298" priority="161" operator="greaterThan">
      <formula>$N$6</formula>
    </cfRule>
    <cfRule type="cellIs" dxfId="297" priority="131" operator="lessThan">
      <formula>$N$6</formula>
    </cfRule>
  </conditionalFormatting>
  <conditionalFormatting sqref="N48">
    <cfRule type="cellIs" dxfId="296" priority="20" operator="equal">
      <formula>$N$30</formula>
    </cfRule>
    <cfRule type="cellIs" dxfId="295" priority="47" operator="lessThan">
      <formula>$N$30</formula>
    </cfRule>
    <cfRule type="cellIs" dxfId="294" priority="74" operator="greaterThan">
      <formula>$N$30</formula>
    </cfRule>
  </conditionalFormatting>
  <conditionalFormatting sqref="O22">
    <cfRule type="cellIs" dxfId="293" priority="100" operator="equal">
      <formula>$O$6</formula>
    </cfRule>
    <cfRule type="cellIs" dxfId="292" priority="160" operator="greaterThan">
      <formula>$O$6</formula>
    </cfRule>
    <cfRule type="cellIs" dxfId="291" priority="130" operator="lessThan">
      <formula>$O$6</formula>
    </cfRule>
  </conditionalFormatting>
  <conditionalFormatting sqref="O48">
    <cfRule type="cellIs" dxfId="290" priority="19" operator="equal">
      <formula>$O$30</formula>
    </cfRule>
    <cfRule type="cellIs" dxfId="289" priority="46" operator="lessThan">
      <formula>$O$30</formula>
    </cfRule>
    <cfRule type="cellIs" dxfId="288" priority="73" operator="greaterThan">
      <formula>$O$30</formula>
    </cfRule>
  </conditionalFormatting>
  <conditionalFormatting sqref="P22">
    <cfRule type="cellIs" dxfId="287" priority="129" operator="lessThan">
      <formula>$P$6</formula>
    </cfRule>
    <cfRule type="cellIs" dxfId="286" priority="159" operator="greaterThan">
      <formula>$P$6</formula>
    </cfRule>
    <cfRule type="cellIs" dxfId="285" priority="99" operator="equal">
      <formula>$P$6</formula>
    </cfRule>
  </conditionalFormatting>
  <conditionalFormatting sqref="P48">
    <cfRule type="cellIs" dxfId="284" priority="45" operator="lessThan">
      <formula>$P$30</formula>
    </cfRule>
    <cfRule type="cellIs" dxfId="283" priority="18" operator="equal">
      <formula>$P$30</formula>
    </cfRule>
    <cfRule type="cellIs" dxfId="282" priority="72" operator="greaterThan">
      <formula>$P$30</formula>
    </cfRule>
  </conditionalFormatting>
  <conditionalFormatting sqref="Q22">
    <cfRule type="cellIs" dxfId="281" priority="128" operator="lessThan">
      <formula>$Q$6</formula>
    </cfRule>
    <cfRule type="cellIs" dxfId="280" priority="98" operator="equal">
      <formula>$Q$6</formula>
    </cfRule>
    <cfRule type="cellIs" dxfId="279" priority="158" operator="greaterThan">
      <formula>$Q$6</formula>
    </cfRule>
  </conditionalFormatting>
  <conditionalFormatting sqref="Q48">
    <cfRule type="cellIs" dxfId="278" priority="44" operator="lessThan">
      <formula>$Q$30</formula>
    </cfRule>
    <cfRule type="cellIs" dxfId="277" priority="17" operator="equal">
      <formula>$Q$30</formula>
    </cfRule>
    <cfRule type="cellIs" dxfId="276" priority="71" operator="greaterThan">
      <formula>$Q$30</formula>
    </cfRule>
  </conditionalFormatting>
  <conditionalFormatting sqref="R22">
    <cfRule type="cellIs" dxfId="275" priority="157" operator="greaterThan">
      <formula>$R$6</formula>
    </cfRule>
    <cfRule type="cellIs" dxfId="274" priority="127" operator="lessThan">
      <formula>$R$6</formula>
    </cfRule>
    <cfRule type="cellIs" dxfId="273" priority="97" operator="equal">
      <formula>$R$6</formula>
    </cfRule>
  </conditionalFormatting>
  <conditionalFormatting sqref="R48">
    <cfRule type="cellIs" dxfId="272" priority="43" operator="lessThan">
      <formula>$R$30</formula>
    </cfRule>
    <cfRule type="cellIs" dxfId="271" priority="16" operator="equal">
      <formula>$R$30</formula>
    </cfRule>
    <cfRule type="cellIs" dxfId="270" priority="70" operator="greaterThan">
      <formula>$R$30</formula>
    </cfRule>
  </conditionalFormatting>
  <conditionalFormatting sqref="S22">
    <cfRule type="cellIs" dxfId="269" priority="156" operator="greaterThan">
      <formula>$S$6</formula>
    </cfRule>
    <cfRule type="cellIs" dxfId="268" priority="126" operator="lessThan">
      <formula>$S$6</formula>
    </cfRule>
    <cfRule type="cellIs" dxfId="267" priority="96" operator="equal">
      <formula>$S$6</formula>
    </cfRule>
  </conditionalFormatting>
  <conditionalFormatting sqref="S48">
    <cfRule type="cellIs" dxfId="266" priority="42" operator="lessThan">
      <formula>$S$30</formula>
    </cfRule>
    <cfRule type="cellIs" dxfId="265" priority="69" operator="greaterThan">
      <formula>$S$30</formula>
    </cfRule>
    <cfRule type="cellIs" dxfId="264" priority="15" operator="equal">
      <formula>$S$30</formula>
    </cfRule>
  </conditionalFormatting>
  <conditionalFormatting sqref="T22">
    <cfRule type="cellIs" dxfId="263" priority="95" operator="equal">
      <formula>$T$6</formula>
    </cfRule>
    <cfRule type="cellIs" dxfId="262" priority="125" operator="lessThan">
      <formula>$T$6</formula>
    </cfRule>
    <cfRule type="cellIs" dxfId="261" priority="155" operator="greaterThan">
      <formula>$T$6</formula>
    </cfRule>
  </conditionalFormatting>
  <conditionalFormatting sqref="T48">
    <cfRule type="cellIs" dxfId="260" priority="14" operator="equal">
      <formula>$T$30</formula>
    </cfRule>
    <cfRule type="cellIs" dxfId="259" priority="41" operator="lessThan">
      <formula>$T$30</formula>
    </cfRule>
    <cfRule type="cellIs" dxfId="258" priority="68" operator="greaterThan">
      <formula>$T$30</formula>
    </cfRule>
  </conditionalFormatting>
  <conditionalFormatting sqref="U22">
    <cfRule type="cellIs" dxfId="257" priority="94" operator="equal">
      <formula>$U$6</formula>
    </cfRule>
    <cfRule type="cellIs" dxfId="256" priority="124" operator="lessThan">
      <formula>$U$6</formula>
    </cfRule>
    <cfRule type="cellIs" dxfId="255" priority="154" operator="greaterThan">
      <formula>$U$6</formula>
    </cfRule>
  </conditionalFormatting>
  <conditionalFormatting sqref="U48">
    <cfRule type="cellIs" dxfId="254" priority="40" operator="lessThan">
      <formula>$U$30</formula>
    </cfRule>
    <cfRule type="cellIs" dxfId="253" priority="13" operator="equal">
      <formula>$U$30</formula>
    </cfRule>
    <cfRule type="cellIs" dxfId="252" priority="67" operator="greaterThan">
      <formula>$U$30</formula>
    </cfRule>
  </conditionalFormatting>
  <conditionalFormatting sqref="V22">
    <cfRule type="cellIs" dxfId="251" priority="93" operator="equal">
      <formula>$V$6</formula>
    </cfRule>
    <cfRule type="cellIs" dxfId="250" priority="123" operator="lessThan">
      <formula>$V$6</formula>
    </cfRule>
    <cfRule type="cellIs" dxfId="249" priority="153" operator="greaterThan">
      <formula>$V$6</formula>
    </cfRule>
  </conditionalFormatting>
  <conditionalFormatting sqref="V48">
    <cfRule type="cellIs" dxfId="248" priority="66" operator="greaterThan">
      <formula>$V$30</formula>
    </cfRule>
    <cfRule type="cellIs" dxfId="247" priority="12" operator="equal">
      <formula>$V$30</formula>
    </cfRule>
    <cfRule type="cellIs" dxfId="246" priority="39" operator="lessThan">
      <formula>$V$30</formula>
    </cfRule>
  </conditionalFormatting>
  <conditionalFormatting sqref="W22">
    <cfRule type="cellIs" dxfId="245" priority="122" operator="lessThan">
      <formula>$W$6</formula>
    </cfRule>
    <cfRule type="cellIs" dxfId="244" priority="92" operator="equal">
      <formula>$W$6</formula>
    </cfRule>
    <cfRule type="cellIs" dxfId="243" priority="152" operator="greaterThan">
      <formula>$W$6</formula>
    </cfRule>
  </conditionalFormatting>
  <conditionalFormatting sqref="W48">
    <cfRule type="cellIs" dxfId="242" priority="65" operator="greaterThan">
      <formula>$W$30</formula>
    </cfRule>
    <cfRule type="cellIs" dxfId="241" priority="11" operator="equal">
      <formula>$W$30</formula>
    </cfRule>
    <cfRule type="cellIs" dxfId="240" priority="38" operator="lessThan">
      <formula>$W$30</formula>
    </cfRule>
  </conditionalFormatting>
  <conditionalFormatting sqref="X22">
    <cfRule type="cellIs" dxfId="239" priority="121" operator="lessThan">
      <formula>$X$6</formula>
    </cfRule>
    <cfRule type="cellIs" dxfId="238" priority="151" operator="greaterThan">
      <formula>$X$6</formula>
    </cfRule>
    <cfRule type="cellIs" dxfId="237" priority="91" operator="equal">
      <formula>$X$6</formula>
    </cfRule>
  </conditionalFormatting>
  <conditionalFormatting sqref="X48">
    <cfRule type="cellIs" dxfId="236" priority="64" operator="greaterThan">
      <formula>$X$30</formula>
    </cfRule>
    <cfRule type="cellIs" dxfId="235" priority="10" operator="equal">
      <formula>$X$30</formula>
    </cfRule>
    <cfRule type="cellIs" dxfId="234" priority="37" operator="lessThan">
      <formula>$X$30</formula>
    </cfRule>
  </conditionalFormatting>
  <conditionalFormatting sqref="Y22">
    <cfRule type="cellIs" dxfId="233" priority="150" operator="greaterThan">
      <formula>$Y$6</formula>
    </cfRule>
    <cfRule type="cellIs" dxfId="232" priority="120" operator="lessThan">
      <formula>$Y$6</formula>
    </cfRule>
    <cfRule type="cellIs" dxfId="231" priority="90" operator="equal">
      <formula>$Y$6</formula>
    </cfRule>
  </conditionalFormatting>
  <conditionalFormatting sqref="Y48">
    <cfRule type="cellIs" dxfId="230" priority="63" operator="greaterThan">
      <formula>$Y$30</formula>
    </cfRule>
    <cfRule type="cellIs" dxfId="229" priority="9" operator="equal">
      <formula>$Y$30</formula>
    </cfRule>
    <cfRule type="cellIs" dxfId="228" priority="36" operator="lessThan">
      <formula>$Y$30</formula>
    </cfRule>
  </conditionalFormatting>
  <conditionalFormatting sqref="Z22">
    <cfRule type="cellIs" dxfId="227" priority="149" operator="greaterThan">
      <formula>$Z$6</formula>
    </cfRule>
    <cfRule type="cellIs" dxfId="226" priority="119" operator="lessThan">
      <formula>$Z$6</formula>
    </cfRule>
    <cfRule type="cellIs" dxfId="225" priority="89" operator="equal">
      <formula>$Z$6</formula>
    </cfRule>
  </conditionalFormatting>
  <conditionalFormatting sqref="Z48">
    <cfRule type="cellIs" dxfId="224" priority="62" operator="greaterThan">
      <formula>$Z$30</formula>
    </cfRule>
    <cfRule type="cellIs" dxfId="223" priority="35" operator="lessThan">
      <formula>$Z$30</formula>
    </cfRule>
    <cfRule type="cellIs" dxfId="222" priority="8" operator="equal">
      <formula>$Z$30</formula>
    </cfRule>
  </conditionalFormatting>
  <conditionalFormatting sqref="AA22">
    <cfRule type="cellIs" dxfId="221" priority="118" operator="lessThan">
      <formula>$AA$6</formula>
    </cfRule>
    <cfRule type="cellIs" dxfId="220" priority="148" operator="greaterThan">
      <formula>$AA$6</formula>
    </cfRule>
    <cfRule type="cellIs" dxfId="219" priority="88" operator="equal">
      <formula>$AA$6</formula>
    </cfRule>
  </conditionalFormatting>
  <conditionalFormatting sqref="AA48">
    <cfRule type="cellIs" dxfId="218" priority="34" operator="lessThan">
      <formula>$AA$30</formula>
    </cfRule>
    <cfRule type="cellIs" dxfId="217" priority="61" operator="greaterThan">
      <formula>$AA$30</formula>
    </cfRule>
    <cfRule type="cellIs" dxfId="216" priority="7" operator="equal">
      <formula>$AA$30</formula>
    </cfRule>
  </conditionalFormatting>
  <conditionalFormatting sqref="AB22">
    <cfRule type="cellIs" dxfId="215" priority="147" operator="greaterThan">
      <formula>$AB$6</formula>
    </cfRule>
    <cfRule type="cellIs" dxfId="214" priority="117" operator="lessThan">
      <formula>$AB$6</formula>
    </cfRule>
    <cfRule type="cellIs" dxfId="213" priority="87" operator="equal">
      <formula>$AB$6</formula>
    </cfRule>
  </conditionalFormatting>
  <conditionalFormatting sqref="AB48">
    <cfRule type="cellIs" dxfId="212" priority="6" operator="equal">
      <formula>$AB$30</formula>
    </cfRule>
    <cfRule type="cellIs" dxfId="211" priority="60" operator="greaterThan">
      <formula>$AB$30</formula>
    </cfRule>
    <cfRule type="cellIs" dxfId="210" priority="33" operator="lessThan">
      <formula>$AB$30</formula>
    </cfRule>
  </conditionalFormatting>
  <conditionalFormatting sqref="AC22">
    <cfRule type="cellIs" dxfId="209" priority="146" operator="greaterThan">
      <formula>$AC$6</formula>
    </cfRule>
    <cfRule type="cellIs" dxfId="208" priority="86" operator="equal">
      <formula>$AC$6</formula>
    </cfRule>
    <cfRule type="cellIs" dxfId="207" priority="116" operator="lessThan">
      <formula>$AC$6</formula>
    </cfRule>
  </conditionalFormatting>
  <conditionalFormatting sqref="AC48">
    <cfRule type="cellIs" dxfId="206" priority="59" operator="greaterThan">
      <formula>$AC$30</formula>
    </cfRule>
    <cfRule type="cellIs" dxfId="205" priority="5" operator="equal">
      <formula>$AC$30</formula>
    </cfRule>
    <cfRule type="cellIs" dxfId="204" priority="32" operator="lessThan">
      <formula>$AC$30</formula>
    </cfRule>
  </conditionalFormatting>
  <conditionalFormatting sqref="AD22">
    <cfRule type="cellIs" dxfId="203" priority="145" operator="greaterThan">
      <formula>$AD$6</formula>
    </cfRule>
    <cfRule type="cellIs" dxfId="202" priority="115" operator="lessThan">
      <formula>$AD$6</formula>
    </cfRule>
    <cfRule type="cellIs" dxfId="201" priority="85" operator="equal">
      <formula>$AD$6</formula>
    </cfRule>
  </conditionalFormatting>
  <conditionalFormatting sqref="AD48">
    <cfRule type="cellIs" dxfId="200" priority="4" operator="equal">
      <formula>$AD$30</formula>
    </cfRule>
    <cfRule type="cellIs" dxfId="199" priority="31" operator="lessThan">
      <formula>$AD$30</formula>
    </cfRule>
    <cfRule type="cellIs" dxfId="198" priority="58" operator="greaterThan">
      <formula>$AD$30</formula>
    </cfRule>
  </conditionalFormatting>
  <conditionalFormatting sqref="AE22">
    <cfRule type="cellIs" dxfId="197" priority="144" operator="greaterThan">
      <formula>$AE$6</formula>
    </cfRule>
    <cfRule type="cellIs" dxfId="196" priority="84" operator="equal">
      <formula>$AE$6</formula>
    </cfRule>
    <cfRule type="cellIs" dxfId="195" priority="114" operator="lessThan">
      <formula>$AE$6</formula>
    </cfRule>
  </conditionalFormatting>
  <conditionalFormatting sqref="AE48">
    <cfRule type="cellIs" dxfId="194" priority="3" operator="equal">
      <formula>$AE$30</formula>
    </cfRule>
    <cfRule type="cellIs" dxfId="193" priority="30" operator="lessThan">
      <formula>$AE$30</formula>
    </cfRule>
    <cfRule type="cellIs" dxfId="192" priority="57" operator="greaterThan">
      <formula>$AE$30</formula>
    </cfRule>
  </conditionalFormatting>
  <conditionalFormatting sqref="AF22">
    <cfRule type="cellIs" dxfId="191" priority="113" operator="lessThan">
      <formula>$AF$6</formula>
    </cfRule>
    <cfRule type="cellIs" dxfId="190" priority="143" operator="greaterThan">
      <formula>$AF$6</formula>
    </cfRule>
    <cfRule type="cellIs" dxfId="189" priority="83" operator="equal">
      <formula>$AF$6</formula>
    </cfRule>
  </conditionalFormatting>
  <conditionalFormatting sqref="AF48">
    <cfRule type="cellIs" dxfId="188" priority="2" operator="equal">
      <formula>$AF$30</formula>
    </cfRule>
    <cfRule type="cellIs" dxfId="187" priority="29" operator="lessThan">
      <formula>$AF$30</formula>
    </cfRule>
    <cfRule type="cellIs" dxfId="186" priority="56" operator="greaterThan">
      <formula>$AF$30</formula>
    </cfRule>
  </conditionalFormatting>
  <conditionalFormatting sqref="AG22">
    <cfRule type="cellIs" dxfId="185" priority="82" operator="equal">
      <formula>$AG$6</formula>
    </cfRule>
    <cfRule type="cellIs" dxfId="184" priority="142" operator="greaterThan">
      <formula>$AG$6</formula>
    </cfRule>
    <cfRule type="cellIs" dxfId="183" priority="112" operator="lessThan">
      <formula>$AG$6</formula>
    </cfRule>
  </conditionalFormatting>
  <conditionalFormatting sqref="AG48">
    <cfRule type="cellIs" dxfId="182" priority="28" operator="lessThan">
      <formula>$AG$30</formula>
    </cfRule>
    <cfRule type="cellIs" dxfId="181" priority="1" operator="equal">
      <formula>$AG$30</formula>
    </cfRule>
    <cfRule type="cellIs" dxfId="180" priority="55" operator="greaterThan">
      <formula>$AG$30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1E60-03C6-42E9-AC9E-C65843DA6D2A}">
  <dimension ref="A1:I35"/>
  <sheetViews>
    <sheetView zoomScale="90" zoomScaleNormal="90" workbookViewId="0">
      <selection activeCell="G14" sqref="G14"/>
    </sheetView>
  </sheetViews>
  <sheetFormatPr defaultRowHeight="15" x14ac:dyDescent="0.25"/>
  <cols>
    <col min="1" max="1" width="9.140625" style="18"/>
    <col min="2" max="2" width="10.140625" style="18" bestFit="1" customWidth="1"/>
    <col min="3" max="3" width="11.140625" style="41" bestFit="1" customWidth="1"/>
    <col min="4" max="5" width="9.140625" style="41"/>
    <col min="6" max="6" width="12.7109375" style="41" customWidth="1"/>
    <col min="7" max="16384" width="9.140625" style="41"/>
  </cols>
  <sheetData>
    <row r="1" spans="1:6" x14ac:dyDescent="0.25">
      <c r="A1" s="117" t="s">
        <v>529</v>
      </c>
      <c r="B1" s="118"/>
      <c r="C1" s="118"/>
      <c r="D1" s="118"/>
      <c r="E1" s="118"/>
    </row>
    <row r="2" spans="1:6" x14ac:dyDescent="0.25">
      <c r="A2" s="38" t="s">
        <v>509</v>
      </c>
      <c r="B2" s="38" t="s">
        <v>510</v>
      </c>
      <c r="C2" s="18" t="s">
        <v>512</v>
      </c>
      <c r="D2" s="18" t="s">
        <v>72</v>
      </c>
      <c r="E2" s="18" t="s">
        <v>65</v>
      </c>
      <c r="F2" s="58" t="s">
        <v>524</v>
      </c>
    </row>
    <row r="3" spans="1:6" x14ac:dyDescent="0.25">
      <c r="A3" s="18">
        <f>'A-II_RESERVE_Worksheet'!D1</f>
        <v>2025</v>
      </c>
      <c r="B3" s="18">
        <f>'A-II_RESERVE_Worksheet'!D6</f>
        <v>7</v>
      </c>
      <c r="C3" s="18">
        <f>'A-II_RESERVE_Worksheet'!E9</f>
        <v>8</v>
      </c>
      <c r="D3" s="18">
        <f>'A-II_RESERVE_Worksheet'!F39</f>
        <v>7</v>
      </c>
      <c r="E3" s="18">
        <f>'A-II_RESERVE_Worksheet'!G48</f>
        <v>0</v>
      </c>
      <c r="F3" s="41">
        <f>APDF_RESERVE_Worksheet!D45</f>
        <v>7</v>
      </c>
    </row>
    <row r="4" spans="1:6" x14ac:dyDescent="0.25">
      <c r="A4" s="18">
        <f>'A-II_RESERVE_Worksheet'!E1</f>
        <v>2026</v>
      </c>
      <c r="B4" s="18">
        <f>'A-II_RESERVE_Worksheet'!E6</f>
        <v>7</v>
      </c>
      <c r="C4" s="18">
        <f>'A-II_RESERVE_Worksheet'!F9</f>
        <v>8</v>
      </c>
      <c r="D4" s="18">
        <f>'A-II_RESERVE_Worksheet'!G39</f>
        <v>7</v>
      </c>
      <c r="E4" s="18">
        <f>'A-II_RESERVE_Worksheet'!H48</f>
        <v>0</v>
      </c>
      <c r="F4" s="41">
        <f>APDF_RESERVE_Worksheet!E45</f>
        <v>7</v>
      </c>
    </row>
    <row r="5" spans="1:6" x14ac:dyDescent="0.25">
      <c r="A5" s="18">
        <f>'A-II_RESERVE_Worksheet'!F1</f>
        <v>2027</v>
      </c>
      <c r="B5" s="18">
        <f>'A-II_RESERVE_Worksheet'!F6</f>
        <v>7</v>
      </c>
      <c r="C5" s="18">
        <f>'A-II_RESERVE_Worksheet'!G9</f>
        <v>8</v>
      </c>
      <c r="D5" s="18">
        <f>'A-II_RESERVE_Worksheet'!H39</f>
        <v>7</v>
      </c>
      <c r="E5" s="18">
        <f>'A-II_RESERVE_Worksheet'!I48</f>
        <v>0</v>
      </c>
      <c r="F5" s="41">
        <f>APDF_RESERVE_Worksheet!F45</f>
        <v>7</v>
      </c>
    </row>
    <row r="6" spans="1:6" x14ac:dyDescent="0.25">
      <c r="A6" s="18">
        <f>'A-II_RESERVE_Worksheet'!G1</f>
        <v>2028</v>
      </c>
      <c r="B6" s="18">
        <f>'A-II_RESERVE_Worksheet'!G6</f>
        <v>7</v>
      </c>
      <c r="C6" s="18">
        <f>'A-II_RESERVE_Worksheet'!H9</f>
        <v>8</v>
      </c>
      <c r="D6" s="18">
        <f>'A-II_RESERVE_Worksheet'!I39</f>
        <v>7</v>
      </c>
      <c r="E6" s="18">
        <f>'A-II_RESERVE_Worksheet'!J48</f>
        <v>0</v>
      </c>
      <c r="F6" s="41">
        <f>APDF_RESERVE_Worksheet!G45</f>
        <v>7</v>
      </c>
    </row>
    <row r="7" spans="1:6" x14ac:dyDescent="0.25">
      <c r="A7" s="18">
        <f>'A-II_RESERVE_Worksheet'!H1</f>
        <v>2029</v>
      </c>
      <c r="B7" s="18">
        <f>'A-II_RESERVE_Worksheet'!H6</f>
        <v>7</v>
      </c>
      <c r="C7" s="18">
        <f>'A-II_RESERVE_Worksheet'!I9</f>
        <v>8</v>
      </c>
      <c r="D7" s="18">
        <f>'A-II_RESERVE_Worksheet'!J39</f>
        <v>7</v>
      </c>
      <c r="E7" s="18">
        <f>'A-II_RESERVE_Worksheet'!K48</f>
        <v>0</v>
      </c>
      <c r="F7" s="41">
        <f>APDF_RESERVE_Worksheet!H45</f>
        <v>7</v>
      </c>
    </row>
    <row r="8" spans="1:6" x14ac:dyDescent="0.25">
      <c r="A8" s="18">
        <f>'A-II_RESERVE_Worksheet'!I1</f>
        <v>2030</v>
      </c>
      <c r="B8" s="46">
        <f>'A-II_RESERVE_Worksheet'!I6</f>
        <v>7</v>
      </c>
      <c r="C8" s="46">
        <f>'A-II_RESERVE_Worksheet'!J9</f>
        <v>8</v>
      </c>
      <c r="D8" s="46">
        <f>'A-II_RESERVE_Worksheet'!K39</f>
        <v>7</v>
      </c>
      <c r="E8" s="46">
        <f>'A-II_RESERVE_Worksheet'!L48</f>
        <v>0</v>
      </c>
    </row>
    <row r="9" spans="1:6" x14ac:dyDescent="0.25">
      <c r="A9" s="18">
        <f>'A-II_RESERVE_Worksheet'!J1</f>
        <v>2031</v>
      </c>
      <c r="B9" s="18">
        <f>'A-II_RESERVE_Worksheet'!J6</f>
        <v>7</v>
      </c>
      <c r="C9" s="18">
        <f>'A-II_RESERVE_Worksheet'!K9</f>
        <v>8</v>
      </c>
      <c r="D9" s="18">
        <f>'A-II_RESERVE_Worksheet'!L39</f>
        <v>7</v>
      </c>
      <c r="E9" s="18">
        <f>'A-II_RESERVE_Worksheet'!M48</f>
        <v>0</v>
      </c>
    </row>
    <row r="10" spans="1:6" x14ac:dyDescent="0.25">
      <c r="A10" s="18">
        <f>'A-II_RESERVE_Worksheet'!K1</f>
        <v>2032</v>
      </c>
      <c r="B10" s="18">
        <f>'A-II_RESERVE_Worksheet'!K6</f>
        <v>7</v>
      </c>
      <c r="C10" s="18">
        <f>'A-II_RESERVE_Worksheet'!L9</f>
        <v>8</v>
      </c>
      <c r="D10" s="18">
        <f>'A-II_RESERVE_Worksheet'!M39</f>
        <v>7</v>
      </c>
      <c r="E10" s="18">
        <f>'A-II_RESERVE_Worksheet'!N48</f>
        <v>0</v>
      </c>
    </row>
    <row r="11" spans="1:6" x14ac:dyDescent="0.25">
      <c r="A11" s="18">
        <f>'A-II_RESERVE_Worksheet'!L1</f>
        <v>2033</v>
      </c>
      <c r="B11" s="18">
        <f>'A-II_RESERVE_Worksheet'!L6</f>
        <v>7</v>
      </c>
      <c r="C11" s="18">
        <f>'A-II_RESERVE_Worksheet'!M9</f>
        <v>8</v>
      </c>
      <c r="D11" s="18">
        <f>'A-II_RESERVE_Worksheet'!N39</f>
        <v>7</v>
      </c>
      <c r="E11" s="18">
        <f>'A-II_RESERVE_Worksheet'!O48</f>
        <v>0</v>
      </c>
    </row>
    <row r="12" spans="1:6" x14ac:dyDescent="0.25">
      <c r="A12" s="18">
        <f>'A-II_RESERVE_Worksheet'!M1</f>
        <v>2034</v>
      </c>
      <c r="B12" s="18">
        <f>'A-II_RESERVE_Worksheet'!M6</f>
        <v>7</v>
      </c>
      <c r="C12" s="18">
        <f>'A-II_RESERVE_Worksheet'!N9</f>
        <v>8</v>
      </c>
      <c r="D12" s="18">
        <f>'A-II_RESERVE_Worksheet'!O39</f>
        <v>7</v>
      </c>
      <c r="E12" s="18">
        <f>'A-II_RESERVE_Worksheet'!P48</f>
        <v>0</v>
      </c>
    </row>
    <row r="13" spans="1:6" x14ac:dyDescent="0.25">
      <c r="A13" s="18">
        <f>'A-II_RESERVE_Worksheet'!N1</f>
        <v>2035</v>
      </c>
      <c r="B13" s="18">
        <f>'A-II_RESERVE_Worksheet'!N6</f>
        <v>7</v>
      </c>
      <c r="C13" s="18">
        <f>'A-II_RESERVE_Worksheet'!O9</f>
        <v>8</v>
      </c>
      <c r="D13" s="18">
        <f>'A-II_RESERVE_Worksheet'!P39</f>
        <v>7</v>
      </c>
      <c r="E13" s="18">
        <f>'A-II_RESERVE_Worksheet'!Q48</f>
        <v>0</v>
      </c>
    </row>
    <row r="14" spans="1:6" x14ac:dyDescent="0.25">
      <c r="A14" s="18">
        <f>'A-II_RESERVE_Worksheet'!O1</f>
        <v>2036</v>
      </c>
      <c r="B14" s="18">
        <f>'A-II_RESERVE_Worksheet'!O6</f>
        <v>7</v>
      </c>
      <c r="C14" s="18">
        <f>'A-II_RESERVE_Worksheet'!P9</f>
        <v>8</v>
      </c>
      <c r="D14" s="18">
        <f>'A-II_RESERVE_Worksheet'!Q39</f>
        <v>7</v>
      </c>
      <c r="E14" s="18">
        <f>'A-II_RESERVE_Worksheet'!R48</f>
        <v>0</v>
      </c>
    </row>
    <row r="15" spans="1:6" x14ac:dyDescent="0.25">
      <c r="A15" s="18">
        <f>'A-II_RESERVE_Worksheet'!P1</f>
        <v>2037</v>
      </c>
      <c r="B15" s="18">
        <f>'A-II_RESERVE_Worksheet'!P6</f>
        <v>7</v>
      </c>
      <c r="C15" s="18">
        <f>'A-II_RESERVE_Worksheet'!Q9</f>
        <v>8</v>
      </c>
      <c r="D15" s="18">
        <f>'A-II_RESERVE_Worksheet'!R39</f>
        <v>7</v>
      </c>
      <c r="E15" s="18">
        <f>'A-II_RESERVE_Worksheet'!S48</f>
        <v>0</v>
      </c>
    </row>
    <row r="16" spans="1:6" x14ac:dyDescent="0.25">
      <c r="A16" s="18">
        <f>'A-II_RESERVE_Worksheet'!Q1</f>
        <v>2038</v>
      </c>
      <c r="B16" s="18">
        <f>'A-II_RESERVE_Worksheet'!Q6</f>
        <v>7</v>
      </c>
      <c r="C16" s="18">
        <f>'A-II_RESERVE_Worksheet'!R9</f>
        <v>8</v>
      </c>
      <c r="D16" s="18">
        <f>'A-II_RESERVE_Worksheet'!S39</f>
        <v>7</v>
      </c>
      <c r="E16" s="18">
        <f>'A-II_RESERVE_Worksheet'!T48</f>
        <v>0</v>
      </c>
    </row>
    <row r="17" spans="1:5" x14ac:dyDescent="0.25">
      <c r="A17" s="18">
        <f>'A-II_RESERVE_Worksheet'!R1</f>
        <v>2039</v>
      </c>
      <c r="B17" s="18">
        <f>'A-II_RESERVE_Worksheet'!R6</f>
        <v>7</v>
      </c>
      <c r="C17" s="18">
        <f>'A-II_RESERVE_Worksheet'!S9</f>
        <v>8</v>
      </c>
      <c r="D17" s="18">
        <f>'A-II_RESERVE_Worksheet'!T39</f>
        <v>7</v>
      </c>
      <c r="E17" s="18">
        <f>'A-II_RESERVE_Worksheet'!U48</f>
        <v>0</v>
      </c>
    </row>
    <row r="18" spans="1:5" x14ac:dyDescent="0.25">
      <c r="A18" s="18">
        <f>'A-II_RESERVE_Worksheet'!S1</f>
        <v>2040</v>
      </c>
      <c r="B18" s="18">
        <f>'A-II_RESERVE_Worksheet'!S6</f>
        <v>7</v>
      </c>
      <c r="C18" s="18">
        <f>'A-II_RESERVE_Worksheet'!T9</f>
        <v>8</v>
      </c>
      <c r="D18" s="18">
        <f>'A-II_RESERVE_Worksheet'!U39</f>
        <v>7</v>
      </c>
      <c r="E18" s="18">
        <f>'A-II_RESERVE_Worksheet'!V48</f>
        <v>0</v>
      </c>
    </row>
    <row r="19" spans="1:5" x14ac:dyDescent="0.25">
      <c r="A19" s="18">
        <f>'A-II_RESERVE_Worksheet'!T1</f>
        <v>2041</v>
      </c>
      <c r="B19" s="18">
        <f>'A-II_RESERVE_Worksheet'!T6</f>
        <v>7</v>
      </c>
      <c r="C19" s="18">
        <f>'A-II_RESERVE_Worksheet'!U9</f>
        <v>8</v>
      </c>
      <c r="D19" s="18">
        <f>'A-II_RESERVE_Worksheet'!V39</f>
        <v>7</v>
      </c>
      <c r="E19" s="18">
        <f>'A-II_RESERVE_Worksheet'!W48</f>
        <v>0</v>
      </c>
    </row>
    <row r="20" spans="1:5" x14ac:dyDescent="0.25">
      <c r="A20" s="18">
        <f>'A-II_RESERVE_Worksheet'!U1</f>
        <v>2042</v>
      </c>
      <c r="B20" s="18">
        <f>'A-II_RESERVE_Worksheet'!U6</f>
        <v>7</v>
      </c>
      <c r="C20" s="18">
        <f>'A-II_RESERVE_Worksheet'!V9</f>
        <v>8</v>
      </c>
      <c r="D20" s="18">
        <f>'A-II_RESERVE_Worksheet'!W39</f>
        <v>7</v>
      </c>
      <c r="E20" s="18">
        <f>'A-II_RESERVE_Worksheet'!X48</f>
        <v>0</v>
      </c>
    </row>
    <row r="21" spans="1:5" x14ac:dyDescent="0.25">
      <c r="A21" s="18">
        <f>'A-II_RESERVE_Worksheet'!V1</f>
        <v>2043</v>
      </c>
      <c r="B21" s="18">
        <f>'A-II_RESERVE_Worksheet'!V6</f>
        <v>7</v>
      </c>
      <c r="C21" s="18">
        <f>'A-II_RESERVE_Worksheet'!W9</f>
        <v>8</v>
      </c>
      <c r="D21" s="18">
        <f>'A-II_RESERVE_Worksheet'!X39</f>
        <v>7</v>
      </c>
      <c r="E21" s="18">
        <f>'A-II_RESERVE_Worksheet'!Y48</f>
        <v>0</v>
      </c>
    </row>
    <row r="22" spans="1:5" x14ac:dyDescent="0.25">
      <c r="A22" s="18">
        <f>'A-II_RESERVE_Worksheet'!W1</f>
        <v>2044</v>
      </c>
      <c r="B22" s="18">
        <f>'A-II_RESERVE_Worksheet'!W6</f>
        <v>7</v>
      </c>
      <c r="C22" s="18">
        <f>'A-II_RESERVE_Worksheet'!X9</f>
        <v>8</v>
      </c>
      <c r="D22" s="18">
        <f>'A-II_RESERVE_Worksheet'!Y39</f>
        <v>7</v>
      </c>
      <c r="E22" s="18">
        <f>'A-II_RESERVE_Worksheet'!Z48</f>
        <v>0</v>
      </c>
    </row>
    <row r="23" spans="1:5" x14ac:dyDescent="0.25">
      <c r="A23" s="18">
        <f>'A-II_RESERVE_Worksheet'!X1</f>
        <v>2045</v>
      </c>
      <c r="B23" s="18">
        <f>'A-II_RESERVE_Worksheet'!X6</f>
        <v>7</v>
      </c>
      <c r="C23" s="18">
        <f>'A-II_RESERVE_Worksheet'!Y9</f>
        <v>8</v>
      </c>
      <c r="D23" s="18">
        <f>'A-II_RESERVE_Worksheet'!Z39</f>
        <v>7</v>
      </c>
      <c r="E23" s="18">
        <f>'A-II_RESERVE_Worksheet'!AA48</f>
        <v>0</v>
      </c>
    </row>
    <row r="24" spans="1:5" x14ac:dyDescent="0.25">
      <c r="A24" s="18">
        <f>'A-II_RESERVE_Worksheet'!Y1</f>
        <v>2046</v>
      </c>
      <c r="B24" s="18">
        <f>'A-II_RESERVE_Worksheet'!Y6</f>
        <v>7</v>
      </c>
      <c r="C24" s="18">
        <f>'A-II_RESERVE_Worksheet'!Z9</f>
        <v>8</v>
      </c>
      <c r="D24" s="18">
        <f>'A-II_RESERVE_Worksheet'!AA39</f>
        <v>7</v>
      </c>
      <c r="E24" s="18">
        <f>'A-II_RESERVE_Worksheet'!AB48</f>
        <v>0</v>
      </c>
    </row>
    <row r="25" spans="1:5" x14ac:dyDescent="0.25">
      <c r="A25" s="18">
        <f>'A-II_RESERVE_Worksheet'!Z1</f>
        <v>2047</v>
      </c>
      <c r="B25" s="18">
        <f>'A-II_RESERVE_Worksheet'!Z6</f>
        <v>7</v>
      </c>
      <c r="C25" s="18">
        <f>'A-II_RESERVE_Worksheet'!AA9</f>
        <v>8</v>
      </c>
      <c r="D25" s="18">
        <f>'A-II_RESERVE_Worksheet'!AB39</f>
        <v>7</v>
      </c>
      <c r="E25" s="18">
        <f>'A-II_RESERVE_Worksheet'!AC48</f>
        <v>0</v>
      </c>
    </row>
    <row r="26" spans="1:5" x14ac:dyDescent="0.25">
      <c r="A26" s="18">
        <f>'A-II_RESERVE_Worksheet'!AA1</f>
        <v>2048</v>
      </c>
      <c r="B26" s="18">
        <f>'A-II_RESERVE_Worksheet'!AA6</f>
        <v>7</v>
      </c>
      <c r="C26" s="18">
        <f>'A-II_RESERVE_Worksheet'!AB9</f>
        <v>8</v>
      </c>
      <c r="D26" s="18">
        <f>'A-II_RESERVE_Worksheet'!AC39</f>
        <v>7</v>
      </c>
      <c r="E26" s="18">
        <f>'A-II_RESERVE_Worksheet'!AD48</f>
        <v>0</v>
      </c>
    </row>
    <row r="27" spans="1:5" x14ac:dyDescent="0.25">
      <c r="A27" s="18">
        <f>'A-II_RESERVE_Worksheet'!AB1</f>
        <v>2049</v>
      </c>
      <c r="B27" s="18">
        <f>'A-II_RESERVE_Worksheet'!AB6</f>
        <v>7</v>
      </c>
      <c r="C27" s="18">
        <f>'A-II_RESERVE_Worksheet'!AC9</f>
        <v>8</v>
      </c>
      <c r="D27" s="18">
        <f>'A-II_RESERVE_Worksheet'!AD39</f>
        <v>7</v>
      </c>
      <c r="E27" s="18">
        <f>'A-II_RESERVE_Worksheet'!AE48</f>
        <v>0</v>
      </c>
    </row>
    <row r="28" spans="1:5" x14ac:dyDescent="0.25">
      <c r="A28" s="18">
        <f>'A-II_RESERVE_Worksheet'!AC1</f>
        <v>2050</v>
      </c>
      <c r="B28" s="18">
        <f>'A-II_RESERVE_Worksheet'!AC6</f>
        <v>7</v>
      </c>
      <c r="C28" s="18">
        <f>'A-II_RESERVE_Worksheet'!AD9</f>
        <v>0</v>
      </c>
      <c r="D28" s="18">
        <f>'A-II_RESERVE_Worksheet'!AE39</f>
        <v>7</v>
      </c>
      <c r="E28" s="18">
        <f>'A-II_RESERVE_Worksheet'!AF48</f>
        <v>0</v>
      </c>
    </row>
    <row r="29" spans="1:5" x14ac:dyDescent="0.25">
      <c r="A29" s="18">
        <f>'A-II_RESERVE_Worksheet'!AD1</f>
        <v>2051</v>
      </c>
      <c r="B29" s="18">
        <f>'A-II_RESERVE_Worksheet'!AD6</f>
        <v>0</v>
      </c>
      <c r="C29" s="18">
        <f>'A-II_RESERVE_Worksheet'!AE9</f>
        <v>0</v>
      </c>
      <c r="D29" s="18">
        <f>'A-II_RESERVE_Worksheet'!AF39</f>
        <v>7</v>
      </c>
      <c r="E29" s="18">
        <f>'A-II_RESERVE_Worksheet'!AG48</f>
        <v>0</v>
      </c>
    </row>
    <row r="30" spans="1:5" x14ac:dyDescent="0.25">
      <c r="A30" s="18">
        <f>'A-II_RESERVE_Worksheet'!AE1</f>
        <v>2052</v>
      </c>
      <c r="B30" s="18">
        <f>'A-II_RESERVE_Worksheet'!AE6</f>
        <v>0</v>
      </c>
      <c r="C30" s="18">
        <f>'A-II_RESERVE_Worksheet'!AF9</f>
        <v>0</v>
      </c>
      <c r="D30" s="18">
        <f>'A-II_RESERVE_Worksheet'!AG39</f>
        <v>7</v>
      </c>
      <c r="E30" s="18">
        <f>'A-II_RESERVE_Worksheet'!AH48</f>
        <v>0</v>
      </c>
    </row>
    <row r="31" spans="1:5" x14ac:dyDescent="0.25">
      <c r="A31" s="18">
        <f>'A-II_RESERVE_Worksheet'!AF1</f>
        <v>2053</v>
      </c>
      <c r="B31" s="18">
        <f>'A-II_RESERVE_Worksheet'!AF6</f>
        <v>0</v>
      </c>
      <c r="C31" s="18">
        <f>'A-II_RESERVE_Worksheet'!AG9</f>
        <v>0</v>
      </c>
      <c r="D31" s="18">
        <f>'A-II_RESERVE_Worksheet'!AH39</f>
        <v>0</v>
      </c>
      <c r="E31" s="18">
        <f>'A-II_RESERVE_Worksheet'!AI48</f>
        <v>0</v>
      </c>
    </row>
    <row r="32" spans="1:5" x14ac:dyDescent="0.25">
      <c r="A32" s="18">
        <f>'A-II_RESERVE_Worksheet'!AG1</f>
        <v>2054</v>
      </c>
      <c r="B32" s="18">
        <f>'A-II_RESERVE_Worksheet'!AG6</f>
        <v>0</v>
      </c>
      <c r="C32" s="18">
        <f>'A-II_RESERVE_Worksheet'!AH9</f>
        <v>0</v>
      </c>
      <c r="D32" s="18">
        <f>'A-II_RESERVE_Worksheet'!AI39</f>
        <v>0</v>
      </c>
      <c r="E32" s="18">
        <f>'A-II_RESERVE_Worksheet'!AJ48</f>
        <v>0</v>
      </c>
    </row>
    <row r="33" spans="1:9" x14ac:dyDescent="0.25">
      <c r="A33" s="38" t="s">
        <v>237</v>
      </c>
    </row>
    <row r="34" spans="1:9" x14ac:dyDescent="0.25">
      <c r="A34" s="48"/>
      <c r="B34" s="48"/>
      <c r="C34" s="48"/>
      <c r="D34" s="48"/>
      <c r="E34" s="48"/>
      <c r="F34" s="48"/>
      <c r="G34" s="48"/>
      <c r="H34" s="48"/>
      <c r="I34" s="48"/>
    </row>
    <row r="35" spans="1:9" x14ac:dyDescent="0.25">
      <c r="A35" s="38" t="s">
        <v>237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C68-3A5A-444A-A19D-70307EE0E1AF}">
  <dimension ref="A1:AG17"/>
  <sheetViews>
    <sheetView zoomScale="80" zoomScaleNormal="80" workbookViewId="0">
      <selection activeCell="D1" sqref="D1:AG1"/>
    </sheetView>
  </sheetViews>
  <sheetFormatPr defaultRowHeight="14.25" x14ac:dyDescent="0.2"/>
  <cols>
    <col min="1" max="1" width="21.42578125" style="3" customWidth="1"/>
    <col min="2" max="2" width="20" style="3" bestFit="1" customWidth="1"/>
    <col min="3" max="3" width="21" style="3" bestFit="1" customWidth="1"/>
    <col min="4" max="4" width="11.85546875" style="3" customWidth="1"/>
    <col min="5" max="5" width="9.140625" style="3"/>
    <col min="6" max="6" width="10.140625" style="3" customWidth="1"/>
    <col min="7" max="7" width="10.42578125" style="3" customWidth="1"/>
    <col min="8" max="16384" width="9.140625" style="3"/>
  </cols>
  <sheetData>
    <row r="1" spans="1:33" x14ac:dyDescent="0.2">
      <c r="A1" s="112" t="s">
        <v>63</v>
      </c>
      <c r="B1" s="112"/>
      <c r="C1" s="45"/>
      <c r="D1" s="107">
        <f>APDF_ACTIVE_Worksheet!D31</f>
        <v>2025</v>
      </c>
      <c r="E1" s="107">
        <f>APDF_ACTIVE_Worksheet!E31</f>
        <v>2026</v>
      </c>
      <c r="F1" s="107">
        <f>APDF_ACTIVE_Worksheet!F31</f>
        <v>2027</v>
      </c>
      <c r="G1" s="107">
        <f>APDF_ACTIVE_Worksheet!G31</f>
        <v>2028</v>
      </c>
      <c r="H1" s="107">
        <f>APDF_ACTIVE_Worksheet!H31</f>
        <v>2029</v>
      </c>
      <c r="I1" s="107">
        <f>APDF_ACTIVE_Worksheet!I31</f>
        <v>2030</v>
      </c>
      <c r="J1" s="107">
        <f>APDF_ACTIVE_Worksheet!J31</f>
        <v>2031</v>
      </c>
      <c r="K1" s="107">
        <f>APDF_ACTIVE_Worksheet!K31</f>
        <v>2032</v>
      </c>
      <c r="L1" s="107">
        <f>APDF_ACTIVE_Worksheet!L31</f>
        <v>2033</v>
      </c>
      <c r="M1" s="107">
        <f>APDF_ACTIVE_Worksheet!M31</f>
        <v>2034</v>
      </c>
      <c r="N1" s="107">
        <f>APDF_ACTIVE_Worksheet!N31</f>
        <v>2035</v>
      </c>
      <c r="O1" s="107">
        <f>APDF_ACTIVE_Worksheet!O31</f>
        <v>2036</v>
      </c>
      <c r="P1" s="107">
        <f>APDF_ACTIVE_Worksheet!P31</f>
        <v>2037</v>
      </c>
      <c r="Q1" s="107">
        <f>APDF_ACTIVE_Worksheet!Q31</f>
        <v>2038</v>
      </c>
      <c r="R1" s="107">
        <f>APDF_ACTIVE_Worksheet!R31</f>
        <v>2039</v>
      </c>
      <c r="S1" s="107">
        <f>APDF_ACTIVE_Worksheet!S31</f>
        <v>2040</v>
      </c>
      <c r="T1" s="107">
        <f>APDF_ACTIVE_Worksheet!T31</f>
        <v>2041</v>
      </c>
      <c r="U1" s="107">
        <f>APDF_ACTIVE_Worksheet!U31</f>
        <v>2042</v>
      </c>
      <c r="V1" s="107">
        <f>APDF_ACTIVE_Worksheet!V31</f>
        <v>2043</v>
      </c>
      <c r="W1" s="107">
        <f>APDF_ACTIVE_Worksheet!W31</f>
        <v>2044</v>
      </c>
      <c r="X1" s="107">
        <f>APDF_ACTIVE_Worksheet!X31</f>
        <v>2045</v>
      </c>
      <c r="Y1" s="107">
        <f>APDF_ACTIVE_Worksheet!Y31</f>
        <v>2046</v>
      </c>
      <c r="Z1" s="107">
        <f>APDF_ACTIVE_Worksheet!Z31</f>
        <v>2047</v>
      </c>
      <c r="AA1" s="107">
        <f>APDF_ACTIVE_Worksheet!AA31</f>
        <v>2048</v>
      </c>
      <c r="AB1" s="107">
        <f>APDF_ACTIVE_Worksheet!AB31</f>
        <v>2049</v>
      </c>
      <c r="AC1" s="107">
        <f>APDF_ACTIVE_Worksheet!AC31</f>
        <v>2050</v>
      </c>
      <c r="AD1" s="107">
        <f>APDF_ACTIVE_Worksheet!AD31</f>
        <v>2051</v>
      </c>
      <c r="AE1" s="107">
        <f>APDF_ACTIVE_Worksheet!AE31</f>
        <v>2052</v>
      </c>
      <c r="AF1" s="107">
        <f>APDF_ACTIVE_Worksheet!AF31</f>
        <v>2053</v>
      </c>
      <c r="AG1" s="107">
        <f>APDF_ACTIVE_Worksheet!AG31</f>
        <v>2054</v>
      </c>
    </row>
    <row r="2" spans="1:33" x14ac:dyDescent="0.2">
      <c r="A2" s="111" t="s">
        <v>8</v>
      </c>
      <c r="B2" s="111"/>
      <c r="C2" s="44"/>
      <c r="D2" s="3">
        <f>SUM(APDF_ACTIVE_Worksheet!D32+APDF_RESERVE_Worksheet!D32)</f>
        <v>164</v>
      </c>
      <c r="E2" s="3">
        <f>SUM(APDF_ACTIVE_Worksheet!E32+APDF_RESERVE_Worksheet!E32)</f>
        <v>165</v>
      </c>
      <c r="F2" s="3">
        <f>SUM(APDF_ACTIVE_Worksheet!F32+APDF_RESERVE_Worksheet!F32)</f>
        <v>165</v>
      </c>
      <c r="G2" s="3">
        <f>SUM(APDF_ACTIVE_Worksheet!G32+APDF_RESERVE_Worksheet!G32)</f>
        <v>165</v>
      </c>
      <c r="H2" s="3">
        <f>SUM(APDF_ACTIVE_Worksheet!H32+APDF_RESERVE_Worksheet!H32)</f>
        <v>165</v>
      </c>
      <c r="I2" s="3">
        <f>SUM(APDF_ACTIVE_Worksheet!I32+APDF_RESERVE_Worksheet!I32)</f>
        <v>165</v>
      </c>
      <c r="J2" s="3">
        <f>SUM(APDF_ACTIVE_Worksheet!J32+APDF_RESERVE_Worksheet!J32)</f>
        <v>165</v>
      </c>
      <c r="K2" s="3">
        <f>SUM(APDF_ACTIVE_Worksheet!K32+APDF_RESERVE_Worksheet!K32)</f>
        <v>165</v>
      </c>
      <c r="L2" s="3">
        <f>SUM(APDF_ACTIVE_Worksheet!L32+APDF_RESERVE_Worksheet!L32)</f>
        <v>165</v>
      </c>
      <c r="M2" s="3">
        <f>SUM(APDF_ACTIVE_Worksheet!M32+APDF_RESERVE_Worksheet!M32)</f>
        <v>165</v>
      </c>
      <c r="N2" s="3">
        <f>SUM(APDF_ACTIVE_Worksheet!N32+APDF_RESERVE_Worksheet!N32)</f>
        <v>165</v>
      </c>
      <c r="O2" s="3">
        <f>SUM(APDF_ACTIVE_Worksheet!O32+APDF_RESERVE_Worksheet!O32)</f>
        <v>165</v>
      </c>
      <c r="P2" s="3">
        <f>SUM(APDF_ACTIVE_Worksheet!P32+APDF_RESERVE_Worksheet!P32)</f>
        <v>165</v>
      </c>
      <c r="Q2" s="3">
        <f>SUM(APDF_ACTIVE_Worksheet!Q32+APDF_RESERVE_Worksheet!Q32)</f>
        <v>165</v>
      </c>
      <c r="R2" s="3">
        <f>SUM(APDF_ACTIVE_Worksheet!R32+APDF_RESERVE_Worksheet!R32)</f>
        <v>165</v>
      </c>
      <c r="S2" s="3">
        <f>SUM(APDF_ACTIVE_Worksheet!S32+APDF_RESERVE_Worksheet!S32)</f>
        <v>165</v>
      </c>
      <c r="T2" s="3">
        <f>SUM(APDF_ACTIVE_Worksheet!T32+APDF_RESERVE_Worksheet!T32)</f>
        <v>165</v>
      </c>
      <c r="U2" s="3">
        <f>SUM(APDF_ACTIVE_Worksheet!U32+APDF_RESERVE_Worksheet!U32)</f>
        <v>159</v>
      </c>
      <c r="V2" s="3">
        <f>SUM(APDF_ACTIVE_Worksheet!V32+APDF_RESERVE_Worksheet!V32)</f>
        <v>132</v>
      </c>
      <c r="W2" s="3">
        <f>SUM(APDF_ACTIVE_Worksheet!W32+APDF_RESERVE_Worksheet!W32)</f>
        <v>111</v>
      </c>
      <c r="X2" s="3">
        <f>SUM(APDF_ACTIVE_Worksheet!X32+APDF_RESERVE_Worksheet!X32)</f>
        <v>95</v>
      </c>
      <c r="Y2" s="3">
        <f>SUM(APDF_ACTIVE_Worksheet!Y32+APDF_RESERVE_Worksheet!Y32)</f>
        <v>77</v>
      </c>
      <c r="Z2" s="3">
        <f>SUM(APDF_ACTIVE_Worksheet!Z32+APDF_RESERVE_Worksheet!Z32)</f>
        <v>49</v>
      </c>
      <c r="AA2" s="3">
        <f>SUM(APDF_ACTIVE_Worksheet!AA32+APDF_RESERVE_Worksheet!AA32)</f>
        <v>37</v>
      </c>
      <c r="AB2" s="3">
        <f>SUM(APDF_ACTIVE_Worksheet!AB32+APDF_RESERVE_Worksheet!AB32)</f>
        <v>31</v>
      </c>
      <c r="AC2" s="3">
        <f>SUM(APDF_ACTIVE_Worksheet!AC32+APDF_RESERVE_Worksheet!AC32)</f>
        <v>23</v>
      </c>
      <c r="AD2" s="3">
        <f>SUM(APDF_ACTIVE_Worksheet!AD32+APDF_RESERVE_Worksheet!AD32)</f>
        <v>14</v>
      </c>
      <c r="AE2" s="3">
        <f>SUM(APDF_ACTIVE_Worksheet!AE32+APDF_RESERVE_Worksheet!AE32)</f>
        <v>13</v>
      </c>
      <c r="AF2" s="3">
        <f>SUM(APDF_ACTIVE_Worksheet!AF32+APDF_RESERVE_Worksheet!AF32)</f>
        <v>10</v>
      </c>
      <c r="AG2" s="3">
        <f>SUM(APDF_ACTIVE_Worksheet!AG32+APDF_RESERVE_Worksheet!AG32)</f>
        <v>10</v>
      </c>
    </row>
    <row r="3" spans="1:33" x14ac:dyDescent="0.2">
      <c r="A3" s="111" t="s">
        <v>7</v>
      </c>
      <c r="B3" s="111"/>
      <c r="C3" s="44"/>
      <c r="D3" s="3">
        <f>SUM(APDF_ACTIVE_Worksheet!D33+APDF_RESERVE_Worksheet!D33)</f>
        <v>42</v>
      </c>
      <c r="E3" s="3">
        <f>SUM(APDF_ACTIVE_Worksheet!E33+APDF_RESERVE_Worksheet!E33)</f>
        <v>42</v>
      </c>
      <c r="F3" s="3">
        <f>SUM(APDF_ACTIVE_Worksheet!F33+APDF_RESERVE_Worksheet!F33)</f>
        <v>42</v>
      </c>
      <c r="G3" s="3">
        <f>SUM(APDF_ACTIVE_Worksheet!G33+APDF_RESERVE_Worksheet!G33)</f>
        <v>42</v>
      </c>
      <c r="H3" s="3">
        <f>SUM(APDF_ACTIVE_Worksheet!H33+APDF_RESERVE_Worksheet!H33)</f>
        <v>42</v>
      </c>
      <c r="I3" s="3">
        <f>SUM(APDF_ACTIVE_Worksheet!I33+APDF_RESERVE_Worksheet!I33)</f>
        <v>42</v>
      </c>
      <c r="J3" s="3">
        <f>SUM(APDF_ACTIVE_Worksheet!J33+APDF_RESERVE_Worksheet!J33)</f>
        <v>42</v>
      </c>
      <c r="K3" s="3">
        <f>SUM(APDF_ACTIVE_Worksheet!K33+APDF_RESERVE_Worksheet!K33)</f>
        <v>42</v>
      </c>
      <c r="L3" s="3">
        <f>SUM(APDF_ACTIVE_Worksheet!L33+APDF_RESERVE_Worksheet!L33)</f>
        <v>42</v>
      </c>
      <c r="M3" s="3">
        <f>SUM(APDF_ACTIVE_Worksheet!M33+APDF_RESERVE_Worksheet!M33)</f>
        <v>42</v>
      </c>
      <c r="N3" s="3">
        <f>SUM(APDF_ACTIVE_Worksheet!N33+APDF_RESERVE_Worksheet!N33)</f>
        <v>42</v>
      </c>
      <c r="O3" s="3">
        <f>SUM(APDF_ACTIVE_Worksheet!O33+APDF_RESERVE_Worksheet!O33)</f>
        <v>42</v>
      </c>
      <c r="P3" s="3">
        <f>SUM(APDF_ACTIVE_Worksheet!P33+APDF_RESERVE_Worksheet!P33)</f>
        <v>42</v>
      </c>
      <c r="Q3" s="3">
        <f>SUM(APDF_ACTIVE_Worksheet!Q33+APDF_RESERVE_Worksheet!Q33)</f>
        <v>42</v>
      </c>
      <c r="R3" s="3">
        <f>SUM(APDF_ACTIVE_Worksheet!R33+APDF_RESERVE_Worksheet!R33)</f>
        <v>42</v>
      </c>
      <c r="S3" s="3">
        <f>SUM(APDF_ACTIVE_Worksheet!S33+APDF_RESERVE_Worksheet!S33)</f>
        <v>42</v>
      </c>
      <c r="T3" s="3">
        <f>SUM(APDF_ACTIVE_Worksheet!T33+APDF_RESERVE_Worksheet!T33)</f>
        <v>42</v>
      </c>
      <c r="U3" s="3">
        <f>SUM(APDF_ACTIVE_Worksheet!U33+APDF_RESERVE_Worksheet!U33)</f>
        <v>33</v>
      </c>
      <c r="V3" s="3">
        <f>SUM(APDF_ACTIVE_Worksheet!V33+APDF_RESERVE_Worksheet!V33)</f>
        <v>28</v>
      </c>
      <c r="W3" s="3">
        <f>SUM(APDF_ACTIVE_Worksheet!W33+APDF_RESERVE_Worksheet!W33)</f>
        <v>28</v>
      </c>
      <c r="X3" s="3">
        <f>SUM(APDF_ACTIVE_Worksheet!X33+APDF_RESERVE_Worksheet!X33)</f>
        <v>16</v>
      </c>
      <c r="Y3" s="3">
        <f>SUM(APDF_ACTIVE_Worksheet!Y33+APDF_RESERVE_Worksheet!Y33)</f>
        <v>11</v>
      </c>
      <c r="Z3" s="3">
        <f>SUM(APDF_ACTIVE_Worksheet!Z33+APDF_RESERVE_Worksheet!Z33)</f>
        <v>10</v>
      </c>
      <c r="AA3" s="3">
        <f>SUM(APDF_ACTIVE_Worksheet!AA33+APDF_RESERVE_Worksheet!AA33)</f>
        <v>9</v>
      </c>
      <c r="AB3" s="3">
        <f>SUM(APDF_ACTIVE_Worksheet!AB33+APDF_RESERVE_Worksheet!AB33)</f>
        <v>9</v>
      </c>
      <c r="AC3" s="3">
        <f>SUM(APDF_ACTIVE_Worksheet!AC33+APDF_RESERVE_Worksheet!AC33)</f>
        <v>7</v>
      </c>
      <c r="AD3" s="3">
        <f>SUM(APDF_ACTIVE_Worksheet!AD33+APDF_RESERVE_Worksheet!AD33)</f>
        <v>4</v>
      </c>
      <c r="AE3" s="3">
        <f>SUM(APDF_ACTIVE_Worksheet!AE33+APDF_RESERVE_Worksheet!AE33)</f>
        <v>0</v>
      </c>
      <c r="AF3" s="3">
        <f>SUM(APDF_ACTIVE_Worksheet!AF33+APDF_RESERVE_Worksheet!AF33)</f>
        <v>0</v>
      </c>
      <c r="AG3" s="3">
        <f>SUM(APDF_ACTIVE_Worksheet!AG33+APDF_RESERVE_Worksheet!AG33)</f>
        <v>0</v>
      </c>
    </row>
    <row r="4" spans="1:33" x14ac:dyDescent="0.2">
      <c r="A4" s="111" t="s">
        <v>9</v>
      </c>
      <c r="B4" s="111"/>
      <c r="C4" s="44"/>
      <c r="D4" s="3">
        <f>SUM(APDF_ACTIVE_Worksheet!D34+APDF_RESERVE_Worksheet!D34)</f>
        <v>7</v>
      </c>
      <c r="E4" s="3">
        <f>SUM(APDF_ACTIVE_Worksheet!E34+APDF_RESERVE_Worksheet!E34)</f>
        <v>7</v>
      </c>
      <c r="F4" s="3">
        <f>SUM(APDF_ACTIVE_Worksheet!F34+APDF_RESERVE_Worksheet!F34)</f>
        <v>7</v>
      </c>
      <c r="G4" s="3">
        <f>SUM(APDF_ACTIVE_Worksheet!G34+APDF_RESERVE_Worksheet!G34)</f>
        <v>7</v>
      </c>
      <c r="H4" s="3">
        <f>SUM(APDF_ACTIVE_Worksheet!H34+APDF_RESERVE_Worksheet!H34)</f>
        <v>7</v>
      </c>
      <c r="I4" s="3">
        <f>SUM(APDF_ACTIVE_Worksheet!I34+APDF_RESERVE_Worksheet!I34)</f>
        <v>7</v>
      </c>
      <c r="J4" s="3">
        <f>SUM(APDF_ACTIVE_Worksheet!J34+APDF_RESERVE_Worksheet!J34)</f>
        <v>7</v>
      </c>
      <c r="K4" s="3">
        <f>SUM(APDF_ACTIVE_Worksheet!K34+APDF_RESERVE_Worksheet!K34)</f>
        <v>7</v>
      </c>
      <c r="L4" s="3">
        <f>SUM(APDF_ACTIVE_Worksheet!L34+APDF_RESERVE_Worksheet!L34)</f>
        <v>7</v>
      </c>
      <c r="M4" s="3">
        <f>SUM(APDF_ACTIVE_Worksheet!M34+APDF_RESERVE_Worksheet!M34)</f>
        <v>7</v>
      </c>
      <c r="N4" s="3">
        <f>SUM(APDF_ACTIVE_Worksheet!N34+APDF_RESERVE_Worksheet!N34)</f>
        <v>7</v>
      </c>
      <c r="O4" s="3">
        <f>SUM(APDF_ACTIVE_Worksheet!O34+APDF_RESERVE_Worksheet!O34)</f>
        <v>7</v>
      </c>
      <c r="P4" s="3">
        <f>SUM(APDF_ACTIVE_Worksheet!P34+APDF_RESERVE_Worksheet!P34)</f>
        <v>7</v>
      </c>
      <c r="Q4" s="3">
        <f>SUM(APDF_ACTIVE_Worksheet!Q34+APDF_RESERVE_Worksheet!Q34)</f>
        <v>7</v>
      </c>
      <c r="R4" s="3">
        <f>SUM(APDF_ACTIVE_Worksheet!R34+APDF_RESERVE_Worksheet!R34)</f>
        <v>7</v>
      </c>
      <c r="S4" s="3">
        <f>SUM(APDF_ACTIVE_Worksheet!S34+APDF_RESERVE_Worksheet!S34)</f>
        <v>7</v>
      </c>
      <c r="T4" s="3">
        <f>SUM(APDF_ACTIVE_Worksheet!T34+APDF_RESERVE_Worksheet!T34)</f>
        <v>7</v>
      </c>
      <c r="U4" s="3">
        <f>SUM(APDF_ACTIVE_Worksheet!U34+APDF_RESERVE_Worksheet!U34)</f>
        <v>5</v>
      </c>
      <c r="V4" s="3">
        <f>SUM(APDF_ACTIVE_Worksheet!V34+APDF_RESERVE_Worksheet!V34)</f>
        <v>3</v>
      </c>
      <c r="W4" s="3">
        <f>SUM(APDF_ACTIVE_Worksheet!W34+APDF_RESERVE_Worksheet!W34)</f>
        <v>1</v>
      </c>
      <c r="X4" s="3">
        <f>SUM(APDF_ACTIVE_Worksheet!X34+APDF_RESERVE_Worksheet!X34)</f>
        <v>0</v>
      </c>
      <c r="Y4" s="3">
        <f>SUM(APDF_ACTIVE_Worksheet!Y34+APDF_RESERVE_Worksheet!Y34)</f>
        <v>0</v>
      </c>
      <c r="Z4" s="3">
        <f>SUM(APDF_ACTIVE_Worksheet!Z34+APDF_RESERVE_Worksheet!Z34)</f>
        <v>0</v>
      </c>
      <c r="AA4" s="3">
        <f>SUM(APDF_ACTIVE_Worksheet!AA34+APDF_RESERVE_Worksheet!AA34)</f>
        <v>0</v>
      </c>
      <c r="AB4" s="3">
        <f>SUM(APDF_ACTIVE_Worksheet!AB34+APDF_RESERVE_Worksheet!AB34)</f>
        <v>0</v>
      </c>
      <c r="AC4" s="3">
        <f>SUM(APDF_ACTIVE_Worksheet!AC34+APDF_RESERVE_Worksheet!AC34)</f>
        <v>0</v>
      </c>
      <c r="AD4" s="3">
        <f>SUM(APDF_ACTIVE_Worksheet!AD34+APDF_RESERVE_Worksheet!AD34)</f>
        <v>0</v>
      </c>
      <c r="AE4" s="3">
        <f>SUM(APDF_ACTIVE_Worksheet!AE34+APDF_RESERVE_Worksheet!AE34)</f>
        <v>0</v>
      </c>
      <c r="AF4" s="3">
        <f>SUM(APDF_ACTIVE_Worksheet!AF34+APDF_RESERVE_Worksheet!AF34)</f>
        <v>0</v>
      </c>
      <c r="AG4" s="3">
        <f>SUM(APDF_ACTIVE_Worksheet!AG34+APDF_RESERVE_Worksheet!AG34)</f>
        <v>0</v>
      </c>
    </row>
    <row r="5" spans="1:33" x14ac:dyDescent="0.2">
      <c r="A5" s="111" t="s">
        <v>14</v>
      </c>
      <c r="B5" s="111"/>
      <c r="C5" s="44"/>
      <c r="D5" s="3">
        <f>SUM(APDF_ACTIVE_Worksheet!D35+APDF_RESERVE_Worksheet!D35)</f>
        <v>0</v>
      </c>
      <c r="E5" s="3">
        <f>SUM(APDF_ACTIVE_Worksheet!E35+APDF_RESERVE_Worksheet!E35)</f>
        <v>0</v>
      </c>
      <c r="F5" s="3">
        <f>SUM(APDF_ACTIVE_Worksheet!F35+APDF_RESERVE_Worksheet!F35)</f>
        <v>0</v>
      </c>
      <c r="G5" s="3">
        <f>SUM(APDF_ACTIVE_Worksheet!G35+APDF_RESERVE_Worksheet!G35)</f>
        <v>0</v>
      </c>
      <c r="H5" s="3">
        <f>SUM(APDF_ACTIVE_Worksheet!H35+APDF_RESERVE_Worksheet!H35)</f>
        <v>0</v>
      </c>
      <c r="I5" s="3">
        <f>SUM(APDF_ACTIVE_Worksheet!I35+APDF_RESERVE_Worksheet!I35)</f>
        <v>0</v>
      </c>
      <c r="J5" s="3">
        <f>SUM(APDF_ACTIVE_Worksheet!J35+APDF_RESERVE_Worksheet!J35)</f>
        <v>0</v>
      </c>
      <c r="K5" s="3">
        <f>SUM(APDF_ACTIVE_Worksheet!K35+APDF_RESERVE_Worksheet!K35)</f>
        <v>0</v>
      </c>
      <c r="L5" s="3">
        <f>SUM(APDF_ACTIVE_Worksheet!L35+APDF_RESERVE_Worksheet!L35)</f>
        <v>0</v>
      </c>
      <c r="M5" s="3">
        <f>SUM(APDF_ACTIVE_Worksheet!M35+APDF_RESERVE_Worksheet!M35)</f>
        <v>0</v>
      </c>
      <c r="N5" s="3">
        <f>SUM(APDF_ACTIVE_Worksheet!N35+APDF_RESERVE_Worksheet!N35)</f>
        <v>0</v>
      </c>
      <c r="O5" s="3">
        <f>SUM(APDF_ACTIVE_Worksheet!O35+APDF_RESERVE_Worksheet!O35)</f>
        <v>0</v>
      </c>
      <c r="P5" s="3">
        <f>SUM(APDF_ACTIVE_Worksheet!P35+APDF_RESERVE_Worksheet!P35)</f>
        <v>0</v>
      </c>
      <c r="Q5" s="3">
        <f>SUM(APDF_ACTIVE_Worksheet!Q35+APDF_RESERVE_Worksheet!Q35)</f>
        <v>0</v>
      </c>
      <c r="R5" s="3">
        <f>SUM(APDF_ACTIVE_Worksheet!R35+APDF_RESERVE_Worksheet!R35)</f>
        <v>0</v>
      </c>
      <c r="S5" s="3">
        <f>SUM(APDF_ACTIVE_Worksheet!S35+APDF_RESERVE_Worksheet!S35)</f>
        <v>0</v>
      </c>
      <c r="T5" s="3">
        <f>SUM(APDF_ACTIVE_Worksheet!T35+APDF_RESERVE_Worksheet!T35)</f>
        <v>0</v>
      </c>
      <c r="U5" s="3">
        <f>SUM(APDF_ACTIVE_Worksheet!U35+APDF_RESERVE_Worksheet!U35)</f>
        <v>0</v>
      </c>
      <c r="V5" s="3">
        <f>SUM(APDF_ACTIVE_Worksheet!V35+APDF_RESERVE_Worksheet!V35)</f>
        <v>0</v>
      </c>
      <c r="W5" s="3">
        <f>SUM(APDF_ACTIVE_Worksheet!W35+APDF_RESERVE_Worksheet!W35)</f>
        <v>0</v>
      </c>
      <c r="X5" s="3">
        <f>SUM(APDF_ACTIVE_Worksheet!X35+APDF_RESERVE_Worksheet!X35)</f>
        <v>0</v>
      </c>
      <c r="Y5" s="3">
        <f>SUM(APDF_ACTIVE_Worksheet!Y35+APDF_RESERVE_Worksheet!Y35)</f>
        <v>0</v>
      </c>
      <c r="Z5" s="3">
        <f>SUM(APDF_ACTIVE_Worksheet!Z35+APDF_RESERVE_Worksheet!Z35)</f>
        <v>0</v>
      </c>
      <c r="AA5" s="3">
        <f>SUM(APDF_ACTIVE_Worksheet!AA35+APDF_RESERVE_Worksheet!AA35)</f>
        <v>0</v>
      </c>
      <c r="AB5" s="3">
        <f>SUM(APDF_ACTIVE_Worksheet!AB35+APDF_RESERVE_Worksheet!AB35)</f>
        <v>0</v>
      </c>
      <c r="AC5" s="3">
        <f>SUM(APDF_ACTIVE_Worksheet!AC35+APDF_RESERVE_Worksheet!AC35)</f>
        <v>0</v>
      </c>
      <c r="AD5" s="3">
        <f>SUM(APDF_ACTIVE_Worksheet!AD35+APDF_RESERVE_Worksheet!AD35)</f>
        <v>0</v>
      </c>
      <c r="AE5" s="3">
        <f>SUM(APDF_ACTIVE_Worksheet!AE35+APDF_RESERVE_Worksheet!AE35)</f>
        <v>0</v>
      </c>
      <c r="AF5" s="3">
        <f>SUM(APDF_ACTIVE_Worksheet!AF35+APDF_RESERVE_Worksheet!AF35)</f>
        <v>0</v>
      </c>
      <c r="AG5" s="3">
        <f>SUM(APDF_ACTIVE_Worksheet!AG35+APDF_RESERVE_Worksheet!AG35)</f>
        <v>0</v>
      </c>
    </row>
    <row r="6" spans="1:33" x14ac:dyDescent="0.2">
      <c r="A6" s="111" t="s">
        <v>62</v>
      </c>
      <c r="B6" s="111"/>
      <c r="C6" s="44"/>
      <c r="D6" s="3">
        <f>SUM(D2:D5)</f>
        <v>213</v>
      </c>
      <c r="E6" s="3">
        <f t="shared" ref="E6:AG6" si="0">SUM(E2:E5)</f>
        <v>214</v>
      </c>
      <c r="F6" s="3">
        <f t="shared" si="0"/>
        <v>214</v>
      </c>
      <c r="G6" s="3">
        <f t="shared" si="0"/>
        <v>214</v>
      </c>
      <c r="H6" s="3">
        <f t="shared" si="0"/>
        <v>214</v>
      </c>
      <c r="I6" s="3">
        <f t="shared" si="0"/>
        <v>214</v>
      </c>
      <c r="J6" s="3">
        <f t="shared" si="0"/>
        <v>214</v>
      </c>
      <c r="K6" s="3">
        <f t="shared" si="0"/>
        <v>214</v>
      </c>
      <c r="L6" s="3">
        <f t="shared" si="0"/>
        <v>214</v>
      </c>
      <c r="M6" s="3">
        <f t="shared" si="0"/>
        <v>214</v>
      </c>
      <c r="N6" s="3">
        <f t="shared" si="0"/>
        <v>214</v>
      </c>
      <c r="O6" s="3">
        <f t="shared" si="0"/>
        <v>214</v>
      </c>
      <c r="P6" s="3">
        <f t="shared" si="0"/>
        <v>214</v>
      </c>
      <c r="Q6" s="3">
        <f t="shared" si="0"/>
        <v>214</v>
      </c>
      <c r="R6" s="3">
        <f t="shared" si="0"/>
        <v>214</v>
      </c>
      <c r="S6" s="3">
        <f t="shared" si="0"/>
        <v>214</v>
      </c>
      <c r="T6" s="3">
        <f t="shared" si="0"/>
        <v>214</v>
      </c>
      <c r="U6" s="3">
        <f t="shared" si="0"/>
        <v>197</v>
      </c>
      <c r="V6" s="3">
        <f t="shared" si="0"/>
        <v>163</v>
      </c>
      <c r="W6" s="3">
        <f t="shared" si="0"/>
        <v>140</v>
      </c>
      <c r="X6" s="3">
        <f t="shared" si="0"/>
        <v>111</v>
      </c>
      <c r="Y6" s="3">
        <f t="shared" si="0"/>
        <v>88</v>
      </c>
      <c r="Z6" s="3">
        <f t="shared" si="0"/>
        <v>59</v>
      </c>
      <c r="AA6" s="3">
        <f t="shared" si="0"/>
        <v>46</v>
      </c>
      <c r="AB6" s="3">
        <f t="shared" si="0"/>
        <v>40</v>
      </c>
      <c r="AC6" s="3">
        <f t="shared" si="0"/>
        <v>30</v>
      </c>
      <c r="AD6" s="3">
        <f t="shared" si="0"/>
        <v>18</v>
      </c>
      <c r="AE6" s="3">
        <f t="shared" si="0"/>
        <v>13</v>
      </c>
      <c r="AF6" s="3">
        <f t="shared" si="0"/>
        <v>10</v>
      </c>
      <c r="AG6" s="3">
        <f t="shared" si="0"/>
        <v>10</v>
      </c>
    </row>
    <row r="9" spans="1:33" ht="15" x14ac:dyDescent="0.25">
      <c r="A9" s="113" t="s">
        <v>514</v>
      </c>
      <c r="B9" s="113"/>
      <c r="C9" s="44"/>
      <c r="D9" s="44"/>
      <c r="E9" s="44"/>
      <c r="F9" s="44"/>
      <c r="G9" s="44"/>
    </row>
    <row r="10" spans="1:33" x14ac:dyDescent="0.2">
      <c r="A10" s="114" t="s">
        <v>515</v>
      </c>
      <c r="B10" s="111"/>
      <c r="C10" s="49">
        <v>0.8</v>
      </c>
      <c r="D10" s="44">
        <f>SUM(APDF_ACTIVE_Worksheet!D40+APDF_RESERVE_Worksheet!D40)</f>
        <v>154</v>
      </c>
      <c r="E10" s="44">
        <f>SUM(APDF_ACTIVE_Worksheet!E40+APDF_RESERVE_Worksheet!E40)</f>
        <v>155</v>
      </c>
      <c r="F10" s="44">
        <f>SUM(APDF_ACTIVE_Worksheet!F40+APDF_RESERVE_Worksheet!F40)</f>
        <v>155</v>
      </c>
      <c r="G10" s="44">
        <f>SUM(APDF_ACTIVE_Worksheet!G40+APDF_RESERVE_Worksheet!G40)</f>
        <v>155</v>
      </c>
      <c r="H10" s="44">
        <f>SUM(APDF_ACTIVE_Worksheet!H40+APDF_RESERVE_Worksheet!H40)</f>
        <v>155</v>
      </c>
    </row>
    <row r="11" spans="1:33" x14ac:dyDescent="0.2">
      <c r="A11" s="114" t="s">
        <v>518</v>
      </c>
      <c r="B11" s="114"/>
      <c r="C11" s="49">
        <v>1</v>
      </c>
      <c r="D11" s="44">
        <f>SUM(APDF_ACTIVE_Worksheet!D41+APDF_RESERVE_Worksheet!D41)</f>
        <v>4</v>
      </c>
      <c r="E11" s="44">
        <f>SUM(APDF_ACTIVE_Worksheet!E41+APDF_RESERVE_Worksheet!E41)</f>
        <v>4</v>
      </c>
      <c r="F11" s="44">
        <f>SUM(APDF_ACTIVE_Worksheet!F41+APDF_RESERVE_Worksheet!F41)</f>
        <v>4</v>
      </c>
      <c r="G11" s="44">
        <f>SUM(APDF_ACTIVE_Worksheet!G41+APDF_RESERVE_Worksheet!G41)</f>
        <v>4</v>
      </c>
      <c r="H11" s="44">
        <f>SUM(APDF_ACTIVE_Worksheet!H41+APDF_RESERVE_Worksheet!H41)</f>
        <v>4</v>
      </c>
    </row>
    <row r="12" spans="1:33" x14ac:dyDescent="0.2">
      <c r="A12" s="114" t="s">
        <v>519</v>
      </c>
      <c r="B12" s="114"/>
      <c r="C12" s="49" t="s">
        <v>520</v>
      </c>
      <c r="D12" s="54"/>
      <c r="E12" s="54"/>
      <c r="F12" s="54"/>
      <c r="G12" s="54"/>
      <c r="H12" s="54"/>
    </row>
    <row r="13" spans="1:33" x14ac:dyDescent="0.2">
      <c r="A13" s="114" t="s">
        <v>516</v>
      </c>
      <c r="B13" s="111"/>
      <c r="C13" s="51">
        <v>1</v>
      </c>
      <c r="D13" s="44">
        <f>D4</f>
        <v>7</v>
      </c>
      <c r="E13" s="44">
        <f t="shared" ref="E13:H14" si="1">E4</f>
        <v>7</v>
      </c>
      <c r="F13" s="44">
        <f t="shared" si="1"/>
        <v>7</v>
      </c>
      <c r="G13" s="44">
        <f t="shared" si="1"/>
        <v>7</v>
      </c>
      <c r="H13" s="44">
        <f t="shared" si="1"/>
        <v>7</v>
      </c>
    </row>
    <row r="14" spans="1:33" ht="15" x14ac:dyDescent="0.25">
      <c r="A14" s="115" t="s">
        <v>517</v>
      </c>
      <c r="B14" s="116"/>
      <c r="C14" s="52">
        <v>1</v>
      </c>
      <c r="D14" s="53">
        <f>D5</f>
        <v>0</v>
      </c>
      <c r="E14" s="53">
        <f t="shared" si="1"/>
        <v>0</v>
      </c>
      <c r="F14" s="53">
        <f t="shared" si="1"/>
        <v>0</v>
      </c>
      <c r="G14" s="53">
        <f t="shared" si="1"/>
        <v>0</v>
      </c>
      <c r="H14" s="53">
        <f t="shared" si="1"/>
        <v>0</v>
      </c>
    </row>
    <row r="15" spans="1:33" ht="15" x14ac:dyDescent="0.25">
      <c r="A15" s="113" t="s">
        <v>521</v>
      </c>
      <c r="B15" s="113"/>
      <c r="C15" s="50"/>
      <c r="D15" s="50">
        <f>SUM(D10:D14)</f>
        <v>165</v>
      </c>
      <c r="E15" s="50">
        <f t="shared" ref="E15:H15" si="2">SUM(E10:E14)</f>
        <v>166</v>
      </c>
      <c r="F15" s="50">
        <f t="shared" si="2"/>
        <v>166</v>
      </c>
      <c r="G15" s="50">
        <f t="shared" si="2"/>
        <v>166</v>
      </c>
      <c r="H15" s="50">
        <f t="shared" si="2"/>
        <v>166</v>
      </c>
    </row>
    <row r="16" spans="1:33" x14ac:dyDescent="0.2">
      <c r="A16" s="44"/>
      <c r="B16" s="44"/>
      <c r="C16" s="44"/>
      <c r="D16" s="44"/>
      <c r="E16" s="44"/>
      <c r="F16" s="44"/>
      <c r="G16" s="44"/>
    </row>
    <row r="17" spans="1:9" ht="15" x14ac:dyDescent="0.25">
      <c r="A17" s="50"/>
      <c r="B17" s="50"/>
      <c r="C17" s="50"/>
      <c r="D17" s="50"/>
      <c r="E17" s="50"/>
      <c r="F17" s="50"/>
      <c r="G17" s="50"/>
      <c r="H17" s="4"/>
      <c r="I17" s="4"/>
    </row>
  </sheetData>
  <mergeCells count="13">
    <mergeCell ref="A6:B6"/>
    <mergeCell ref="A1:B1"/>
    <mergeCell ref="A2:B2"/>
    <mergeCell ref="A3:B3"/>
    <mergeCell ref="A4:B4"/>
    <mergeCell ref="A5:B5"/>
    <mergeCell ref="A15:B15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F603-651E-4C93-AC5A-E3F1868B3E83}">
  <dimension ref="A1:AG49"/>
  <sheetViews>
    <sheetView topLeftCell="C1" zoomScale="80" zoomScaleNormal="80" workbookViewId="0">
      <selection activeCell="D1" sqref="D1:AG1"/>
    </sheetView>
  </sheetViews>
  <sheetFormatPr defaultRowHeight="15.75" x14ac:dyDescent="0.25"/>
  <cols>
    <col min="1" max="1" width="63.5703125" style="63" bestFit="1" customWidth="1"/>
    <col min="2" max="2" width="43.42578125" style="63" bestFit="1" customWidth="1"/>
    <col min="3" max="3" width="20" style="63" bestFit="1" customWidth="1"/>
    <col min="4" max="33" width="10" style="63" bestFit="1" customWidth="1"/>
    <col min="34" max="16384" width="9.140625" style="63"/>
  </cols>
  <sheetData>
    <row r="1" spans="1:33" ht="16.5" thickBot="1" x14ac:dyDescent="0.3">
      <c r="A1" s="62" t="s">
        <v>91</v>
      </c>
      <c r="B1" s="62"/>
      <c r="C1" s="62" t="s">
        <v>522</v>
      </c>
      <c r="D1" s="62">
        <f>APDF_ACTIVE_Worksheet!D31</f>
        <v>2025</v>
      </c>
      <c r="E1" s="62">
        <f>APDF_ACTIVE_Worksheet!E31</f>
        <v>2026</v>
      </c>
      <c r="F1" s="62">
        <f>APDF_ACTIVE_Worksheet!F31</f>
        <v>2027</v>
      </c>
      <c r="G1" s="62">
        <f>APDF_ACTIVE_Worksheet!G31</f>
        <v>2028</v>
      </c>
      <c r="H1" s="62">
        <f>APDF_ACTIVE_Worksheet!H31</f>
        <v>2029</v>
      </c>
      <c r="I1" s="62">
        <f>APDF_ACTIVE_Worksheet!I31</f>
        <v>2030</v>
      </c>
      <c r="J1" s="62">
        <f>APDF_ACTIVE_Worksheet!J31</f>
        <v>2031</v>
      </c>
      <c r="K1" s="62">
        <f>APDF_ACTIVE_Worksheet!K31</f>
        <v>2032</v>
      </c>
      <c r="L1" s="62">
        <f>APDF_ACTIVE_Worksheet!L31</f>
        <v>2033</v>
      </c>
      <c r="M1" s="62">
        <f>APDF_ACTIVE_Worksheet!M31</f>
        <v>2034</v>
      </c>
      <c r="N1" s="62">
        <f>APDF_ACTIVE_Worksheet!N31</f>
        <v>2035</v>
      </c>
      <c r="O1" s="62">
        <f>APDF_ACTIVE_Worksheet!O31</f>
        <v>2036</v>
      </c>
      <c r="P1" s="62">
        <f>APDF_ACTIVE_Worksheet!P31</f>
        <v>2037</v>
      </c>
      <c r="Q1" s="62">
        <f>APDF_ACTIVE_Worksheet!Q31</f>
        <v>2038</v>
      </c>
      <c r="R1" s="62">
        <f>APDF_ACTIVE_Worksheet!R31</f>
        <v>2039</v>
      </c>
      <c r="S1" s="62">
        <f>APDF_ACTIVE_Worksheet!S31</f>
        <v>2040</v>
      </c>
      <c r="T1" s="62">
        <f>APDF_ACTIVE_Worksheet!T31</f>
        <v>2041</v>
      </c>
      <c r="U1" s="62">
        <f>APDF_ACTIVE_Worksheet!U31</f>
        <v>2042</v>
      </c>
      <c r="V1" s="62">
        <f>APDF_ACTIVE_Worksheet!V31</f>
        <v>2043</v>
      </c>
      <c r="W1" s="62">
        <f>APDF_ACTIVE_Worksheet!W31</f>
        <v>2044</v>
      </c>
      <c r="X1" s="62">
        <f>APDF_ACTIVE_Worksheet!X31</f>
        <v>2045</v>
      </c>
      <c r="Y1" s="62">
        <f>APDF_ACTIVE_Worksheet!Y31</f>
        <v>2046</v>
      </c>
      <c r="Z1" s="62">
        <f>APDF_ACTIVE_Worksheet!Z31</f>
        <v>2047</v>
      </c>
      <c r="AA1" s="62">
        <f>APDF_ACTIVE_Worksheet!AA31</f>
        <v>2048</v>
      </c>
      <c r="AB1" s="62">
        <f>APDF_ACTIVE_Worksheet!AB31</f>
        <v>2049</v>
      </c>
      <c r="AC1" s="62">
        <f>APDF_ACTIVE_Worksheet!AC31</f>
        <v>2050</v>
      </c>
      <c r="AD1" s="62">
        <f>APDF_ACTIVE_Worksheet!AD31</f>
        <v>2051</v>
      </c>
      <c r="AE1" s="62">
        <f>APDF_ACTIVE_Worksheet!AE31</f>
        <v>2052</v>
      </c>
      <c r="AF1" s="62">
        <f>APDF_ACTIVE_Worksheet!AF31</f>
        <v>2053</v>
      </c>
      <c r="AG1" s="62">
        <f>APDF_ACTIVE_Worksheet!AG31</f>
        <v>2054</v>
      </c>
    </row>
    <row r="2" spans="1:33" x14ac:dyDescent="0.25">
      <c r="A2" s="64" t="s">
        <v>8</v>
      </c>
      <c r="B2" s="65" t="s">
        <v>232</v>
      </c>
      <c r="C2" s="65" t="s">
        <v>530</v>
      </c>
      <c r="D2" s="66">
        <f>APDF_ACTIVE_Worksheet!D32 +APDF_RESERVE_Worksheet!D32</f>
        <v>164</v>
      </c>
      <c r="E2" s="66">
        <f>APDF_ACTIVE_Worksheet!E32 +APDF_RESERVE_Worksheet!E32</f>
        <v>165</v>
      </c>
      <c r="F2" s="66">
        <f>APDF_ACTIVE_Worksheet!F32 +APDF_RESERVE_Worksheet!F32</f>
        <v>165</v>
      </c>
      <c r="G2" s="66">
        <f>APDF_ACTIVE_Worksheet!G32 +APDF_RESERVE_Worksheet!G32</f>
        <v>165</v>
      </c>
      <c r="H2" s="66">
        <f>APDF_ACTIVE_Worksheet!H32 +APDF_RESERVE_Worksheet!H32</f>
        <v>165</v>
      </c>
      <c r="I2" s="66">
        <f>APDF_ACTIVE_Worksheet!I32 +APDF_RESERVE_Worksheet!I32</f>
        <v>165</v>
      </c>
      <c r="J2" s="66">
        <f>APDF_ACTIVE_Worksheet!J32 +APDF_RESERVE_Worksheet!J32</f>
        <v>165</v>
      </c>
      <c r="K2" s="66">
        <f>APDF_ACTIVE_Worksheet!K32 +APDF_RESERVE_Worksheet!K32</f>
        <v>165</v>
      </c>
      <c r="L2" s="66">
        <f>APDF_ACTIVE_Worksheet!L32 +APDF_RESERVE_Worksheet!L32</f>
        <v>165</v>
      </c>
      <c r="M2" s="66">
        <f>APDF_ACTIVE_Worksheet!M32 +APDF_RESERVE_Worksheet!M32</f>
        <v>165</v>
      </c>
      <c r="N2" s="66">
        <f>APDF_ACTIVE_Worksheet!N32 +APDF_RESERVE_Worksheet!N32</f>
        <v>165</v>
      </c>
      <c r="O2" s="66">
        <f>APDF_ACTIVE_Worksheet!O32 +APDF_RESERVE_Worksheet!O32</f>
        <v>165</v>
      </c>
      <c r="P2" s="66">
        <f>APDF_ACTIVE_Worksheet!P32 +APDF_RESERVE_Worksheet!P32</f>
        <v>165</v>
      </c>
      <c r="Q2" s="66">
        <f>APDF_ACTIVE_Worksheet!Q32 +APDF_RESERVE_Worksheet!Q32</f>
        <v>165</v>
      </c>
      <c r="R2" s="66">
        <f>APDF_ACTIVE_Worksheet!R32 +APDF_RESERVE_Worksheet!R32</f>
        <v>165</v>
      </c>
      <c r="S2" s="66">
        <f>APDF_ACTIVE_Worksheet!S32 +APDF_RESERVE_Worksheet!S32</f>
        <v>165</v>
      </c>
      <c r="T2" s="66">
        <f>APDF_ACTIVE_Worksheet!T32 +APDF_RESERVE_Worksheet!T32</f>
        <v>165</v>
      </c>
      <c r="U2" s="66">
        <f>APDF_ACTIVE_Worksheet!U32 +APDF_RESERVE_Worksheet!U32</f>
        <v>159</v>
      </c>
      <c r="V2" s="66">
        <f>APDF_ACTIVE_Worksheet!V32 +APDF_RESERVE_Worksheet!V32</f>
        <v>132</v>
      </c>
      <c r="W2" s="66">
        <f>APDF_ACTIVE_Worksheet!W32 +APDF_RESERVE_Worksheet!W32</f>
        <v>111</v>
      </c>
      <c r="X2" s="66">
        <f>APDF_ACTIVE_Worksheet!X32 +APDF_RESERVE_Worksheet!X32</f>
        <v>95</v>
      </c>
      <c r="Y2" s="66">
        <f>APDF_ACTIVE_Worksheet!Y32 +APDF_RESERVE_Worksheet!Y32</f>
        <v>77</v>
      </c>
      <c r="Z2" s="66">
        <f>APDF_ACTIVE_Worksheet!Z32 +APDF_RESERVE_Worksheet!Z32</f>
        <v>49</v>
      </c>
      <c r="AA2" s="66">
        <f>APDF_ACTIVE_Worksheet!AA32 +APDF_RESERVE_Worksheet!AA32</f>
        <v>37</v>
      </c>
      <c r="AB2" s="66">
        <f>APDF_ACTIVE_Worksheet!AB32 +APDF_RESERVE_Worksheet!AB32</f>
        <v>31</v>
      </c>
      <c r="AC2" s="66">
        <f>APDF_ACTIVE_Worksheet!AC32 +APDF_RESERVE_Worksheet!AC32</f>
        <v>23</v>
      </c>
      <c r="AD2" s="66">
        <f>APDF_ACTIVE_Worksheet!AD32 +APDF_RESERVE_Worksheet!AD32</f>
        <v>14</v>
      </c>
      <c r="AE2" s="66">
        <f>APDF_ACTIVE_Worksheet!AE32 +APDF_RESERVE_Worksheet!AE32</f>
        <v>13</v>
      </c>
      <c r="AF2" s="66">
        <f>APDF_ACTIVE_Worksheet!AF32 +APDF_RESERVE_Worksheet!AF32</f>
        <v>10</v>
      </c>
      <c r="AG2" s="66">
        <f>APDF_ACTIVE_Worksheet!AG32 +APDF_RESERVE_Worksheet!AG32</f>
        <v>10</v>
      </c>
    </row>
    <row r="3" spans="1:33" x14ac:dyDescent="0.25">
      <c r="A3" s="68" t="s">
        <v>7</v>
      </c>
      <c r="B3" s="61" t="s">
        <v>232</v>
      </c>
      <c r="C3" s="61" t="s">
        <v>530</v>
      </c>
      <c r="D3" s="69">
        <f>APDF_ACTIVE_Worksheet!D33 +APDF_RESERVE_Worksheet!D33</f>
        <v>42</v>
      </c>
      <c r="E3" s="69">
        <f>APDF_ACTIVE_Worksheet!E33 +APDF_RESERVE_Worksheet!E33</f>
        <v>42</v>
      </c>
      <c r="F3" s="69">
        <f>APDF_ACTIVE_Worksheet!F33 +APDF_RESERVE_Worksheet!F33</f>
        <v>42</v>
      </c>
      <c r="G3" s="69">
        <f>APDF_ACTIVE_Worksheet!G33 +APDF_RESERVE_Worksheet!G33</f>
        <v>42</v>
      </c>
      <c r="H3" s="69">
        <f>APDF_ACTIVE_Worksheet!H33 +APDF_RESERVE_Worksheet!H33</f>
        <v>42</v>
      </c>
      <c r="I3" s="69">
        <f>APDF_ACTIVE_Worksheet!I33 +APDF_RESERVE_Worksheet!I33</f>
        <v>42</v>
      </c>
      <c r="J3" s="69">
        <f>APDF_ACTIVE_Worksheet!J33 +APDF_RESERVE_Worksheet!J33</f>
        <v>42</v>
      </c>
      <c r="K3" s="69">
        <f>APDF_ACTIVE_Worksheet!K33 +APDF_RESERVE_Worksheet!K33</f>
        <v>42</v>
      </c>
      <c r="L3" s="69">
        <f>APDF_ACTIVE_Worksheet!L33 +APDF_RESERVE_Worksheet!L33</f>
        <v>42</v>
      </c>
      <c r="M3" s="69">
        <f>APDF_ACTIVE_Worksheet!M33 +APDF_RESERVE_Worksheet!M33</f>
        <v>42</v>
      </c>
      <c r="N3" s="69">
        <f>APDF_ACTIVE_Worksheet!N33 +APDF_RESERVE_Worksheet!N33</f>
        <v>42</v>
      </c>
      <c r="O3" s="69">
        <f>APDF_ACTIVE_Worksheet!O33 +APDF_RESERVE_Worksheet!O33</f>
        <v>42</v>
      </c>
      <c r="P3" s="69">
        <f>APDF_ACTIVE_Worksheet!P33 +APDF_RESERVE_Worksheet!P33</f>
        <v>42</v>
      </c>
      <c r="Q3" s="69">
        <f>APDF_ACTIVE_Worksheet!Q33 +APDF_RESERVE_Worksheet!Q33</f>
        <v>42</v>
      </c>
      <c r="R3" s="69">
        <f>APDF_ACTIVE_Worksheet!R33 +APDF_RESERVE_Worksheet!R33</f>
        <v>42</v>
      </c>
      <c r="S3" s="69">
        <f>APDF_ACTIVE_Worksheet!S33 +APDF_RESERVE_Worksheet!S33</f>
        <v>42</v>
      </c>
      <c r="T3" s="69">
        <f>APDF_ACTIVE_Worksheet!T33 +APDF_RESERVE_Worksheet!T33</f>
        <v>42</v>
      </c>
      <c r="U3" s="69">
        <f>APDF_ACTIVE_Worksheet!U33 +APDF_RESERVE_Worksheet!U33</f>
        <v>33</v>
      </c>
      <c r="V3" s="69">
        <f>APDF_ACTIVE_Worksheet!V33 +APDF_RESERVE_Worksheet!V33</f>
        <v>28</v>
      </c>
      <c r="W3" s="69">
        <f>APDF_ACTIVE_Worksheet!W33 +APDF_RESERVE_Worksheet!W33</f>
        <v>28</v>
      </c>
      <c r="X3" s="69">
        <f>APDF_ACTIVE_Worksheet!X33 +APDF_RESERVE_Worksheet!X33</f>
        <v>16</v>
      </c>
      <c r="Y3" s="69">
        <f>APDF_ACTIVE_Worksheet!Y33 +APDF_RESERVE_Worksheet!Y33</f>
        <v>11</v>
      </c>
      <c r="Z3" s="69">
        <f>APDF_ACTIVE_Worksheet!Z33 +APDF_RESERVE_Worksheet!Z33</f>
        <v>10</v>
      </c>
      <c r="AA3" s="69">
        <f>APDF_ACTIVE_Worksheet!AA33 +APDF_RESERVE_Worksheet!AA33</f>
        <v>9</v>
      </c>
      <c r="AB3" s="69">
        <f>APDF_ACTIVE_Worksheet!AB33 +APDF_RESERVE_Worksheet!AB33</f>
        <v>9</v>
      </c>
      <c r="AC3" s="69">
        <f>APDF_ACTIVE_Worksheet!AC33 +APDF_RESERVE_Worksheet!AC33</f>
        <v>7</v>
      </c>
      <c r="AD3" s="69">
        <f>APDF_ACTIVE_Worksheet!AD33 +APDF_RESERVE_Worksheet!AD33</f>
        <v>4</v>
      </c>
      <c r="AE3" s="69">
        <f>APDF_ACTIVE_Worksheet!AE33 +APDF_RESERVE_Worksheet!AE33</f>
        <v>0</v>
      </c>
      <c r="AF3" s="69">
        <f>APDF_ACTIVE_Worksheet!AF33 +APDF_RESERVE_Worksheet!AF33</f>
        <v>0</v>
      </c>
      <c r="AG3" s="69">
        <f>APDF_ACTIVE_Worksheet!AG33 +APDF_RESERVE_Worksheet!AG33</f>
        <v>0</v>
      </c>
    </row>
    <row r="4" spans="1:33" x14ac:dyDescent="0.25">
      <c r="A4" s="68" t="s">
        <v>9</v>
      </c>
      <c r="B4" s="61" t="s">
        <v>232</v>
      </c>
      <c r="C4" s="61" t="s">
        <v>530</v>
      </c>
      <c r="D4" s="69">
        <f>APDF_ACTIVE_Worksheet!D34 + APDF_RESERVE_Worksheet!D34</f>
        <v>7</v>
      </c>
      <c r="E4" s="69">
        <f>APDF_ACTIVE_Worksheet!E34 + APDF_RESERVE_Worksheet!E34</f>
        <v>7</v>
      </c>
      <c r="F4" s="69">
        <f>APDF_ACTIVE_Worksheet!F34 + APDF_RESERVE_Worksheet!F34</f>
        <v>7</v>
      </c>
      <c r="G4" s="69">
        <f>APDF_ACTIVE_Worksheet!G34 + APDF_RESERVE_Worksheet!G34</f>
        <v>7</v>
      </c>
      <c r="H4" s="69">
        <f>APDF_ACTIVE_Worksheet!H34 + APDF_RESERVE_Worksheet!H34</f>
        <v>7</v>
      </c>
      <c r="I4" s="69">
        <f>APDF_ACTIVE_Worksheet!I34 + APDF_RESERVE_Worksheet!I34</f>
        <v>7</v>
      </c>
      <c r="J4" s="69">
        <f>APDF_ACTIVE_Worksheet!J34 + APDF_RESERVE_Worksheet!J34</f>
        <v>7</v>
      </c>
      <c r="K4" s="69">
        <f>APDF_ACTIVE_Worksheet!K34 + APDF_RESERVE_Worksheet!K34</f>
        <v>7</v>
      </c>
      <c r="L4" s="69">
        <f>APDF_ACTIVE_Worksheet!L34 + APDF_RESERVE_Worksheet!L34</f>
        <v>7</v>
      </c>
      <c r="M4" s="69">
        <f>APDF_ACTIVE_Worksheet!M34 + APDF_RESERVE_Worksheet!M34</f>
        <v>7</v>
      </c>
      <c r="N4" s="69">
        <f>APDF_ACTIVE_Worksheet!N34 + APDF_RESERVE_Worksheet!N34</f>
        <v>7</v>
      </c>
      <c r="O4" s="69">
        <f>APDF_ACTIVE_Worksheet!O34 + APDF_RESERVE_Worksheet!O34</f>
        <v>7</v>
      </c>
      <c r="P4" s="69">
        <f>APDF_ACTIVE_Worksheet!P34 + APDF_RESERVE_Worksheet!P34</f>
        <v>7</v>
      </c>
      <c r="Q4" s="69">
        <f>APDF_ACTIVE_Worksheet!Q34 + APDF_RESERVE_Worksheet!Q34</f>
        <v>7</v>
      </c>
      <c r="R4" s="69">
        <f>APDF_ACTIVE_Worksheet!R34 + APDF_RESERVE_Worksheet!R34</f>
        <v>7</v>
      </c>
      <c r="S4" s="69">
        <f>APDF_ACTIVE_Worksheet!S34 + APDF_RESERVE_Worksheet!S34</f>
        <v>7</v>
      </c>
      <c r="T4" s="69">
        <f>APDF_ACTIVE_Worksheet!T34 + APDF_RESERVE_Worksheet!T34</f>
        <v>7</v>
      </c>
      <c r="U4" s="69">
        <f>APDF_ACTIVE_Worksheet!U34 + APDF_RESERVE_Worksheet!U34</f>
        <v>5</v>
      </c>
      <c r="V4" s="69">
        <f>APDF_ACTIVE_Worksheet!V34 + APDF_RESERVE_Worksheet!V34</f>
        <v>3</v>
      </c>
      <c r="W4" s="69">
        <f>APDF_ACTIVE_Worksheet!W34 + APDF_RESERVE_Worksheet!W34</f>
        <v>1</v>
      </c>
      <c r="X4" s="69">
        <f>APDF_ACTIVE_Worksheet!X34 + APDF_RESERVE_Worksheet!X34</f>
        <v>0</v>
      </c>
      <c r="Y4" s="69">
        <f>APDF_ACTIVE_Worksheet!Y34 + APDF_RESERVE_Worksheet!Y34</f>
        <v>0</v>
      </c>
      <c r="Z4" s="69">
        <f>APDF_ACTIVE_Worksheet!Z34 + APDF_RESERVE_Worksheet!Z34</f>
        <v>0</v>
      </c>
      <c r="AA4" s="69">
        <f>APDF_ACTIVE_Worksheet!AA34 + APDF_RESERVE_Worksheet!AA34</f>
        <v>0</v>
      </c>
      <c r="AB4" s="69">
        <f>APDF_ACTIVE_Worksheet!AB34 + APDF_RESERVE_Worksheet!AB34</f>
        <v>0</v>
      </c>
      <c r="AC4" s="69">
        <f>APDF_ACTIVE_Worksheet!AC34 + APDF_RESERVE_Worksheet!AC34</f>
        <v>0</v>
      </c>
      <c r="AD4" s="69">
        <f>APDF_ACTIVE_Worksheet!AD34 + APDF_RESERVE_Worksheet!AD34</f>
        <v>0</v>
      </c>
      <c r="AE4" s="69">
        <f>APDF_ACTIVE_Worksheet!AE34 + APDF_RESERVE_Worksheet!AE34</f>
        <v>0</v>
      </c>
      <c r="AF4" s="69">
        <f>APDF_ACTIVE_Worksheet!AF34 + APDF_RESERVE_Worksheet!AF34</f>
        <v>0</v>
      </c>
      <c r="AG4" s="69">
        <f>APDF_ACTIVE_Worksheet!AG34 + APDF_RESERVE_Worksheet!AG34</f>
        <v>0</v>
      </c>
    </row>
    <row r="5" spans="1:33" x14ac:dyDescent="0.25">
      <c r="A5" s="68" t="s">
        <v>14</v>
      </c>
      <c r="B5" s="61" t="s">
        <v>232</v>
      </c>
      <c r="C5" s="61" t="s">
        <v>530</v>
      </c>
      <c r="D5" s="69">
        <f>APDF_ACTIVE_Worksheet!D35 + APDF_RESERVE_Worksheet!D35</f>
        <v>0</v>
      </c>
      <c r="E5" s="69">
        <f>APDF_ACTIVE_Worksheet!E35 + APDF_RESERVE_Worksheet!E35</f>
        <v>0</v>
      </c>
      <c r="F5" s="69">
        <f>APDF_ACTIVE_Worksheet!F35 + APDF_RESERVE_Worksheet!F35</f>
        <v>0</v>
      </c>
      <c r="G5" s="69">
        <f>APDF_ACTIVE_Worksheet!G35 + APDF_RESERVE_Worksheet!G35</f>
        <v>0</v>
      </c>
      <c r="H5" s="69">
        <f>APDF_ACTIVE_Worksheet!H35 + APDF_RESERVE_Worksheet!H35</f>
        <v>0</v>
      </c>
      <c r="I5" s="69">
        <f>APDF_ACTIVE_Worksheet!I35 + APDF_RESERVE_Worksheet!I35</f>
        <v>0</v>
      </c>
      <c r="J5" s="69">
        <f>APDF_ACTIVE_Worksheet!J35 + APDF_RESERVE_Worksheet!J35</f>
        <v>0</v>
      </c>
      <c r="K5" s="69">
        <f>APDF_ACTIVE_Worksheet!K35 + APDF_RESERVE_Worksheet!K35</f>
        <v>0</v>
      </c>
      <c r="L5" s="69">
        <f>APDF_ACTIVE_Worksheet!L35 + APDF_RESERVE_Worksheet!L35</f>
        <v>0</v>
      </c>
      <c r="M5" s="69">
        <f>APDF_ACTIVE_Worksheet!M35 + APDF_RESERVE_Worksheet!M35</f>
        <v>0</v>
      </c>
      <c r="N5" s="69">
        <f>APDF_ACTIVE_Worksheet!N35 + APDF_RESERVE_Worksheet!N35</f>
        <v>0</v>
      </c>
      <c r="O5" s="69">
        <f>APDF_ACTIVE_Worksheet!O35 + APDF_RESERVE_Worksheet!O35</f>
        <v>0</v>
      </c>
      <c r="P5" s="69">
        <f>APDF_ACTIVE_Worksheet!P35 + APDF_RESERVE_Worksheet!P35</f>
        <v>0</v>
      </c>
      <c r="Q5" s="69">
        <f>APDF_ACTIVE_Worksheet!Q35 + APDF_RESERVE_Worksheet!Q35</f>
        <v>0</v>
      </c>
      <c r="R5" s="69">
        <f>APDF_ACTIVE_Worksheet!R35 + APDF_RESERVE_Worksheet!R35</f>
        <v>0</v>
      </c>
      <c r="S5" s="69">
        <f>APDF_ACTIVE_Worksheet!S35 + APDF_RESERVE_Worksheet!S35</f>
        <v>0</v>
      </c>
      <c r="T5" s="69">
        <f>APDF_ACTIVE_Worksheet!T35 + APDF_RESERVE_Worksheet!T35</f>
        <v>0</v>
      </c>
      <c r="U5" s="69">
        <f>APDF_ACTIVE_Worksheet!U35 + APDF_RESERVE_Worksheet!U35</f>
        <v>0</v>
      </c>
      <c r="V5" s="69">
        <f>APDF_ACTIVE_Worksheet!V35 + APDF_RESERVE_Worksheet!V35</f>
        <v>0</v>
      </c>
      <c r="W5" s="69">
        <f>APDF_ACTIVE_Worksheet!W35 + APDF_RESERVE_Worksheet!W35</f>
        <v>0</v>
      </c>
      <c r="X5" s="69">
        <f>APDF_ACTIVE_Worksheet!X35 + APDF_RESERVE_Worksheet!X35</f>
        <v>0</v>
      </c>
      <c r="Y5" s="69">
        <f>APDF_ACTIVE_Worksheet!Y35 + APDF_RESERVE_Worksheet!Y35</f>
        <v>0</v>
      </c>
      <c r="Z5" s="69">
        <f>APDF_ACTIVE_Worksheet!Z35 + APDF_RESERVE_Worksheet!Z35</f>
        <v>0</v>
      </c>
      <c r="AA5" s="69">
        <f>APDF_ACTIVE_Worksheet!AA35 + APDF_RESERVE_Worksheet!AA35</f>
        <v>0</v>
      </c>
      <c r="AB5" s="69">
        <f>APDF_ACTIVE_Worksheet!AB35 + APDF_RESERVE_Worksheet!AB35</f>
        <v>0</v>
      </c>
      <c r="AC5" s="69">
        <f>APDF_ACTIVE_Worksheet!AC35 + APDF_RESERVE_Worksheet!AC35</f>
        <v>0</v>
      </c>
      <c r="AD5" s="69">
        <f>APDF_ACTIVE_Worksheet!AD35 + APDF_RESERVE_Worksheet!AD35</f>
        <v>0</v>
      </c>
      <c r="AE5" s="69">
        <f>APDF_ACTIVE_Worksheet!AE35 + APDF_RESERVE_Worksheet!AE35</f>
        <v>0</v>
      </c>
      <c r="AF5" s="69">
        <f>APDF_ACTIVE_Worksheet!AF35 + APDF_RESERVE_Worksheet!AF35</f>
        <v>0</v>
      </c>
      <c r="AG5" s="69">
        <f>APDF_ACTIVE_Worksheet!AG35 + APDF_RESERVE_Worksheet!AG35</f>
        <v>0</v>
      </c>
    </row>
    <row r="6" spans="1:33" x14ac:dyDescent="0.25">
      <c r="A6" s="68" t="s">
        <v>62</v>
      </c>
      <c r="B6" s="61" t="s">
        <v>232</v>
      </c>
      <c r="C6" s="61" t="s">
        <v>530</v>
      </c>
      <c r="D6" s="69">
        <f>APDF_ACTIVE_Worksheet!D36 + APDF_RESERVE_Worksheet!D36</f>
        <v>213</v>
      </c>
      <c r="E6" s="69">
        <f>APDF_ACTIVE_Worksheet!E36 + APDF_RESERVE_Worksheet!E36</f>
        <v>214</v>
      </c>
      <c r="F6" s="69">
        <f>APDF_ACTIVE_Worksheet!F36 + APDF_RESERVE_Worksheet!F36</f>
        <v>214</v>
      </c>
      <c r="G6" s="69">
        <f>APDF_ACTIVE_Worksheet!G36 + APDF_RESERVE_Worksheet!G36</f>
        <v>214</v>
      </c>
      <c r="H6" s="69">
        <f>APDF_ACTIVE_Worksheet!H36 + APDF_RESERVE_Worksheet!H36</f>
        <v>214</v>
      </c>
      <c r="I6" s="69">
        <f>APDF_ACTIVE_Worksheet!I36 + APDF_RESERVE_Worksheet!I36</f>
        <v>214</v>
      </c>
      <c r="J6" s="69">
        <f>APDF_ACTIVE_Worksheet!J36 + APDF_RESERVE_Worksheet!J36</f>
        <v>214</v>
      </c>
      <c r="K6" s="69">
        <f>APDF_ACTIVE_Worksheet!K36 + APDF_RESERVE_Worksheet!K36</f>
        <v>214</v>
      </c>
      <c r="L6" s="69">
        <f>APDF_ACTIVE_Worksheet!L36 + APDF_RESERVE_Worksheet!L36</f>
        <v>214</v>
      </c>
      <c r="M6" s="69">
        <f>APDF_ACTIVE_Worksheet!M36 + APDF_RESERVE_Worksheet!M36</f>
        <v>214</v>
      </c>
      <c r="N6" s="69">
        <f>APDF_ACTIVE_Worksheet!N36 + APDF_RESERVE_Worksheet!N36</f>
        <v>214</v>
      </c>
      <c r="O6" s="69">
        <f>APDF_ACTIVE_Worksheet!O36 + APDF_RESERVE_Worksheet!O36</f>
        <v>214</v>
      </c>
      <c r="P6" s="69">
        <f>APDF_ACTIVE_Worksheet!P36 + APDF_RESERVE_Worksheet!P36</f>
        <v>214</v>
      </c>
      <c r="Q6" s="69">
        <f>APDF_ACTIVE_Worksheet!Q36 + APDF_RESERVE_Worksheet!Q36</f>
        <v>214</v>
      </c>
      <c r="R6" s="69">
        <f>APDF_ACTIVE_Worksheet!R36 + APDF_RESERVE_Worksheet!R36</f>
        <v>214</v>
      </c>
      <c r="S6" s="69">
        <f>APDF_ACTIVE_Worksheet!S36 + APDF_RESERVE_Worksheet!S36</f>
        <v>214</v>
      </c>
      <c r="T6" s="69">
        <f>APDF_ACTIVE_Worksheet!T36 + APDF_RESERVE_Worksheet!T36</f>
        <v>214</v>
      </c>
      <c r="U6" s="69">
        <f>APDF_ACTIVE_Worksheet!U36 + APDF_RESERVE_Worksheet!U36</f>
        <v>197</v>
      </c>
      <c r="V6" s="69">
        <f>APDF_ACTIVE_Worksheet!V36 + APDF_RESERVE_Worksheet!V36</f>
        <v>163</v>
      </c>
      <c r="W6" s="69">
        <f>APDF_ACTIVE_Worksheet!W36 + APDF_RESERVE_Worksheet!W36</f>
        <v>140</v>
      </c>
      <c r="X6" s="69">
        <f>APDF_ACTIVE_Worksheet!X36 + APDF_RESERVE_Worksheet!X36</f>
        <v>111</v>
      </c>
      <c r="Y6" s="69">
        <f>APDF_ACTIVE_Worksheet!Y36 + APDF_RESERVE_Worksheet!Y36</f>
        <v>88</v>
      </c>
      <c r="Z6" s="69">
        <f>APDF_ACTIVE_Worksheet!Z36 + APDF_RESERVE_Worksheet!Z36</f>
        <v>59</v>
      </c>
      <c r="AA6" s="69">
        <f>APDF_ACTIVE_Worksheet!AA36 + APDF_RESERVE_Worksheet!AA36</f>
        <v>46</v>
      </c>
      <c r="AB6" s="69">
        <f>APDF_ACTIVE_Worksheet!AB36 + APDF_RESERVE_Worksheet!AB36</f>
        <v>40</v>
      </c>
      <c r="AC6" s="69">
        <f>APDF_ACTIVE_Worksheet!AC36 + APDF_RESERVE_Worksheet!AC36</f>
        <v>30</v>
      </c>
      <c r="AD6" s="69">
        <f>APDF_ACTIVE_Worksheet!AD36 + APDF_RESERVE_Worksheet!AD36</f>
        <v>18</v>
      </c>
      <c r="AE6" s="69">
        <f>APDF_ACTIVE_Worksheet!AE36 + APDF_RESERVE_Worksheet!AE36</f>
        <v>13</v>
      </c>
      <c r="AF6" s="69">
        <f>APDF_ACTIVE_Worksheet!AF36 + APDF_RESERVE_Worksheet!AF36</f>
        <v>10</v>
      </c>
      <c r="AG6" s="69">
        <f>APDF_ACTIVE_Worksheet!AG36 + APDF_RESERVE_Worksheet!AG36</f>
        <v>10</v>
      </c>
    </row>
    <row r="7" spans="1:33" x14ac:dyDescent="0.25">
      <c r="A7" s="68" t="s">
        <v>93</v>
      </c>
      <c r="B7" s="61" t="s">
        <v>232</v>
      </c>
      <c r="C7" s="61" t="s">
        <v>530</v>
      </c>
      <c r="D7" s="71">
        <v>0.1</v>
      </c>
      <c r="E7" s="71">
        <v>0.14000000000000001</v>
      </c>
      <c r="F7" s="71">
        <v>0.14000000000000001</v>
      </c>
      <c r="G7" s="71">
        <v>0.14000000000000001</v>
      </c>
      <c r="H7" s="71">
        <v>0.14000000000000001</v>
      </c>
      <c r="I7" s="71">
        <v>0.14000000000000001</v>
      </c>
      <c r="J7" s="71">
        <v>0.14000000000000001</v>
      </c>
      <c r="K7" s="71">
        <v>0.14000000000000001</v>
      </c>
      <c r="L7" s="71">
        <v>0.14000000000000001</v>
      </c>
      <c r="M7" s="71">
        <v>0.14000000000000001</v>
      </c>
      <c r="N7" s="71">
        <v>0.14000000000000001</v>
      </c>
      <c r="O7" s="71">
        <v>0.14000000000000001</v>
      </c>
      <c r="P7" s="71">
        <v>0.14000000000000001</v>
      </c>
      <c r="Q7" s="71">
        <v>0.14000000000000001</v>
      </c>
      <c r="R7" s="71">
        <v>0.14000000000000001</v>
      </c>
      <c r="S7" s="71">
        <v>0.14000000000000001</v>
      </c>
      <c r="T7" s="71">
        <v>0.14000000000000001</v>
      </c>
      <c r="U7" s="71">
        <v>0.14000000000000001</v>
      </c>
      <c r="V7" s="71">
        <v>0.14000000000000001</v>
      </c>
      <c r="W7" s="71">
        <v>0.14000000000000001</v>
      </c>
      <c r="X7" s="71">
        <v>0.14000000000000001</v>
      </c>
      <c r="Y7" s="71">
        <v>0.14000000000000001</v>
      </c>
      <c r="Z7" s="71">
        <v>0.14000000000000001</v>
      </c>
      <c r="AA7" s="71">
        <v>0.14000000000000001</v>
      </c>
      <c r="AB7" s="71">
        <v>0.14000000000000001</v>
      </c>
      <c r="AC7" s="71">
        <v>0.14000000000000001</v>
      </c>
      <c r="AD7" s="71">
        <v>0.14000000000000001</v>
      </c>
      <c r="AE7" s="71">
        <v>0.14000000000000001</v>
      </c>
      <c r="AF7" s="71">
        <v>0.14000000000000001</v>
      </c>
      <c r="AG7" s="72">
        <v>0.14000000000000001</v>
      </c>
    </row>
    <row r="8" spans="1:33" x14ac:dyDescent="0.25">
      <c r="A8" s="68" t="s">
        <v>94</v>
      </c>
      <c r="B8" s="61" t="s">
        <v>232</v>
      </c>
      <c r="C8" s="61" t="s">
        <v>530</v>
      </c>
      <c r="D8" s="69">
        <f>FLOOR('A-II_ACTIVE_Worksheet'!D8+'A-II_RESERVE_Worksheet'!D8,1)</f>
        <v>22</v>
      </c>
      <c r="E8" s="69">
        <f>FLOOR('A-II_ACTIVE_Worksheet'!E8+'A-II_RESERVE_Worksheet'!E8,1)</f>
        <v>30</v>
      </c>
      <c r="F8" s="69">
        <f>FLOOR('A-II_ACTIVE_Worksheet'!F8+'A-II_RESERVE_Worksheet'!F8,1)</f>
        <v>30</v>
      </c>
      <c r="G8" s="69">
        <f>FLOOR('A-II_ACTIVE_Worksheet'!G8+'A-II_RESERVE_Worksheet'!G8,1)</f>
        <v>30</v>
      </c>
      <c r="H8" s="69">
        <f>FLOOR('A-II_ACTIVE_Worksheet'!H8+'A-II_RESERVE_Worksheet'!H8,1)</f>
        <v>30</v>
      </c>
      <c r="I8" s="69">
        <f>FLOOR('A-II_ACTIVE_Worksheet'!I8+'A-II_RESERVE_Worksheet'!I8,1)</f>
        <v>30</v>
      </c>
      <c r="J8" s="69">
        <f>FLOOR('A-II_ACTIVE_Worksheet'!J8+'A-II_RESERVE_Worksheet'!J8,1)</f>
        <v>30</v>
      </c>
      <c r="K8" s="69">
        <f>FLOOR('A-II_ACTIVE_Worksheet'!K8+'A-II_RESERVE_Worksheet'!K8,1)</f>
        <v>30</v>
      </c>
      <c r="L8" s="69">
        <f>FLOOR('A-II_ACTIVE_Worksheet'!L8+'A-II_RESERVE_Worksheet'!L8,1)</f>
        <v>30</v>
      </c>
      <c r="M8" s="69">
        <f>FLOOR('A-II_ACTIVE_Worksheet'!M8+'A-II_RESERVE_Worksheet'!M8,1)</f>
        <v>30</v>
      </c>
      <c r="N8" s="69">
        <f>FLOOR('A-II_ACTIVE_Worksheet'!N8+'A-II_RESERVE_Worksheet'!N8,1)</f>
        <v>30</v>
      </c>
      <c r="O8" s="69">
        <f>FLOOR('A-II_ACTIVE_Worksheet'!O8+'A-II_RESERVE_Worksheet'!O8,1)</f>
        <v>30</v>
      </c>
      <c r="P8" s="69">
        <f>FLOOR('A-II_ACTIVE_Worksheet'!P8+'A-II_RESERVE_Worksheet'!P8,1)</f>
        <v>30</v>
      </c>
      <c r="Q8" s="69">
        <f>FLOOR('A-II_ACTIVE_Worksheet'!Q8+'A-II_RESERVE_Worksheet'!Q8,1)</f>
        <v>30</v>
      </c>
      <c r="R8" s="69">
        <f>FLOOR('A-II_ACTIVE_Worksheet'!R8+'A-II_RESERVE_Worksheet'!R8,1)</f>
        <v>30</v>
      </c>
      <c r="S8" s="69">
        <f>FLOOR('A-II_ACTIVE_Worksheet'!S8+'A-II_RESERVE_Worksheet'!S8,1)</f>
        <v>30</v>
      </c>
      <c r="T8" s="69">
        <f>FLOOR('A-II_ACTIVE_Worksheet'!T8+'A-II_RESERVE_Worksheet'!T8,1)</f>
        <v>30</v>
      </c>
      <c r="U8" s="69">
        <f>FLOOR('A-II_ACTIVE_Worksheet'!U8+'A-II_RESERVE_Worksheet'!U8,1)</f>
        <v>28</v>
      </c>
      <c r="V8" s="69">
        <f>FLOOR('A-II_ACTIVE_Worksheet'!V8+'A-II_RESERVE_Worksheet'!V8,1)</f>
        <v>23</v>
      </c>
      <c r="W8" s="69">
        <f>FLOOR('A-II_ACTIVE_Worksheet'!W8+'A-II_RESERVE_Worksheet'!W8,1)</f>
        <v>20</v>
      </c>
      <c r="X8" s="69">
        <f>FLOOR('A-II_ACTIVE_Worksheet'!X8+'A-II_RESERVE_Worksheet'!X8,1)</f>
        <v>16</v>
      </c>
      <c r="Y8" s="69">
        <f>FLOOR('A-II_ACTIVE_Worksheet'!Y8+'A-II_RESERVE_Worksheet'!Y8,1)</f>
        <v>13</v>
      </c>
      <c r="Z8" s="69">
        <f>FLOOR('A-II_ACTIVE_Worksheet'!Z8+'A-II_RESERVE_Worksheet'!Z8,1)</f>
        <v>9</v>
      </c>
      <c r="AA8" s="69">
        <f>FLOOR('A-II_ACTIVE_Worksheet'!AA8+'A-II_RESERVE_Worksheet'!AA8,1)</f>
        <v>7</v>
      </c>
      <c r="AB8" s="69">
        <f>FLOOR('A-II_ACTIVE_Worksheet'!AB8+'A-II_RESERVE_Worksheet'!AB8,1)</f>
        <v>6</v>
      </c>
      <c r="AC8" s="69">
        <f>FLOOR('A-II_ACTIVE_Worksheet'!AC8+'A-II_RESERVE_Worksheet'!AC8,1)</f>
        <v>5</v>
      </c>
      <c r="AD8" s="69">
        <f>FLOOR('A-II_ACTIVE_Worksheet'!AD8+'A-II_RESERVE_Worksheet'!AD8,1)</f>
        <v>3</v>
      </c>
      <c r="AE8" s="69">
        <f>FLOOR('A-II_ACTIVE_Worksheet'!AE8+'A-II_RESERVE_Worksheet'!AE8,1)</f>
        <v>2</v>
      </c>
      <c r="AF8" s="69">
        <f>FLOOR('A-II_ACTIVE_Worksheet'!AF8+'A-II_RESERVE_Worksheet'!AF8,1)</f>
        <v>2</v>
      </c>
      <c r="AG8" s="69">
        <f>FLOOR('A-II_ACTIVE_Worksheet'!AG8+'A-II_RESERVE_Worksheet'!AG8,1)</f>
        <v>2</v>
      </c>
    </row>
    <row r="9" spans="1:33" ht="16.5" thickBot="1" x14ac:dyDescent="0.3">
      <c r="A9" s="73" t="s">
        <v>61</v>
      </c>
      <c r="B9" s="74" t="s">
        <v>232</v>
      </c>
      <c r="C9" s="74" t="s">
        <v>530</v>
      </c>
      <c r="D9" s="75">
        <f>SUM(D6) +(D8)</f>
        <v>235</v>
      </c>
      <c r="E9" s="75">
        <f t="shared" ref="E9:AG9" si="0">SUM(E6) +(E8)</f>
        <v>244</v>
      </c>
      <c r="F9" s="75">
        <f t="shared" si="0"/>
        <v>244</v>
      </c>
      <c r="G9" s="75">
        <f t="shared" si="0"/>
        <v>244</v>
      </c>
      <c r="H9" s="75">
        <f t="shared" si="0"/>
        <v>244</v>
      </c>
      <c r="I9" s="75">
        <f t="shared" si="0"/>
        <v>244</v>
      </c>
      <c r="J9" s="75">
        <f t="shared" si="0"/>
        <v>244</v>
      </c>
      <c r="K9" s="75">
        <f t="shared" si="0"/>
        <v>244</v>
      </c>
      <c r="L9" s="75">
        <f t="shared" si="0"/>
        <v>244</v>
      </c>
      <c r="M9" s="75">
        <f t="shared" si="0"/>
        <v>244</v>
      </c>
      <c r="N9" s="75">
        <f t="shared" si="0"/>
        <v>244</v>
      </c>
      <c r="O9" s="75">
        <f t="shared" si="0"/>
        <v>244</v>
      </c>
      <c r="P9" s="75">
        <f t="shared" si="0"/>
        <v>244</v>
      </c>
      <c r="Q9" s="75">
        <f t="shared" si="0"/>
        <v>244</v>
      </c>
      <c r="R9" s="75">
        <f t="shared" si="0"/>
        <v>244</v>
      </c>
      <c r="S9" s="75">
        <f t="shared" si="0"/>
        <v>244</v>
      </c>
      <c r="T9" s="75">
        <f t="shared" si="0"/>
        <v>244</v>
      </c>
      <c r="U9" s="75">
        <f t="shared" si="0"/>
        <v>225</v>
      </c>
      <c r="V9" s="75">
        <f t="shared" si="0"/>
        <v>186</v>
      </c>
      <c r="W9" s="75">
        <f t="shared" si="0"/>
        <v>160</v>
      </c>
      <c r="X9" s="75">
        <f t="shared" si="0"/>
        <v>127</v>
      </c>
      <c r="Y9" s="75">
        <f t="shared" si="0"/>
        <v>101</v>
      </c>
      <c r="Z9" s="75">
        <f t="shared" si="0"/>
        <v>68</v>
      </c>
      <c r="AA9" s="75">
        <f t="shared" si="0"/>
        <v>53</v>
      </c>
      <c r="AB9" s="75">
        <f t="shared" si="0"/>
        <v>46</v>
      </c>
      <c r="AC9" s="75">
        <f t="shared" si="0"/>
        <v>35</v>
      </c>
      <c r="AD9" s="75">
        <f t="shared" si="0"/>
        <v>21</v>
      </c>
      <c r="AE9" s="75">
        <f t="shared" si="0"/>
        <v>15</v>
      </c>
      <c r="AF9" s="75">
        <f t="shared" si="0"/>
        <v>12</v>
      </c>
      <c r="AG9" s="75">
        <f t="shared" si="0"/>
        <v>12</v>
      </c>
    </row>
    <row r="10" spans="1:33" x14ac:dyDescent="0.25">
      <c r="A10" s="77" t="s">
        <v>511</v>
      </c>
      <c r="B10" s="65" t="s">
        <v>233</v>
      </c>
      <c r="C10" s="65" t="s">
        <v>530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80">
        <v>0</v>
      </c>
    </row>
    <row r="11" spans="1:33" x14ac:dyDescent="0.25">
      <c r="A11" s="81" t="s">
        <v>95</v>
      </c>
      <c r="B11" s="61" t="s">
        <v>233</v>
      </c>
      <c r="C11" s="61" t="s">
        <v>530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N11" s="83">
        <v>0</v>
      </c>
      <c r="O11" s="83">
        <v>0</v>
      </c>
      <c r="P11" s="83">
        <v>0</v>
      </c>
      <c r="Q11" s="83">
        <v>0</v>
      </c>
      <c r="R11" s="83">
        <v>0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v>0</v>
      </c>
      <c r="AG11" s="84">
        <v>0</v>
      </c>
    </row>
    <row r="12" spans="1:33" x14ac:dyDescent="0.25">
      <c r="A12" s="81" t="s">
        <v>90</v>
      </c>
      <c r="B12" s="61" t="s">
        <v>233</v>
      </c>
      <c r="C12" s="61" t="s">
        <v>530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N12" s="83">
        <v>0</v>
      </c>
      <c r="O12" s="83">
        <v>0</v>
      </c>
      <c r="P12" s="83">
        <v>0</v>
      </c>
      <c r="Q12" s="83">
        <v>0</v>
      </c>
      <c r="R12" s="83">
        <v>0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C12" s="83">
        <v>0</v>
      </c>
      <c r="AD12" s="83">
        <v>0</v>
      </c>
      <c r="AE12" s="83">
        <v>0</v>
      </c>
      <c r="AF12" s="83">
        <v>0</v>
      </c>
      <c r="AG12" s="84">
        <v>0</v>
      </c>
    </row>
    <row r="13" spans="1:33" x14ac:dyDescent="0.25">
      <c r="A13" s="81" t="s">
        <v>89</v>
      </c>
      <c r="B13" s="61" t="s">
        <v>233</v>
      </c>
      <c r="C13" s="61" t="s">
        <v>530</v>
      </c>
      <c r="D13" s="85">
        <f>D25</f>
        <v>0</v>
      </c>
      <c r="E13" s="85">
        <f t="shared" ref="E13:AG13" si="1">E25</f>
        <v>0</v>
      </c>
      <c r="F13" s="85">
        <f t="shared" si="1"/>
        <v>0</v>
      </c>
      <c r="G13" s="85">
        <f t="shared" si="1"/>
        <v>0</v>
      </c>
      <c r="H13" s="85">
        <f t="shared" si="1"/>
        <v>0</v>
      </c>
      <c r="I13" s="85">
        <f t="shared" si="1"/>
        <v>0</v>
      </c>
      <c r="J13" s="85">
        <f t="shared" si="1"/>
        <v>0</v>
      </c>
      <c r="K13" s="85">
        <f t="shared" si="1"/>
        <v>0</v>
      </c>
      <c r="L13" s="85">
        <f t="shared" si="1"/>
        <v>0</v>
      </c>
      <c r="M13" s="85">
        <f t="shared" si="1"/>
        <v>0</v>
      </c>
      <c r="N13" s="85">
        <f t="shared" si="1"/>
        <v>0</v>
      </c>
      <c r="O13" s="85">
        <f t="shared" si="1"/>
        <v>0</v>
      </c>
      <c r="P13" s="85">
        <f t="shared" si="1"/>
        <v>0</v>
      </c>
      <c r="Q13" s="85">
        <f t="shared" si="1"/>
        <v>0</v>
      </c>
      <c r="R13" s="85">
        <f t="shared" si="1"/>
        <v>0</v>
      </c>
      <c r="S13" s="85">
        <f t="shared" si="1"/>
        <v>0</v>
      </c>
      <c r="T13" s="85">
        <f t="shared" si="1"/>
        <v>0</v>
      </c>
      <c r="U13" s="85">
        <f t="shared" si="1"/>
        <v>0</v>
      </c>
      <c r="V13" s="85">
        <f t="shared" si="1"/>
        <v>0</v>
      </c>
      <c r="W13" s="85">
        <f t="shared" si="1"/>
        <v>0</v>
      </c>
      <c r="X13" s="85">
        <f t="shared" si="1"/>
        <v>0</v>
      </c>
      <c r="Y13" s="85">
        <f t="shared" si="1"/>
        <v>0</v>
      </c>
      <c r="Z13" s="85">
        <f t="shared" si="1"/>
        <v>0</v>
      </c>
      <c r="AA13" s="85">
        <f t="shared" si="1"/>
        <v>0</v>
      </c>
      <c r="AB13" s="85">
        <f t="shared" si="1"/>
        <v>0</v>
      </c>
      <c r="AC13" s="85">
        <f t="shared" si="1"/>
        <v>0</v>
      </c>
      <c r="AD13" s="85">
        <f t="shared" si="1"/>
        <v>0</v>
      </c>
      <c r="AE13" s="85">
        <f t="shared" si="1"/>
        <v>0</v>
      </c>
      <c r="AF13" s="85">
        <f t="shared" si="1"/>
        <v>0</v>
      </c>
      <c r="AG13" s="85">
        <f t="shared" si="1"/>
        <v>0</v>
      </c>
    </row>
    <row r="14" spans="1:33" x14ac:dyDescent="0.25">
      <c r="A14" s="81" t="s">
        <v>96</v>
      </c>
      <c r="B14" s="61" t="s">
        <v>233</v>
      </c>
      <c r="C14" s="61" t="s">
        <v>530</v>
      </c>
      <c r="D14" s="71">
        <v>5.0000000000000001E-3</v>
      </c>
      <c r="E14" s="71">
        <v>5.0000000000000001E-3</v>
      </c>
      <c r="F14" s="71">
        <v>5.0000000000000001E-3</v>
      </c>
      <c r="G14" s="71">
        <v>5.0000000000000001E-3</v>
      </c>
      <c r="H14" s="71">
        <v>5.0000000000000001E-3</v>
      </c>
      <c r="I14" s="71">
        <v>5.0000000000000001E-3</v>
      </c>
      <c r="J14" s="71">
        <v>5.0000000000000001E-3</v>
      </c>
      <c r="K14" s="71">
        <v>5.0000000000000001E-3</v>
      </c>
      <c r="L14" s="71">
        <v>5.0000000000000001E-3</v>
      </c>
      <c r="M14" s="71">
        <v>5.0000000000000001E-3</v>
      </c>
      <c r="N14" s="71">
        <v>5.0000000000000001E-3</v>
      </c>
      <c r="O14" s="71">
        <v>5.0000000000000001E-3</v>
      </c>
      <c r="P14" s="71">
        <v>5.0000000000000001E-3</v>
      </c>
      <c r="Q14" s="71">
        <v>5.0000000000000001E-3</v>
      </c>
      <c r="R14" s="71">
        <v>5.0000000000000001E-3</v>
      </c>
      <c r="S14" s="71">
        <v>5.0000000000000001E-3</v>
      </c>
      <c r="T14" s="71">
        <v>5.0000000000000001E-3</v>
      </c>
      <c r="U14" s="71">
        <v>5.0000000000000001E-3</v>
      </c>
      <c r="V14" s="71">
        <v>5.0000000000000001E-3</v>
      </c>
      <c r="W14" s="71">
        <v>5.0000000000000001E-3</v>
      </c>
      <c r="X14" s="71">
        <v>5.0000000000000001E-3</v>
      </c>
      <c r="Y14" s="71">
        <v>5.0000000000000001E-3</v>
      </c>
      <c r="Z14" s="71">
        <v>5.0000000000000001E-3</v>
      </c>
      <c r="AA14" s="71">
        <v>5.0000000000000001E-3</v>
      </c>
      <c r="AB14" s="71">
        <v>5.0000000000000001E-3</v>
      </c>
      <c r="AC14" s="71">
        <v>5.0000000000000001E-3</v>
      </c>
      <c r="AD14" s="71">
        <v>5.0000000000000001E-3</v>
      </c>
      <c r="AE14" s="71">
        <v>5.0000000000000001E-3</v>
      </c>
      <c r="AF14" s="71">
        <v>5.0000000000000001E-3</v>
      </c>
      <c r="AG14" s="72">
        <v>5.0000000000000001E-3</v>
      </c>
    </row>
    <row r="15" spans="1:33" x14ac:dyDescent="0.25">
      <c r="A15" s="81" t="s">
        <v>97</v>
      </c>
      <c r="B15" s="61" t="s">
        <v>233</v>
      </c>
      <c r="C15" s="61" t="s">
        <v>530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83">
        <v>0</v>
      </c>
      <c r="P15" s="83">
        <v>0</v>
      </c>
      <c r="Q15" s="83">
        <v>0</v>
      </c>
      <c r="R15" s="83">
        <v>0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0</v>
      </c>
      <c r="AE15" s="83">
        <v>0</v>
      </c>
      <c r="AF15" s="83">
        <v>0</v>
      </c>
      <c r="AG15" s="84">
        <v>0</v>
      </c>
    </row>
    <row r="16" spans="1:33" x14ac:dyDescent="0.25">
      <c r="A16" s="81" t="s">
        <v>98</v>
      </c>
      <c r="B16" s="61" t="s">
        <v>233</v>
      </c>
      <c r="C16" s="61" t="s">
        <v>530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83">
        <v>0</v>
      </c>
      <c r="P16" s="83">
        <v>0</v>
      </c>
      <c r="Q16" s="83">
        <v>0</v>
      </c>
      <c r="R16" s="83">
        <v>0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3">
        <v>0</v>
      </c>
      <c r="AG16" s="84">
        <v>0</v>
      </c>
    </row>
    <row r="17" spans="1:33" x14ac:dyDescent="0.25">
      <c r="A17" s="81" t="s">
        <v>99</v>
      </c>
      <c r="B17" s="61" t="s">
        <v>233</v>
      </c>
      <c r="C17" s="61" t="s">
        <v>530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83">
        <v>0</v>
      </c>
      <c r="Q17" s="83">
        <v>0</v>
      </c>
      <c r="R17" s="83">
        <v>0</v>
      </c>
      <c r="S17" s="83">
        <v>0</v>
      </c>
      <c r="T17" s="83">
        <v>0</v>
      </c>
      <c r="U17" s="83">
        <v>0</v>
      </c>
      <c r="V17" s="83">
        <v>0</v>
      </c>
      <c r="W17" s="83">
        <v>0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3">
        <v>0</v>
      </c>
      <c r="AG17" s="84">
        <v>0</v>
      </c>
    </row>
    <row r="18" spans="1:33" x14ac:dyDescent="0.25">
      <c r="A18" s="81" t="s">
        <v>88</v>
      </c>
      <c r="B18" s="61" t="s">
        <v>233</v>
      </c>
      <c r="C18" s="61" t="s">
        <v>530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83">
        <v>0</v>
      </c>
      <c r="Q18" s="83">
        <v>0</v>
      </c>
      <c r="R18" s="83">
        <v>0</v>
      </c>
      <c r="S18" s="83">
        <v>0</v>
      </c>
      <c r="T18" s="83">
        <v>0</v>
      </c>
      <c r="U18" s="83">
        <v>0</v>
      </c>
      <c r="V18" s="83">
        <v>0</v>
      </c>
      <c r="W18" s="83">
        <v>0</v>
      </c>
      <c r="X18" s="83">
        <v>0</v>
      </c>
      <c r="Y18" s="83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3">
        <v>0</v>
      </c>
      <c r="AG18" s="84">
        <v>0</v>
      </c>
    </row>
    <row r="19" spans="1:33" x14ac:dyDescent="0.25">
      <c r="A19" s="81" t="s">
        <v>87</v>
      </c>
      <c r="B19" s="61" t="s">
        <v>233</v>
      </c>
      <c r="C19" s="61" t="s">
        <v>530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83">
        <v>0</v>
      </c>
      <c r="Q19" s="83">
        <v>0</v>
      </c>
      <c r="R19" s="83">
        <v>0</v>
      </c>
      <c r="S19" s="83">
        <v>0</v>
      </c>
      <c r="T19" s="83">
        <v>0</v>
      </c>
      <c r="U19" s="83">
        <v>0</v>
      </c>
      <c r="V19" s="83">
        <v>0</v>
      </c>
      <c r="W19" s="83">
        <v>0</v>
      </c>
      <c r="X19" s="83">
        <v>0</v>
      </c>
      <c r="Y19" s="83">
        <v>0</v>
      </c>
      <c r="Z19" s="83">
        <v>0</v>
      </c>
      <c r="AA19" s="83">
        <v>0</v>
      </c>
      <c r="AB19" s="83">
        <v>0</v>
      </c>
      <c r="AC19" s="83">
        <v>0</v>
      </c>
      <c r="AD19" s="83">
        <v>0</v>
      </c>
      <c r="AE19" s="83">
        <v>0</v>
      </c>
      <c r="AF19" s="83">
        <v>0</v>
      </c>
      <c r="AG19" s="84">
        <v>0</v>
      </c>
    </row>
    <row r="20" spans="1:33" x14ac:dyDescent="0.25">
      <c r="A20" s="81" t="s">
        <v>86</v>
      </c>
      <c r="B20" s="61" t="s">
        <v>233</v>
      </c>
      <c r="C20" s="61" t="s">
        <v>530</v>
      </c>
      <c r="D20" s="85">
        <f>COUNTIFS('Input Daily Data'!F:F,"Active",'Input Daily Data'!I:I,"TAI")</f>
        <v>221</v>
      </c>
      <c r="E20" s="85">
        <f>D22</f>
        <v>221</v>
      </c>
      <c r="F20" s="85">
        <f>E22</f>
        <v>221</v>
      </c>
      <c r="G20" s="85">
        <f t="shared" ref="G20:AG20" si="2">F22</f>
        <v>221</v>
      </c>
      <c r="H20" s="85">
        <f t="shared" si="2"/>
        <v>221</v>
      </c>
      <c r="I20" s="85">
        <f t="shared" si="2"/>
        <v>221</v>
      </c>
      <c r="J20" s="85">
        <f t="shared" si="2"/>
        <v>221</v>
      </c>
      <c r="K20" s="85">
        <f t="shared" si="2"/>
        <v>221</v>
      </c>
      <c r="L20" s="85">
        <f t="shared" si="2"/>
        <v>221</v>
      </c>
      <c r="M20" s="85">
        <f t="shared" si="2"/>
        <v>221</v>
      </c>
      <c r="N20" s="85">
        <f t="shared" si="2"/>
        <v>221</v>
      </c>
      <c r="O20" s="85">
        <f t="shared" si="2"/>
        <v>221</v>
      </c>
      <c r="P20" s="85">
        <f t="shared" si="2"/>
        <v>221</v>
      </c>
      <c r="Q20" s="85">
        <f t="shared" si="2"/>
        <v>221</v>
      </c>
      <c r="R20" s="85">
        <f t="shared" si="2"/>
        <v>221</v>
      </c>
      <c r="S20" s="85">
        <f t="shared" si="2"/>
        <v>221</v>
      </c>
      <c r="T20" s="85">
        <f t="shared" si="2"/>
        <v>221</v>
      </c>
      <c r="U20" s="85">
        <f t="shared" si="2"/>
        <v>221</v>
      </c>
      <c r="V20" s="85">
        <f t="shared" si="2"/>
        <v>221</v>
      </c>
      <c r="W20" s="85">
        <f t="shared" si="2"/>
        <v>221</v>
      </c>
      <c r="X20" s="85">
        <f t="shared" si="2"/>
        <v>221</v>
      </c>
      <c r="Y20" s="85">
        <f t="shared" si="2"/>
        <v>221</v>
      </c>
      <c r="Z20" s="85">
        <f t="shared" si="2"/>
        <v>221</v>
      </c>
      <c r="AA20" s="85">
        <f t="shared" si="2"/>
        <v>221</v>
      </c>
      <c r="AB20" s="85">
        <f t="shared" si="2"/>
        <v>221</v>
      </c>
      <c r="AC20" s="85">
        <f t="shared" si="2"/>
        <v>221</v>
      </c>
      <c r="AD20" s="85">
        <f t="shared" si="2"/>
        <v>221</v>
      </c>
      <c r="AE20" s="85">
        <f t="shared" si="2"/>
        <v>221</v>
      </c>
      <c r="AF20" s="85">
        <f t="shared" si="2"/>
        <v>221</v>
      </c>
      <c r="AG20" s="86">
        <f t="shared" si="2"/>
        <v>221</v>
      </c>
    </row>
    <row r="21" spans="1:33" x14ac:dyDescent="0.25">
      <c r="A21" s="81" t="s">
        <v>78</v>
      </c>
      <c r="B21" s="61" t="s">
        <v>233</v>
      </c>
      <c r="C21" s="61" t="s">
        <v>530</v>
      </c>
      <c r="D21" s="85">
        <f>SUM(D11) + (D13) +(D15*-1) + (D16 * -1) + (D17 * -1) + (D18 * -1) + (D19 * -1)</f>
        <v>0</v>
      </c>
      <c r="E21" s="85">
        <f t="shared" ref="E21:AG21" si="3">SUM(E11) + (E13) +(E15*-1) + (E16 * -1) + (E17 * -1) + (E18 * -1) + (E19 * -1)</f>
        <v>0</v>
      </c>
      <c r="F21" s="85">
        <f t="shared" si="3"/>
        <v>0</v>
      </c>
      <c r="G21" s="85">
        <f t="shared" si="3"/>
        <v>0</v>
      </c>
      <c r="H21" s="85">
        <f t="shared" si="3"/>
        <v>0</v>
      </c>
      <c r="I21" s="85">
        <f t="shared" si="3"/>
        <v>0</v>
      </c>
      <c r="J21" s="85">
        <f t="shared" si="3"/>
        <v>0</v>
      </c>
      <c r="K21" s="85">
        <f t="shared" si="3"/>
        <v>0</v>
      </c>
      <c r="L21" s="85">
        <f t="shared" si="3"/>
        <v>0</v>
      </c>
      <c r="M21" s="85">
        <f t="shared" si="3"/>
        <v>0</v>
      </c>
      <c r="N21" s="85">
        <f t="shared" si="3"/>
        <v>0</v>
      </c>
      <c r="O21" s="85">
        <f t="shared" si="3"/>
        <v>0</v>
      </c>
      <c r="P21" s="85">
        <f t="shared" si="3"/>
        <v>0</v>
      </c>
      <c r="Q21" s="85">
        <f t="shared" si="3"/>
        <v>0</v>
      </c>
      <c r="R21" s="85">
        <f t="shared" si="3"/>
        <v>0</v>
      </c>
      <c r="S21" s="85">
        <f t="shared" si="3"/>
        <v>0</v>
      </c>
      <c r="T21" s="85">
        <f t="shared" si="3"/>
        <v>0</v>
      </c>
      <c r="U21" s="85">
        <f t="shared" si="3"/>
        <v>0</v>
      </c>
      <c r="V21" s="85">
        <f t="shared" si="3"/>
        <v>0</v>
      </c>
      <c r="W21" s="85">
        <f t="shared" si="3"/>
        <v>0</v>
      </c>
      <c r="X21" s="85">
        <f t="shared" si="3"/>
        <v>0</v>
      </c>
      <c r="Y21" s="85">
        <f t="shared" si="3"/>
        <v>0</v>
      </c>
      <c r="Z21" s="85">
        <f t="shared" si="3"/>
        <v>0</v>
      </c>
      <c r="AA21" s="85">
        <f t="shared" si="3"/>
        <v>0</v>
      </c>
      <c r="AB21" s="85">
        <f t="shared" si="3"/>
        <v>0</v>
      </c>
      <c r="AC21" s="85">
        <f t="shared" si="3"/>
        <v>0</v>
      </c>
      <c r="AD21" s="85">
        <f t="shared" si="3"/>
        <v>0</v>
      </c>
      <c r="AE21" s="85">
        <f t="shared" si="3"/>
        <v>0</v>
      </c>
      <c r="AF21" s="85">
        <f t="shared" si="3"/>
        <v>0</v>
      </c>
      <c r="AG21" s="86">
        <f t="shared" si="3"/>
        <v>0</v>
      </c>
    </row>
    <row r="22" spans="1:33" ht="16.5" thickBot="1" x14ac:dyDescent="0.3">
      <c r="A22" s="87" t="s">
        <v>85</v>
      </c>
      <c r="B22" s="74" t="s">
        <v>233</v>
      </c>
      <c r="C22" s="74" t="s">
        <v>530</v>
      </c>
      <c r="D22" s="89">
        <f>SUM(D20) + (D21)</f>
        <v>221</v>
      </c>
      <c r="E22" s="89">
        <f>SUM(E20:E21)</f>
        <v>221</v>
      </c>
      <c r="F22" s="89">
        <f>SUM(F20:F21)</f>
        <v>221</v>
      </c>
      <c r="G22" s="89">
        <f t="shared" ref="G22:AG22" si="4">SUM(G20:G21)</f>
        <v>221</v>
      </c>
      <c r="H22" s="89">
        <f t="shared" si="4"/>
        <v>221</v>
      </c>
      <c r="I22" s="89">
        <f t="shared" si="4"/>
        <v>221</v>
      </c>
      <c r="J22" s="89">
        <f t="shared" si="4"/>
        <v>221</v>
      </c>
      <c r="K22" s="89">
        <f t="shared" si="4"/>
        <v>221</v>
      </c>
      <c r="L22" s="89">
        <f t="shared" si="4"/>
        <v>221</v>
      </c>
      <c r="M22" s="89">
        <f t="shared" si="4"/>
        <v>221</v>
      </c>
      <c r="N22" s="89">
        <f t="shared" si="4"/>
        <v>221</v>
      </c>
      <c r="O22" s="89">
        <f t="shared" si="4"/>
        <v>221</v>
      </c>
      <c r="P22" s="89">
        <f t="shared" si="4"/>
        <v>221</v>
      </c>
      <c r="Q22" s="89">
        <f t="shared" si="4"/>
        <v>221</v>
      </c>
      <c r="R22" s="89">
        <f t="shared" si="4"/>
        <v>221</v>
      </c>
      <c r="S22" s="89">
        <f t="shared" si="4"/>
        <v>221</v>
      </c>
      <c r="T22" s="89">
        <f t="shared" si="4"/>
        <v>221</v>
      </c>
      <c r="U22" s="89">
        <f t="shared" si="4"/>
        <v>221</v>
      </c>
      <c r="V22" s="89">
        <f t="shared" si="4"/>
        <v>221</v>
      </c>
      <c r="W22" s="89">
        <f>SUM(W20:W21)</f>
        <v>221</v>
      </c>
      <c r="X22" s="89">
        <f t="shared" si="4"/>
        <v>221</v>
      </c>
      <c r="Y22" s="89">
        <f t="shared" si="4"/>
        <v>221</v>
      </c>
      <c r="Z22" s="89">
        <f t="shared" si="4"/>
        <v>221</v>
      </c>
      <c r="AA22" s="89">
        <f>SUM(AA20:AA21)</f>
        <v>221</v>
      </c>
      <c r="AB22" s="89">
        <f t="shared" si="4"/>
        <v>221</v>
      </c>
      <c r="AC22" s="89">
        <f t="shared" si="4"/>
        <v>221</v>
      </c>
      <c r="AD22" s="89">
        <f t="shared" si="4"/>
        <v>221</v>
      </c>
      <c r="AE22" s="89">
        <f t="shared" si="4"/>
        <v>221</v>
      </c>
      <c r="AF22" s="89">
        <f t="shared" si="4"/>
        <v>221</v>
      </c>
      <c r="AG22" s="90">
        <f t="shared" si="4"/>
        <v>221</v>
      </c>
    </row>
    <row r="23" spans="1:33" x14ac:dyDescent="0.25">
      <c r="A23" s="64" t="s">
        <v>84</v>
      </c>
      <c r="B23" s="65" t="s">
        <v>234</v>
      </c>
      <c r="C23" s="65" t="s">
        <v>530</v>
      </c>
      <c r="D23" s="66">
        <f>D19</f>
        <v>0</v>
      </c>
      <c r="E23" s="66">
        <f t="shared" ref="E23:AG23" si="5">E19</f>
        <v>0</v>
      </c>
      <c r="F23" s="66">
        <f t="shared" si="5"/>
        <v>0</v>
      </c>
      <c r="G23" s="66">
        <f t="shared" si="5"/>
        <v>0</v>
      </c>
      <c r="H23" s="66">
        <f t="shared" si="5"/>
        <v>0</v>
      </c>
      <c r="I23" s="66">
        <f t="shared" si="5"/>
        <v>0</v>
      </c>
      <c r="J23" s="66">
        <f t="shared" si="5"/>
        <v>0</v>
      </c>
      <c r="K23" s="66">
        <f t="shared" si="5"/>
        <v>0</v>
      </c>
      <c r="L23" s="66">
        <f t="shared" si="5"/>
        <v>0</v>
      </c>
      <c r="M23" s="66">
        <f t="shared" si="5"/>
        <v>0</v>
      </c>
      <c r="N23" s="66">
        <f t="shared" si="5"/>
        <v>0</v>
      </c>
      <c r="O23" s="66">
        <f t="shared" si="5"/>
        <v>0</v>
      </c>
      <c r="P23" s="66">
        <f t="shared" si="5"/>
        <v>0</v>
      </c>
      <c r="Q23" s="66">
        <f t="shared" si="5"/>
        <v>0</v>
      </c>
      <c r="R23" s="66">
        <f t="shared" si="5"/>
        <v>0</v>
      </c>
      <c r="S23" s="66">
        <f t="shared" si="5"/>
        <v>0</v>
      </c>
      <c r="T23" s="66">
        <f t="shared" si="5"/>
        <v>0</v>
      </c>
      <c r="U23" s="66">
        <f t="shared" si="5"/>
        <v>0</v>
      </c>
      <c r="V23" s="66">
        <f t="shared" si="5"/>
        <v>0</v>
      </c>
      <c r="W23" s="66">
        <f t="shared" si="5"/>
        <v>0</v>
      </c>
      <c r="X23" s="66">
        <f t="shared" si="5"/>
        <v>0</v>
      </c>
      <c r="Y23" s="66">
        <f t="shared" si="5"/>
        <v>0</v>
      </c>
      <c r="Z23" s="66">
        <f t="shared" si="5"/>
        <v>0</v>
      </c>
      <c r="AA23" s="66">
        <f t="shared" si="5"/>
        <v>0</v>
      </c>
      <c r="AB23" s="66">
        <f t="shared" si="5"/>
        <v>0</v>
      </c>
      <c r="AC23" s="66">
        <f t="shared" si="5"/>
        <v>0</v>
      </c>
      <c r="AD23" s="66">
        <f t="shared" si="5"/>
        <v>0</v>
      </c>
      <c r="AE23" s="66">
        <f t="shared" si="5"/>
        <v>0</v>
      </c>
      <c r="AF23" s="66">
        <f t="shared" si="5"/>
        <v>0</v>
      </c>
      <c r="AG23" s="66">
        <f t="shared" si="5"/>
        <v>0</v>
      </c>
    </row>
    <row r="24" spans="1:33" x14ac:dyDescent="0.25">
      <c r="A24" s="68" t="s">
        <v>83</v>
      </c>
      <c r="B24" s="61" t="s">
        <v>234</v>
      </c>
      <c r="C24" s="61" t="s">
        <v>530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83">
        <v>0</v>
      </c>
      <c r="P24" s="83">
        <v>0</v>
      </c>
      <c r="Q24" s="83">
        <v>0</v>
      </c>
      <c r="R24" s="83">
        <v>0</v>
      </c>
      <c r="S24" s="83">
        <v>0</v>
      </c>
      <c r="T24" s="83">
        <v>0</v>
      </c>
      <c r="U24" s="83">
        <v>0</v>
      </c>
      <c r="V24" s="83">
        <v>0</v>
      </c>
      <c r="W24" s="83">
        <v>0</v>
      </c>
      <c r="X24" s="83">
        <v>0</v>
      </c>
      <c r="Y24" s="83">
        <v>0</v>
      </c>
      <c r="Z24" s="83">
        <v>0</v>
      </c>
      <c r="AA24" s="83">
        <v>0</v>
      </c>
      <c r="AB24" s="83">
        <v>0</v>
      </c>
      <c r="AC24" s="83">
        <v>0</v>
      </c>
      <c r="AD24" s="83">
        <v>0</v>
      </c>
      <c r="AE24" s="83">
        <v>0</v>
      </c>
      <c r="AF24" s="83">
        <v>0</v>
      </c>
      <c r="AG24" s="84">
        <v>0</v>
      </c>
    </row>
    <row r="25" spans="1:33" x14ac:dyDescent="0.25">
      <c r="A25" s="68" t="s">
        <v>82</v>
      </c>
      <c r="B25" s="61" t="s">
        <v>234</v>
      </c>
      <c r="C25" s="61" t="s">
        <v>530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4">
        <v>0</v>
      </c>
    </row>
    <row r="26" spans="1:33" x14ac:dyDescent="0.25">
      <c r="A26" s="68" t="s">
        <v>81</v>
      </c>
      <c r="B26" s="61" t="s">
        <v>234</v>
      </c>
      <c r="C26" s="61" t="s">
        <v>530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4">
        <v>0</v>
      </c>
    </row>
    <row r="27" spans="1:33" x14ac:dyDescent="0.25">
      <c r="A27" s="68" t="s">
        <v>80</v>
      </c>
      <c r="B27" s="61" t="s">
        <v>234</v>
      </c>
      <c r="C27" s="61" t="s">
        <v>530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  <c r="R27" s="83">
        <v>0</v>
      </c>
      <c r="S27" s="83">
        <v>0</v>
      </c>
      <c r="T27" s="83">
        <v>0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4">
        <v>0</v>
      </c>
    </row>
    <row r="28" spans="1:33" x14ac:dyDescent="0.25">
      <c r="A28" s="68" t="s">
        <v>79</v>
      </c>
      <c r="B28" s="61" t="s">
        <v>234</v>
      </c>
      <c r="C28" s="61" t="s">
        <v>530</v>
      </c>
      <c r="D28" s="69">
        <f>COUNTIFS('Input Daily Data'!F:F,"Active",'Input Daily Data'!I:I,"TII")+'A-II_RESERVE_Worksheet'!D28</f>
        <v>42</v>
      </c>
      <c r="E28" s="69">
        <f>D30</f>
        <v>42</v>
      </c>
      <c r="F28" s="69">
        <f t="shared" ref="F28:AG28" si="6">E30</f>
        <v>42</v>
      </c>
      <c r="G28" s="69">
        <f t="shared" si="6"/>
        <v>42</v>
      </c>
      <c r="H28" s="69">
        <f t="shared" si="6"/>
        <v>42</v>
      </c>
      <c r="I28" s="69">
        <f t="shared" si="6"/>
        <v>42</v>
      </c>
      <c r="J28" s="69">
        <f t="shared" si="6"/>
        <v>42</v>
      </c>
      <c r="K28" s="69">
        <f t="shared" si="6"/>
        <v>42</v>
      </c>
      <c r="L28" s="69">
        <f t="shared" si="6"/>
        <v>42</v>
      </c>
      <c r="M28" s="69">
        <f t="shared" si="6"/>
        <v>42</v>
      </c>
      <c r="N28" s="69">
        <f t="shared" si="6"/>
        <v>42</v>
      </c>
      <c r="O28" s="69">
        <f t="shared" si="6"/>
        <v>42</v>
      </c>
      <c r="P28" s="69">
        <f t="shared" si="6"/>
        <v>42</v>
      </c>
      <c r="Q28" s="69">
        <f t="shared" si="6"/>
        <v>42</v>
      </c>
      <c r="R28" s="69">
        <f t="shared" si="6"/>
        <v>42</v>
      </c>
      <c r="S28" s="69">
        <f t="shared" si="6"/>
        <v>42</v>
      </c>
      <c r="T28" s="69">
        <f t="shared" si="6"/>
        <v>42</v>
      </c>
      <c r="U28" s="69">
        <f t="shared" si="6"/>
        <v>42</v>
      </c>
      <c r="V28" s="69">
        <f t="shared" si="6"/>
        <v>42</v>
      </c>
      <c r="W28" s="69">
        <f t="shared" si="6"/>
        <v>42</v>
      </c>
      <c r="X28" s="69">
        <f t="shared" si="6"/>
        <v>42</v>
      </c>
      <c r="Y28" s="69">
        <f t="shared" si="6"/>
        <v>42</v>
      </c>
      <c r="Z28" s="69">
        <f t="shared" si="6"/>
        <v>42</v>
      </c>
      <c r="AA28" s="69">
        <f t="shared" si="6"/>
        <v>42</v>
      </c>
      <c r="AB28" s="69">
        <f t="shared" si="6"/>
        <v>42</v>
      </c>
      <c r="AC28" s="69">
        <f t="shared" si="6"/>
        <v>42</v>
      </c>
      <c r="AD28" s="69">
        <f t="shared" si="6"/>
        <v>42</v>
      </c>
      <c r="AE28" s="69">
        <f t="shared" si="6"/>
        <v>42</v>
      </c>
      <c r="AF28" s="69">
        <f t="shared" si="6"/>
        <v>42</v>
      </c>
      <c r="AG28" s="69">
        <f t="shared" si="6"/>
        <v>42</v>
      </c>
    </row>
    <row r="29" spans="1:33" x14ac:dyDescent="0.25">
      <c r="A29" s="68" t="s">
        <v>78</v>
      </c>
      <c r="B29" s="61" t="s">
        <v>234</v>
      </c>
      <c r="C29" s="61" t="s">
        <v>530</v>
      </c>
      <c r="D29" s="69">
        <f>SUM(D23)+(D24)+(D25*-1)+(D26*-1)+(D27*-1)</f>
        <v>0</v>
      </c>
      <c r="E29" s="69">
        <f t="shared" ref="E29:AG29" si="7">SUM(E23)+(E24)+(E25*-1)+(E26*-1)+(E27*-1)</f>
        <v>0</v>
      </c>
      <c r="F29" s="69">
        <f t="shared" si="7"/>
        <v>0</v>
      </c>
      <c r="G29" s="69">
        <f t="shared" si="7"/>
        <v>0</v>
      </c>
      <c r="H29" s="69">
        <f t="shared" si="7"/>
        <v>0</v>
      </c>
      <c r="I29" s="69">
        <f t="shared" si="7"/>
        <v>0</v>
      </c>
      <c r="J29" s="69">
        <f t="shared" si="7"/>
        <v>0</v>
      </c>
      <c r="K29" s="69">
        <f t="shared" si="7"/>
        <v>0</v>
      </c>
      <c r="L29" s="69">
        <f t="shared" si="7"/>
        <v>0</v>
      </c>
      <c r="M29" s="69">
        <f t="shared" si="7"/>
        <v>0</v>
      </c>
      <c r="N29" s="69">
        <f t="shared" si="7"/>
        <v>0</v>
      </c>
      <c r="O29" s="69">
        <f t="shared" si="7"/>
        <v>0</v>
      </c>
      <c r="P29" s="69">
        <f t="shared" si="7"/>
        <v>0</v>
      </c>
      <c r="Q29" s="69">
        <f t="shared" si="7"/>
        <v>0</v>
      </c>
      <c r="R29" s="69">
        <f t="shared" si="7"/>
        <v>0</v>
      </c>
      <c r="S29" s="69">
        <f t="shared" si="7"/>
        <v>0</v>
      </c>
      <c r="T29" s="69">
        <f t="shared" si="7"/>
        <v>0</v>
      </c>
      <c r="U29" s="69">
        <f t="shared" si="7"/>
        <v>0</v>
      </c>
      <c r="V29" s="69">
        <f t="shared" si="7"/>
        <v>0</v>
      </c>
      <c r="W29" s="69">
        <f t="shared" si="7"/>
        <v>0</v>
      </c>
      <c r="X29" s="69">
        <f t="shared" si="7"/>
        <v>0</v>
      </c>
      <c r="Y29" s="69">
        <f t="shared" si="7"/>
        <v>0</v>
      </c>
      <c r="Z29" s="69">
        <f t="shared" si="7"/>
        <v>0</v>
      </c>
      <c r="AA29" s="69">
        <f t="shared" si="7"/>
        <v>0</v>
      </c>
      <c r="AB29" s="69">
        <f t="shared" si="7"/>
        <v>0</v>
      </c>
      <c r="AC29" s="69">
        <f t="shared" si="7"/>
        <v>0</v>
      </c>
      <c r="AD29" s="69">
        <f t="shared" si="7"/>
        <v>0</v>
      </c>
      <c r="AE29" s="69">
        <f t="shared" si="7"/>
        <v>0</v>
      </c>
      <c r="AF29" s="69">
        <f t="shared" si="7"/>
        <v>0</v>
      </c>
      <c r="AG29" s="69">
        <f t="shared" si="7"/>
        <v>0</v>
      </c>
    </row>
    <row r="30" spans="1:33" ht="16.5" thickBot="1" x14ac:dyDescent="0.3">
      <c r="A30" s="73" t="s">
        <v>77</v>
      </c>
      <c r="B30" s="74" t="s">
        <v>234</v>
      </c>
      <c r="C30" s="74" t="s">
        <v>530</v>
      </c>
      <c r="D30" s="75">
        <f>SUM(D28:D29)</f>
        <v>42</v>
      </c>
      <c r="E30" s="75">
        <f t="shared" ref="E30:AG30" si="8">SUM(E28:E29)</f>
        <v>42</v>
      </c>
      <c r="F30" s="75">
        <f t="shared" si="8"/>
        <v>42</v>
      </c>
      <c r="G30" s="75">
        <f t="shared" si="8"/>
        <v>42</v>
      </c>
      <c r="H30" s="75">
        <f t="shared" si="8"/>
        <v>42</v>
      </c>
      <c r="I30" s="75">
        <f t="shared" si="8"/>
        <v>42</v>
      </c>
      <c r="J30" s="75">
        <f t="shared" si="8"/>
        <v>42</v>
      </c>
      <c r="K30" s="75">
        <f t="shared" si="8"/>
        <v>42</v>
      </c>
      <c r="L30" s="75">
        <f t="shared" si="8"/>
        <v>42</v>
      </c>
      <c r="M30" s="75">
        <f t="shared" si="8"/>
        <v>42</v>
      </c>
      <c r="N30" s="75">
        <f t="shared" si="8"/>
        <v>42</v>
      </c>
      <c r="O30" s="75">
        <f t="shared" si="8"/>
        <v>42</v>
      </c>
      <c r="P30" s="75">
        <f t="shared" si="8"/>
        <v>42</v>
      </c>
      <c r="Q30" s="75">
        <f t="shared" si="8"/>
        <v>42</v>
      </c>
      <c r="R30" s="75">
        <f t="shared" si="8"/>
        <v>42</v>
      </c>
      <c r="S30" s="75">
        <f t="shared" si="8"/>
        <v>42</v>
      </c>
      <c r="T30" s="75">
        <f t="shared" si="8"/>
        <v>42</v>
      </c>
      <c r="U30" s="75">
        <f t="shared" si="8"/>
        <v>42</v>
      </c>
      <c r="V30" s="75">
        <f t="shared" si="8"/>
        <v>42</v>
      </c>
      <c r="W30" s="75">
        <f t="shared" si="8"/>
        <v>42</v>
      </c>
      <c r="X30" s="75">
        <f t="shared" si="8"/>
        <v>42</v>
      </c>
      <c r="Y30" s="75">
        <f t="shared" si="8"/>
        <v>42</v>
      </c>
      <c r="Z30" s="75">
        <f t="shared" si="8"/>
        <v>42</v>
      </c>
      <c r="AA30" s="75">
        <f t="shared" si="8"/>
        <v>42</v>
      </c>
      <c r="AB30" s="75">
        <f t="shared" si="8"/>
        <v>42</v>
      </c>
      <c r="AC30" s="75">
        <f t="shared" si="8"/>
        <v>42</v>
      </c>
      <c r="AD30" s="75">
        <f t="shared" si="8"/>
        <v>42</v>
      </c>
      <c r="AE30" s="75">
        <f t="shared" si="8"/>
        <v>42</v>
      </c>
      <c r="AF30" s="75">
        <f t="shared" si="8"/>
        <v>42</v>
      </c>
      <c r="AG30" s="75">
        <f t="shared" si="8"/>
        <v>42</v>
      </c>
    </row>
    <row r="31" spans="1:33" x14ac:dyDescent="0.25">
      <c r="A31" s="91" t="s">
        <v>57</v>
      </c>
      <c r="B31" s="65" t="s">
        <v>235</v>
      </c>
      <c r="C31" s="65" t="s">
        <v>530</v>
      </c>
      <c r="D31" s="93">
        <f>MIN(D2, D22 - (D3 + D4 + D5))</f>
        <v>164</v>
      </c>
      <c r="E31" s="93">
        <f t="shared" ref="E31:AG31" si="9">MIN(E2, E22 - (E3 + E4 + E5))</f>
        <v>165</v>
      </c>
      <c r="F31" s="93">
        <f t="shared" si="9"/>
        <v>165</v>
      </c>
      <c r="G31" s="93">
        <f t="shared" si="9"/>
        <v>165</v>
      </c>
      <c r="H31" s="93">
        <f t="shared" si="9"/>
        <v>165</v>
      </c>
      <c r="I31" s="93">
        <f t="shared" si="9"/>
        <v>165</v>
      </c>
      <c r="J31" s="93">
        <f t="shared" si="9"/>
        <v>165</v>
      </c>
      <c r="K31" s="93">
        <f t="shared" si="9"/>
        <v>165</v>
      </c>
      <c r="L31" s="93">
        <f t="shared" si="9"/>
        <v>165</v>
      </c>
      <c r="M31" s="93">
        <f t="shared" si="9"/>
        <v>165</v>
      </c>
      <c r="N31" s="93">
        <f t="shared" si="9"/>
        <v>165</v>
      </c>
      <c r="O31" s="93">
        <f t="shared" si="9"/>
        <v>165</v>
      </c>
      <c r="P31" s="93">
        <f t="shared" si="9"/>
        <v>165</v>
      </c>
      <c r="Q31" s="93">
        <f t="shared" si="9"/>
        <v>165</v>
      </c>
      <c r="R31" s="93">
        <f t="shared" si="9"/>
        <v>165</v>
      </c>
      <c r="S31" s="93">
        <f t="shared" si="9"/>
        <v>165</v>
      </c>
      <c r="T31" s="93">
        <f t="shared" si="9"/>
        <v>165</v>
      </c>
      <c r="U31" s="93">
        <f t="shared" si="9"/>
        <v>159</v>
      </c>
      <c r="V31" s="93">
        <f>MIN(V2, V22 - (V3 + V4 + V5))</f>
        <v>132</v>
      </c>
      <c r="W31" s="93">
        <f>MIN(W2, W22 - (W3 + W4 + W5))</f>
        <v>111</v>
      </c>
      <c r="X31" s="93">
        <f t="shared" si="9"/>
        <v>95</v>
      </c>
      <c r="Y31" s="93">
        <f t="shared" si="9"/>
        <v>77</v>
      </c>
      <c r="Z31" s="93">
        <f t="shared" si="9"/>
        <v>49</v>
      </c>
      <c r="AA31" s="93">
        <f t="shared" si="9"/>
        <v>37</v>
      </c>
      <c r="AB31" s="93">
        <f t="shared" si="9"/>
        <v>31</v>
      </c>
      <c r="AC31" s="93">
        <f t="shared" si="9"/>
        <v>23</v>
      </c>
      <c r="AD31" s="93">
        <f t="shared" si="9"/>
        <v>14</v>
      </c>
      <c r="AE31" s="93">
        <f t="shared" si="9"/>
        <v>13</v>
      </c>
      <c r="AF31" s="93">
        <f t="shared" si="9"/>
        <v>10</v>
      </c>
      <c r="AG31" s="93">
        <f t="shared" si="9"/>
        <v>10</v>
      </c>
    </row>
    <row r="32" spans="1:33" x14ac:dyDescent="0.25">
      <c r="A32" s="94" t="s">
        <v>56</v>
      </c>
      <c r="B32" s="61" t="s">
        <v>235</v>
      </c>
      <c r="C32" s="61" t="s">
        <v>530</v>
      </c>
      <c r="D32" s="96">
        <f>MIN(D3, D22 - (D3 + D4 + D5))</f>
        <v>42</v>
      </c>
      <c r="E32" s="96">
        <f t="shared" ref="E32:AG32" si="10">MIN(E3, E22 - (E3 + E4 + E5))</f>
        <v>42</v>
      </c>
      <c r="F32" s="96">
        <f t="shared" si="10"/>
        <v>42</v>
      </c>
      <c r="G32" s="96">
        <f t="shared" si="10"/>
        <v>42</v>
      </c>
      <c r="H32" s="96">
        <f t="shared" si="10"/>
        <v>42</v>
      </c>
      <c r="I32" s="96">
        <f t="shared" si="10"/>
        <v>42</v>
      </c>
      <c r="J32" s="96">
        <f t="shared" si="10"/>
        <v>42</v>
      </c>
      <c r="K32" s="96">
        <f t="shared" si="10"/>
        <v>42</v>
      </c>
      <c r="L32" s="96">
        <f>MIN(L3, L22 - (L3 + L4 + L5))</f>
        <v>42</v>
      </c>
      <c r="M32" s="96">
        <f t="shared" si="10"/>
        <v>42</v>
      </c>
      <c r="N32" s="96">
        <f t="shared" si="10"/>
        <v>42</v>
      </c>
      <c r="O32" s="96">
        <f t="shared" si="10"/>
        <v>42</v>
      </c>
      <c r="P32" s="96">
        <f t="shared" si="10"/>
        <v>42</v>
      </c>
      <c r="Q32" s="96">
        <f t="shared" si="10"/>
        <v>42</v>
      </c>
      <c r="R32" s="96">
        <f t="shared" si="10"/>
        <v>42</v>
      </c>
      <c r="S32" s="96">
        <f t="shared" si="10"/>
        <v>42</v>
      </c>
      <c r="T32" s="96">
        <f t="shared" si="10"/>
        <v>42</v>
      </c>
      <c r="U32" s="96">
        <f t="shared" si="10"/>
        <v>33</v>
      </c>
      <c r="V32" s="96">
        <f t="shared" si="10"/>
        <v>28</v>
      </c>
      <c r="W32" s="96">
        <f t="shared" si="10"/>
        <v>28</v>
      </c>
      <c r="X32" s="96">
        <f t="shared" si="10"/>
        <v>16</v>
      </c>
      <c r="Y32" s="96">
        <f t="shared" si="10"/>
        <v>11</v>
      </c>
      <c r="Z32" s="96">
        <f t="shared" si="10"/>
        <v>10</v>
      </c>
      <c r="AA32" s="96">
        <f t="shared" si="10"/>
        <v>9</v>
      </c>
      <c r="AB32" s="96">
        <f t="shared" si="10"/>
        <v>9</v>
      </c>
      <c r="AC32" s="96">
        <f t="shared" si="10"/>
        <v>7</v>
      </c>
      <c r="AD32" s="96">
        <f t="shared" si="10"/>
        <v>4</v>
      </c>
      <c r="AE32" s="96">
        <f t="shared" si="10"/>
        <v>0</v>
      </c>
      <c r="AF32" s="96">
        <f t="shared" si="10"/>
        <v>0</v>
      </c>
      <c r="AG32" s="96">
        <f t="shared" si="10"/>
        <v>0</v>
      </c>
    </row>
    <row r="33" spans="1:33" x14ac:dyDescent="0.25">
      <c r="A33" s="94" t="s">
        <v>58</v>
      </c>
      <c r="B33" s="61" t="s">
        <v>235</v>
      </c>
      <c r="C33" s="61" t="s">
        <v>530</v>
      </c>
      <c r="D33" s="96">
        <f>MIN(D4, D22 - (D3 + D4 + D5))</f>
        <v>7</v>
      </c>
      <c r="E33" s="96">
        <f t="shared" ref="E33:AG33" si="11">MIN(E4, E22 - (E3 + E4 + E5))</f>
        <v>7</v>
      </c>
      <c r="F33" s="96">
        <f t="shared" si="11"/>
        <v>7</v>
      </c>
      <c r="G33" s="96">
        <f t="shared" si="11"/>
        <v>7</v>
      </c>
      <c r="H33" s="96">
        <f t="shared" si="11"/>
        <v>7</v>
      </c>
      <c r="I33" s="96">
        <f t="shared" si="11"/>
        <v>7</v>
      </c>
      <c r="J33" s="96">
        <f t="shared" si="11"/>
        <v>7</v>
      </c>
      <c r="K33" s="96">
        <f t="shared" si="11"/>
        <v>7</v>
      </c>
      <c r="L33" s="96">
        <f t="shared" si="11"/>
        <v>7</v>
      </c>
      <c r="M33" s="96">
        <f t="shared" si="11"/>
        <v>7</v>
      </c>
      <c r="N33" s="96">
        <f t="shared" si="11"/>
        <v>7</v>
      </c>
      <c r="O33" s="96">
        <f t="shared" si="11"/>
        <v>7</v>
      </c>
      <c r="P33" s="96">
        <f t="shared" si="11"/>
        <v>7</v>
      </c>
      <c r="Q33" s="96">
        <f t="shared" si="11"/>
        <v>7</v>
      </c>
      <c r="R33" s="96">
        <f t="shared" si="11"/>
        <v>7</v>
      </c>
      <c r="S33" s="96">
        <f t="shared" si="11"/>
        <v>7</v>
      </c>
      <c r="T33" s="96">
        <f t="shared" si="11"/>
        <v>7</v>
      </c>
      <c r="U33" s="96">
        <f t="shared" si="11"/>
        <v>5</v>
      </c>
      <c r="V33" s="96">
        <f t="shared" si="11"/>
        <v>3</v>
      </c>
      <c r="W33" s="96">
        <f t="shared" si="11"/>
        <v>1</v>
      </c>
      <c r="X33" s="96">
        <f t="shared" si="11"/>
        <v>0</v>
      </c>
      <c r="Y33" s="96">
        <f t="shared" si="11"/>
        <v>0</v>
      </c>
      <c r="Z33" s="96">
        <f t="shared" si="11"/>
        <v>0</v>
      </c>
      <c r="AA33" s="96">
        <f t="shared" si="11"/>
        <v>0</v>
      </c>
      <c r="AB33" s="96">
        <f t="shared" si="11"/>
        <v>0</v>
      </c>
      <c r="AC33" s="96">
        <f t="shared" si="11"/>
        <v>0</v>
      </c>
      <c r="AD33" s="96">
        <f t="shared" si="11"/>
        <v>0</v>
      </c>
      <c r="AE33" s="96">
        <f t="shared" si="11"/>
        <v>0</v>
      </c>
      <c r="AF33" s="96">
        <f t="shared" si="11"/>
        <v>0</v>
      </c>
      <c r="AG33" s="96">
        <f t="shared" si="11"/>
        <v>0</v>
      </c>
    </row>
    <row r="34" spans="1:33" x14ac:dyDescent="0.25">
      <c r="A34" s="94" t="s">
        <v>76</v>
      </c>
      <c r="B34" s="61" t="s">
        <v>235</v>
      </c>
      <c r="C34" s="61" t="s">
        <v>530</v>
      </c>
      <c r="D34" s="96">
        <f>MIN(D5, D22 - (D3 + D4 + D5))</f>
        <v>0</v>
      </c>
      <c r="E34" s="96">
        <f t="shared" ref="E34:AG34" si="12">MIN(E5, E22 - (E3 + E4 + E5))</f>
        <v>0</v>
      </c>
      <c r="F34" s="96">
        <f t="shared" si="12"/>
        <v>0</v>
      </c>
      <c r="G34" s="96">
        <f t="shared" si="12"/>
        <v>0</v>
      </c>
      <c r="H34" s="96">
        <f t="shared" si="12"/>
        <v>0</v>
      </c>
      <c r="I34" s="96">
        <f t="shared" si="12"/>
        <v>0</v>
      </c>
      <c r="J34" s="96">
        <f t="shared" si="12"/>
        <v>0</v>
      </c>
      <c r="K34" s="96">
        <f t="shared" si="12"/>
        <v>0</v>
      </c>
      <c r="L34" s="96">
        <f t="shared" si="12"/>
        <v>0</v>
      </c>
      <c r="M34" s="96">
        <f t="shared" si="12"/>
        <v>0</v>
      </c>
      <c r="N34" s="96">
        <f t="shared" si="12"/>
        <v>0</v>
      </c>
      <c r="O34" s="96">
        <f t="shared" si="12"/>
        <v>0</v>
      </c>
      <c r="P34" s="96">
        <f t="shared" si="12"/>
        <v>0</v>
      </c>
      <c r="Q34" s="96">
        <f t="shared" si="12"/>
        <v>0</v>
      </c>
      <c r="R34" s="96">
        <f t="shared" si="12"/>
        <v>0</v>
      </c>
      <c r="S34" s="96">
        <f t="shared" si="12"/>
        <v>0</v>
      </c>
      <c r="T34" s="96">
        <f t="shared" si="12"/>
        <v>0</v>
      </c>
      <c r="U34" s="96">
        <f t="shared" si="12"/>
        <v>0</v>
      </c>
      <c r="V34" s="96">
        <f t="shared" si="12"/>
        <v>0</v>
      </c>
      <c r="W34" s="96">
        <f>MIN(W5, W22 - (W3 + W4 + W5))</f>
        <v>0</v>
      </c>
      <c r="X34" s="96">
        <f t="shared" si="12"/>
        <v>0</v>
      </c>
      <c r="Y34" s="96">
        <f t="shared" si="12"/>
        <v>0</v>
      </c>
      <c r="Z34" s="96">
        <f t="shared" si="12"/>
        <v>0</v>
      </c>
      <c r="AA34" s="96">
        <f t="shared" si="12"/>
        <v>0</v>
      </c>
      <c r="AB34" s="96">
        <f t="shared" si="12"/>
        <v>0</v>
      </c>
      <c r="AC34" s="96">
        <f t="shared" si="12"/>
        <v>0</v>
      </c>
      <c r="AD34" s="96">
        <f t="shared" si="12"/>
        <v>0</v>
      </c>
      <c r="AE34" s="96">
        <f t="shared" si="12"/>
        <v>0</v>
      </c>
      <c r="AF34" s="96">
        <f t="shared" si="12"/>
        <v>0</v>
      </c>
      <c r="AG34" s="96">
        <f t="shared" si="12"/>
        <v>0</v>
      </c>
    </row>
    <row r="35" spans="1:33" x14ac:dyDescent="0.25">
      <c r="A35" s="94" t="s">
        <v>75</v>
      </c>
      <c r="B35" s="61" t="s">
        <v>235</v>
      </c>
      <c r="C35" s="61" t="s">
        <v>530</v>
      </c>
      <c r="D35" s="96">
        <f>SUM(D31:D34)</f>
        <v>213</v>
      </c>
      <c r="E35" s="96">
        <f t="shared" ref="E35:AG35" si="13">SUM(E31:E34)</f>
        <v>214</v>
      </c>
      <c r="F35" s="96">
        <f t="shared" si="13"/>
        <v>214</v>
      </c>
      <c r="G35" s="96">
        <f t="shared" si="13"/>
        <v>214</v>
      </c>
      <c r="H35" s="96">
        <f t="shared" si="13"/>
        <v>214</v>
      </c>
      <c r="I35" s="96">
        <f t="shared" si="13"/>
        <v>214</v>
      </c>
      <c r="J35" s="96">
        <f t="shared" si="13"/>
        <v>214</v>
      </c>
      <c r="K35" s="96">
        <f t="shared" si="13"/>
        <v>214</v>
      </c>
      <c r="L35" s="96">
        <f t="shared" si="13"/>
        <v>214</v>
      </c>
      <c r="M35" s="96">
        <f t="shared" si="13"/>
        <v>214</v>
      </c>
      <c r="N35" s="96">
        <f t="shared" si="13"/>
        <v>214</v>
      </c>
      <c r="O35" s="96">
        <f t="shared" si="13"/>
        <v>214</v>
      </c>
      <c r="P35" s="96">
        <f t="shared" si="13"/>
        <v>214</v>
      </c>
      <c r="Q35" s="96">
        <f t="shared" si="13"/>
        <v>214</v>
      </c>
      <c r="R35" s="96">
        <f t="shared" si="13"/>
        <v>214</v>
      </c>
      <c r="S35" s="96">
        <f t="shared" si="13"/>
        <v>214</v>
      </c>
      <c r="T35" s="96">
        <f t="shared" si="13"/>
        <v>214</v>
      </c>
      <c r="U35" s="96">
        <f t="shared" si="13"/>
        <v>197</v>
      </c>
      <c r="V35" s="96">
        <f t="shared" si="13"/>
        <v>163</v>
      </c>
      <c r="W35" s="96">
        <f>SUM(W31:W34)</f>
        <v>140</v>
      </c>
      <c r="X35" s="96">
        <f t="shared" si="13"/>
        <v>111</v>
      </c>
      <c r="Y35" s="96">
        <f t="shared" si="13"/>
        <v>88</v>
      </c>
      <c r="Z35" s="96">
        <f t="shared" si="13"/>
        <v>59</v>
      </c>
      <c r="AA35" s="96">
        <f t="shared" si="13"/>
        <v>46</v>
      </c>
      <c r="AB35" s="96">
        <f t="shared" si="13"/>
        <v>40</v>
      </c>
      <c r="AC35" s="96">
        <f t="shared" si="13"/>
        <v>30</v>
      </c>
      <c r="AD35" s="96">
        <f t="shared" si="13"/>
        <v>18</v>
      </c>
      <c r="AE35" s="96">
        <f t="shared" si="13"/>
        <v>13</v>
      </c>
      <c r="AF35" s="96">
        <f t="shared" si="13"/>
        <v>10</v>
      </c>
      <c r="AG35" s="96">
        <f t="shared" si="13"/>
        <v>10</v>
      </c>
    </row>
    <row r="36" spans="1:33" x14ac:dyDescent="0.25">
      <c r="A36" s="94" t="s">
        <v>60</v>
      </c>
      <c r="B36" s="61" t="s">
        <v>235</v>
      </c>
      <c r="C36" s="61" t="s">
        <v>530</v>
      </c>
      <c r="D36" s="96">
        <f>MIN(D8, D22 - D35)</f>
        <v>8</v>
      </c>
      <c r="E36" s="96">
        <f t="shared" ref="E36:AG36" si="14">MIN(E8, E22 - E35)</f>
        <v>7</v>
      </c>
      <c r="F36" s="96">
        <f t="shared" si="14"/>
        <v>7</v>
      </c>
      <c r="G36" s="96">
        <f t="shared" si="14"/>
        <v>7</v>
      </c>
      <c r="H36" s="96">
        <f t="shared" si="14"/>
        <v>7</v>
      </c>
      <c r="I36" s="96">
        <f t="shared" si="14"/>
        <v>7</v>
      </c>
      <c r="J36" s="96">
        <f t="shared" si="14"/>
        <v>7</v>
      </c>
      <c r="K36" s="96">
        <f t="shared" si="14"/>
        <v>7</v>
      </c>
      <c r="L36" s="96">
        <f t="shared" si="14"/>
        <v>7</v>
      </c>
      <c r="M36" s="96">
        <f t="shared" si="14"/>
        <v>7</v>
      </c>
      <c r="N36" s="96">
        <f t="shared" si="14"/>
        <v>7</v>
      </c>
      <c r="O36" s="96">
        <f t="shared" si="14"/>
        <v>7</v>
      </c>
      <c r="P36" s="96">
        <f t="shared" si="14"/>
        <v>7</v>
      </c>
      <c r="Q36" s="96">
        <f t="shared" si="14"/>
        <v>7</v>
      </c>
      <c r="R36" s="96">
        <f t="shared" si="14"/>
        <v>7</v>
      </c>
      <c r="S36" s="96">
        <f t="shared" si="14"/>
        <v>7</v>
      </c>
      <c r="T36" s="96">
        <f t="shared" si="14"/>
        <v>7</v>
      </c>
      <c r="U36" s="96">
        <f t="shared" si="14"/>
        <v>24</v>
      </c>
      <c r="V36" s="96">
        <f t="shared" si="14"/>
        <v>23</v>
      </c>
      <c r="W36" s="96">
        <f t="shared" si="14"/>
        <v>20</v>
      </c>
      <c r="X36" s="96">
        <f t="shared" si="14"/>
        <v>16</v>
      </c>
      <c r="Y36" s="96">
        <f t="shared" si="14"/>
        <v>13</v>
      </c>
      <c r="Z36" s="96">
        <f t="shared" si="14"/>
        <v>9</v>
      </c>
      <c r="AA36" s="96">
        <f t="shared" si="14"/>
        <v>7</v>
      </c>
      <c r="AB36" s="96">
        <f t="shared" si="14"/>
        <v>6</v>
      </c>
      <c r="AC36" s="96">
        <f t="shared" si="14"/>
        <v>5</v>
      </c>
      <c r="AD36" s="96">
        <f t="shared" si="14"/>
        <v>3</v>
      </c>
      <c r="AE36" s="96">
        <f t="shared" si="14"/>
        <v>2</v>
      </c>
      <c r="AF36" s="96">
        <f t="shared" si="14"/>
        <v>2</v>
      </c>
      <c r="AG36" s="96">
        <f t="shared" si="14"/>
        <v>2</v>
      </c>
    </row>
    <row r="37" spans="1:33" x14ac:dyDescent="0.25">
      <c r="A37" s="94" t="s">
        <v>74</v>
      </c>
      <c r="B37" s="61" t="s">
        <v>235</v>
      </c>
      <c r="C37" s="61" t="s">
        <v>530</v>
      </c>
      <c r="D37" s="96">
        <f>MIN(D15, D22 - D35)</f>
        <v>0</v>
      </c>
      <c r="E37" s="96">
        <f t="shared" ref="E37:AG37" si="15">MIN(E15, E22 - E35)</f>
        <v>0</v>
      </c>
      <c r="F37" s="96">
        <f t="shared" si="15"/>
        <v>0</v>
      </c>
      <c r="G37" s="96">
        <f t="shared" si="15"/>
        <v>0</v>
      </c>
      <c r="H37" s="96">
        <f t="shared" si="15"/>
        <v>0</v>
      </c>
      <c r="I37" s="96">
        <f t="shared" si="15"/>
        <v>0</v>
      </c>
      <c r="J37" s="96">
        <f t="shared" si="15"/>
        <v>0</v>
      </c>
      <c r="K37" s="96">
        <f t="shared" si="15"/>
        <v>0</v>
      </c>
      <c r="L37" s="96">
        <f t="shared" si="15"/>
        <v>0</v>
      </c>
      <c r="M37" s="96">
        <f t="shared" si="15"/>
        <v>0</v>
      </c>
      <c r="N37" s="96">
        <f t="shared" si="15"/>
        <v>0</v>
      </c>
      <c r="O37" s="96">
        <f t="shared" si="15"/>
        <v>0</v>
      </c>
      <c r="P37" s="96">
        <f t="shared" si="15"/>
        <v>0</v>
      </c>
      <c r="Q37" s="96">
        <f t="shared" si="15"/>
        <v>0</v>
      </c>
      <c r="R37" s="96">
        <f t="shared" si="15"/>
        <v>0</v>
      </c>
      <c r="S37" s="96">
        <f t="shared" si="15"/>
        <v>0</v>
      </c>
      <c r="T37" s="96">
        <f t="shared" si="15"/>
        <v>0</v>
      </c>
      <c r="U37" s="96">
        <f t="shared" si="15"/>
        <v>0</v>
      </c>
      <c r="V37" s="96">
        <f t="shared" si="15"/>
        <v>0</v>
      </c>
      <c r="W37" s="96">
        <f t="shared" si="15"/>
        <v>0</v>
      </c>
      <c r="X37" s="96">
        <f t="shared" si="15"/>
        <v>0</v>
      </c>
      <c r="Y37" s="96">
        <f t="shared" si="15"/>
        <v>0</v>
      </c>
      <c r="Z37" s="96">
        <f t="shared" si="15"/>
        <v>0</v>
      </c>
      <c r="AA37" s="96">
        <f t="shared" si="15"/>
        <v>0</v>
      </c>
      <c r="AB37" s="96">
        <f t="shared" si="15"/>
        <v>0</v>
      </c>
      <c r="AC37" s="96">
        <f t="shared" si="15"/>
        <v>0</v>
      </c>
      <c r="AD37" s="96">
        <f t="shared" si="15"/>
        <v>0</v>
      </c>
      <c r="AE37" s="96">
        <f t="shared" si="15"/>
        <v>0</v>
      </c>
      <c r="AF37" s="96">
        <f t="shared" si="15"/>
        <v>0</v>
      </c>
      <c r="AG37" s="96">
        <f t="shared" si="15"/>
        <v>0</v>
      </c>
    </row>
    <row r="38" spans="1:33" x14ac:dyDescent="0.25">
      <c r="A38" s="94" t="s">
        <v>73</v>
      </c>
      <c r="B38" s="61" t="s">
        <v>235</v>
      </c>
      <c r="C38" s="61" t="s">
        <v>530</v>
      </c>
      <c r="D38" s="96">
        <f>SUM(D22-(D35+D36))</f>
        <v>0</v>
      </c>
      <c r="E38" s="96">
        <f t="shared" ref="E38:AG38" si="16">SUM(E22-(E35+E36))</f>
        <v>0</v>
      </c>
      <c r="F38" s="96">
        <f t="shared" si="16"/>
        <v>0</v>
      </c>
      <c r="G38" s="96">
        <f t="shared" si="16"/>
        <v>0</v>
      </c>
      <c r="H38" s="96">
        <f t="shared" si="16"/>
        <v>0</v>
      </c>
      <c r="I38" s="96">
        <f t="shared" si="16"/>
        <v>0</v>
      </c>
      <c r="J38" s="96">
        <f t="shared" si="16"/>
        <v>0</v>
      </c>
      <c r="K38" s="96">
        <f t="shared" si="16"/>
        <v>0</v>
      </c>
      <c r="L38" s="96">
        <f t="shared" si="16"/>
        <v>0</v>
      </c>
      <c r="M38" s="96">
        <f t="shared" si="16"/>
        <v>0</v>
      </c>
      <c r="N38" s="96">
        <f t="shared" si="16"/>
        <v>0</v>
      </c>
      <c r="O38" s="96">
        <f t="shared" si="16"/>
        <v>0</v>
      </c>
      <c r="P38" s="96">
        <f t="shared" si="16"/>
        <v>0</v>
      </c>
      <c r="Q38" s="96">
        <f t="shared" si="16"/>
        <v>0</v>
      </c>
      <c r="R38" s="96">
        <f t="shared" si="16"/>
        <v>0</v>
      </c>
      <c r="S38" s="96">
        <f t="shared" si="16"/>
        <v>0</v>
      </c>
      <c r="T38" s="96">
        <f t="shared" si="16"/>
        <v>0</v>
      </c>
      <c r="U38" s="96">
        <f t="shared" si="16"/>
        <v>0</v>
      </c>
      <c r="V38" s="96">
        <f t="shared" si="16"/>
        <v>35</v>
      </c>
      <c r="W38" s="96">
        <f t="shared" si="16"/>
        <v>61</v>
      </c>
      <c r="X38" s="96">
        <f t="shared" si="16"/>
        <v>94</v>
      </c>
      <c r="Y38" s="96">
        <f t="shared" si="16"/>
        <v>120</v>
      </c>
      <c r="Z38" s="96">
        <f t="shared" si="16"/>
        <v>153</v>
      </c>
      <c r="AA38" s="96">
        <f t="shared" si="16"/>
        <v>168</v>
      </c>
      <c r="AB38" s="96">
        <f t="shared" si="16"/>
        <v>175</v>
      </c>
      <c r="AC38" s="96">
        <f t="shared" si="16"/>
        <v>186</v>
      </c>
      <c r="AD38" s="96">
        <f t="shared" si="16"/>
        <v>200</v>
      </c>
      <c r="AE38" s="96">
        <f t="shared" si="16"/>
        <v>206</v>
      </c>
      <c r="AF38" s="96">
        <f t="shared" si="16"/>
        <v>209</v>
      </c>
      <c r="AG38" s="96">
        <f t="shared" si="16"/>
        <v>209</v>
      </c>
    </row>
    <row r="39" spans="1:33" ht="16.5" thickBot="1" x14ac:dyDescent="0.3">
      <c r="A39" s="97" t="s">
        <v>72</v>
      </c>
      <c r="B39" s="74" t="s">
        <v>235</v>
      </c>
      <c r="C39" s="74" t="s">
        <v>530</v>
      </c>
      <c r="D39" s="99">
        <f>SUM(D35+D36+ D38)</f>
        <v>221</v>
      </c>
      <c r="E39" s="99">
        <f t="shared" ref="E39:AG39" si="17">SUM(E35+E36+ E38)</f>
        <v>221</v>
      </c>
      <c r="F39" s="99">
        <f t="shared" si="17"/>
        <v>221</v>
      </c>
      <c r="G39" s="99">
        <f t="shared" si="17"/>
        <v>221</v>
      </c>
      <c r="H39" s="99">
        <f t="shared" si="17"/>
        <v>221</v>
      </c>
      <c r="I39" s="99">
        <f t="shared" si="17"/>
        <v>221</v>
      </c>
      <c r="J39" s="99">
        <f t="shared" si="17"/>
        <v>221</v>
      </c>
      <c r="K39" s="99">
        <f t="shared" si="17"/>
        <v>221</v>
      </c>
      <c r="L39" s="99">
        <f t="shared" si="17"/>
        <v>221</v>
      </c>
      <c r="M39" s="99">
        <f t="shared" si="17"/>
        <v>221</v>
      </c>
      <c r="N39" s="99">
        <f t="shared" si="17"/>
        <v>221</v>
      </c>
      <c r="O39" s="99">
        <f t="shared" si="17"/>
        <v>221</v>
      </c>
      <c r="P39" s="99">
        <f t="shared" si="17"/>
        <v>221</v>
      </c>
      <c r="Q39" s="99">
        <f t="shared" si="17"/>
        <v>221</v>
      </c>
      <c r="R39" s="99">
        <f t="shared" si="17"/>
        <v>221</v>
      </c>
      <c r="S39" s="99">
        <f t="shared" si="17"/>
        <v>221</v>
      </c>
      <c r="T39" s="99">
        <f t="shared" si="17"/>
        <v>221</v>
      </c>
      <c r="U39" s="99">
        <f t="shared" si="17"/>
        <v>221</v>
      </c>
      <c r="V39" s="99">
        <f t="shared" si="17"/>
        <v>221</v>
      </c>
      <c r="W39" s="99">
        <f t="shared" si="17"/>
        <v>221</v>
      </c>
      <c r="X39" s="99">
        <f t="shared" si="17"/>
        <v>221</v>
      </c>
      <c r="Y39" s="99">
        <f t="shared" si="17"/>
        <v>221</v>
      </c>
      <c r="Z39" s="99">
        <f t="shared" si="17"/>
        <v>221</v>
      </c>
      <c r="AA39" s="99">
        <f t="shared" si="17"/>
        <v>221</v>
      </c>
      <c r="AB39" s="99">
        <f t="shared" si="17"/>
        <v>221</v>
      </c>
      <c r="AC39" s="99">
        <f t="shared" si="17"/>
        <v>221</v>
      </c>
      <c r="AD39" s="99">
        <f t="shared" si="17"/>
        <v>221</v>
      </c>
      <c r="AE39" s="99">
        <f t="shared" si="17"/>
        <v>221</v>
      </c>
      <c r="AF39" s="99">
        <f t="shared" si="17"/>
        <v>221</v>
      </c>
      <c r="AG39" s="99">
        <f t="shared" si="17"/>
        <v>221</v>
      </c>
    </row>
    <row r="40" spans="1:33" x14ac:dyDescent="0.25">
      <c r="A40" s="68" t="s">
        <v>59</v>
      </c>
      <c r="B40" s="61" t="s">
        <v>234</v>
      </c>
      <c r="C40" s="61" t="s">
        <v>530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3">
        <v>0</v>
      </c>
      <c r="P40" s="83">
        <v>0</v>
      </c>
      <c r="Q40" s="83">
        <v>0</v>
      </c>
      <c r="R40" s="83">
        <v>0</v>
      </c>
      <c r="S40" s="83">
        <v>0</v>
      </c>
      <c r="T40" s="83">
        <v>0</v>
      </c>
      <c r="U40" s="83">
        <v>0</v>
      </c>
      <c r="V40" s="83">
        <v>0</v>
      </c>
      <c r="W40" s="83">
        <v>0</v>
      </c>
      <c r="X40" s="83">
        <v>0</v>
      </c>
      <c r="Y40" s="83">
        <v>0</v>
      </c>
      <c r="Z40" s="83">
        <v>0</v>
      </c>
      <c r="AA40" s="83">
        <v>0</v>
      </c>
      <c r="AB40" s="83">
        <v>0</v>
      </c>
      <c r="AC40" s="83">
        <v>0</v>
      </c>
      <c r="AD40" s="83">
        <v>0</v>
      </c>
      <c r="AE40" s="83">
        <v>0</v>
      </c>
      <c r="AF40" s="83">
        <v>0</v>
      </c>
      <c r="AG40" s="84">
        <v>0</v>
      </c>
    </row>
    <row r="41" spans="1:33" x14ac:dyDescent="0.25">
      <c r="A41" s="68" t="s">
        <v>71</v>
      </c>
      <c r="B41" s="61" t="s">
        <v>234</v>
      </c>
      <c r="C41" s="61" t="s">
        <v>530</v>
      </c>
      <c r="D41" s="83">
        <v>0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3">
        <v>0</v>
      </c>
      <c r="P41" s="83">
        <v>0</v>
      </c>
      <c r="Q41" s="83">
        <v>0</v>
      </c>
      <c r="R41" s="83">
        <v>0</v>
      </c>
      <c r="S41" s="83">
        <v>0</v>
      </c>
      <c r="T41" s="83">
        <v>0</v>
      </c>
      <c r="U41" s="83">
        <v>0</v>
      </c>
      <c r="V41" s="83">
        <v>0</v>
      </c>
      <c r="W41" s="83">
        <v>0</v>
      </c>
      <c r="X41" s="83">
        <v>0</v>
      </c>
      <c r="Y41" s="83">
        <v>0</v>
      </c>
      <c r="Z41" s="83">
        <v>0</v>
      </c>
      <c r="AA41" s="83">
        <v>0</v>
      </c>
      <c r="AB41" s="83">
        <v>0</v>
      </c>
      <c r="AC41" s="83">
        <v>0</v>
      </c>
      <c r="AD41" s="83">
        <v>0</v>
      </c>
      <c r="AE41" s="83">
        <v>0</v>
      </c>
      <c r="AF41" s="83">
        <v>0</v>
      </c>
      <c r="AG41" s="84">
        <v>0</v>
      </c>
    </row>
    <row r="42" spans="1:33" x14ac:dyDescent="0.25">
      <c r="A42" s="68" t="s">
        <v>70</v>
      </c>
      <c r="B42" s="61" t="s">
        <v>234</v>
      </c>
      <c r="C42" s="61" t="s">
        <v>530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83">
        <v>0</v>
      </c>
      <c r="P42" s="83">
        <v>0</v>
      </c>
      <c r="Q42" s="83">
        <v>0</v>
      </c>
      <c r="R42" s="83">
        <v>0</v>
      </c>
      <c r="S42" s="83">
        <v>0</v>
      </c>
      <c r="T42" s="83">
        <v>0</v>
      </c>
      <c r="U42" s="83">
        <v>0</v>
      </c>
      <c r="V42" s="83">
        <v>0</v>
      </c>
      <c r="W42" s="83">
        <v>0</v>
      </c>
      <c r="X42" s="83">
        <v>0</v>
      </c>
      <c r="Y42" s="83">
        <v>0</v>
      </c>
      <c r="Z42" s="83">
        <v>0</v>
      </c>
      <c r="AA42" s="83">
        <v>0</v>
      </c>
      <c r="AB42" s="83">
        <v>0</v>
      </c>
      <c r="AC42" s="83">
        <v>0</v>
      </c>
      <c r="AD42" s="83">
        <v>0</v>
      </c>
      <c r="AE42" s="83">
        <v>0</v>
      </c>
      <c r="AF42" s="83">
        <v>0</v>
      </c>
      <c r="AG42" s="84">
        <v>0</v>
      </c>
    </row>
    <row r="43" spans="1:33" x14ac:dyDescent="0.25">
      <c r="A43" s="68" t="s">
        <v>69</v>
      </c>
      <c r="B43" s="61" t="s">
        <v>234</v>
      </c>
      <c r="C43" s="61" t="s">
        <v>530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3">
        <v>0</v>
      </c>
      <c r="P43" s="83">
        <v>0</v>
      </c>
      <c r="Q43" s="83">
        <v>0</v>
      </c>
      <c r="R43" s="83">
        <v>0</v>
      </c>
      <c r="S43" s="83">
        <v>0</v>
      </c>
      <c r="T43" s="83">
        <v>0</v>
      </c>
      <c r="U43" s="83">
        <v>0</v>
      </c>
      <c r="V43" s="83">
        <v>0</v>
      </c>
      <c r="W43" s="83">
        <v>0</v>
      </c>
      <c r="X43" s="83">
        <v>0</v>
      </c>
      <c r="Y43" s="83">
        <v>0</v>
      </c>
      <c r="Z43" s="83">
        <v>0</v>
      </c>
      <c r="AA43" s="83">
        <v>0</v>
      </c>
      <c r="AB43" s="83">
        <v>0</v>
      </c>
      <c r="AC43" s="83">
        <v>0</v>
      </c>
      <c r="AD43" s="83">
        <v>0</v>
      </c>
      <c r="AE43" s="83">
        <v>0</v>
      </c>
      <c r="AF43" s="83">
        <v>0</v>
      </c>
      <c r="AG43" s="84">
        <v>0</v>
      </c>
    </row>
    <row r="44" spans="1:33" x14ac:dyDescent="0.25">
      <c r="A44" s="68" t="s">
        <v>68</v>
      </c>
      <c r="B44" s="61" t="s">
        <v>234</v>
      </c>
      <c r="C44" s="61" t="s">
        <v>530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0</v>
      </c>
      <c r="T44" s="83">
        <v>0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4">
        <v>0</v>
      </c>
    </row>
    <row r="45" spans="1:33" x14ac:dyDescent="0.25">
      <c r="A45" s="68" t="s">
        <v>67</v>
      </c>
      <c r="B45" s="61" t="s">
        <v>234</v>
      </c>
      <c r="C45" s="61" t="s">
        <v>530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4">
        <v>0</v>
      </c>
    </row>
    <row r="46" spans="1:33" x14ac:dyDescent="0.25">
      <c r="A46" s="68" t="s">
        <v>66</v>
      </c>
      <c r="B46" s="61" t="s">
        <v>234</v>
      </c>
      <c r="C46" s="61" t="s">
        <v>530</v>
      </c>
      <c r="D46" s="83">
        <v>0</v>
      </c>
      <c r="E46" s="83">
        <v>0</v>
      </c>
      <c r="F46" s="83">
        <v>0</v>
      </c>
      <c r="G46" s="83">
        <v>0</v>
      </c>
      <c r="H46" s="83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3">
        <v>0</v>
      </c>
      <c r="P46" s="83">
        <v>0</v>
      </c>
      <c r="Q46" s="83">
        <v>0</v>
      </c>
      <c r="R46" s="83">
        <v>0</v>
      </c>
      <c r="S46" s="83">
        <v>0</v>
      </c>
      <c r="T46" s="83">
        <v>0</v>
      </c>
      <c r="U46" s="83">
        <v>0</v>
      </c>
      <c r="V46" s="83">
        <v>0</v>
      </c>
      <c r="W46" s="83">
        <v>0</v>
      </c>
      <c r="X46" s="83">
        <v>0</v>
      </c>
      <c r="Y46" s="83">
        <v>0</v>
      </c>
      <c r="Z46" s="83">
        <v>0</v>
      </c>
      <c r="AA46" s="83">
        <v>0</v>
      </c>
      <c r="AB46" s="83">
        <v>0</v>
      </c>
      <c r="AC46" s="83">
        <v>0</v>
      </c>
      <c r="AD46" s="83">
        <v>0</v>
      </c>
      <c r="AE46" s="83">
        <v>0</v>
      </c>
      <c r="AF46" s="83">
        <v>0</v>
      </c>
      <c r="AG46" s="84">
        <v>0</v>
      </c>
    </row>
    <row r="47" spans="1:33" x14ac:dyDescent="0.25">
      <c r="A47" s="68" t="s">
        <v>54</v>
      </c>
      <c r="B47" s="61" t="s">
        <v>234</v>
      </c>
      <c r="C47" s="61" t="s">
        <v>530</v>
      </c>
      <c r="D47" s="83">
        <v>42</v>
      </c>
      <c r="E47" s="83">
        <v>42</v>
      </c>
      <c r="F47" s="83">
        <v>42</v>
      </c>
      <c r="G47" s="83">
        <v>42</v>
      </c>
      <c r="H47" s="83">
        <v>42</v>
      </c>
      <c r="I47" s="83">
        <v>42</v>
      </c>
      <c r="J47" s="83">
        <v>42</v>
      </c>
      <c r="K47" s="83">
        <v>42</v>
      </c>
      <c r="L47" s="83">
        <v>42</v>
      </c>
      <c r="M47" s="83">
        <v>42</v>
      </c>
      <c r="N47" s="83">
        <v>42</v>
      </c>
      <c r="O47" s="83">
        <v>42</v>
      </c>
      <c r="P47" s="83">
        <v>42</v>
      </c>
      <c r="Q47" s="83">
        <v>42</v>
      </c>
      <c r="R47" s="83">
        <v>42</v>
      </c>
      <c r="S47" s="83">
        <v>42</v>
      </c>
      <c r="T47" s="83">
        <v>42</v>
      </c>
      <c r="U47" s="83">
        <v>42</v>
      </c>
      <c r="V47" s="83">
        <v>42</v>
      </c>
      <c r="W47" s="83">
        <v>42</v>
      </c>
      <c r="X47" s="83">
        <v>42</v>
      </c>
      <c r="Y47" s="83">
        <v>42</v>
      </c>
      <c r="Z47" s="83">
        <v>42</v>
      </c>
      <c r="AA47" s="83">
        <v>42</v>
      </c>
      <c r="AB47" s="83">
        <v>42</v>
      </c>
      <c r="AC47" s="83">
        <v>42</v>
      </c>
      <c r="AD47" s="83">
        <v>42</v>
      </c>
      <c r="AE47" s="83">
        <v>42</v>
      </c>
      <c r="AF47" s="83">
        <v>42</v>
      </c>
      <c r="AG47" s="84">
        <v>42</v>
      </c>
    </row>
    <row r="48" spans="1:33" ht="16.5" thickBot="1" x14ac:dyDescent="0.3">
      <c r="A48" s="73" t="s">
        <v>65</v>
      </c>
      <c r="B48" s="61" t="s">
        <v>234</v>
      </c>
      <c r="C48" s="61" t="s">
        <v>530</v>
      </c>
      <c r="D48" s="100">
        <f>SUM(D40:D47)</f>
        <v>42</v>
      </c>
      <c r="E48" s="100">
        <f t="shared" ref="E48:AG48" si="18">SUM(E40:E47)</f>
        <v>42</v>
      </c>
      <c r="F48" s="100">
        <f t="shared" si="18"/>
        <v>42</v>
      </c>
      <c r="G48" s="100">
        <f t="shared" si="18"/>
        <v>42</v>
      </c>
      <c r="H48" s="100">
        <f t="shared" si="18"/>
        <v>42</v>
      </c>
      <c r="I48" s="100">
        <f t="shared" si="18"/>
        <v>42</v>
      </c>
      <c r="J48" s="100">
        <f t="shared" si="18"/>
        <v>42</v>
      </c>
      <c r="K48" s="100">
        <f t="shared" si="18"/>
        <v>42</v>
      </c>
      <c r="L48" s="100">
        <f t="shared" si="18"/>
        <v>42</v>
      </c>
      <c r="M48" s="100">
        <f t="shared" si="18"/>
        <v>42</v>
      </c>
      <c r="N48" s="100">
        <f t="shared" si="18"/>
        <v>42</v>
      </c>
      <c r="O48" s="100">
        <f t="shared" si="18"/>
        <v>42</v>
      </c>
      <c r="P48" s="100">
        <f t="shared" si="18"/>
        <v>42</v>
      </c>
      <c r="Q48" s="100">
        <f t="shared" si="18"/>
        <v>42</v>
      </c>
      <c r="R48" s="100">
        <f t="shared" si="18"/>
        <v>42</v>
      </c>
      <c r="S48" s="100">
        <f t="shared" si="18"/>
        <v>42</v>
      </c>
      <c r="T48" s="100">
        <f t="shared" si="18"/>
        <v>42</v>
      </c>
      <c r="U48" s="100">
        <f t="shared" si="18"/>
        <v>42</v>
      </c>
      <c r="V48" s="100">
        <f t="shared" si="18"/>
        <v>42</v>
      </c>
      <c r="W48" s="100">
        <f t="shared" si="18"/>
        <v>42</v>
      </c>
      <c r="X48" s="100">
        <f t="shared" si="18"/>
        <v>42</v>
      </c>
      <c r="Y48" s="100">
        <f t="shared" si="18"/>
        <v>42</v>
      </c>
      <c r="Z48" s="100">
        <f t="shared" si="18"/>
        <v>42</v>
      </c>
      <c r="AA48" s="100">
        <f t="shared" si="18"/>
        <v>42</v>
      </c>
      <c r="AB48" s="100">
        <f t="shared" si="18"/>
        <v>42</v>
      </c>
      <c r="AC48" s="100">
        <f t="shared" si="18"/>
        <v>42</v>
      </c>
      <c r="AD48" s="100">
        <f t="shared" si="18"/>
        <v>42</v>
      </c>
      <c r="AE48" s="100">
        <f t="shared" si="18"/>
        <v>42</v>
      </c>
      <c r="AF48" s="100">
        <f t="shared" si="18"/>
        <v>42</v>
      </c>
      <c r="AG48" s="100">
        <f t="shared" si="18"/>
        <v>42</v>
      </c>
    </row>
    <row r="49" spans="1:33" ht="16.5" thickBot="1" x14ac:dyDescent="0.3">
      <c r="A49" s="101" t="s">
        <v>64</v>
      </c>
      <c r="B49" s="104" t="s">
        <v>236</v>
      </c>
      <c r="C49" s="102" t="s">
        <v>237</v>
      </c>
      <c r="D49" s="101">
        <f>SUM(D48)+(D39)</f>
        <v>263</v>
      </c>
      <c r="E49" s="102">
        <f t="shared" ref="E49:AG49" si="19">SUM(E48)+(E39)</f>
        <v>263</v>
      </c>
      <c r="F49" s="102">
        <f t="shared" si="19"/>
        <v>263</v>
      </c>
      <c r="G49" s="102">
        <f t="shared" si="19"/>
        <v>263</v>
      </c>
      <c r="H49" s="102">
        <f t="shared" si="19"/>
        <v>263</v>
      </c>
      <c r="I49" s="102">
        <f t="shared" si="19"/>
        <v>263</v>
      </c>
      <c r="J49" s="102">
        <f t="shared" si="19"/>
        <v>263</v>
      </c>
      <c r="K49" s="102">
        <f t="shared" si="19"/>
        <v>263</v>
      </c>
      <c r="L49" s="102">
        <f t="shared" si="19"/>
        <v>263</v>
      </c>
      <c r="M49" s="102">
        <f t="shared" si="19"/>
        <v>263</v>
      </c>
      <c r="N49" s="102">
        <f t="shared" si="19"/>
        <v>263</v>
      </c>
      <c r="O49" s="102">
        <f t="shared" si="19"/>
        <v>263</v>
      </c>
      <c r="P49" s="102">
        <f t="shared" si="19"/>
        <v>263</v>
      </c>
      <c r="Q49" s="102">
        <f t="shared" si="19"/>
        <v>263</v>
      </c>
      <c r="R49" s="102">
        <f t="shared" si="19"/>
        <v>263</v>
      </c>
      <c r="S49" s="102">
        <f t="shared" si="19"/>
        <v>263</v>
      </c>
      <c r="T49" s="102">
        <f t="shared" si="19"/>
        <v>263</v>
      </c>
      <c r="U49" s="102">
        <f t="shared" si="19"/>
        <v>263</v>
      </c>
      <c r="V49" s="102">
        <f t="shared" si="19"/>
        <v>263</v>
      </c>
      <c r="W49" s="102">
        <f t="shared" si="19"/>
        <v>263</v>
      </c>
      <c r="X49" s="102">
        <f t="shared" si="19"/>
        <v>263</v>
      </c>
      <c r="Y49" s="102">
        <f t="shared" si="19"/>
        <v>263</v>
      </c>
      <c r="Z49" s="102">
        <f t="shared" si="19"/>
        <v>263</v>
      </c>
      <c r="AA49" s="102">
        <f t="shared" si="19"/>
        <v>263</v>
      </c>
      <c r="AB49" s="102">
        <f t="shared" si="19"/>
        <v>263</v>
      </c>
      <c r="AC49" s="102">
        <f t="shared" si="19"/>
        <v>263</v>
      </c>
      <c r="AD49" s="102">
        <f t="shared" si="19"/>
        <v>263</v>
      </c>
      <c r="AE49" s="102">
        <f t="shared" si="19"/>
        <v>263</v>
      </c>
      <c r="AF49" s="102">
        <f t="shared" si="19"/>
        <v>263</v>
      </c>
      <c r="AG49" s="103">
        <f t="shared" si="19"/>
        <v>263</v>
      </c>
    </row>
  </sheetData>
  <conditionalFormatting sqref="D22">
    <cfRule type="cellIs" dxfId="179" priority="171" operator="greaterThan">
      <formula>$D$6</formula>
    </cfRule>
    <cfRule type="cellIs" dxfId="178" priority="141" operator="lessThan">
      <formula>$D$6</formula>
    </cfRule>
    <cfRule type="cellIs" dxfId="177" priority="111" operator="equal">
      <formula>$D$6</formula>
    </cfRule>
  </conditionalFormatting>
  <conditionalFormatting sqref="D48">
    <cfRule type="cellIs" dxfId="176" priority="179" operator="lessThan">
      <formula>$D$30</formula>
    </cfRule>
    <cfRule type="cellIs" dxfId="175" priority="178" operator="equal">
      <formula>$D$30</formula>
    </cfRule>
    <cfRule type="cellIs" dxfId="174" priority="180" operator="greaterThan">
      <formula>$D$30</formula>
    </cfRule>
  </conditionalFormatting>
  <conditionalFormatting sqref="E22">
    <cfRule type="cellIs" dxfId="173" priority="170" operator="greaterThan">
      <formula>$E$6</formula>
    </cfRule>
    <cfRule type="cellIs" dxfId="172" priority="140" operator="lessThan">
      <formula>$E$6</formula>
    </cfRule>
    <cfRule type="cellIs" dxfId="171" priority="110" operator="equal">
      <formula>$E$6</formula>
    </cfRule>
  </conditionalFormatting>
  <conditionalFormatting sqref="E48">
    <cfRule type="cellIs" dxfId="170" priority="177" operator="greaterThan">
      <formula>$E$30</formula>
    </cfRule>
    <cfRule type="cellIs" dxfId="169" priority="176" operator="lessThan">
      <formula>$E$30</formula>
    </cfRule>
    <cfRule type="cellIs" dxfId="168" priority="175" operator="equal">
      <formula>$E$30</formula>
    </cfRule>
  </conditionalFormatting>
  <conditionalFormatting sqref="F22">
    <cfRule type="cellIs" dxfId="167" priority="139" operator="lessThan">
      <formula>$F$6</formula>
    </cfRule>
    <cfRule type="cellIs" dxfId="166" priority="169" operator="greaterThan">
      <formula>$F$6</formula>
    </cfRule>
    <cfRule type="cellIs" dxfId="165" priority="109" operator="equal">
      <formula>$F$6</formula>
    </cfRule>
  </conditionalFormatting>
  <conditionalFormatting sqref="F48">
    <cfRule type="cellIs" dxfId="164" priority="172" operator="equal">
      <formula>$F$30</formula>
    </cfRule>
    <cfRule type="cellIs" dxfId="163" priority="173" operator="lessThan">
      <formula>$F$30</formula>
    </cfRule>
    <cfRule type="cellIs" dxfId="162" priority="174" operator="greaterThan">
      <formula>$F$30</formula>
    </cfRule>
  </conditionalFormatting>
  <conditionalFormatting sqref="G22">
    <cfRule type="cellIs" dxfId="161" priority="168" operator="greaterThan">
      <formula>$G$6</formula>
    </cfRule>
    <cfRule type="cellIs" dxfId="160" priority="108" operator="equal">
      <formula>$G$6</formula>
    </cfRule>
    <cfRule type="cellIs" dxfId="159" priority="138" operator="lessThan">
      <formula>$G$6</formula>
    </cfRule>
  </conditionalFormatting>
  <conditionalFormatting sqref="G48">
    <cfRule type="cellIs" dxfId="158" priority="27" operator="equal">
      <formula>$G$30</formula>
    </cfRule>
    <cfRule type="cellIs" dxfId="157" priority="81" operator="greaterThan">
      <formula>$G$30</formula>
    </cfRule>
    <cfRule type="cellIs" dxfId="156" priority="54" operator="lessThan">
      <formula>$G$30</formula>
    </cfRule>
  </conditionalFormatting>
  <conditionalFormatting sqref="H22">
    <cfRule type="cellIs" dxfId="155" priority="167" operator="greaterThan">
      <formula>$H$6</formula>
    </cfRule>
    <cfRule type="cellIs" dxfId="154" priority="107" operator="equal">
      <formula>$H$6</formula>
    </cfRule>
    <cfRule type="cellIs" dxfId="153" priority="137" operator="lessThan">
      <formula>$H$6</formula>
    </cfRule>
  </conditionalFormatting>
  <conditionalFormatting sqref="H48">
    <cfRule type="cellIs" dxfId="152" priority="80" operator="greaterThan">
      <formula>$H$30</formula>
    </cfRule>
    <cfRule type="cellIs" dxfId="151" priority="53" operator="lessThan">
      <formula>$H$30</formula>
    </cfRule>
    <cfRule type="cellIs" dxfId="150" priority="26" operator="equal">
      <formula>$H$30</formula>
    </cfRule>
  </conditionalFormatting>
  <conditionalFormatting sqref="I22">
    <cfRule type="cellIs" dxfId="149" priority="166" operator="greaterThan">
      <formula>$I$6</formula>
    </cfRule>
    <cfRule type="cellIs" dxfId="148" priority="106" operator="equal">
      <formula>$I$6</formula>
    </cfRule>
    <cfRule type="cellIs" dxfId="147" priority="136" operator="lessThan">
      <formula>$I$6</formula>
    </cfRule>
  </conditionalFormatting>
  <conditionalFormatting sqref="I48">
    <cfRule type="cellIs" dxfId="146" priority="52" operator="lessThan">
      <formula>$I$30</formula>
    </cfRule>
    <cfRule type="cellIs" dxfId="145" priority="79" operator="greaterThan">
      <formula>$I$30</formula>
    </cfRule>
    <cfRule type="cellIs" dxfId="144" priority="25" operator="equal">
      <formula>$I$30</formula>
    </cfRule>
  </conditionalFormatting>
  <conditionalFormatting sqref="J22">
    <cfRule type="cellIs" dxfId="143" priority="165" operator="greaterThan">
      <formula>$J$6</formula>
    </cfRule>
    <cfRule type="cellIs" dxfId="142" priority="105" operator="equal">
      <formula>$J$6</formula>
    </cfRule>
    <cfRule type="cellIs" dxfId="141" priority="135" operator="lessThan">
      <formula>$J$6</formula>
    </cfRule>
  </conditionalFormatting>
  <conditionalFormatting sqref="J48">
    <cfRule type="cellIs" dxfId="140" priority="78" operator="greaterThan">
      <formula>$J$30</formula>
    </cfRule>
    <cfRule type="cellIs" dxfId="139" priority="24" operator="equal">
      <formula>$J$30</formula>
    </cfRule>
    <cfRule type="cellIs" dxfId="138" priority="51" operator="lessThan">
      <formula>$J$30</formula>
    </cfRule>
  </conditionalFormatting>
  <conditionalFormatting sqref="K22">
    <cfRule type="cellIs" dxfId="137" priority="104" operator="equal">
      <formula>$K$6</formula>
    </cfRule>
    <cfRule type="cellIs" dxfId="136" priority="134" operator="lessThan">
      <formula>$K$6</formula>
    </cfRule>
    <cfRule type="cellIs" dxfId="135" priority="164" operator="greaterThan">
      <formula>$K$6</formula>
    </cfRule>
  </conditionalFormatting>
  <conditionalFormatting sqref="K48">
    <cfRule type="cellIs" dxfId="134" priority="77" operator="greaterThan">
      <formula>$K$30</formula>
    </cfRule>
    <cfRule type="cellIs" dxfId="133" priority="23" operator="equal">
      <formula>$K$30</formula>
    </cfRule>
    <cfRule type="cellIs" dxfId="132" priority="50" operator="lessThan">
      <formula>$K$30</formula>
    </cfRule>
  </conditionalFormatting>
  <conditionalFormatting sqref="L22">
    <cfRule type="cellIs" dxfId="131" priority="103" operator="equal">
      <formula>$L$6</formula>
    </cfRule>
    <cfRule type="cellIs" dxfId="130" priority="163" operator="greaterThan">
      <formula>$L$6</formula>
    </cfRule>
    <cfRule type="cellIs" dxfId="129" priority="133" operator="lessThan">
      <formula>$L$6</formula>
    </cfRule>
  </conditionalFormatting>
  <conditionalFormatting sqref="L48">
    <cfRule type="cellIs" dxfId="128" priority="49" operator="lessThan">
      <formula>$L$30</formula>
    </cfRule>
    <cfRule type="cellIs" dxfId="127" priority="22" operator="equal">
      <formula>$L$30</formula>
    </cfRule>
    <cfRule type="cellIs" dxfId="126" priority="76" operator="greaterThan">
      <formula>$L$30</formula>
    </cfRule>
  </conditionalFormatting>
  <conditionalFormatting sqref="M22">
    <cfRule type="cellIs" dxfId="125" priority="102" operator="equal">
      <formula>$M$6</formula>
    </cfRule>
    <cfRule type="cellIs" dxfId="124" priority="162" operator="greaterThan">
      <formula>$M$6</formula>
    </cfRule>
    <cfRule type="cellIs" dxfId="123" priority="132" operator="lessThan">
      <formula>$M$6</formula>
    </cfRule>
  </conditionalFormatting>
  <conditionalFormatting sqref="M48">
    <cfRule type="cellIs" dxfId="122" priority="21" operator="equal">
      <formula>$M$30</formula>
    </cfRule>
    <cfRule type="cellIs" dxfId="121" priority="75" operator="greaterThan">
      <formula>$M$30</formula>
    </cfRule>
    <cfRule type="cellIs" dxfId="120" priority="48" operator="lessThan">
      <formula>$M$30</formula>
    </cfRule>
  </conditionalFormatting>
  <conditionalFormatting sqref="N22">
    <cfRule type="cellIs" dxfId="119" priority="101" operator="equal">
      <formula>$N$6</formula>
    </cfRule>
    <cfRule type="cellIs" dxfId="118" priority="161" operator="greaterThan">
      <formula>$N$6</formula>
    </cfRule>
    <cfRule type="cellIs" dxfId="117" priority="131" operator="lessThan">
      <formula>$N$6</formula>
    </cfRule>
  </conditionalFormatting>
  <conditionalFormatting sqref="N48">
    <cfRule type="cellIs" dxfId="116" priority="20" operator="equal">
      <formula>$N$30</formula>
    </cfRule>
    <cfRule type="cellIs" dxfId="115" priority="47" operator="lessThan">
      <formula>$N$30</formula>
    </cfRule>
    <cfRule type="cellIs" dxfId="114" priority="74" operator="greaterThan">
      <formula>$N$30</formula>
    </cfRule>
  </conditionalFormatting>
  <conditionalFormatting sqref="O22">
    <cfRule type="cellIs" dxfId="113" priority="100" operator="equal">
      <formula>$O$6</formula>
    </cfRule>
    <cfRule type="cellIs" dxfId="112" priority="160" operator="greaterThan">
      <formula>$O$6</formula>
    </cfRule>
    <cfRule type="cellIs" dxfId="111" priority="130" operator="lessThan">
      <formula>$O$6</formula>
    </cfRule>
  </conditionalFormatting>
  <conditionalFormatting sqref="O48">
    <cfRule type="cellIs" dxfId="110" priority="19" operator="equal">
      <formula>$O$30</formula>
    </cfRule>
    <cfRule type="cellIs" dxfId="109" priority="46" operator="lessThan">
      <formula>$O$30</formula>
    </cfRule>
    <cfRule type="cellIs" dxfId="108" priority="73" operator="greaterThan">
      <formula>$O$30</formula>
    </cfRule>
  </conditionalFormatting>
  <conditionalFormatting sqref="P22">
    <cfRule type="cellIs" dxfId="107" priority="129" operator="lessThan">
      <formula>$P$6</formula>
    </cfRule>
    <cfRule type="cellIs" dxfId="106" priority="159" operator="greaterThan">
      <formula>$P$6</formula>
    </cfRule>
    <cfRule type="cellIs" dxfId="105" priority="99" operator="equal">
      <formula>$P$6</formula>
    </cfRule>
  </conditionalFormatting>
  <conditionalFormatting sqref="P48">
    <cfRule type="cellIs" dxfId="104" priority="45" operator="lessThan">
      <formula>$P$30</formula>
    </cfRule>
    <cfRule type="cellIs" dxfId="103" priority="18" operator="equal">
      <formula>$P$30</formula>
    </cfRule>
    <cfRule type="cellIs" dxfId="102" priority="72" operator="greaterThan">
      <formula>$P$30</formula>
    </cfRule>
  </conditionalFormatting>
  <conditionalFormatting sqref="Q22">
    <cfRule type="cellIs" dxfId="101" priority="128" operator="lessThan">
      <formula>$Q$6</formula>
    </cfRule>
    <cfRule type="cellIs" dxfId="100" priority="98" operator="equal">
      <formula>$Q$6</formula>
    </cfRule>
    <cfRule type="cellIs" dxfId="99" priority="158" operator="greaterThan">
      <formula>$Q$6</formula>
    </cfRule>
  </conditionalFormatting>
  <conditionalFormatting sqref="Q48">
    <cfRule type="cellIs" dxfId="98" priority="44" operator="lessThan">
      <formula>$Q$30</formula>
    </cfRule>
    <cfRule type="cellIs" dxfId="97" priority="17" operator="equal">
      <formula>$Q$30</formula>
    </cfRule>
    <cfRule type="cellIs" dxfId="96" priority="71" operator="greaterThan">
      <formula>$Q$30</formula>
    </cfRule>
  </conditionalFormatting>
  <conditionalFormatting sqref="R22">
    <cfRule type="cellIs" dxfId="95" priority="157" operator="greaterThan">
      <formula>$R$6</formula>
    </cfRule>
    <cfRule type="cellIs" dxfId="94" priority="127" operator="lessThan">
      <formula>$R$6</formula>
    </cfRule>
    <cfRule type="cellIs" dxfId="93" priority="97" operator="equal">
      <formula>$R$6</formula>
    </cfRule>
  </conditionalFormatting>
  <conditionalFormatting sqref="R48">
    <cfRule type="cellIs" dxfId="92" priority="43" operator="lessThan">
      <formula>$R$30</formula>
    </cfRule>
    <cfRule type="cellIs" dxfId="91" priority="16" operator="equal">
      <formula>$R$30</formula>
    </cfRule>
    <cfRule type="cellIs" dxfId="90" priority="70" operator="greaterThan">
      <formula>$R$30</formula>
    </cfRule>
  </conditionalFormatting>
  <conditionalFormatting sqref="S22">
    <cfRule type="cellIs" dxfId="89" priority="156" operator="greaterThan">
      <formula>$S$6</formula>
    </cfRule>
    <cfRule type="cellIs" dxfId="88" priority="126" operator="lessThan">
      <formula>$S$6</formula>
    </cfRule>
    <cfRule type="cellIs" dxfId="87" priority="96" operator="equal">
      <formula>$S$6</formula>
    </cfRule>
  </conditionalFormatting>
  <conditionalFormatting sqref="S48">
    <cfRule type="cellIs" dxfId="86" priority="42" operator="lessThan">
      <formula>$S$30</formula>
    </cfRule>
    <cfRule type="cellIs" dxfId="85" priority="69" operator="greaterThan">
      <formula>$S$30</formula>
    </cfRule>
    <cfRule type="cellIs" dxfId="84" priority="15" operator="equal">
      <formula>$S$30</formula>
    </cfRule>
  </conditionalFormatting>
  <conditionalFormatting sqref="T22">
    <cfRule type="cellIs" dxfId="83" priority="95" operator="equal">
      <formula>$T$6</formula>
    </cfRule>
    <cfRule type="cellIs" dxfId="82" priority="125" operator="lessThan">
      <formula>$T$6</formula>
    </cfRule>
    <cfRule type="cellIs" dxfId="81" priority="155" operator="greaterThan">
      <formula>$T$6</formula>
    </cfRule>
  </conditionalFormatting>
  <conditionalFormatting sqref="T48">
    <cfRule type="cellIs" dxfId="80" priority="14" operator="equal">
      <formula>$T$30</formula>
    </cfRule>
    <cfRule type="cellIs" dxfId="79" priority="41" operator="lessThan">
      <formula>$T$30</formula>
    </cfRule>
    <cfRule type="cellIs" dxfId="78" priority="68" operator="greaterThan">
      <formula>$T$30</formula>
    </cfRule>
  </conditionalFormatting>
  <conditionalFormatting sqref="U22">
    <cfRule type="cellIs" dxfId="77" priority="94" operator="equal">
      <formula>$U$6</formula>
    </cfRule>
    <cfRule type="cellIs" dxfId="76" priority="124" operator="lessThan">
      <formula>$U$6</formula>
    </cfRule>
    <cfRule type="cellIs" dxfId="75" priority="154" operator="greaterThan">
      <formula>$U$6</formula>
    </cfRule>
  </conditionalFormatting>
  <conditionalFormatting sqref="U48">
    <cfRule type="cellIs" dxfId="74" priority="40" operator="lessThan">
      <formula>$U$30</formula>
    </cfRule>
    <cfRule type="cellIs" dxfId="73" priority="13" operator="equal">
      <formula>$U$30</formula>
    </cfRule>
    <cfRule type="cellIs" dxfId="72" priority="67" operator="greaterThan">
      <formula>$U$30</formula>
    </cfRule>
  </conditionalFormatting>
  <conditionalFormatting sqref="V22">
    <cfRule type="cellIs" dxfId="71" priority="93" operator="equal">
      <formula>$V$6</formula>
    </cfRule>
    <cfRule type="cellIs" dxfId="70" priority="123" operator="lessThan">
      <formula>$V$6</formula>
    </cfRule>
    <cfRule type="cellIs" dxfId="69" priority="153" operator="greaterThan">
      <formula>$V$6</formula>
    </cfRule>
  </conditionalFormatting>
  <conditionalFormatting sqref="V48">
    <cfRule type="cellIs" dxfId="68" priority="66" operator="greaterThan">
      <formula>$V$30</formula>
    </cfRule>
    <cfRule type="cellIs" dxfId="67" priority="12" operator="equal">
      <formula>$V$30</formula>
    </cfRule>
    <cfRule type="cellIs" dxfId="66" priority="39" operator="lessThan">
      <formula>$V$30</formula>
    </cfRule>
  </conditionalFormatting>
  <conditionalFormatting sqref="W22">
    <cfRule type="cellIs" dxfId="65" priority="122" operator="lessThan">
      <formula>$W$6</formula>
    </cfRule>
    <cfRule type="cellIs" dxfId="64" priority="92" operator="equal">
      <formula>$W$6</formula>
    </cfRule>
    <cfRule type="cellIs" dxfId="63" priority="152" operator="greaterThan">
      <formula>$W$6</formula>
    </cfRule>
  </conditionalFormatting>
  <conditionalFormatting sqref="W48">
    <cfRule type="cellIs" dxfId="62" priority="65" operator="greaterThan">
      <formula>$W$30</formula>
    </cfRule>
    <cfRule type="cellIs" dxfId="61" priority="11" operator="equal">
      <formula>$W$30</formula>
    </cfRule>
    <cfRule type="cellIs" dxfId="60" priority="38" operator="lessThan">
      <formula>$W$30</formula>
    </cfRule>
  </conditionalFormatting>
  <conditionalFormatting sqref="X22">
    <cfRule type="cellIs" dxfId="59" priority="121" operator="lessThan">
      <formula>$X$6</formula>
    </cfRule>
    <cfRule type="cellIs" dxfId="58" priority="151" operator="greaterThan">
      <formula>$X$6</formula>
    </cfRule>
    <cfRule type="cellIs" dxfId="57" priority="91" operator="equal">
      <formula>$X$6</formula>
    </cfRule>
  </conditionalFormatting>
  <conditionalFormatting sqref="X48">
    <cfRule type="cellIs" dxfId="56" priority="64" operator="greaterThan">
      <formula>$X$30</formula>
    </cfRule>
    <cfRule type="cellIs" dxfId="55" priority="10" operator="equal">
      <formula>$X$30</formula>
    </cfRule>
    <cfRule type="cellIs" dxfId="54" priority="37" operator="lessThan">
      <formula>$X$30</formula>
    </cfRule>
  </conditionalFormatting>
  <conditionalFormatting sqref="Y22">
    <cfRule type="cellIs" dxfId="53" priority="150" operator="greaterThan">
      <formula>$Y$6</formula>
    </cfRule>
    <cfRule type="cellIs" dxfId="52" priority="120" operator="lessThan">
      <formula>$Y$6</formula>
    </cfRule>
    <cfRule type="cellIs" dxfId="51" priority="90" operator="equal">
      <formula>$Y$6</formula>
    </cfRule>
  </conditionalFormatting>
  <conditionalFormatting sqref="Y48">
    <cfRule type="cellIs" dxfId="50" priority="63" operator="greaterThan">
      <formula>$Y$30</formula>
    </cfRule>
    <cfRule type="cellIs" dxfId="49" priority="9" operator="equal">
      <formula>$Y$30</formula>
    </cfRule>
    <cfRule type="cellIs" dxfId="48" priority="36" operator="lessThan">
      <formula>$Y$30</formula>
    </cfRule>
  </conditionalFormatting>
  <conditionalFormatting sqref="Z22">
    <cfRule type="cellIs" dxfId="47" priority="149" operator="greaterThan">
      <formula>$Z$6</formula>
    </cfRule>
    <cfRule type="cellIs" dxfId="46" priority="119" operator="lessThan">
      <formula>$Z$6</formula>
    </cfRule>
    <cfRule type="cellIs" dxfId="45" priority="89" operator="equal">
      <formula>$Z$6</formula>
    </cfRule>
  </conditionalFormatting>
  <conditionalFormatting sqref="Z48">
    <cfRule type="cellIs" dxfId="44" priority="62" operator="greaterThan">
      <formula>$Z$30</formula>
    </cfRule>
    <cfRule type="cellIs" dxfId="43" priority="35" operator="lessThan">
      <formula>$Z$30</formula>
    </cfRule>
    <cfRule type="cellIs" dxfId="42" priority="8" operator="equal">
      <formula>$Z$30</formula>
    </cfRule>
  </conditionalFormatting>
  <conditionalFormatting sqref="AA22">
    <cfRule type="cellIs" dxfId="41" priority="118" operator="lessThan">
      <formula>$AA$6</formula>
    </cfRule>
    <cfRule type="cellIs" dxfId="40" priority="148" operator="greaterThan">
      <formula>$AA$6</formula>
    </cfRule>
    <cfRule type="cellIs" dxfId="39" priority="88" operator="equal">
      <formula>$AA$6</formula>
    </cfRule>
  </conditionalFormatting>
  <conditionalFormatting sqref="AA48">
    <cfRule type="cellIs" dxfId="38" priority="34" operator="lessThan">
      <formula>$AA$30</formula>
    </cfRule>
    <cfRule type="cellIs" dxfId="37" priority="61" operator="greaterThan">
      <formula>$AA$30</formula>
    </cfRule>
    <cfRule type="cellIs" dxfId="36" priority="7" operator="equal">
      <formula>$AA$30</formula>
    </cfRule>
  </conditionalFormatting>
  <conditionalFormatting sqref="AB22">
    <cfRule type="cellIs" dxfId="35" priority="147" operator="greaterThan">
      <formula>$AB$6</formula>
    </cfRule>
    <cfRule type="cellIs" dxfId="34" priority="117" operator="lessThan">
      <formula>$AB$6</formula>
    </cfRule>
    <cfRule type="cellIs" dxfId="33" priority="87" operator="equal">
      <formula>$AB$6</formula>
    </cfRule>
  </conditionalFormatting>
  <conditionalFormatting sqref="AB48">
    <cfRule type="cellIs" dxfId="32" priority="6" operator="equal">
      <formula>$AB$30</formula>
    </cfRule>
    <cfRule type="cellIs" dxfId="31" priority="60" operator="greaterThan">
      <formula>$AB$30</formula>
    </cfRule>
    <cfRule type="cellIs" dxfId="30" priority="33" operator="lessThan">
      <formula>$AB$30</formula>
    </cfRule>
  </conditionalFormatting>
  <conditionalFormatting sqref="AC22">
    <cfRule type="cellIs" dxfId="29" priority="146" operator="greaterThan">
      <formula>$AC$6</formula>
    </cfRule>
    <cfRule type="cellIs" dxfId="28" priority="86" operator="equal">
      <formula>$AC$6</formula>
    </cfRule>
    <cfRule type="cellIs" dxfId="27" priority="116" operator="lessThan">
      <formula>$AC$6</formula>
    </cfRule>
  </conditionalFormatting>
  <conditionalFormatting sqref="AC48">
    <cfRule type="cellIs" dxfId="26" priority="59" operator="greaterThan">
      <formula>$AC$30</formula>
    </cfRule>
    <cfRule type="cellIs" dxfId="25" priority="5" operator="equal">
      <formula>$AC$30</formula>
    </cfRule>
    <cfRule type="cellIs" dxfId="24" priority="32" operator="lessThan">
      <formula>$AC$30</formula>
    </cfRule>
  </conditionalFormatting>
  <conditionalFormatting sqref="AD22">
    <cfRule type="cellIs" dxfId="23" priority="145" operator="greaterThan">
      <formula>$AD$6</formula>
    </cfRule>
    <cfRule type="cellIs" dxfId="22" priority="115" operator="lessThan">
      <formula>$AD$6</formula>
    </cfRule>
    <cfRule type="cellIs" dxfId="21" priority="85" operator="equal">
      <formula>$AD$6</formula>
    </cfRule>
  </conditionalFormatting>
  <conditionalFormatting sqref="AD48">
    <cfRule type="cellIs" dxfId="20" priority="4" operator="equal">
      <formula>$AD$30</formula>
    </cfRule>
    <cfRule type="cellIs" dxfId="19" priority="31" operator="lessThan">
      <formula>$AD$30</formula>
    </cfRule>
    <cfRule type="cellIs" dxfId="18" priority="58" operator="greaterThan">
      <formula>$AD$30</formula>
    </cfRule>
  </conditionalFormatting>
  <conditionalFormatting sqref="AE22">
    <cfRule type="cellIs" dxfId="17" priority="144" operator="greaterThan">
      <formula>$AE$6</formula>
    </cfRule>
    <cfRule type="cellIs" dxfId="16" priority="84" operator="equal">
      <formula>$AE$6</formula>
    </cfRule>
    <cfRule type="cellIs" dxfId="15" priority="114" operator="lessThan">
      <formula>$AE$6</formula>
    </cfRule>
  </conditionalFormatting>
  <conditionalFormatting sqref="AE48">
    <cfRule type="cellIs" dxfId="14" priority="3" operator="equal">
      <formula>$AE$30</formula>
    </cfRule>
    <cfRule type="cellIs" dxfId="13" priority="30" operator="lessThan">
      <formula>$AE$30</formula>
    </cfRule>
    <cfRule type="cellIs" dxfId="12" priority="57" operator="greaterThan">
      <formula>$AE$30</formula>
    </cfRule>
  </conditionalFormatting>
  <conditionalFormatting sqref="AF22">
    <cfRule type="cellIs" dxfId="11" priority="113" operator="lessThan">
      <formula>$AF$6</formula>
    </cfRule>
    <cfRule type="cellIs" dxfId="10" priority="143" operator="greaterThan">
      <formula>$AF$6</formula>
    </cfRule>
    <cfRule type="cellIs" dxfId="9" priority="83" operator="equal">
      <formula>$AF$6</formula>
    </cfRule>
  </conditionalFormatting>
  <conditionalFormatting sqref="AF48">
    <cfRule type="cellIs" dxfId="8" priority="2" operator="equal">
      <formula>$AF$30</formula>
    </cfRule>
    <cfRule type="cellIs" dxfId="7" priority="29" operator="lessThan">
      <formula>$AF$30</formula>
    </cfRule>
    <cfRule type="cellIs" dxfId="6" priority="56" operator="greaterThan">
      <formula>$AF$30</formula>
    </cfRule>
  </conditionalFormatting>
  <conditionalFormatting sqref="AG22">
    <cfRule type="cellIs" dxfId="5" priority="82" operator="equal">
      <formula>$AG$6</formula>
    </cfRule>
    <cfRule type="cellIs" dxfId="4" priority="142" operator="greaterThan">
      <formula>$AG$6</formula>
    </cfRule>
    <cfRule type="cellIs" dxfId="3" priority="112" operator="lessThan">
      <formula>$AG$6</formula>
    </cfRule>
  </conditionalFormatting>
  <conditionalFormatting sqref="AG48">
    <cfRule type="cellIs" dxfId="2" priority="28" operator="lessThan">
      <formula>$AG$30</formula>
    </cfRule>
    <cfRule type="cellIs" dxfId="1" priority="1" operator="equal">
      <formula>$AG$30</formula>
    </cfRule>
    <cfRule type="cellIs" dxfId="0" priority="55" operator="greaterThan">
      <formula>$AG$30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FC0A-F3DA-46D2-910D-8A23CD8B5042}">
  <dimension ref="A1:I35"/>
  <sheetViews>
    <sheetView zoomScale="90" zoomScaleNormal="90" workbookViewId="0">
      <selection activeCell="A3" sqref="A3"/>
    </sheetView>
  </sheetViews>
  <sheetFormatPr defaultRowHeight="15" x14ac:dyDescent="0.25"/>
  <cols>
    <col min="1" max="1" width="9.140625" style="47"/>
    <col min="2" max="2" width="10.140625" style="47" bestFit="1" customWidth="1"/>
    <col min="3" max="3" width="11.140625" style="41" bestFit="1" customWidth="1"/>
    <col min="4" max="5" width="9.140625" style="41"/>
    <col min="6" max="6" width="12.7109375" style="41" customWidth="1"/>
    <col min="7" max="16384" width="9.140625" style="41"/>
  </cols>
  <sheetData>
    <row r="1" spans="1:6" x14ac:dyDescent="0.25">
      <c r="A1" s="117" t="s">
        <v>531</v>
      </c>
      <c r="B1" s="118"/>
      <c r="C1" s="118"/>
      <c r="D1" s="118"/>
      <c r="E1" s="118"/>
    </row>
    <row r="2" spans="1:6" x14ac:dyDescent="0.25">
      <c r="A2" s="59" t="s">
        <v>509</v>
      </c>
      <c r="B2" s="59" t="s">
        <v>510</v>
      </c>
      <c r="C2" s="47" t="s">
        <v>512</v>
      </c>
      <c r="D2" s="47" t="s">
        <v>72</v>
      </c>
      <c r="E2" s="47" t="s">
        <v>65</v>
      </c>
      <c r="F2" s="58" t="s">
        <v>524</v>
      </c>
    </row>
    <row r="3" spans="1:6" x14ac:dyDescent="0.25">
      <c r="A3" s="47">
        <f>'A-II_RESERVE_Worksheet'!D1</f>
        <v>2025</v>
      </c>
      <c r="B3" s="47">
        <f>SUM(Active_Graphs!B3)+(Reserve_Graphs!B3)</f>
        <v>213</v>
      </c>
      <c r="C3" s="47">
        <f>SUM(Active_Graphs!C3)+(Reserve_Graphs!C3)</f>
        <v>244</v>
      </c>
      <c r="D3" s="47">
        <f>SUM(Active_Graphs!D3)+(Reserve_Graphs!D3)</f>
        <v>228</v>
      </c>
      <c r="E3" s="47">
        <f>SUM(Active_Graphs!E3)+(Reserve_Graphs!E3)</f>
        <v>41</v>
      </c>
      <c r="F3" s="41">
        <f>APDF_COMBINED_Worksheet!D15</f>
        <v>165</v>
      </c>
    </row>
    <row r="4" spans="1:6" x14ac:dyDescent="0.25">
      <c r="A4" s="47">
        <f>'A-II_RESERVE_Worksheet'!E1</f>
        <v>2026</v>
      </c>
      <c r="B4" s="47">
        <f>SUM(Active_Graphs!B4)+(Reserve_Graphs!B4)</f>
        <v>214</v>
      </c>
      <c r="C4" s="47">
        <f>SUM(Active_Graphs!C4)+(Reserve_Graphs!C4)</f>
        <v>244</v>
      </c>
      <c r="D4" s="47">
        <f>SUM(Active_Graphs!D4)+(Reserve_Graphs!D4)</f>
        <v>228</v>
      </c>
      <c r="E4" s="47">
        <f>SUM(Active_Graphs!E4)+(Reserve_Graphs!E4)</f>
        <v>41</v>
      </c>
      <c r="F4" s="41">
        <f>APDF_COMBINED_Worksheet!E15</f>
        <v>166</v>
      </c>
    </row>
    <row r="5" spans="1:6" x14ac:dyDescent="0.25">
      <c r="A5" s="47">
        <f>'A-II_RESERVE_Worksheet'!F1</f>
        <v>2027</v>
      </c>
      <c r="B5" s="47">
        <f>SUM(Active_Graphs!B5)+(Reserve_Graphs!B5)</f>
        <v>214</v>
      </c>
      <c r="C5" s="47">
        <f>SUM(Active_Graphs!C5)+(Reserve_Graphs!C5)</f>
        <v>244</v>
      </c>
      <c r="D5" s="47">
        <f>SUM(Active_Graphs!D5)+(Reserve_Graphs!D5)</f>
        <v>228</v>
      </c>
      <c r="E5" s="47">
        <f>SUM(Active_Graphs!E5)+(Reserve_Graphs!E5)</f>
        <v>41</v>
      </c>
      <c r="F5" s="41">
        <f>APDF_COMBINED_Worksheet!F15</f>
        <v>166</v>
      </c>
    </row>
    <row r="6" spans="1:6" x14ac:dyDescent="0.25">
      <c r="A6" s="47">
        <f>'A-II_RESERVE_Worksheet'!G1</f>
        <v>2028</v>
      </c>
      <c r="B6" s="47">
        <f>SUM(Active_Graphs!B6)+(Reserve_Graphs!B6)</f>
        <v>214</v>
      </c>
      <c r="C6" s="47">
        <f>SUM(Active_Graphs!C6)+(Reserve_Graphs!C6)</f>
        <v>244</v>
      </c>
      <c r="D6" s="47">
        <f>SUM(Active_Graphs!D6)+(Reserve_Graphs!D6)</f>
        <v>228</v>
      </c>
      <c r="E6" s="47">
        <f>SUM(Active_Graphs!E6)+(Reserve_Graphs!E6)</f>
        <v>41</v>
      </c>
      <c r="F6" s="41">
        <f>APDF_COMBINED_Worksheet!G15</f>
        <v>166</v>
      </c>
    </row>
    <row r="7" spans="1:6" x14ac:dyDescent="0.25">
      <c r="A7" s="47">
        <f>'A-II_RESERVE_Worksheet'!H1</f>
        <v>2029</v>
      </c>
      <c r="B7" s="47">
        <f>SUM(Active_Graphs!B7)+(Reserve_Graphs!B7)</f>
        <v>214</v>
      </c>
      <c r="C7" s="47">
        <f>SUM(Active_Graphs!C7)+(Reserve_Graphs!C7)</f>
        <v>244</v>
      </c>
      <c r="D7" s="47">
        <f>SUM(Active_Graphs!D7)+(Reserve_Graphs!D7)</f>
        <v>228</v>
      </c>
      <c r="E7" s="47">
        <f>SUM(Active_Graphs!E7)+(Reserve_Graphs!E7)</f>
        <v>41</v>
      </c>
      <c r="F7" s="41">
        <f>APDF_COMBINED_Worksheet!H15</f>
        <v>166</v>
      </c>
    </row>
    <row r="8" spans="1:6" x14ac:dyDescent="0.25">
      <c r="A8" s="47">
        <f>'A-II_RESERVE_Worksheet'!I1</f>
        <v>2030</v>
      </c>
      <c r="B8" s="47">
        <f>SUM(Active_Graphs!B8)+(Reserve_Graphs!B8)</f>
        <v>214</v>
      </c>
      <c r="C8" s="47">
        <f>SUM(Active_Graphs!C8)+(Reserve_Graphs!C8)</f>
        <v>244</v>
      </c>
      <c r="D8" s="47">
        <f>SUM(Active_Graphs!D8)+(Reserve_Graphs!D8)</f>
        <v>228</v>
      </c>
      <c r="E8" s="47">
        <f>SUM(Active_Graphs!E8)+(Reserve_Graphs!E8)</f>
        <v>41</v>
      </c>
    </row>
    <row r="9" spans="1:6" x14ac:dyDescent="0.25">
      <c r="A9" s="47">
        <f>'A-II_RESERVE_Worksheet'!J1</f>
        <v>2031</v>
      </c>
      <c r="B9" s="47">
        <f>SUM(Active_Graphs!B9)+(Reserve_Graphs!B9)</f>
        <v>214</v>
      </c>
      <c r="C9" s="47">
        <f>SUM(Active_Graphs!C9)+(Reserve_Graphs!C9)</f>
        <v>244</v>
      </c>
      <c r="D9" s="47">
        <f>SUM(Active_Graphs!D9)+(Reserve_Graphs!D9)</f>
        <v>228</v>
      </c>
      <c r="E9" s="47">
        <f>SUM(Active_Graphs!E9)+(Reserve_Graphs!E9)</f>
        <v>41</v>
      </c>
    </row>
    <row r="10" spans="1:6" x14ac:dyDescent="0.25">
      <c r="A10" s="47">
        <f>'A-II_RESERVE_Worksheet'!K1</f>
        <v>2032</v>
      </c>
      <c r="B10" s="47">
        <f>SUM(Active_Graphs!B10)+(Reserve_Graphs!B10)</f>
        <v>214</v>
      </c>
      <c r="C10" s="47">
        <f>SUM(Active_Graphs!C10)+(Reserve_Graphs!C10)</f>
        <v>244</v>
      </c>
      <c r="D10" s="47">
        <f>SUM(Active_Graphs!D10)+(Reserve_Graphs!D10)</f>
        <v>228</v>
      </c>
      <c r="E10" s="47">
        <f>SUM(Active_Graphs!E10)+(Reserve_Graphs!E10)</f>
        <v>41</v>
      </c>
    </row>
    <row r="11" spans="1:6" x14ac:dyDescent="0.25">
      <c r="A11" s="47">
        <f>'A-II_RESERVE_Worksheet'!L1</f>
        <v>2033</v>
      </c>
      <c r="B11" s="47">
        <f>SUM(Active_Graphs!B11)+(Reserve_Graphs!B11)</f>
        <v>214</v>
      </c>
      <c r="C11" s="47">
        <f>SUM(Active_Graphs!C11)+(Reserve_Graphs!C11)</f>
        <v>244</v>
      </c>
      <c r="D11" s="47">
        <f>SUM(Active_Graphs!D11)+(Reserve_Graphs!D11)</f>
        <v>228</v>
      </c>
      <c r="E11" s="47">
        <f>SUM(Active_Graphs!E11)+(Reserve_Graphs!E11)</f>
        <v>41</v>
      </c>
    </row>
    <row r="12" spans="1:6" x14ac:dyDescent="0.25">
      <c r="A12" s="47">
        <f>'A-II_RESERVE_Worksheet'!M1</f>
        <v>2034</v>
      </c>
      <c r="B12" s="47">
        <f>SUM(Active_Graphs!B12)+(Reserve_Graphs!B12)</f>
        <v>214</v>
      </c>
      <c r="C12" s="47">
        <f>SUM(Active_Graphs!C12)+(Reserve_Graphs!C12)</f>
        <v>244</v>
      </c>
      <c r="D12" s="47">
        <f>SUM(Active_Graphs!D12)+(Reserve_Graphs!D12)</f>
        <v>228</v>
      </c>
      <c r="E12" s="47">
        <f>SUM(Active_Graphs!E12)+(Reserve_Graphs!E12)</f>
        <v>41</v>
      </c>
    </row>
    <row r="13" spans="1:6" x14ac:dyDescent="0.25">
      <c r="A13" s="47">
        <f>'A-II_RESERVE_Worksheet'!N1</f>
        <v>2035</v>
      </c>
      <c r="B13" s="47">
        <f>SUM(Active_Graphs!B13)+(Reserve_Graphs!B13)</f>
        <v>214</v>
      </c>
      <c r="C13" s="47">
        <f>SUM(Active_Graphs!C13)+(Reserve_Graphs!C13)</f>
        <v>244</v>
      </c>
      <c r="D13" s="47">
        <f>SUM(Active_Graphs!D13)+(Reserve_Graphs!D13)</f>
        <v>228</v>
      </c>
      <c r="E13" s="47">
        <f>SUM(Active_Graphs!E13)+(Reserve_Graphs!E13)</f>
        <v>41</v>
      </c>
    </row>
    <row r="14" spans="1:6" x14ac:dyDescent="0.25">
      <c r="A14" s="47">
        <f>'A-II_RESERVE_Worksheet'!O1</f>
        <v>2036</v>
      </c>
      <c r="B14" s="47">
        <f>SUM(Active_Graphs!B14)+(Reserve_Graphs!B14)</f>
        <v>214</v>
      </c>
      <c r="C14" s="47">
        <f>SUM(Active_Graphs!C14)+(Reserve_Graphs!C14)</f>
        <v>244</v>
      </c>
      <c r="D14" s="47">
        <f>SUM(Active_Graphs!D14)+(Reserve_Graphs!D14)</f>
        <v>228</v>
      </c>
      <c r="E14" s="47">
        <f>SUM(Active_Graphs!E14)+(Reserve_Graphs!E14)</f>
        <v>41</v>
      </c>
    </row>
    <row r="15" spans="1:6" x14ac:dyDescent="0.25">
      <c r="A15" s="47">
        <f>'A-II_RESERVE_Worksheet'!P1</f>
        <v>2037</v>
      </c>
      <c r="B15" s="47">
        <f>SUM(Active_Graphs!B15)+(Reserve_Graphs!B15)</f>
        <v>214</v>
      </c>
      <c r="C15" s="47">
        <f>SUM(Active_Graphs!C15)+(Reserve_Graphs!C15)</f>
        <v>244</v>
      </c>
      <c r="D15" s="47">
        <f>SUM(Active_Graphs!D15)+(Reserve_Graphs!D15)</f>
        <v>228</v>
      </c>
      <c r="E15" s="47">
        <f>SUM(Active_Graphs!E15)+(Reserve_Graphs!E15)</f>
        <v>41</v>
      </c>
    </row>
    <row r="16" spans="1:6" x14ac:dyDescent="0.25">
      <c r="A16" s="47">
        <f>'A-II_RESERVE_Worksheet'!Q1</f>
        <v>2038</v>
      </c>
      <c r="B16" s="47">
        <f>SUM(Active_Graphs!B16)+(Reserve_Graphs!B16)</f>
        <v>214</v>
      </c>
      <c r="C16" s="47">
        <f>SUM(Active_Graphs!C16)+(Reserve_Graphs!C16)</f>
        <v>244</v>
      </c>
      <c r="D16" s="47">
        <f>SUM(Active_Graphs!D16)+(Reserve_Graphs!D16)</f>
        <v>228</v>
      </c>
      <c r="E16" s="47">
        <f>SUM(Active_Graphs!E16)+(Reserve_Graphs!E16)</f>
        <v>41</v>
      </c>
    </row>
    <row r="17" spans="1:5" x14ac:dyDescent="0.25">
      <c r="A17" s="47">
        <f>'A-II_RESERVE_Worksheet'!R1</f>
        <v>2039</v>
      </c>
      <c r="B17" s="47">
        <f>SUM(Active_Graphs!B17)+(Reserve_Graphs!B17)</f>
        <v>214</v>
      </c>
      <c r="C17" s="47">
        <f>SUM(Active_Graphs!C17)+(Reserve_Graphs!C17)</f>
        <v>244</v>
      </c>
      <c r="D17" s="47">
        <f>SUM(Active_Graphs!D17)+(Reserve_Graphs!D17)</f>
        <v>228</v>
      </c>
      <c r="E17" s="47">
        <f>SUM(Active_Graphs!E17)+(Reserve_Graphs!E17)</f>
        <v>41</v>
      </c>
    </row>
    <row r="18" spans="1:5" x14ac:dyDescent="0.25">
      <c r="A18" s="47">
        <f>'A-II_RESERVE_Worksheet'!S1</f>
        <v>2040</v>
      </c>
      <c r="B18" s="47">
        <f>SUM(Active_Graphs!B18)+(Reserve_Graphs!B18)</f>
        <v>214</v>
      </c>
      <c r="C18" s="47">
        <f>SUM(Active_Graphs!C18)+(Reserve_Graphs!C18)</f>
        <v>244</v>
      </c>
      <c r="D18" s="47">
        <f>SUM(Active_Graphs!D18)+(Reserve_Graphs!D18)</f>
        <v>228</v>
      </c>
      <c r="E18" s="47">
        <f>SUM(Active_Graphs!E18)+(Reserve_Graphs!E18)</f>
        <v>41</v>
      </c>
    </row>
    <row r="19" spans="1:5" x14ac:dyDescent="0.25">
      <c r="A19" s="47">
        <f>'A-II_RESERVE_Worksheet'!T1</f>
        <v>2041</v>
      </c>
      <c r="B19" s="47">
        <f>SUM(Active_Graphs!B19)+(Reserve_Graphs!B19)</f>
        <v>214</v>
      </c>
      <c r="C19" s="47">
        <f>SUM(Active_Graphs!C19)+(Reserve_Graphs!C19)</f>
        <v>225</v>
      </c>
      <c r="D19" s="47">
        <f>SUM(Active_Graphs!D19)+(Reserve_Graphs!D19)</f>
        <v>228</v>
      </c>
      <c r="E19" s="47">
        <f>SUM(Active_Graphs!E19)+(Reserve_Graphs!E19)</f>
        <v>41</v>
      </c>
    </row>
    <row r="20" spans="1:5" x14ac:dyDescent="0.25">
      <c r="A20" s="47">
        <f>'A-II_RESERVE_Worksheet'!U1</f>
        <v>2042</v>
      </c>
      <c r="B20" s="47">
        <f>SUM(Active_Graphs!B20)+(Reserve_Graphs!B20)</f>
        <v>197</v>
      </c>
      <c r="C20" s="47">
        <f>SUM(Active_Graphs!C20)+(Reserve_Graphs!C20)</f>
        <v>186</v>
      </c>
      <c r="D20" s="47">
        <f>SUM(Active_Graphs!D20)+(Reserve_Graphs!D20)</f>
        <v>228</v>
      </c>
      <c r="E20" s="47">
        <f>SUM(Active_Graphs!E20)+(Reserve_Graphs!E20)</f>
        <v>41</v>
      </c>
    </row>
    <row r="21" spans="1:5" x14ac:dyDescent="0.25">
      <c r="A21" s="47">
        <f>'A-II_RESERVE_Worksheet'!V1</f>
        <v>2043</v>
      </c>
      <c r="B21" s="47">
        <f>SUM(Active_Graphs!B21)+(Reserve_Graphs!B21)</f>
        <v>163</v>
      </c>
      <c r="C21" s="47">
        <f>SUM(Active_Graphs!C21)+(Reserve_Graphs!C21)</f>
        <v>160</v>
      </c>
      <c r="D21" s="47">
        <f>SUM(Active_Graphs!D21)+(Reserve_Graphs!D21)</f>
        <v>228</v>
      </c>
      <c r="E21" s="47">
        <f>SUM(Active_Graphs!E21)+(Reserve_Graphs!E21)</f>
        <v>41</v>
      </c>
    </row>
    <row r="22" spans="1:5" x14ac:dyDescent="0.25">
      <c r="A22" s="47">
        <f>'A-II_RESERVE_Worksheet'!W1</f>
        <v>2044</v>
      </c>
      <c r="B22" s="47">
        <f>SUM(Active_Graphs!B22)+(Reserve_Graphs!B22)</f>
        <v>140</v>
      </c>
      <c r="C22" s="47">
        <f>SUM(Active_Graphs!C22)+(Reserve_Graphs!C22)</f>
        <v>127</v>
      </c>
      <c r="D22" s="47">
        <f>SUM(Active_Graphs!D22)+(Reserve_Graphs!D22)</f>
        <v>228</v>
      </c>
      <c r="E22" s="47">
        <f>SUM(Active_Graphs!E22)+(Reserve_Graphs!E22)</f>
        <v>41</v>
      </c>
    </row>
    <row r="23" spans="1:5" x14ac:dyDescent="0.25">
      <c r="A23" s="47">
        <f>'A-II_RESERVE_Worksheet'!X1</f>
        <v>2045</v>
      </c>
      <c r="B23" s="47">
        <f>SUM(Active_Graphs!B23)+(Reserve_Graphs!B23)</f>
        <v>111</v>
      </c>
      <c r="C23" s="47">
        <f>SUM(Active_Graphs!C23)+(Reserve_Graphs!C23)</f>
        <v>101</v>
      </c>
      <c r="D23" s="47">
        <f>SUM(Active_Graphs!D23)+(Reserve_Graphs!D23)</f>
        <v>228</v>
      </c>
      <c r="E23" s="47">
        <f>SUM(Active_Graphs!E23)+(Reserve_Graphs!E23)</f>
        <v>41</v>
      </c>
    </row>
    <row r="24" spans="1:5" x14ac:dyDescent="0.25">
      <c r="A24" s="47">
        <f>'A-II_RESERVE_Worksheet'!Y1</f>
        <v>2046</v>
      </c>
      <c r="B24" s="47">
        <f>SUM(Active_Graphs!B24)+(Reserve_Graphs!B24)</f>
        <v>88</v>
      </c>
      <c r="C24" s="47">
        <f>SUM(Active_Graphs!C24)+(Reserve_Graphs!C24)</f>
        <v>68</v>
      </c>
      <c r="D24" s="47">
        <f>SUM(Active_Graphs!D24)+(Reserve_Graphs!D24)</f>
        <v>228</v>
      </c>
      <c r="E24" s="47">
        <f>SUM(Active_Graphs!E24)+(Reserve_Graphs!E24)</f>
        <v>41</v>
      </c>
    </row>
    <row r="25" spans="1:5" x14ac:dyDescent="0.25">
      <c r="A25" s="47">
        <f>'A-II_RESERVE_Worksheet'!Z1</f>
        <v>2047</v>
      </c>
      <c r="B25" s="47">
        <f>SUM(Active_Graphs!B25)+(Reserve_Graphs!B25)</f>
        <v>59</v>
      </c>
      <c r="C25" s="47">
        <f>SUM(Active_Graphs!C25)+(Reserve_Graphs!C25)</f>
        <v>53</v>
      </c>
      <c r="D25" s="47">
        <f>SUM(Active_Graphs!D25)+(Reserve_Graphs!D25)</f>
        <v>228</v>
      </c>
      <c r="E25" s="47">
        <f>SUM(Active_Graphs!E25)+(Reserve_Graphs!E25)</f>
        <v>41</v>
      </c>
    </row>
    <row r="26" spans="1:5" x14ac:dyDescent="0.25">
      <c r="A26" s="47">
        <f>'A-II_RESERVE_Worksheet'!AA1</f>
        <v>2048</v>
      </c>
      <c r="B26" s="47">
        <f>SUM(Active_Graphs!B26)+(Reserve_Graphs!B26)</f>
        <v>46</v>
      </c>
      <c r="C26" s="47">
        <f>SUM(Active_Graphs!C26)+(Reserve_Graphs!C26)</f>
        <v>46</v>
      </c>
      <c r="D26" s="47">
        <f>SUM(Active_Graphs!D26)+(Reserve_Graphs!D26)</f>
        <v>228</v>
      </c>
      <c r="E26" s="47">
        <f>SUM(Active_Graphs!E26)+(Reserve_Graphs!E26)</f>
        <v>41</v>
      </c>
    </row>
    <row r="27" spans="1:5" x14ac:dyDescent="0.25">
      <c r="A27" s="47">
        <f>'A-II_RESERVE_Worksheet'!AB1</f>
        <v>2049</v>
      </c>
      <c r="B27" s="47">
        <f>SUM(Active_Graphs!B27)+(Reserve_Graphs!B27)</f>
        <v>40</v>
      </c>
      <c r="C27" s="47">
        <f>SUM(Active_Graphs!C27)+(Reserve_Graphs!C27)</f>
        <v>35</v>
      </c>
      <c r="D27" s="47">
        <f>SUM(Active_Graphs!D27)+(Reserve_Graphs!D27)</f>
        <v>228</v>
      </c>
      <c r="E27" s="47">
        <f>SUM(Active_Graphs!E27)+(Reserve_Graphs!E27)</f>
        <v>41</v>
      </c>
    </row>
    <row r="28" spans="1:5" x14ac:dyDescent="0.25">
      <c r="A28" s="47">
        <f>'A-II_RESERVE_Worksheet'!AC1</f>
        <v>2050</v>
      </c>
      <c r="B28" s="47">
        <f>SUM(Active_Graphs!B28)+(Reserve_Graphs!B28)</f>
        <v>30</v>
      </c>
      <c r="C28" s="47">
        <f>SUM(Active_Graphs!C28)+(Reserve_Graphs!C28)</f>
        <v>21</v>
      </c>
      <c r="D28" s="47">
        <f>SUM(Active_Graphs!D28)+(Reserve_Graphs!D28)</f>
        <v>228</v>
      </c>
      <c r="E28" s="47">
        <f>SUM(Active_Graphs!E28)+(Reserve_Graphs!E28)</f>
        <v>41</v>
      </c>
    </row>
    <row r="29" spans="1:5" x14ac:dyDescent="0.25">
      <c r="A29" s="47">
        <f>'A-II_RESERVE_Worksheet'!AD1</f>
        <v>2051</v>
      </c>
      <c r="B29" s="47">
        <f>SUM(Active_Graphs!B29)+(Reserve_Graphs!B29)</f>
        <v>18</v>
      </c>
      <c r="C29" s="47">
        <f>SUM(Active_Graphs!C29)+(Reserve_Graphs!C29)</f>
        <v>15</v>
      </c>
      <c r="D29" s="47">
        <f>SUM(Active_Graphs!D29)+(Reserve_Graphs!D29)</f>
        <v>228</v>
      </c>
      <c r="E29" s="47">
        <f>SUM(Active_Graphs!E29)+(Reserve_Graphs!E29)</f>
        <v>41</v>
      </c>
    </row>
    <row r="30" spans="1:5" x14ac:dyDescent="0.25">
      <c r="A30" s="47">
        <f>'A-II_RESERVE_Worksheet'!AE1</f>
        <v>2052</v>
      </c>
      <c r="B30" s="47">
        <f>SUM(Active_Graphs!B30)+(Reserve_Graphs!B30)</f>
        <v>13</v>
      </c>
      <c r="C30" s="47">
        <f>SUM(Active_Graphs!C30)+(Reserve_Graphs!C30)</f>
        <v>12</v>
      </c>
      <c r="D30" s="47">
        <f>SUM(Active_Graphs!D30)+(Reserve_Graphs!D30)</f>
        <v>228</v>
      </c>
      <c r="E30" s="47">
        <f>SUM(Active_Graphs!E30)+(Reserve_Graphs!E30)</f>
        <v>0</v>
      </c>
    </row>
    <row r="31" spans="1:5" x14ac:dyDescent="0.25">
      <c r="A31" s="47">
        <f>'A-II_RESERVE_Worksheet'!AF1</f>
        <v>2053</v>
      </c>
      <c r="B31" s="47">
        <f>SUM(Active_Graphs!B31)+(Reserve_Graphs!B31)</f>
        <v>10</v>
      </c>
      <c r="C31" s="47">
        <f>SUM(Active_Graphs!C31)+(Reserve_Graphs!C31)</f>
        <v>12</v>
      </c>
      <c r="D31" s="47">
        <f>SUM(Active_Graphs!D31)+(Reserve_Graphs!D31)</f>
        <v>0</v>
      </c>
      <c r="E31" s="47">
        <f>SUM(Active_Graphs!E31)+(Reserve_Graphs!E31)</f>
        <v>0</v>
      </c>
    </row>
    <row r="32" spans="1:5" x14ac:dyDescent="0.25">
      <c r="A32" s="47">
        <f>'A-II_RESERVE_Worksheet'!AG1</f>
        <v>2054</v>
      </c>
      <c r="B32" s="47">
        <f>SUM(Active_Graphs!B32)+(Reserve_Graphs!B32)</f>
        <v>10</v>
      </c>
      <c r="C32" s="47">
        <f>SUM(Active_Graphs!C32)+(Reserve_Graphs!C32)</f>
        <v>0</v>
      </c>
      <c r="D32" s="47">
        <f>SUM(Active_Graphs!D32)+(Reserve_Graphs!D32)</f>
        <v>0</v>
      </c>
      <c r="E32" s="47">
        <f>SUM(Active_Graphs!E32)+(Reserve_Graphs!E32)</f>
        <v>0</v>
      </c>
    </row>
    <row r="33" spans="1:9" x14ac:dyDescent="0.25">
      <c r="A33" s="59" t="s">
        <v>237</v>
      </c>
    </row>
    <row r="34" spans="1:9" x14ac:dyDescent="0.25">
      <c r="A34" s="48"/>
      <c r="B34" s="48"/>
      <c r="C34" s="48"/>
      <c r="D34" s="48"/>
      <c r="E34" s="48"/>
      <c r="F34" s="48"/>
      <c r="G34" s="48"/>
      <c r="H34" s="48"/>
      <c r="I34" s="48"/>
    </row>
    <row r="35" spans="1:9" x14ac:dyDescent="0.25">
      <c r="A35" s="59" t="s">
        <v>237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13AE-BB33-4A8A-9566-B691BFBB1C75}">
  <dimension ref="A1:S122"/>
  <sheetViews>
    <sheetView workbookViewId="0">
      <selection activeCell="A11" sqref="A11"/>
    </sheetView>
  </sheetViews>
  <sheetFormatPr defaultRowHeight="15" x14ac:dyDescent="0.25"/>
  <cols>
    <col min="1" max="1" width="10" customWidth="1"/>
    <col min="2" max="3" width="12" customWidth="1"/>
    <col min="6" max="6" width="15.5703125" style="18" bestFit="1" customWidth="1"/>
    <col min="7" max="7" width="25" style="18" bestFit="1" customWidth="1"/>
    <col min="10" max="10" width="16.42578125" bestFit="1" customWidth="1"/>
    <col min="11" max="11" width="17.7109375" bestFit="1" customWidth="1"/>
    <col min="14" max="15" width="17.7109375" bestFit="1" customWidth="1"/>
    <col min="18" max="19" width="17.7109375" bestFit="1" customWidth="1"/>
  </cols>
  <sheetData>
    <row r="1" spans="1:19" ht="16.5" thickBot="1" x14ac:dyDescent="0.3">
      <c r="A1" s="19" t="s">
        <v>110</v>
      </c>
      <c r="B1" s="19" t="s">
        <v>2</v>
      </c>
      <c r="C1" s="19" t="s">
        <v>230</v>
      </c>
      <c r="F1" s="20" t="s">
        <v>103</v>
      </c>
      <c r="G1" s="21" t="s">
        <v>117</v>
      </c>
      <c r="J1" s="21" t="s">
        <v>117</v>
      </c>
      <c r="K1" s="22" t="s">
        <v>118</v>
      </c>
      <c r="N1" s="22" t="s">
        <v>118</v>
      </c>
      <c r="O1" s="22" t="s">
        <v>119</v>
      </c>
      <c r="R1" s="22" t="s">
        <v>119</v>
      </c>
      <c r="S1" s="23" t="s">
        <v>120</v>
      </c>
    </row>
    <row r="2" spans="1:19" ht="15.75" x14ac:dyDescent="0.25">
      <c r="A2" s="36">
        <v>10</v>
      </c>
      <c r="B2" s="36" t="s">
        <v>112</v>
      </c>
      <c r="C2" s="37" t="s">
        <v>229</v>
      </c>
      <c r="F2" s="24" t="s">
        <v>121</v>
      </c>
      <c r="G2" s="25" t="s">
        <v>122</v>
      </c>
      <c r="J2" s="25" t="s">
        <v>122</v>
      </c>
      <c r="K2" s="25" t="s">
        <v>122</v>
      </c>
      <c r="N2" s="25" t="s">
        <v>122</v>
      </c>
      <c r="O2" s="25" t="s">
        <v>122</v>
      </c>
      <c r="R2" s="25" t="s">
        <v>122</v>
      </c>
      <c r="S2" s="26" t="s">
        <v>122</v>
      </c>
    </row>
    <row r="3" spans="1:19" ht="15.75" x14ac:dyDescent="0.25">
      <c r="A3" s="18">
        <v>11</v>
      </c>
      <c r="B3" s="18" t="s">
        <v>113</v>
      </c>
      <c r="C3" s="38" t="s">
        <v>229</v>
      </c>
      <c r="F3" s="27" t="s">
        <v>123</v>
      </c>
      <c r="G3" s="28" t="s">
        <v>122</v>
      </c>
      <c r="J3" s="30" t="s">
        <v>57</v>
      </c>
      <c r="K3" s="31" t="s">
        <v>75</v>
      </c>
      <c r="N3" s="31" t="s">
        <v>75</v>
      </c>
      <c r="O3" s="31" t="s">
        <v>72</v>
      </c>
      <c r="R3" s="31" t="s">
        <v>72</v>
      </c>
      <c r="S3" s="32" t="s">
        <v>126</v>
      </c>
    </row>
    <row r="4" spans="1:19" ht="15.75" x14ac:dyDescent="0.25">
      <c r="A4" s="36">
        <v>20</v>
      </c>
      <c r="B4" s="36" t="s">
        <v>112</v>
      </c>
      <c r="C4" s="37" t="s">
        <v>229</v>
      </c>
      <c r="F4" s="29" t="s">
        <v>124</v>
      </c>
      <c r="G4" s="30" t="s">
        <v>122</v>
      </c>
      <c r="J4" s="28" t="s">
        <v>60</v>
      </c>
      <c r="K4" s="33" t="s">
        <v>60</v>
      </c>
      <c r="N4" s="33" t="s">
        <v>60</v>
      </c>
      <c r="O4" s="33" t="s">
        <v>72</v>
      </c>
      <c r="R4" s="31" t="s">
        <v>65</v>
      </c>
      <c r="S4" s="32" t="s">
        <v>126</v>
      </c>
    </row>
    <row r="5" spans="1:19" ht="15.75" x14ac:dyDescent="0.25">
      <c r="A5" s="18">
        <v>21</v>
      </c>
      <c r="B5" s="18" t="s">
        <v>113</v>
      </c>
      <c r="C5" s="38" t="s">
        <v>229</v>
      </c>
      <c r="F5" s="27" t="s">
        <v>125</v>
      </c>
      <c r="G5" s="28" t="s">
        <v>122</v>
      </c>
      <c r="J5" s="30" t="s">
        <v>56</v>
      </c>
      <c r="K5" s="31" t="s">
        <v>75</v>
      </c>
      <c r="N5" s="31" t="s">
        <v>68</v>
      </c>
      <c r="O5" s="31" t="s">
        <v>72</v>
      </c>
    </row>
    <row r="6" spans="1:19" ht="15.75" x14ac:dyDescent="0.25">
      <c r="A6" s="36">
        <v>40</v>
      </c>
      <c r="B6" s="36" t="s">
        <v>53</v>
      </c>
      <c r="C6" s="37" t="s">
        <v>229</v>
      </c>
      <c r="F6" s="29" t="s">
        <v>107</v>
      </c>
      <c r="G6" s="30" t="s">
        <v>57</v>
      </c>
      <c r="J6" s="30" t="s">
        <v>68</v>
      </c>
      <c r="K6" s="31" t="s">
        <v>68</v>
      </c>
      <c r="N6" s="31" t="s">
        <v>54</v>
      </c>
      <c r="O6" s="31" t="s">
        <v>65</v>
      </c>
    </row>
    <row r="7" spans="1:19" ht="15.75" x14ac:dyDescent="0.25">
      <c r="A7" s="18">
        <v>50</v>
      </c>
      <c r="B7" s="18" t="s">
        <v>13</v>
      </c>
      <c r="C7" s="38" t="s">
        <v>229</v>
      </c>
      <c r="F7" s="27" t="s">
        <v>127</v>
      </c>
      <c r="G7" s="28" t="s">
        <v>60</v>
      </c>
      <c r="J7" s="28" t="s">
        <v>58</v>
      </c>
      <c r="K7" s="33" t="s">
        <v>75</v>
      </c>
      <c r="N7" s="33" t="s">
        <v>66</v>
      </c>
      <c r="O7" s="33" t="s">
        <v>65</v>
      </c>
    </row>
    <row r="8" spans="1:19" ht="15.75" x14ac:dyDescent="0.25">
      <c r="A8" s="36">
        <v>70</v>
      </c>
      <c r="B8" s="36" t="s">
        <v>13</v>
      </c>
      <c r="C8" s="37" t="s">
        <v>229</v>
      </c>
      <c r="F8" s="29" t="s">
        <v>128</v>
      </c>
      <c r="G8" s="30" t="s">
        <v>60</v>
      </c>
      <c r="J8" s="30" t="s">
        <v>76</v>
      </c>
      <c r="K8" s="31" t="s">
        <v>75</v>
      </c>
      <c r="N8" s="33" t="s">
        <v>70</v>
      </c>
      <c r="O8" s="33" t="s">
        <v>65</v>
      </c>
    </row>
    <row r="9" spans="1:19" ht="15.75" x14ac:dyDescent="0.25">
      <c r="A9" s="18">
        <v>90</v>
      </c>
      <c r="B9" s="18" t="s">
        <v>116</v>
      </c>
      <c r="C9" s="38" t="s">
        <v>70</v>
      </c>
      <c r="F9" s="27" t="s">
        <v>129</v>
      </c>
      <c r="G9" s="28" t="s">
        <v>57</v>
      </c>
      <c r="J9" s="31" t="s">
        <v>54</v>
      </c>
      <c r="K9" s="31" t="s">
        <v>54</v>
      </c>
      <c r="N9" s="33" t="s">
        <v>218</v>
      </c>
      <c r="O9" s="33" t="s">
        <v>65</v>
      </c>
    </row>
    <row r="10" spans="1:19" ht="15.75" x14ac:dyDescent="0.25">
      <c r="A10" s="36">
        <v>30</v>
      </c>
      <c r="B10" s="36" t="s">
        <v>114</v>
      </c>
      <c r="C10" s="37" t="s">
        <v>231</v>
      </c>
      <c r="F10" s="29" t="s">
        <v>23</v>
      </c>
      <c r="G10" s="30" t="s">
        <v>60</v>
      </c>
      <c r="J10" s="33" t="s">
        <v>66</v>
      </c>
      <c r="K10" s="33" t="s">
        <v>66</v>
      </c>
      <c r="N10" s="31" t="s">
        <v>55</v>
      </c>
      <c r="O10" s="31" t="s">
        <v>72</v>
      </c>
    </row>
    <row r="11" spans="1:19" ht="15.75" x14ac:dyDescent="0.25">
      <c r="A11" s="18">
        <v>31</v>
      </c>
      <c r="B11" s="18" t="s">
        <v>115</v>
      </c>
      <c r="C11" s="38" t="s">
        <v>231</v>
      </c>
      <c r="F11" s="27" t="s">
        <v>130</v>
      </c>
      <c r="G11" s="28" t="s">
        <v>60</v>
      </c>
      <c r="J11" s="33" t="s">
        <v>70</v>
      </c>
      <c r="K11" s="33" t="s">
        <v>70</v>
      </c>
      <c r="N11" s="31" t="s">
        <v>59</v>
      </c>
      <c r="O11" s="31" t="s">
        <v>65</v>
      </c>
    </row>
    <row r="12" spans="1:19" ht="15.75" x14ac:dyDescent="0.25">
      <c r="F12" s="29" t="s">
        <v>131</v>
      </c>
      <c r="G12" s="30" t="s">
        <v>56</v>
      </c>
      <c r="J12" s="33" t="s">
        <v>218</v>
      </c>
      <c r="K12" s="33" t="s">
        <v>218</v>
      </c>
      <c r="N12" s="33" t="s">
        <v>68</v>
      </c>
      <c r="O12" s="33" t="s">
        <v>65</v>
      </c>
    </row>
    <row r="13" spans="1:19" ht="15.75" x14ac:dyDescent="0.25">
      <c r="F13" s="27" t="s">
        <v>132</v>
      </c>
      <c r="G13" s="28" t="s">
        <v>60</v>
      </c>
      <c r="J13" s="31" t="s">
        <v>55</v>
      </c>
      <c r="K13" s="31" t="s">
        <v>55</v>
      </c>
      <c r="N13" s="31" t="s">
        <v>69</v>
      </c>
      <c r="O13" s="31" t="s">
        <v>65</v>
      </c>
    </row>
    <row r="14" spans="1:19" ht="15.75" x14ac:dyDescent="0.25">
      <c r="F14" s="29" t="s">
        <v>133</v>
      </c>
      <c r="G14" s="30" t="s">
        <v>60</v>
      </c>
      <c r="J14" s="31" t="s">
        <v>59</v>
      </c>
      <c r="K14" s="31" t="s">
        <v>59</v>
      </c>
    </row>
    <row r="15" spans="1:19" ht="15.75" x14ac:dyDescent="0.25">
      <c r="F15" s="27" t="s">
        <v>134</v>
      </c>
      <c r="G15" s="28" t="s">
        <v>56</v>
      </c>
      <c r="J15" s="31" t="s">
        <v>69</v>
      </c>
      <c r="K15" s="31" t="s">
        <v>69</v>
      </c>
    </row>
    <row r="16" spans="1:19" ht="15.75" x14ac:dyDescent="0.25">
      <c r="F16" s="29" t="s">
        <v>135</v>
      </c>
      <c r="G16" s="30" t="s">
        <v>60</v>
      </c>
    </row>
    <row r="17" spans="6:7" ht="15.75" x14ac:dyDescent="0.25">
      <c r="F17" s="27" t="s">
        <v>136</v>
      </c>
      <c r="G17" s="28" t="s">
        <v>60</v>
      </c>
    </row>
    <row r="18" spans="6:7" ht="15.75" x14ac:dyDescent="0.25">
      <c r="F18" s="29" t="s">
        <v>137</v>
      </c>
      <c r="G18" s="30" t="s">
        <v>68</v>
      </c>
    </row>
    <row r="19" spans="6:7" ht="15.75" x14ac:dyDescent="0.25">
      <c r="F19" s="27" t="s">
        <v>138</v>
      </c>
      <c r="G19" s="28" t="s">
        <v>60</v>
      </c>
    </row>
    <row r="20" spans="6:7" ht="15.75" x14ac:dyDescent="0.25">
      <c r="F20" s="29" t="s">
        <v>139</v>
      </c>
      <c r="G20" s="30" t="s">
        <v>56</v>
      </c>
    </row>
    <row r="21" spans="6:7" ht="15.75" x14ac:dyDescent="0.25">
      <c r="F21" s="27" t="s">
        <v>140</v>
      </c>
      <c r="G21" s="28" t="s">
        <v>60</v>
      </c>
    </row>
    <row r="22" spans="6:7" ht="15.75" x14ac:dyDescent="0.25">
      <c r="F22" s="29" t="s">
        <v>141</v>
      </c>
      <c r="G22" s="30" t="s">
        <v>60</v>
      </c>
    </row>
    <row r="23" spans="6:7" ht="15.75" x14ac:dyDescent="0.25">
      <c r="F23" s="27" t="s">
        <v>142</v>
      </c>
      <c r="G23" s="28" t="s">
        <v>58</v>
      </c>
    </row>
    <row r="24" spans="6:7" ht="15.75" x14ac:dyDescent="0.25">
      <c r="F24" s="29" t="s">
        <v>143</v>
      </c>
      <c r="G24" s="30" t="s">
        <v>60</v>
      </c>
    </row>
    <row r="25" spans="6:7" ht="15.75" x14ac:dyDescent="0.25">
      <c r="F25" s="27" t="s">
        <v>144</v>
      </c>
      <c r="G25" s="28" t="s">
        <v>60</v>
      </c>
    </row>
    <row r="26" spans="6:7" ht="15.75" x14ac:dyDescent="0.25">
      <c r="F26" s="29" t="s">
        <v>145</v>
      </c>
      <c r="G26" s="30" t="s">
        <v>57</v>
      </c>
    </row>
    <row r="27" spans="6:7" ht="15.75" x14ac:dyDescent="0.25">
      <c r="F27" s="27" t="s">
        <v>146</v>
      </c>
      <c r="G27" s="28" t="s">
        <v>60</v>
      </c>
    </row>
    <row r="28" spans="6:7" ht="15.75" x14ac:dyDescent="0.25">
      <c r="F28" s="29" t="s">
        <v>147</v>
      </c>
      <c r="G28" s="30" t="s">
        <v>60</v>
      </c>
    </row>
    <row r="29" spans="6:7" ht="15.75" x14ac:dyDescent="0.25">
      <c r="F29" s="27" t="s">
        <v>148</v>
      </c>
      <c r="G29" s="28" t="s">
        <v>56</v>
      </c>
    </row>
    <row r="30" spans="6:7" ht="15.75" x14ac:dyDescent="0.25">
      <c r="F30" s="29" t="s">
        <v>149</v>
      </c>
      <c r="G30" s="30" t="s">
        <v>60</v>
      </c>
    </row>
    <row r="31" spans="6:7" ht="15.75" x14ac:dyDescent="0.25">
      <c r="F31" s="27" t="s">
        <v>150</v>
      </c>
      <c r="G31" s="28" t="s">
        <v>60</v>
      </c>
    </row>
    <row r="32" spans="6:7" ht="15.75" x14ac:dyDescent="0.25">
      <c r="F32" s="29" t="s">
        <v>105</v>
      </c>
      <c r="G32" s="30" t="s">
        <v>58</v>
      </c>
    </row>
    <row r="33" spans="6:7" ht="15.75" x14ac:dyDescent="0.25">
      <c r="F33" s="27" t="s">
        <v>19</v>
      </c>
      <c r="G33" s="28" t="s">
        <v>60</v>
      </c>
    </row>
    <row r="34" spans="6:7" ht="15.75" x14ac:dyDescent="0.25">
      <c r="F34" s="29" t="s">
        <v>104</v>
      </c>
      <c r="G34" s="30" t="s">
        <v>60</v>
      </c>
    </row>
    <row r="35" spans="6:7" ht="15.75" x14ac:dyDescent="0.25">
      <c r="F35" s="27" t="s">
        <v>151</v>
      </c>
      <c r="G35" s="28" t="s">
        <v>58</v>
      </c>
    </row>
    <row r="36" spans="6:7" ht="15.75" x14ac:dyDescent="0.25">
      <c r="F36" s="29" t="s">
        <v>152</v>
      </c>
      <c r="G36" s="30" t="s">
        <v>60</v>
      </c>
    </row>
    <row r="37" spans="6:7" ht="15.75" x14ac:dyDescent="0.25">
      <c r="F37" s="27" t="s">
        <v>153</v>
      </c>
      <c r="G37" s="28" t="s">
        <v>57</v>
      </c>
    </row>
    <row r="38" spans="6:7" ht="15.75" x14ac:dyDescent="0.25">
      <c r="F38" s="29" t="s">
        <v>154</v>
      </c>
      <c r="G38" s="30" t="s">
        <v>60</v>
      </c>
    </row>
    <row r="39" spans="6:7" ht="15.75" x14ac:dyDescent="0.25">
      <c r="F39" s="27" t="s">
        <v>38</v>
      </c>
      <c r="G39" s="28" t="s">
        <v>57</v>
      </c>
    </row>
    <row r="40" spans="6:7" ht="15.75" x14ac:dyDescent="0.25">
      <c r="F40" s="29" t="s">
        <v>155</v>
      </c>
      <c r="G40" s="30" t="s">
        <v>76</v>
      </c>
    </row>
    <row r="41" spans="6:7" ht="15.75" x14ac:dyDescent="0.25">
      <c r="F41" s="27" t="s">
        <v>49</v>
      </c>
      <c r="G41" s="28" t="s">
        <v>60</v>
      </c>
    </row>
    <row r="42" spans="6:7" ht="15.75" x14ac:dyDescent="0.25">
      <c r="F42" s="29" t="s">
        <v>156</v>
      </c>
      <c r="G42" s="30" t="s">
        <v>60</v>
      </c>
    </row>
    <row r="43" spans="6:7" ht="15.75" x14ac:dyDescent="0.25">
      <c r="F43" s="27" t="s">
        <v>157</v>
      </c>
      <c r="G43" s="28" t="s">
        <v>56</v>
      </c>
    </row>
    <row r="44" spans="6:7" ht="15.75" x14ac:dyDescent="0.25">
      <c r="F44" s="29" t="s">
        <v>158</v>
      </c>
      <c r="G44" s="30" t="s">
        <v>57</v>
      </c>
    </row>
    <row r="45" spans="6:7" ht="15.75" x14ac:dyDescent="0.25">
      <c r="F45" s="27" t="s">
        <v>52</v>
      </c>
      <c r="G45" s="28" t="s">
        <v>60</v>
      </c>
    </row>
    <row r="46" spans="6:7" ht="15.75" x14ac:dyDescent="0.25">
      <c r="F46" s="29" t="s">
        <v>159</v>
      </c>
      <c r="G46" s="30" t="s">
        <v>60</v>
      </c>
    </row>
    <row r="47" spans="6:7" ht="15.75" x14ac:dyDescent="0.25">
      <c r="F47" s="27" t="s">
        <v>160</v>
      </c>
      <c r="G47" s="28" t="s">
        <v>60</v>
      </c>
    </row>
    <row r="48" spans="6:7" ht="15.75" x14ac:dyDescent="0.25">
      <c r="F48" s="29" t="s">
        <v>161</v>
      </c>
      <c r="G48" s="30" t="s">
        <v>60</v>
      </c>
    </row>
    <row r="49" spans="6:7" ht="15.75" x14ac:dyDescent="0.25">
      <c r="F49" s="27" t="s">
        <v>162</v>
      </c>
      <c r="G49" s="28" t="s">
        <v>57</v>
      </c>
    </row>
    <row r="50" spans="6:7" ht="15.75" x14ac:dyDescent="0.25">
      <c r="F50" s="29" t="s">
        <v>163</v>
      </c>
      <c r="G50" s="30" t="s">
        <v>60</v>
      </c>
    </row>
    <row r="51" spans="6:7" ht="15.75" x14ac:dyDescent="0.25">
      <c r="F51" s="27" t="s">
        <v>48</v>
      </c>
      <c r="G51" s="28" t="s">
        <v>60</v>
      </c>
    </row>
    <row r="52" spans="6:7" ht="15.75" x14ac:dyDescent="0.25">
      <c r="F52" s="29" t="s">
        <v>164</v>
      </c>
      <c r="G52" s="30" t="s">
        <v>60</v>
      </c>
    </row>
    <row r="53" spans="6:7" ht="15.75" x14ac:dyDescent="0.25">
      <c r="F53" s="27" t="s">
        <v>165</v>
      </c>
      <c r="G53" s="28" t="s">
        <v>60</v>
      </c>
    </row>
    <row r="54" spans="6:7" ht="15.75" x14ac:dyDescent="0.25">
      <c r="F54" s="29" t="s">
        <v>166</v>
      </c>
      <c r="G54" s="30" t="s">
        <v>60</v>
      </c>
    </row>
    <row r="55" spans="6:7" ht="15.75" x14ac:dyDescent="0.25">
      <c r="F55" s="27" t="s">
        <v>167</v>
      </c>
      <c r="G55" s="28" t="s">
        <v>60</v>
      </c>
    </row>
    <row r="56" spans="6:7" ht="15.75" x14ac:dyDescent="0.25">
      <c r="F56" s="29" t="s">
        <v>106</v>
      </c>
      <c r="G56" s="30" t="s">
        <v>60</v>
      </c>
    </row>
    <row r="57" spans="6:7" ht="15.75" x14ac:dyDescent="0.25">
      <c r="F57" s="27" t="s">
        <v>168</v>
      </c>
      <c r="G57" s="28" t="s">
        <v>60</v>
      </c>
    </row>
    <row r="58" spans="6:7" ht="15.75" x14ac:dyDescent="0.25">
      <c r="F58" s="29" t="s">
        <v>51</v>
      </c>
      <c r="G58" s="30" t="s">
        <v>60</v>
      </c>
    </row>
    <row r="59" spans="6:7" ht="15.75" x14ac:dyDescent="0.25">
      <c r="F59" s="27" t="s">
        <v>169</v>
      </c>
      <c r="G59" s="28" t="s">
        <v>60</v>
      </c>
    </row>
    <row r="60" spans="6:7" ht="15.75" x14ac:dyDescent="0.25">
      <c r="F60" s="29" t="s">
        <v>170</v>
      </c>
      <c r="G60" s="30" t="s">
        <v>60</v>
      </c>
    </row>
    <row r="61" spans="6:7" ht="15.75" x14ac:dyDescent="0.25">
      <c r="F61" s="27" t="s">
        <v>171</v>
      </c>
      <c r="G61" s="28" t="s">
        <v>60</v>
      </c>
    </row>
    <row r="62" spans="6:7" ht="15.75" x14ac:dyDescent="0.25">
      <c r="F62" s="29" t="s">
        <v>172</v>
      </c>
      <c r="G62" s="30" t="s">
        <v>60</v>
      </c>
    </row>
    <row r="63" spans="6:7" ht="15.75" x14ac:dyDescent="0.25">
      <c r="F63" s="27" t="s">
        <v>173</v>
      </c>
      <c r="G63" s="28" t="s">
        <v>60</v>
      </c>
    </row>
    <row r="64" spans="6:7" ht="15.75" x14ac:dyDescent="0.25">
      <c r="F64" s="29" t="s">
        <v>174</v>
      </c>
      <c r="G64" s="30" t="s">
        <v>60</v>
      </c>
    </row>
    <row r="65" spans="6:7" ht="15.75" x14ac:dyDescent="0.25">
      <c r="F65" s="27" t="s">
        <v>175</v>
      </c>
      <c r="G65" s="28" t="s">
        <v>60</v>
      </c>
    </row>
    <row r="66" spans="6:7" ht="15.75" x14ac:dyDescent="0.25">
      <c r="F66" s="29" t="s">
        <v>176</v>
      </c>
      <c r="G66" s="30" t="s">
        <v>60</v>
      </c>
    </row>
    <row r="67" spans="6:7" ht="15.75" x14ac:dyDescent="0.25">
      <c r="F67" s="27" t="s">
        <v>177</v>
      </c>
      <c r="G67" s="28" t="s">
        <v>60</v>
      </c>
    </row>
    <row r="68" spans="6:7" ht="15.75" x14ac:dyDescent="0.25">
      <c r="F68" s="29" t="s">
        <v>178</v>
      </c>
      <c r="G68" s="30" t="s">
        <v>60</v>
      </c>
    </row>
    <row r="69" spans="6:7" ht="15.75" x14ac:dyDescent="0.25">
      <c r="F69" s="27" t="s">
        <v>179</v>
      </c>
      <c r="G69" s="28" t="s">
        <v>60</v>
      </c>
    </row>
    <row r="70" spans="6:7" ht="15.75" x14ac:dyDescent="0.25">
      <c r="F70" s="29" t="s">
        <v>180</v>
      </c>
      <c r="G70" s="30" t="s">
        <v>60</v>
      </c>
    </row>
    <row r="71" spans="6:7" ht="15.75" x14ac:dyDescent="0.25">
      <c r="F71" s="27" t="s">
        <v>181</v>
      </c>
      <c r="G71" s="28" t="s">
        <v>60</v>
      </c>
    </row>
    <row r="72" spans="6:7" ht="15.75" x14ac:dyDescent="0.25">
      <c r="F72" s="29" t="s">
        <v>182</v>
      </c>
      <c r="G72" s="30" t="s">
        <v>60</v>
      </c>
    </row>
    <row r="73" spans="6:7" ht="15.75" x14ac:dyDescent="0.25">
      <c r="F73" s="27" t="s">
        <v>183</v>
      </c>
      <c r="G73" s="28" t="s">
        <v>60</v>
      </c>
    </row>
    <row r="74" spans="6:7" ht="15.75" x14ac:dyDescent="0.25">
      <c r="F74" s="29" t="s">
        <v>184</v>
      </c>
      <c r="G74" s="30" t="s">
        <v>60</v>
      </c>
    </row>
    <row r="75" spans="6:7" ht="15.75" x14ac:dyDescent="0.25">
      <c r="F75" s="27" t="s">
        <v>185</v>
      </c>
      <c r="G75" s="28" t="s">
        <v>60</v>
      </c>
    </row>
    <row r="76" spans="6:7" ht="15.75" x14ac:dyDescent="0.25">
      <c r="F76" s="29" t="s">
        <v>186</v>
      </c>
      <c r="G76" s="30" t="s">
        <v>60</v>
      </c>
    </row>
    <row r="77" spans="6:7" ht="15.75" x14ac:dyDescent="0.25">
      <c r="F77" s="27" t="s">
        <v>187</v>
      </c>
      <c r="G77" s="28" t="s">
        <v>60</v>
      </c>
    </row>
    <row r="78" spans="6:7" ht="15.75" x14ac:dyDescent="0.25">
      <c r="F78" s="29" t="s">
        <v>188</v>
      </c>
      <c r="G78" s="30" t="s">
        <v>60</v>
      </c>
    </row>
    <row r="79" spans="6:7" ht="15.75" x14ac:dyDescent="0.25">
      <c r="F79" s="27" t="s">
        <v>189</v>
      </c>
      <c r="G79" s="28" t="s">
        <v>60</v>
      </c>
    </row>
    <row r="80" spans="6:7" ht="15.75" x14ac:dyDescent="0.25">
      <c r="F80" s="29" t="s">
        <v>190</v>
      </c>
      <c r="G80" s="30" t="s">
        <v>60</v>
      </c>
    </row>
    <row r="81" spans="6:7" ht="15.75" x14ac:dyDescent="0.25">
      <c r="F81" s="27" t="s">
        <v>191</v>
      </c>
      <c r="G81" s="28" t="s">
        <v>60</v>
      </c>
    </row>
    <row r="82" spans="6:7" ht="15.75" x14ac:dyDescent="0.25">
      <c r="F82" s="29" t="s">
        <v>192</v>
      </c>
      <c r="G82" s="30" t="s">
        <v>60</v>
      </c>
    </row>
    <row r="83" spans="6:7" ht="15.75" x14ac:dyDescent="0.25">
      <c r="F83" s="27" t="s">
        <v>193</v>
      </c>
      <c r="G83" s="28" t="s">
        <v>60</v>
      </c>
    </row>
    <row r="84" spans="6:7" ht="15.75" x14ac:dyDescent="0.25">
      <c r="F84" s="29" t="s">
        <v>194</v>
      </c>
      <c r="G84" s="30" t="s">
        <v>60</v>
      </c>
    </row>
    <row r="85" spans="6:7" ht="15.75" x14ac:dyDescent="0.25">
      <c r="F85" s="27" t="s">
        <v>195</v>
      </c>
      <c r="G85" s="28" t="s">
        <v>60</v>
      </c>
    </row>
    <row r="86" spans="6:7" ht="15.75" x14ac:dyDescent="0.25">
      <c r="F86" s="29" t="s">
        <v>24</v>
      </c>
      <c r="G86" s="30" t="s">
        <v>60</v>
      </c>
    </row>
    <row r="87" spans="6:7" ht="15.75" x14ac:dyDescent="0.25">
      <c r="F87" s="27" t="s">
        <v>196</v>
      </c>
      <c r="G87" s="28" t="s">
        <v>60</v>
      </c>
    </row>
    <row r="88" spans="6:7" ht="15.75" x14ac:dyDescent="0.25">
      <c r="F88" s="29" t="s">
        <v>197</v>
      </c>
      <c r="G88" s="30" t="s">
        <v>60</v>
      </c>
    </row>
    <row r="89" spans="6:7" ht="15.75" x14ac:dyDescent="0.25">
      <c r="F89" s="27" t="s">
        <v>26</v>
      </c>
      <c r="G89" s="28" t="s">
        <v>60</v>
      </c>
    </row>
    <row r="90" spans="6:7" ht="15.75" x14ac:dyDescent="0.25">
      <c r="F90" s="29" t="s">
        <v>198</v>
      </c>
      <c r="G90" s="30" t="s">
        <v>60</v>
      </c>
    </row>
    <row r="91" spans="6:7" ht="15.75" x14ac:dyDescent="0.25">
      <c r="F91" s="27" t="s">
        <v>199</v>
      </c>
      <c r="G91" s="28" t="s">
        <v>60</v>
      </c>
    </row>
    <row r="92" spans="6:7" ht="15.75" x14ac:dyDescent="0.25">
      <c r="F92" s="29" t="s">
        <v>200</v>
      </c>
      <c r="G92" s="30" t="s">
        <v>60</v>
      </c>
    </row>
    <row r="93" spans="6:7" ht="15.75" x14ac:dyDescent="0.25">
      <c r="F93" s="27" t="s">
        <v>201</v>
      </c>
      <c r="G93" s="28" t="s">
        <v>60</v>
      </c>
    </row>
    <row r="94" spans="6:7" ht="15.75" x14ac:dyDescent="0.25">
      <c r="F94" s="29" t="s">
        <v>202</v>
      </c>
      <c r="G94" s="30" t="s">
        <v>60</v>
      </c>
    </row>
    <row r="95" spans="6:7" ht="15.75" x14ac:dyDescent="0.25">
      <c r="F95" s="27" t="s">
        <v>203</v>
      </c>
      <c r="G95" s="28" t="s">
        <v>60</v>
      </c>
    </row>
    <row r="96" spans="6:7" ht="15.75" x14ac:dyDescent="0.25">
      <c r="F96" s="29" t="s">
        <v>204</v>
      </c>
      <c r="G96" s="30" t="s">
        <v>60</v>
      </c>
    </row>
    <row r="97" spans="6:7" ht="15.75" x14ac:dyDescent="0.25">
      <c r="F97" s="27" t="s">
        <v>205</v>
      </c>
      <c r="G97" s="28" t="s">
        <v>60</v>
      </c>
    </row>
    <row r="98" spans="6:7" ht="15.75" x14ac:dyDescent="0.25">
      <c r="F98" s="29" t="s">
        <v>206</v>
      </c>
      <c r="G98" s="30" t="s">
        <v>60</v>
      </c>
    </row>
    <row r="99" spans="6:7" ht="15.75" x14ac:dyDescent="0.25">
      <c r="F99" s="27" t="s">
        <v>207</v>
      </c>
      <c r="G99" s="28" t="s">
        <v>60</v>
      </c>
    </row>
    <row r="100" spans="6:7" ht="15.75" x14ac:dyDescent="0.25">
      <c r="F100" s="29" t="s">
        <v>208</v>
      </c>
      <c r="G100" s="30" t="s">
        <v>60</v>
      </c>
    </row>
    <row r="101" spans="6:7" ht="15.75" x14ac:dyDescent="0.25">
      <c r="F101" s="27" t="s">
        <v>209</v>
      </c>
      <c r="G101" s="28" t="s">
        <v>60</v>
      </c>
    </row>
    <row r="102" spans="6:7" x14ac:dyDescent="0.25">
      <c r="F102" s="29" t="s">
        <v>15</v>
      </c>
      <c r="G102" s="31" t="s">
        <v>57</v>
      </c>
    </row>
    <row r="103" spans="6:7" x14ac:dyDescent="0.25">
      <c r="F103" s="27" t="s">
        <v>210</v>
      </c>
      <c r="G103" s="33" t="s">
        <v>57</v>
      </c>
    </row>
    <row r="104" spans="6:7" x14ac:dyDescent="0.25">
      <c r="F104" s="29" t="s">
        <v>211</v>
      </c>
      <c r="G104" s="31" t="s">
        <v>54</v>
      </c>
    </row>
    <row r="105" spans="6:7" x14ac:dyDescent="0.25">
      <c r="F105" s="27" t="s">
        <v>212</v>
      </c>
      <c r="G105" s="33" t="s">
        <v>54</v>
      </c>
    </row>
    <row r="106" spans="6:7" x14ac:dyDescent="0.25">
      <c r="F106" s="29" t="s">
        <v>213</v>
      </c>
      <c r="G106" s="31" t="s">
        <v>54</v>
      </c>
    </row>
    <row r="107" spans="6:7" x14ac:dyDescent="0.25">
      <c r="F107" s="27" t="s">
        <v>214</v>
      </c>
      <c r="G107" s="33" t="s">
        <v>66</v>
      </c>
    </row>
    <row r="108" spans="6:7" x14ac:dyDescent="0.25">
      <c r="F108" s="29" t="s">
        <v>215</v>
      </c>
      <c r="G108" s="31" t="s">
        <v>66</v>
      </c>
    </row>
    <row r="109" spans="6:7" x14ac:dyDescent="0.25">
      <c r="F109" s="27" t="s">
        <v>216</v>
      </c>
      <c r="G109" s="33" t="s">
        <v>70</v>
      </c>
    </row>
    <row r="110" spans="6:7" x14ac:dyDescent="0.25">
      <c r="F110" s="27" t="s">
        <v>217</v>
      </c>
      <c r="G110" s="33" t="s">
        <v>218</v>
      </c>
    </row>
    <row r="111" spans="6:7" x14ac:dyDescent="0.25">
      <c r="F111" s="29" t="s">
        <v>108</v>
      </c>
      <c r="G111" s="31" t="s">
        <v>55</v>
      </c>
    </row>
    <row r="112" spans="6:7" x14ac:dyDescent="0.25">
      <c r="F112" s="27" t="s">
        <v>219</v>
      </c>
      <c r="G112" s="33" t="s">
        <v>66</v>
      </c>
    </row>
    <row r="113" spans="6:7" x14ac:dyDescent="0.25">
      <c r="F113" s="29" t="s">
        <v>220</v>
      </c>
      <c r="G113" s="31" t="s">
        <v>66</v>
      </c>
    </row>
    <row r="114" spans="6:7" x14ac:dyDescent="0.25">
      <c r="F114" s="27" t="s">
        <v>12</v>
      </c>
      <c r="G114" s="33" t="s">
        <v>66</v>
      </c>
    </row>
    <row r="115" spans="6:7" x14ac:dyDescent="0.25">
      <c r="F115" s="29" t="s">
        <v>221</v>
      </c>
      <c r="G115" s="31" t="s">
        <v>59</v>
      </c>
    </row>
    <row r="116" spans="6:7" x14ac:dyDescent="0.25">
      <c r="F116" s="27" t="s">
        <v>222</v>
      </c>
      <c r="G116" s="33" t="s">
        <v>68</v>
      </c>
    </row>
    <row r="117" spans="6:7" x14ac:dyDescent="0.25">
      <c r="F117" s="29" t="s">
        <v>223</v>
      </c>
      <c r="G117" s="31" t="s">
        <v>69</v>
      </c>
    </row>
    <row r="118" spans="6:7" x14ac:dyDescent="0.25">
      <c r="F118" s="27" t="s">
        <v>224</v>
      </c>
      <c r="G118" s="33" t="s">
        <v>68</v>
      </c>
    </row>
    <row r="119" spans="6:7" x14ac:dyDescent="0.25">
      <c r="F119" s="29" t="s">
        <v>225</v>
      </c>
      <c r="G119" s="31" t="s">
        <v>68</v>
      </c>
    </row>
    <row r="120" spans="6:7" ht="15.75" x14ac:dyDescent="0.25">
      <c r="F120" s="27" t="s">
        <v>226</v>
      </c>
      <c r="G120" s="28" t="s">
        <v>60</v>
      </c>
    </row>
    <row r="121" spans="6:7" x14ac:dyDescent="0.25">
      <c r="F121" s="29" t="s">
        <v>50</v>
      </c>
      <c r="G121" s="31" t="s">
        <v>70</v>
      </c>
    </row>
    <row r="122" spans="6:7" ht="15.75" thickBot="1" x14ac:dyDescent="0.3">
      <c r="F122" s="34" t="s">
        <v>227</v>
      </c>
      <c r="G122" s="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Acft_Inv_Terms_1of2</vt:lpstr>
      <vt:lpstr>Acft_Inv_Terms_2of2</vt:lpstr>
      <vt:lpstr>Input Daily Data</vt:lpstr>
      <vt:lpstr>APDF_ACTIVE_Worksheet</vt:lpstr>
      <vt:lpstr>A-II_ACTIVE_Worksheet</vt:lpstr>
      <vt:lpstr>Active_Graphs</vt:lpstr>
      <vt:lpstr>APDF_RESERVE_Worksheet</vt:lpstr>
      <vt:lpstr>A-II_RESERVE_Worksheet</vt:lpstr>
      <vt:lpstr>Reserve_Graphs</vt:lpstr>
      <vt:lpstr>APDF_COMBINED_Worksheet</vt:lpstr>
      <vt:lpstr>A-II_COMBINED_Worksheet</vt:lpstr>
      <vt:lpstr>Combined_Graphs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David Bernard CPO USN DCNO N9 (USA)</dc:creator>
  <cp:lastModifiedBy>Shoemaker, David Bernard CPO USN DCNO N9 (USA)</cp:lastModifiedBy>
  <dcterms:created xsi:type="dcterms:W3CDTF">2024-08-26T15:32:36Z</dcterms:created>
  <dcterms:modified xsi:type="dcterms:W3CDTF">2024-08-30T12:08:41Z</dcterms:modified>
</cp:coreProperties>
</file>