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strutural\"/>
    </mc:Choice>
  </mc:AlternateContent>
  <xr:revisionPtr revIDLastSave="0" documentId="13_ncr:1_{DCE84A91-7037-4949-B239-72B37F8EFC5F}" xr6:coauthVersionLast="47" xr6:coauthVersionMax="47" xr10:uidLastSave="{00000000-0000-0000-0000-000000000000}"/>
  <bookViews>
    <workbookView xWindow="-98" yWindow="-98" windowWidth="23236" windowHeight="13996" activeTab="3" xr2:uid="{888A6D22-D5F6-4316-BCF6-51E52A0EEF22}"/>
  </bookViews>
  <sheets>
    <sheet name="READ ME" sheetId="2" r:id="rId1"/>
    <sheet name="Materials" sheetId="3" r:id="rId2"/>
    <sheet name="Loading" sheetId="4" r:id="rId3"/>
    <sheet name="In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N3" i="1"/>
  <c r="N4" i="1"/>
  <c r="N5" i="1"/>
  <c r="N6" i="1"/>
  <c r="N7" i="1"/>
  <c r="N2" i="1"/>
  <c r="K8" i="1"/>
  <c r="K6" i="1"/>
  <c r="K4" i="1"/>
  <c r="K3" i="1"/>
  <c r="K2" i="1"/>
  <c r="C8" i="1"/>
  <c r="L7" i="1" s="1"/>
  <c r="C5" i="1"/>
  <c r="L4" i="1" s="1"/>
  <c r="M4" i="1" s="1"/>
  <c r="A2" i="1"/>
  <c r="L3" i="1"/>
  <c r="L6" i="1"/>
  <c r="L2" i="1"/>
  <c r="L5" i="1" l="1"/>
  <c r="M3" i="1"/>
  <c r="M2" i="1"/>
  <c r="M7" i="1"/>
  <c r="M6" i="1"/>
  <c r="M5" i="1" l="1"/>
</calcChain>
</file>

<file path=xl/sharedStrings.xml><?xml version="1.0" encoding="utf-8"?>
<sst xmlns="http://schemas.openxmlformats.org/spreadsheetml/2006/main" count="47" uniqueCount="46">
  <si>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</si>
  <si>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</si>
  <si>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</si>
  <si>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</si>
  <si>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</si>
  <si>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</si>
  <si>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</si>
  <si>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</si>
  <si>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</si>
  <si>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</si>
  <si>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</si>
  <si>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</si>
  <si>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</si>
  <si>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</si>
  <si>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Elastic Modulus [GPa]</t>
  </si>
  <si>
    <t>Tensile Yield Stress [MPa]</t>
  </si>
  <si>
    <t>Tensile Strength [MPa]</t>
  </si>
  <si>
    <t>Compressive Strength [MPa]</t>
  </si>
  <si>
    <t>Shear Strength [MPa]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</si>
  <si>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</si>
  <si>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</si>
  <si>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</si>
  <si>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</si>
  <si>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</si>
  <si>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</si>
  <si>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</si>
  <si>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</si>
  <si>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</si>
  <si>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</si>
  <si>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</si>
  <si>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</si>
  <si>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</si>
  <si>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</si>
  <si>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</si>
  <si>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t [s]</t>
  </si>
  <si>
    <t>p1 [bar]</t>
  </si>
  <si>
    <t>Material 3</t>
  </si>
  <si>
    <t xml:space="preserve">Distance </t>
  </si>
  <si>
    <t>AL6061-T6 @ 260ºC</t>
  </si>
  <si>
    <t>AL6061-T6 @ 204ºC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</si>
  <si>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</si>
  <si>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</si>
  <si>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</si>
  <si>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</si>
  <si>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</si>
  <si>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Element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</si>
</sst>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/>
    <xf numFmtId="0" fontId="4" fillId="4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94925634295702E-2"/>
          <c:y val="0.12541666666666668"/>
          <c:w val="0.87651618547681542"/>
          <c:h val="0.7523458005249343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Loading!$A$3:$A$82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Loading!$B$3:$B$82</c:f>
              <c:numCache>
                <c:formatCode>General</c:formatCode>
                <c:ptCount val="80"/>
                <c:pt idx="0">
                  <c:v>0.51</c:v>
                </c:pt>
                <c:pt idx="1">
                  <c:v>1.25</c:v>
                </c:pt>
                <c:pt idx="2">
                  <c:v>4.91</c:v>
                </c:pt>
                <c:pt idx="3">
                  <c:v>15.91</c:v>
                </c:pt>
                <c:pt idx="4">
                  <c:v>18.84</c:v>
                </c:pt>
                <c:pt idx="5">
                  <c:v>18.11</c:v>
                </c:pt>
                <c:pt idx="6">
                  <c:v>18.11</c:v>
                </c:pt>
                <c:pt idx="7">
                  <c:v>18.84</c:v>
                </c:pt>
                <c:pt idx="8">
                  <c:v>19.57</c:v>
                </c:pt>
                <c:pt idx="9">
                  <c:v>20.309999999999999</c:v>
                </c:pt>
                <c:pt idx="10">
                  <c:v>21.04</c:v>
                </c:pt>
                <c:pt idx="11">
                  <c:v>21.77</c:v>
                </c:pt>
                <c:pt idx="12">
                  <c:v>23.24</c:v>
                </c:pt>
                <c:pt idx="13">
                  <c:v>23.24</c:v>
                </c:pt>
                <c:pt idx="14">
                  <c:v>24.71</c:v>
                </c:pt>
                <c:pt idx="15">
                  <c:v>24.71</c:v>
                </c:pt>
                <c:pt idx="16">
                  <c:v>25.44</c:v>
                </c:pt>
                <c:pt idx="17">
                  <c:v>25.44</c:v>
                </c:pt>
                <c:pt idx="18">
                  <c:v>26.17</c:v>
                </c:pt>
                <c:pt idx="19">
                  <c:v>26.17</c:v>
                </c:pt>
                <c:pt idx="20">
                  <c:v>26.17</c:v>
                </c:pt>
                <c:pt idx="21">
                  <c:v>26.17</c:v>
                </c:pt>
                <c:pt idx="22">
                  <c:v>26.91</c:v>
                </c:pt>
                <c:pt idx="23">
                  <c:v>26.91</c:v>
                </c:pt>
                <c:pt idx="24">
                  <c:v>26.91</c:v>
                </c:pt>
                <c:pt idx="25">
                  <c:v>26.91</c:v>
                </c:pt>
                <c:pt idx="26">
                  <c:v>26.91</c:v>
                </c:pt>
                <c:pt idx="27">
                  <c:v>26.91</c:v>
                </c:pt>
                <c:pt idx="28">
                  <c:v>26.91</c:v>
                </c:pt>
                <c:pt idx="29">
                  <c:v>26.91</c:v>
                </c:pt>
                <c:pt idx="30">
                  <c:v>27.64</c:v>
                </c:pt>
                <c:pt idx="31">
                  <c:v>27.64</c:v>
                </c:pt>
                <c:pt idx="32">
                  <c:v>27.64</c:v>
                </c:pt>
                <c:pt idx="33">
                  <c:v>27.64</c:v>
                </c:pt>
                <c:pt idx="34">
                  <c:v>27.64</c:v>
                </c:pt>
                <c:pt idx="35">
                  <c:v>27.64</c:v>
                </c:pt>
                <c:pt idx="36">
                  <c:v>27.64</c:v>
                </c:pt>
                <c:pt idx="37">
                  <c:v>27.64</c:v>
                </c:pt>
                <c:pt idx="38">
                  <c:v>27.64</c:v>
                </c:pt>
                <c:pt idx="39">
                  <c:v>27.64</c:v>
                </c:pt>
                <c:pt idx="40">
                  <c:v>27.64</c:v>
                </c:pt>
                <c:pt idx="41">
                  <c:v>27.64</c:v>
                </c:pt>
                <c:pt idx="42">
                  <c:v>27.64</c:v>
                </c:pt>
                <c:pt idx="43">
                  <c:v>27.64</c:v>
                </c:pt>
                <c:pt idx="44">
                  <c:v>27.64</c:v>
                </c:pt>
                <c:pt idx="45">
                  <c:v>27.64</c:v>
                </c:pt>
                <c:pt idx="46">
                  <c:v>27.64</c:v>
                </c:pt>
                <c:pt idx="47">
                  <c:v>27.64</c:v>
                </c:pt>
                <c:pt idx="48">
                  <c:v>27.64</c:v>
                </c:pt>
                <c:pt idx="49">
                  <c:v>27.64</c:v>
                </c:pt>
                <c:pt idx="50">
                  <c:v>27.64</c:v>
                </c:pt>
                <c:pt idx="51">
                  <c:v>27.64</c:v>
                </c:pt>
                <c:pt idx="52">
                  <c:v>27.64</c:v>
                </c:pt>
                <c:pt idx="53">
                  <c:v>27.64</c:v>
                </c:pt>
                <c:pt idx="54">
                  <c:v>27.64</c:v>
                </c:pt>
                <c:pt idx="55">
                  <c:v>27.64</c:v>
                </c:pt>
                <c:pt idx="56">
                  <c:v>27.64</c:v>
                </c:pt>
                <c:pt idx="57">
                  <c:v>27.64</c:v>
                </c:pt>
                <c:pt idx="58">
                  <c:v>26.91</c:v>
                </c:pt>
                <c:pt idx="59">
                  <c:v>25.44</c:v>
                </c:pt>
                <c:pt idx="60">
                  <c:v>23.97</c:v>
                </c:pt>
                <c:pt idx="61">
                  <c:v>21.77</c:v>
                </c:pt>
                <c:pt idx="62">
                  <c:v>18.84</c:v>
                </c:pt>
                <c:pt idx="63">
                  <c:v>15.91</c:v>
                </c:pt>
                <c:pt idx="64">
                  <c:v>14.44</c:v>
                </c:pt>
                <c:pt idx="65">
                  <c:v>13.71</c:v>
                </c:pt>
                <c:pt idx="66">
                  <c:v>13.71</c:v>
                </c:pt>
                <c:pt idx="67">
                  <c:v>12.24</c:v>
                </c:pt>
                <c:pt idx="68">
                  <c:v>11.51</c:v>
                </c:pt>
                <c:pt idx="69">
                  <c:v>10.78</c:v>
                </c:pt>
                <c:pt idx="70">
                  <c:v>10.039999999999999</c:v>
                </c:pt>
                <c:pt idx="71">
                  <c:v>9.31</c:v>
                </c:pt>
                <c:pt idx="72">
                  <c:v>8.58</c:v>
                </c:pt>
                <c:pt idx="73">
                  <c:v>7.11</c:v>
                </c:pt>
                <c:pt idx="74">
                  <c:v>5.65</c:v>
                </c:pt>
                <c:pt idx="75">
                  <c:v>4.18</c:v>
                </c:pt>
                <c:pt idx="76">
                  <c:v>2.71</c:v>
                </c:pt>
                <c:pt idx="77">
                  <c:v>1.98</c:v>
                </c:pt>
                <c:pt idx="78">
                  <c:v>0.51</c:v>
                </c:pt>
                <c:pt idx="79">
                  <c:v>0.51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B-4735-AF04-AFCEC4F13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03312"/>
        <c:axId val="574826240"/>
      </c:scatterChart>
      <c:valAx>
        <c:axId val="83960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26240"/>
        <c:crosses val="autoZero"/>
        <c:crossBetween val="midCat"/>
      </c:valAx>
      <c:valAx>
        <c:axId val="57482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p1 [bar]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0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Input!$D$2:$D$8</c:f>
              <c:numCache>
                <c:formatCode>General</c:formatCode>
                <c:ptCount val="7"/>
                <c:pt idx="0">
                  <c:v>0</c:v>
                </c:pt>
                <c:pt idx="1">
                  <c:v>48.59</c:v>
                </c:pt>
                <c:pt idx="2">
                  <c:v>48.59</c:v>
                </c:pt>
                <c:pt idx="3">
                  <c:v>11.91</c:v>
                </c:pt>
                <c:pt idx="4">
                  <c:v>9</c:v>
                </c:pt>
                <c:pt idx="5">
                  <c:v>10</c:v>
                </c:pt>
                <c:pt idx="6">
                  <c:v>23.3</c:v>
                </c:pt>
              </c:numCache>
            </c:numRef>
          </c:xVal>
          <c:yVal>
            <c:numRef>
              <c:f>Input!$C$2:$C$8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810</c:v>
                </c:pt>
                <c:pt idx="3">
                  <c:v>868.85</c:v>
                </c:pt>
                <c:pt idx="4">
                  <c:v>900</c:v>
                </c:pt>
                <c:pt idx="5">
                  <c:v>950</c:v>
                </c:pt>
                <c:pt idx="6">
                  <c:v>1001.9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250030</xdr:colOff>
      <xdr:row>3</xdr:row>
      <xdr:rowOff>97630</xdr:rowOff>
    </xdr:from>
    <xdr:to>
      <xdr:col>11</xdr:col>
      <xdr:colOff>288130</xdr:colOff>
      <xdr:row>18</xdr:row>
      <xdr:rowOff>126205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1A49AD-8E24-54CF-7E1D-D4A374A51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353523</xdr:colOff>
      <xdr:row>4</xdr:row>
      <xdr:rowOff>125288</xdr:rowOff>
    </xdr:from>
    <xdr:to>
      <xdr:col>41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2028953" y="850325"/>
          <a:ext cx="5055493" cy="7255876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34</xdr:col>
      <xdr:colOff>241787</xdr:colOff>
      <xdr:row>6</xdr:row>
      <xdr:rowOff>14653</xdr:rowOff>
    </xdr:from>
    <xdr:to>
      <xdr:col>34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254690</xdr:colOff>
      <xdr:row>37</xdr:row>
      <xdr:rowOff>175847</xdr:rowOff>
    </xdr:from>
    <xdr:to>
      <xdr:col>36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527540</xdr:colOff>
      <xdr:row>43</xdr:row>
      <xdr:rowOff>109904</xdr:rowOff>
    </xdr:from>
    <xdr:to>
      <xdr:col>37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293078</xdr:colOff>
      <xdr:row>30</xdr:row>
      <xdr:rowOff>109904</xdr:rowOff>
    </xdr:from>
    <xdr:to>
      <xdr:col>37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219809</xdr:colOff>
      <xdr:row>36</xdr:row>
      <xdr:rowOff>36635</xdr:rowOff>
    </xdr:from>
    <xdr:to>
      <xdr:col>36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395656</xdr:colOff>
      <xdr:row>34</xdr:row>
      <xdr:rowOff>139212</xdr:rowOff>
    </xdr:from>
    <xdr:to>
      <xdr:col>36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298940</xdr:colOff>
      <xdr:row>6</xdr:row>
      <xdr:rowOff>5863</xdr:rowOff>
    </xdr:from>
    <xdr:to>
      <xdr:col>37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367548</xdr:colOff>
      <xdr:row>6</xdr:row>
      <xdr:rowOff>97526</xdr:rowOff>
    </xdr:from>
    <xdr:to>
      <xdr:col>37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508226</xdr:colOff>
      <xdr:row>31</xdr:row>
      <xdr:rowOff>51288</xdr:rowOff>
    </xdr:from>
    <xdr:to>
      <xdr:col>37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320632</xdr:colOff>
      <xdr:row>38</xdr:row>
      <xdr:rowOff>117232</xdr:rowOff>
    </xdr:from>
    <xdr:to>
      <xdr:col>36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273323</xdr:colOff>
      <xdr:row>35</xdr:row>
      <xdr:rowOff>58615</xdr:rowOff>
    </xdr:from>
    <xdr:to>
      <xdr:col>36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261101</xdr:colOff>
      <xdr:row>6</xdr:row>
      <xdr:rowOff>24104</xdr:rowOff>
    </xdr:from>
    <xdr:to>
      <xdr:col>37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210899</xdr:colOff>
      <xdr:row>1</xdr:row>
      <xdr:rowOff>13606</xdr:rowOff>
    </xdr:from>
    <xdr:to>
      <xdr:col>16</xdr:col>
      <xdr:colOff>1364776</xdr:colOff>
      <xdr:row>48</xdr:row>
      <xdr:rowOff>99514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25" x14ac:dyDescent="0.45"/>
  <cols>
    <col min="2" max="2" width="83.6640625" bestFit="1" customWidth="1"/>
  </cols>
  <sheetData>
    <row r="1" spans="2:2" x14ac:dyDescent="0.45">
      <c r="B1" s="13"/>
    </row>
    <row r="2" spans="2:2" x14ac:dyDescent="0.45">
      <c r="B2" s="13"/>
    </row>
    <row r="3" spans="2:2" ht="17.649999999999999" x14ac:dyDescent="0.45">
      <c r="B3" s="3" t="s">
        <v>5</v>
      </c>
    </row>
    <row r="4" spans="2:2" ht="15" x14ac:dyDescent="0.45">
      <c r="B4" s="9" t="s">
        <v>23</v>
      </c>
    </row>
    <row r="5" spans="2:2" ht="15" x14ac:dyDescent="0.45">
      <c r="B5" s="14" t="s">
        <v>29</v>
      </c>
    </row>
    <row r="6" spans="2:2" ht="15" x14ac:dyDescent="0.45">
      <c r="B6" s="12" t="s">
        <v>10</v>
      </c>
    </row>
    <row r="7" spans="2:2" ht="45" x14ac:dyDescent="0.45">
      <c r="B7" s="4" t="s">
        <v>11</v>
      </c>
    </row>
    <row r="8" spans="2:2" ht="15" x14ac:dyDescent="0.45">
      <c r="B8" s="14" t="s">
        <v>22</v>
      </c>
    </row>
    <row r="9" spans="2:2" ht="15" x14ac:dyDescent="0.45">
      <c r="B9" s="14" t="s">
        <v>21</v>
      </c>
    </row>
    <row r="10" spans="2:2" ht="15" x14ac:dyDescent="0.45">
      <c r="B10" s="15" t="s">
        <v>24</v>
      </c>
    </row>
    <row r="11" spans="2:2" ht="15" x14ac:dyDescent="0.45">
      <c r="B11" s="15" t="s">
        <v>28</v>
      </c>
    </row>
    <row r="15" spans="2:2" x14ac:dyDescent="0.45">
      <c r="B15" s="13"/>
    </row>
    <row r="16" spans="2:2" x14ac:dyDescent="0.45">
      <c r="B16" s="13"/>
    </row>
    <row r="17" spans="2:2" x14ac:dyDescent="0.45">
      <c r="B17" s="13"/>
    </row>
    <row r="18" spans="2:2" x14ac:dyDescent="0.45">
      <c r="B18" s="13"/>
    </row>
    <row r="19" spans="2:2" ht="17.649999999999999" x14ac:dyDescent="0.45">
      <c r="B19" s="3" t="s">
        <v>7</v>
      </c>
    </row>
    <row r="20" spans="2:2" ht="15" x14ac:dyDescent="0.45">
      <c r="B20" s="12" t="s">
        <v>30</v>
      </c>
    </row>
    <row r="21" spans="2:2" ht="15" x14ac:dyDescent="0.45">
      <c r="B21" s="12" t="s">
        <v>6</v>
      </c>
    </row>
    <row r="22" spans="2:2" x14ac:dyDescent="0.45">
      <c r="B22" s="16"/>
    </row>
    <row r="23" spans="2:2" x14ac:dyDescent="0.45">
      <c r="B23" s="16"/>
    </row>
    <row r="24" spans="2:2" x14ac:dyDescent="0.45">
      <c r="B24" s="16"/>
    </row>
    <row r="25" spans="2:2" x14ac:dyDescent="0.45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G14"/>
  <sheetViews>
    <sheetView workbookViewId="0">
      <selection activeCell="E18" sqref="E18"/>
    </sheetView>
  </sheetViews>
  <sheetFormatPr defaultRowHeight="14.25" x14ac:dyDescent="0.45"/>
  <cols>
    <col min="1" max="1" width="22.33203125" bestFit="1" customWidth="1"/>
    <col min="2" max="2" width="11.9296875" customWidth="1"/>
    <col min="3" max="3" width="31.59765625" bestFit="1" customWidth="1"/>
    <col min="4" max="7" width="18.796875" bestFit="1" customWidth="1"/>
  </cols>
  <sheetData>
    <row r="1" spans="1:7" ht="15" customHeight="1" x14ac:dyDescent="0.45">
      <c r="A1" s="28" t="s">
        <v>43</v>
      </c>
      <c r="B1" s="37"/>
      <c r="C1" s="39" t="s">
        <v>19</v>
      </c>
      <c r="D1" s="27" t="s">
        <v>31</v>
      </c>
      <c r="E1" s="27" t="s">
        <v>32</v>
      </c>
      <c r="F1" s="28" t="s">
        <v>36</v>
      </c>
    </row>
    <row r="2" spans="1:7" ht="15" customHeight="1" x14ac:dyDescent="0.45">
      <c r="A2" s="25">
        <f>COUNTIF(D1:BE1, "&lt;&gt;")</f>
        <v>3</v>
      </c>
      <c r="B2" s="38"/>
      <c r="C2" s="26" t="s">
        <v>13</v>
      </c>
      <c r="D2" s="31">
        <v>2700</v>
      </c>
      <c r="E2" s="31">
        <v>2700</v>
      </c>
      <c r="F2" s="22">
        <v>2780</v>
      </c>
      <c r="G2" s="27" t="s">
        <v>42</v>
      </c>
    </row>
    <row r="3" spans="1:7" ht="15" x14ac:dyDescent="0.45">
      <c r="C3" s="26" t="s">
        <v>14</v>
      </c>
      <c r="D3" s="31">
        <v>68.900000000000006</v>
      </c>
      <c r="E3" s="31">
        <v>68.900000000000006</v>
      </c>
      <c r="F3" s="22">
        <v>73.099999999999994</v>
      </c>
      <c r="G3" s="22">
        <v>2700</v>
      </c>
    </row>
    <row r="4" spans="1:7" ht="15" x14ac:dyDescent="0.45">
      <c r="C4" s="26" t="s">
        <v>12</v>
      </c>
      <c r="D4" s="31">
        <v>0.33</v>
      </c>
      <c r="E4" s="31">
        <v>0.33</v>
      </c>
      <c r="F4" s="22">
        <v>0.33</v>
      </c>
      <c r="G4" s="40">
        <v>68.900000000000006</v>
      </c>
    </row>
    <row r="5" spans="1:7" ht="15" customHeight="1" x14ac:dyDescent="0.45">
      <c r="C5" s="26" t="s">
        <v>15</v>
      </c>
      <c r="D5" s="31">
        <v>19</v>
      </c>
      <c r="E5" s="31">
        <v>34</v>
      </c>
      <c r="F5" s="22">
        <v>62</v>
      </c>
      <c r="G5" s="22">
        <v>0.33</v>
      </c>
    </row>
    <row r="6" spans="1:7" ht="15" x14ac:dyDescent="0.45">
      <c r="C6" s="26" t="s">
        <v>16</v>
      </c>
      <c r="D6" s="31">
        <v>32</v>
      </c>
      <c r="E6" s="31">
        <v>51</v>
      </c>
      <c r="F6" s="22">
        <v>76</v>
      </c>
      <c r="G6" s="22">
        <v>103</v>
      </c>
    </row>
    <row r="7" spans="1:7" ht="15" x14ac:dyDescent="0.45">
      <c r="C7" s="26" t="s">
        <v>17</v>
      </c>
      <c r="D7" s="29">
        <v>27</v>
      </c>
      <c r="E7" s="29">
        <v>43</v>
      </c>
      <c r="F7" s="30">
        <v>65</v>
      </c>
      <c r="G7" s="22">
        <v>131</v>
      </c>
    </row>
    <row r="8" spans="1:7" ht="15" x14ac:dyDescent="0.45">
      <c r="C8" s="26" t="s">
        <v>18</v>
      </c>
      <c r="D8" s="31">
        <v>207</v>
      </c>
      <c r="E8" s="31">
        <v>207</v>
      </c>
      <c r="F8" s="22">
        <v>283</v>
      </c>
      <c r="G8" s="30">
        <v>110</v>
      </c>
    </row>
    <row r="9" spans="1:7" ht="15" x14ac:dyDescent="0.45">
      <c r="D9" s="22" t="s">
        <v>40</v>
      </c>
      <c r="E9" s="22" t="s">
        <v>38</v>
      </c>
      <c r="F9" s="22" t="s">
        <v>41</v>
      </c>
      <c r="G9" s="31">
        <v>207</v>
      </c>
    </row>
    <row r="10" spans="1:7" x14ac:dyDescent="0.45">
      <c r="G10" s="22" t="s">
        <v>39</v>
      </c>
    </row>
    <row r="12" spans="1:7" ht="14.25" customHeight="1" x14ac:dyDescent="0.45">
      <c r="E12" s="32" t="s">
        <v>44</v>
      </c>
      <c r="F12" s="32"/>
      <c r="G12" s="24"/>
    </row>
    <row r="13" spans="1:7" x14ac:dyDescent="0.45">
      <c r="E13" s="32"/>
      <c r="F13" s="32"/>
      <c r="G13" s="24"/>
    </row>
    <row r="14" spans="1:7" x14ac:dyDescent="0.45">
      <c r="E14" s="24"/>
      <c r="F14" s="24"/>
      <c r="G14" s="24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4FB2-B591-4728-AF0F-84260587B016}">
  <dimension ref="A1:B82"/>
  <sheetViews>
    <sheetView workbookViewId="0">
      <selection activeCell="F21" sqref="F21"/>
    </sheetView>
  </sheetViews>
  <sheetFormatPr defaultRowHeight="14.25" x14ac:dyDescent="0.45"/>
  <sheetData>
    <row r="1" spans="1:2" ht="17.649999999999999" x14ac:dyDescent="0.45">
      <c r="A1" s="21" t="s">
        <v>33</v>
      </c>
      <c r="B1" s="21"/>
    </row>
    <row r="2" spans="1:2" ht="15" x14ac:dyDescent="0.45">
      <c r="A2" s="18" t="s">
        <v>34</v>
      </c>
      <c r="B2" s="18" t="s">
        <v>35</v>
      </c>
    </row>
    <row r="3" spans="1:2" x14ac:dyDescent="0.45">
      <c r="A3" s="1">
        <v>0</v>
      </c>
      <c r="B3" s="1">
        <v>0.51</v>
      </c>
    </row>
    <row r="4" spans="1:2" x14ac:dyDescent="0.45">
      <c r="A4" s="1">
        <v>6.4000000000000001E-2</v>
      </c>
      <c r="B4" s="1">
        <v>1.25</v>
      </c>
    </row>
    <row r="5" spans="1:2" x14ac:dyDescent="0.45">
      <c r="A5" s="1">
        <v>0.129</v>
      </c>
      <c r="B5" s="1">
        <v>4.91</v>
      </c>
    </row>
    <row r="6" spans="1:2" x14ac:dyDescent="0.45">
      <c r="A6" s="1">
        <v>0.192</v>
      </c>
      <c r="B6" s="1">
        <v>15.91</v>
      </c>
    </row>
    <row r="7" spans="1:2" x14ac:dyDescent="0.45">
      <c r="A7" s="1">
        <v>0.25700000000000001</v>
      </c>
      <c r="B7" s="1">
        <v>18.84</v>
      </c>
    </row>
    <row r="8" spans="1:2" x14ac:dyDescent="0.45">
      <c r="A8" s="1">
        <v>0.32100000000000001</v>
      </c>
      <c r="B8" s="1">
        <v>18.11</v>
      </c>
    </row>
    <row r="9" spans="1:2" x14ac:dyDescent="0.45">
      <c r="A9" s="1">
        <v>0.38600000000000001</v>
      </c>
      <c r="B9" s="1">
        <v>18.11</v>
      </c>
    </row>
    <row r="10" spans="1:2" x14ac:dyDescent="0.45">
      <c r="A10" s="1">
        <v>0.44900000000000001</v>
      </c>
      <c r="B10" s="1">
        <v>18.84</v>
      </c>
    </row>
    <row r="11" spans="1:2" x14ac:dyDescent="0.45">
      <c r="A11" s="1">
        <v>0.51400000000000001</v>
      </c>
      <c r="B11" s="1">
        <v>19.57</v>
      </c>
    </row>
    <row r="12" spans="1:2" x14ac:dyDescent="0.45">
      <c r="A12" s="1">
        <v>0.57800000000000007</v>
      </c>
      <c r="B12" s="1">
        <v>20.309999999999999</v>
      </c>
    </row>
    <row r="13" spans="1:2" x14ac:dyDescent="0.45">
      <c r="A13" s="1">
        <v>0.64300000000000002</v>
      </c>
      <c r="B13" s="1">
        <v>21.04</v>
      </c>
    </row>
    <row r="14" spans="1:2" x14ac:dyDescent="0.45">
      <c r="A14" s="1">
        <v>0.70599999999999996</v>
      </c>
      <c r="B14" s="1">
        <v>21.77</v>
      </c>
    </row>
    <row r="15" spans="1:2" x14ac:dyDescent="0.45">
      <c r="A15" s="1">
        <v>0.77099999999999991</v>
      </c>
      <c r="B15" s="1">
        <v>23.24</v>
      </c>
    </row>
    <row r="16" spans="1:2" x14ac:dyDescent="0.45">
      <c r="A16" s="1">
        <v>0.83499999999999996</v>
      </c>
      <c r="B16" s="1">
        <v>23.24</v>
      </c>
    </row>
    <row r="17" spans="1:2" x14ac:dyDescent="0.45">
      <c r="A17" s="1">
        <v>0.89999999999999991</v>
      </c>
      <c r="B17" s="1">
        <v>24.71</v>
      </c>
    </row>
    <row r="18" spans="1:2" x14ac:dyDescent="0.45">
      <c r="A18" s="1">
        <v>0.96299999999999986</v>
      </c>
      <c r="B18" s="1">
        <v>24.71</v>
      </c>
    </row>
    <row r="19" spans="1:2" x14ac:dyDescent="0.45">
      <c r="A19" s="1">
        <v>1.0279999999999998</v>
      </c>
      <c r="B19" s="1">
        <v>25.44</v>
      </c>
    </row>
    <row r="20" spans="1:2" x14ac:dyDescent="0.45">
      <c r="A20" s="1">
        <v>1.0919999999999999</v>
      </c>
      <c r="B20" s="1">
        <v>25.44</v>
      </c>
    </row>
    <row r="21" spans="1:2" x14ac:dyDescent="0.45">
      <c r="A21" s="1">
        <v>1.1569999999999998</v>
      </c>
      <c r="B21" s="1">
        <v>26.17</v>
      </c>
    </row>
    <row r="22" spans="1:2" x14ac:dyDescent="0.45">
      <c r="A22" s="1">
        <v>1.2199999999999998</v>
      </c>
      <c r="B22" s="1">
        <v>26.17</v>
      </c>
    </row>
    <row r="23" spans="1:2" x14ac:dyDescent="0.45">
      <c r="A23" s="1">
        <v>1.2849999999999997</v>
      </c>
      <c r="B23" s="1">
        <v>26.17</v>
      </c>
    </row>
    <row r="24" spans="1:2" x14ac:dyDescent="0.45">
      <c r="A24" s="1">
        <v>1.3489999999999998</v>
      </c>
      <c r="B24" s="1">
        <v>26.17</v>
      </c>
    </row>
    <row r="25" spans="1:2" x14ac:dyDescent="0.45">
      <c r="A25" s="1">
        <v>1.4139999999999997</v>
      </c>
      <c r="B25" s="1">
        <v>26.91</v>
      </c>
    </row>
    <row r="26" spans="1:2" x14ac:dyDescent="0.45">
      <c r="A26" s="1">
        <v>1.4769999999999996</v>
      </c>
      <c r="B26" s="1">
        <v>26.91</v>
      </c>
    </row>
    <row r="27" spans="1:2" x14ac:dyDescent="0.45">
      <c r="A27" s="1">
        <v>1.5419999999999996</v>
      </c>
      <c r="B27" s="1">
        <v>26.91</v>
      </c>
    </row>
    <row r="28" spans="1:2" x14ac:dyDescent="0.45">
      <c r="A28" s="1">
        <v>1.6059999999999997</v>
      </c>
      <c r="B28" s="1">
        <v>26.91</v>
      </c>
    </row>
    <row r="29" spans="1:2" x14ac:dyDescent="0.45">
      <c r="A29" s="1">
        <v>1.6709999999999996</v>
      </c>
      <c r="B29" s="1">
        <v>26.91</v>
      </c>
    </row>
    <row r="30" spans="1:2" x14ac:dyDescent="0.45">
      <c r="A30" s="1">
        <v>1.7339999999999995</v>
      </c>
      <c r="B30" s="1">
        <v>26.91</v>
      </c>
    </row>
    <row r="31" spans="1:2" x14ac:dyDescent="0.45">
      <c r="A31" s="1">
        <v>1.7989999999999995</v>
      </c>
      <c r="B31" s="1">
        <v>26.91</v>
      </c>
    </row>
    <row r="32" spans="1:2" x14ac:dyDescent="0.45">
      <c r="A32" s="1">
        <v>1.8629999999999995</v>
      </c>
      <c r="B32" s="1">
        <v>26.91</v>
      </c>
    </row>
    <row r="33" spans="1:2" x14ac:dyDescent="0.45">
      <c r="A33" s="1">
        <v>1.9279999999999995</v>
      </c>
      <c r="B33" s="1">
        <v>27.64</v>
      </c>
    </row>
    <row r="34" spans="1:2" x14ac:dyDescent="0.45">
      <c r="A34" s="1">
        <v>1.9909999999999994</v>
      </c>
      <c r="B34" s="1">
        <v>27.64</v>
      </c>
    </row>
    <row r="35" spans="1:2" x14ac:dyDescent="0.45">
      <c r="A35" s="1">
        <v>2.0559999999999996</v>
      </c>
      <c r="B35" s="1">
        <v>27.64</v>
      </c>
    </row>
    <row r="36" spans="1:2" x14ac:dyDescent="0.45">
      <c r="A36" s="1">
        <v>2.1199999999999997</v>
      </c>
      <c r="B36" s="1">
        <v>27.64</v>
      </c>
    </row>
    <row r="37" spans="1:2" x14ac:dyDescent="0.45">
      <c r="A37" s="1">
        <v>2.1849999999999996</v>
      </c>
      <c r="B37" s="1">
        <v>27.64</v>
      </c>
    </row>
    <row r="38" spans="1:2" x14ac:dyDescent="0.45">
      <c r="A38" s="1">
        <v>2.2479999999999998</v>
      </c>
      <c r="B38" s="1">
        <v>27.64</v>
      </c>
    </row>
    <row r="39" spans="1:2" x14ac:dyDescent="0.45">
      <c r="A39" s="1">
        <v>2.3129999999999997</v>
      </c>
      <c r="B39" s="1">
        <v>27.64</v>
      </c>
    </row>
    <row r="40" spans="1:2" x14ac:dyDescent="0.45">
      <c r="A40" s="1">
        <v>2.3769999999999998</v>
      </c>
      <c r="B40" s="1">
        <v>27.64</v>
      </c>
    </row>
    <row r="41" spans="1:2" x14ac:dyDescent="0.45">
      <c r="A41" s="1">
        <v>2.4419999999999997</v>
      </c>
      <c r="B41" s="1">
        <v>27.64</v>
      </c>
    </row>
    <row r="42" spans="1:2" x14ac:dyDescent="0.45">
      <c r="A42" s="1">
        <v>2.5049999999999999</v>
      </c>
      <c r="B42" s="1">
        <v>27.64</v>
      </c>
    </row>
    <row r="43" spans="1:2" x14ac:dyDescent="0.45">
      <c r="A43" s="1">
        <v>2.57</v>
      </c>
      <c r="B43" s="1">
        <v>27.64</v>
      </c>
    </row>
    <row r="44" spans="1:2" x14ac:dyDescent="0.45">
      <c r="A44" s="1">
        <v>2.6339999999999999</v>
      </c>
      <c r="B44" s="1">
        <v>27.64</v>
      </c>
    </row>
    <row r="45" spans="1:2" x14ac:dyDescent="0.45">
      <c r="A45" s="1">
        <v>2.6989999999999998</v>
      </c>
      <c r="B45" s="1">
        <v>27.64</v>
      </c>
    </row>
    <row r="46" spans="1:2" x14ac:dyDescent="0.45">
      <c r="A46" s="1">
        <v>2.762</v>
      </c>
      <c r="B46" s="1">
        <v>27.64</v>
      </c>
    </row>
    <row r="47" spans="1:2" x14ac:dyDescent="0.45">
      <c r="A47" s="1">
        <v>2.827</v>
      </c>
      <c r="B47" s="1">
        <v>27.64</v>
      </c>
    </row>
    <row r="48" spans="1:2" x14ac:dyDescent="0.45">
      <c r="A48" s="1">
        <v>2.891</v>
      </c>
      <c r="B48" s="1">
        <v>27.64</v>
      </c>
    </row>
    <row r="49" spans="1:2" x14ac:dyDescent="0.45">
      <c r="A49" s="1">
        <v>2.956</v>
      </c>
      <c r="B49" s="1">
        <v>27.64</v>
      </c>
    </row>
    <row r="50" spans="1:2" x14ac:dyDescent="0.45">
      <c r="A50" s="1">
        <v>3.0190000000000001</v>
      </c>
      <c r="B50" s="1">
        <v>27.64</v>
      </c>
    </row>
    <row r="51" spans="1:2" x14ac:dyDescent="0.45">
      <c r="A51" s="1">
        <v>3.0840000000000001</v>
      </c>
      <c r="B51" s="1">
        <v>27.64</v>
      </c>
    </row>
    <row r="52" spans="1:2" x14ac:dyDescent="0.45">
      <c r="A52" s="1">
        <v>3.1480000000000001</v>
      </c>
      <c r="B52" s="1">
        <v>27.64</v>
      </c>
    </row>
    <row r="53" spans="1:2" x14ac:dyDescent="0.45">
      <c r="A53" s="1">
        <v>3.2130000000000001</v>
      </c>
      <c r="B53" s="1">
        <v>27.64</v>
      </c>
    </row>
    <row r="54" spans="1:2" x14ac:dyDescent="0.45">
      <c r="A54" s="1">
        <v>3.2760000000000002</v>
      </c>
      <c r="B54" s="1">
        <v>27.64</v>
      </c>
    </row>
    <row r="55" spans="1:2" x14ac:dyDescent="0.45">
      <c r="A55" s="1">
        <v>3.3410000000000002</v>
      </c>
      <c r="B55" s="1">
        <v>27.64</v>
      </c>
    </row>
    <row r="56" spans="1:2" x14ac:dyDescent="0.45">
      <c r="A56" s="1">
        <v>3.4050000000000002</v>
      </c>
      <c r="B56" s="1">
        <v>27.64</v>
      </c>
    </row>
    <row r="57" spans="1:2" x14ac:dyDescent="0.45">
      <c r="A57" s="1">
        <v>3.47</v>
      </c>
      <c r="B57" s="1">
        <v>27.64</v>
      </c>
    </row>
    <row r="58" spans="1:2" x14ac:dyDescent="0.45">
      <c r="A58" s="1">
        <v>3.5330000000000004</v>
      </c>
      <c r="B58" s="1">
        <v>27.64</v>
      </c>
    </row>
    <row r="59" spans="1:2" x14ac:dyDescent="0.45">
      <c r="A59" s="1">
        <v>3.5980000000000003</v>
      </c>
      <c r="B59" s="1">
        <v>27.64</v>
      </c>
    </row>
    <row r="60" spans="1:2" x14ac:dyDescent="0.45">
      <c r="A60" s="1">
        <v>3.6620000000000004</v>
      </c>
      <c r="B60" s="1">
        <v>27.64</v>
      </c>
    </row>
    <row r="61" spans="1:2" x14ac:dyDescent="0.45">
      <c r="A61" s="1">
        <v>3.7260000000000004</v>
      </c>
      <c r="B61" s="1">
        <v>26.91</v>
      </c>
    </row>
    <row r="62" spans="1:2" x14ac:dyDescent="0.45">
      <c r="A62" s="1">
        <v>3.7900000000000005</v>
      </c>
      <c r="B62" s="1">
        <v>25.44</v>
      </c>
    </row>
    <row r="63" spans="1:2" x14ac:dyDescent="0.45">
      <c r="A63" s="1">
        <v>3.8550000000000004</v>
      </c>
      <c r="B63" s="1">
        <v>23.97</v>
      </c>
    </row>
    <row r="64" spans="1:2" x14ac:dyDescent="0.45">
      <c r="A64" s="1">
        <v>3.9190000000000005</v>
      </c>
      <c r="B64" s="1">
        <v>21.77</v>
      </c>
    </row>
    <row r="65" spans="1:2" x14ac:dyDescent="0.45">
      <c r="A65" s="1">
        <v>3.9830000000000005</v>
      </c>
      <c r="B65" s="1">
        <v>18.84</v>
      </c>
    </row>
    <row r="66" spans="1:2" x14ac:dyDescent="0.45">
      <c r="A66" s="1">
        <v>4.0470000000000006</v>
      </c>
      <c r="B66" s="1">
        <v>15.91</v>
      </c>
    </row>
    <row r="67" spans="1:2" x14ac:dyDescent="0.45">
      <c r="A67" s="1">
        <v>4.112000000000001</v>
      </c>
      <c r="B67" s="1">
        <v>14.44</v>
      </c>
    </row>
    <row r="68" spans="1:2" x14ac:dyDescent="0.45">
      <c r="A68" s="1">
        <v>4.1770000000000014</v>
      </c>
      <c r="B68" s="1">
        <v>13.71</v>
      </c>
    </row>
    <row r="69" spans="1:2" x14ac:dyDescent="0.45">
      <c r="A69" s="1">
        <v>4.2400000000000011</v>
      </c>
      <c r="B69" s="1">
        <v>13.71</v>
      </c>
    </row>
    <row r="70" spans="1:2" x14ac:dyDescent="0.45">
      <c r="A70" s="1">
        <v>4.3050000000000015</v>
      </c>
      <c r="B70" s="1">
        <v>12.24</v>
      </c>
    </row>
    <row r="71" spans="1:2" x14ac:dyDescent="0.45">
      <c r="A71" s="1">
        <v>4.3690000000000015</v>
      </c>
      <c r="B71" s="1">
        <v>11.51</v>
      </c>
    </row>
    <row r="72" spans="1:2" x14ac:dyDescent="0.45">
      <c r="A72" s="1">
        <v>4.4340000000000019</v>
      </c>
      <c r="B72" s="1">
        <v>10.78</v>
      </c>
    </row>
    <row r="73" spans="1:2" x14ac:dyDescent="0.45">
      <c r="A73" s="1">
        <v>4.4970000000000017</v>
      </c>
      <c r="B73" s="1">
        <v>10.039999999999999</v>
      </c>
    </row>
    <row r="74" spans="1:2" x14ac:dyDescent="0.45">
      <c r="A74" s="1">
        <v>4.5620000000000021</v>
      </c>
      <c r="B74" s="1">
        <v>9.31</v>
      </c>
    </row>
    <row r="75" spans="1:2" x14ac:dyDescent="0.45">
      <c r="A75" s="1">
        <v>4.6260000000000021</v>
      </c>
      <c r="B75" s="1">
        <v>8.58</v>
      </c>
    </row>
    <row r="76" spans="1:2" x14ac:dyDescent="0.45">
      <c r="A76" s="1">
        <v>4.6910000000000025</v>
      </c>
      <c r="B76" s="1">
        <v>7.11</v>
      </c>
    </row>
    <row r="77" spans="1:2" x14ac:dyDescent="0.45">
      <c r="A77" s="1">
        <v>4.7540000000000022</v>
      </c>
      <c r="B77" s="1">
        <v>5.65</v>
      </c>
    </row>
    <row r="78" spans="1:2" x14ac:dyDescent="0.45">
      <c r="A78" s="1">
        <v>4.8190000000000026</v>
      </c>
      <c r="B78" s="1">
        <v>4.18</v>
      </c>
    </row>
    <row r="79" spans="1:2" x14ac:dyDescent="0.45">
      <c r="A79" s="1">
        <v>4.8830000000000027</v>
      </c>
      <c r="B79" s="1">
        <v>2.71</v>
      </c>
    </row>
    <row r="80" spans="1:2" x14ac:dyDescent="0.45">
      <c r="A80" s="1">
        <v>4.9480000000000031</v>
      </c>
      <c r="B80" s="1">
        <v>1.98</v>
      </c>
    </row>
    <row r="81" spans="1:2" x14ac:dyDescent="0.45">
      <c r="A81" s="1">
        <v>5.0110000000000028</v>
      </c>
      <c r="B81" s="1">
        <v>0.51</v>
      </c>
    </row>
    <row r="82" spans="1:2" x14ac:dyDescent="0.45">
      <c r="A82" s="1">
        <v>5.0740000000000025</v>
      </c>
      <c r="B82" s="1">
        <v>0.51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I21"/>
  <sheetViews>
    <sheetView tabSelected="1" zoomScale="67" zoomScaleNormal="60" workbookViewId="0">
      <selection activeCell="T28" sqref="T28"/>
    </sheetView>
  </sheetViews>
  <sheetFormatPr defaultRowHeight="14.25" x14ac:dyDescent="0.45"/>
  <cols>
    <col min="1" max="1" width="15.46484375" bestFit="1" customWidth="1"/>
    <col min="6" max="6" width="15.33203125" bestFit="1" customWidth="1"/>
    <col min="7" max="7" width="15.33203125" customWidth="1"/>
    <col min="8" max="8" width="12.6640625" bestFit="1" customWidth="1"/>
    <col min="9" max="9" width="12.6640625" customWidth="1"/>
    <col min="10" max="10" width="22.19921875" bestFit="1" customWidth="1"/>
    <col min="11" max="11" width="10" bestFit="1" customWidth="1"/>
    <col min="12" max="12" width="12.46484375" bestFit="1" customWidth="1"/>
    <col min="13" max="13" width="6.1328125" customWidth="1"/>
    <col min="14" max="14" width="5.86328125" customWidth="1"/>
    <col min="15" max="15" width="12.33203125" bestFit="1" customWidth="1"/>
    <col min="16" max="16" width="13.265625" bestFit="1" customWidth="1"/>
    <col min="17" max="17" width="19.73046875" bestFit="1" customWidth="1"/>
    <col min="18" max="18" width="16.265625" bestFit="1" customWidth="1"/>
    <col min="19" max="19" width="16.6640625" bestFit="1" customWidth="1"/>
    <col min="20" max="20" width="28.06640625" bestFit="1" customWidth="1"/>
    <col min="21" max="21" width="15.33203125" bestFit="1" customWidth="1"/>
    <col min="22" max="22" width="15.265625" bestFit="1" customWidth="1"/>
    <col min="23" max="23" width="14.59765625" bestFit="1" customWidth="1"/>
    <col min="24" max="24" width="28.53125" bestFit="1" customWidth="1"/>
    <col min="25" max="25" width="83.6640625" bestFit="1" customWidth="1"/>
    <col min="26" max="26" width="15" bestFit="1" customWidth="1"/>
    <col min="32" max="32" width="13.265625" bestFit="1" customWidth="1"/>
    <col min="33" max="33" width="81.9296875" customWidth="1"/>
    <col min="37" max="37" width="9.1328125" customWidth="1"/>
  </cols>
  <sheetData>
    <row r="1" spans="1:34" ht="15" x14ac:dyDescent="0.45">
      <c r="A1" s="34" t="s">
        <v>26</v>
      </c>
      <c r="B1" s="34" t="s">
        <v>0</v>
      </c>
      <c r="C1" s="34" t="s">
        <v>1</v>
      </c>
      <c r="D1" s="34" t="s">
        <v>2</v>
      </c>
      <c r="E1" s="34" t="s">
        <v>20</v>
      </c>
      <c r="F1" s="34" t="s">
        <v>25</v>
      </c>
      <c r="G1" s="34" t="s">
        <v>8</v>
      </c>
      <c r="H1" s="34" t="s">
        <v>4</v>
      </c>
      <c r="I1" s="34" t="s">
        <v>9</v>
      </c>
      <c r="J1" s="34" t="s">
        <v>45</v>
      </c>
      <c r="K1" s="34" t="s">
        <v>33</v>
      </c>
      <c r="L1" s="33" t="s">
        <v>37</v>
      </c>
      <c r="M1" s="34" t="s">
        <v>3</v>
      </c>
      <c r="N1" s="33" t="s">
        <v>27</v>
      </c>
      <c r="X1" s="8"/>
      <c r="AB1" s="8"/>
      <c r="AC1" s="8"/>
      <c r="AD1" s="8"/>
      <c r="AE1" s="8"/>
      <c r="AH1" s="6"/>
    </row>
    <row r="2" spans="1:34" x14ac:dyDescent="0.45">
      <c r="A2" s="10">
        <f>COUNTIF(B2:B58, "&lt;&gt;")</f>
        <v>7</v>
      </c>
      <c r="B2" s="10">
        <v>1</v>
      </c>
      <c r="C2" s="10">
        <v>0</v>
      </c>
      <c r="D2" s="10">
        <v>0</v>
      </c>
      <c r="E2" s="10">
        <v>3</v>
      </c>
      <c r="F2" s="10">
        <v>0</v>
      </c>
      <c r="G2" s="10">
        <v>0</v>
      </c>
      <c r="H2" s="11">
        <v>1</v>
      </c>
      <c r="I2" s="10">
        <v>2</v>
      </c>
      <c r="J2" s="10">
        <v>10</v>
      </c>
      <c r="K2" s="10">
        <f>LARGE(Loading!B3:B82,1)</f>
        <v>27.64</v>
      </c>
      <c r="L2" s="10">
        <f t="shared" ref="L2:L7" si="0">SQRT((D3-D2)^2+(C3-C2)^2)</f>
        <v>48.59</v>
      </c>
      <c r="M2" s="10">
        <f t="shared" ref="M2:M7" si="1">ROUND(L2/J2,0)</f>
        <v>5</v>
      </c>
      <c r="N2" s="10">
        <f>M2-1</f>
        <v>4</v>
      </c>
      <c r="X2" s="5"/>
      <c r="AB2" s="5"/>
      <c r="AC2" s="5"/>
      <c r="AD2" s="5"/>
      <c r="AE2" s="5"/>
      <c r="AH2" s="7"/>
    </row>
    <row r="3" spans="1:34" x14ac:dyDescent="0.45">
      <c r="B3" s="1">
        <v>2</v>
      </c>
      <c r="C3" s="1">
        <v>0</v>
      </c>
      <c r="D3" s="1">
        <v>48.59</v>
      </c>
      <c r="E3" s="1">
        <v>3</v>
      </c>
      <c r="F3" s="1">
        <v>1</v>
      </c>
      <c r="G3" s="1">
        <v>6</v>
      </c>
      <c r="H3" s="19">
        <v>1</v>
      </c>
      <c r="I3" s="1">
        <v>7</v>
      </c>
      <c r="J3" s="1">
        <v>120</v>
      </c>
      <c r="K3" s="1">
        <f>LARGE(Loading!B3:B82,1)</f>
        <v>27.64</v>
      </c>
      <c r="L3" s="1">
        <f t="shared" si="0"/>
        <v>810</v>
      </c>
      <c r="M3" s="1">
        <f t="shared" si="1"/>
        <v>7</v>
      </c>
      <c r="N3" s="1">
        <f t="shared" ref="N3:N7" si="2">M3-1</f>
        <v>6</v>
      </c>
      <c r="Q3" s="5"/>
      <c r="R3" s="5"/>
      <c r="X3" s="5"/>
      <c r="AB3" s="5"/>
      <c r="AC3" s="5"/>
      <c r="AD3" s="5"/>
      <c r="AE3" s="5"/>
      <c r="AH3" s="7"/>
    </row>
    <row r="4" spans="1:34" x14ac:dyDescent="0.45">
      <c r="B4" s="10">
        <v>3</v>
      </c>
      <c r="C4" s="10">
        <v>810</v>
      </c>
      <c r="D4" s="10">
        <v>48.59</v>
      </c>
      <c r="E4" s="10">
        <v>2.5</v>
      </c>
      <c r="F4" s="10">
        <v>1</v>
      </c>
      <c r="G4" s="10">
        <v>7</v>
      </c>
      <c r="H4" s="11">
        <v>1</v>
      </c>
      <c r="I4" s="10">
        <v>7</v>
      </c>
      <c r="J4" s="10">
        <v>12</v>
      </c>
      <c r="K4" s="10">
        <f>LARGE(Loading!B3:B82,1)</f>
        <v>27.64</v>
      </c>
      <c r="L4" s="10">
        <f t="shared" si="0"/>
        <v>69.345114463817879</v>
      </c>
      <c r="M4" s="10">
        <f t="shared" si="1"/>
        <v>6</v>
      </c>
      <c r="N4" s="10">
        <f t="shared" si="2"/>
        <v>5</v>
      </c>
      <c r="R4" s="5"/>
      <c r="X4" s="5"/>
      <c r="AB4" s="5"/>
      <c r="AC4" s="5"/>
      <c r="AD4" s="5"/>
      <c r="AE4" s="5"/>
      <c r="AH4" s="7"/>
    </row>
    <row r="5" spans="1:34" x14ac:dyDescent="0.45">
      <c r="B5" s="1">
        <v>4</v>
      </c>
      <c r="C5" s="1">
        <f>C4+58.85</f>
        <v>868.85</v>
      </c>
      <c r="D5" s="1">
        <v>11.91</v>
      </c>
      <c r="E5" s="1">
        <v>4</v>
      </c>
      <c r="F5" s="1">
        <v>0</v>
      </c>
      <c r="G5" s="1">
        <v>7</v>
      </c>
      <c r="H5" s="19">
        <v>2</v>
      </c>
      <c r="I5" s="1">
        <v>7</v>
      </c>
      <c r="J5" s="1">
        <v>10</v>
      </c>
      <c r="K5" s="22"/>
      <c r="L5" s="1">
        <f t="shared" si="0"/>
        <v>31.285629288860385</v>
      </c>
      <c r="M5" s="1">
        <f t="shared" si="1"/>
        <v>3</v>
      </c>
      <c r="N5" s="1">
        <f t="shared" si="2"/>
        <v>2</v>
      </c>
      <c r="R5" s="5"/>
      <c r="X5" s="5"/>
      <c r="AB5" s="5"/>
      <c r="AC5" s="5"/>
      <c r="AD5" s="5"/>
      <c r="AE5" s="5"/>
      <c r="AH5" s="7"/>
    </row>
    <row r="6" spans="1:34" x14ac:dyDescent="0.45">
      <c r="B6" s="10">
        <v>5</v>
      </c>
      <c r="C6" s="10">
        <v>900</v>
      </c>
      <c r="D6" s="10">
        <v>9</v>
      </c>
      <c r="E6" s="10">
        <v>4</v>
      </c>
      <c r="F6" s="10">
        <v>0</v>
      </c>
      <c r="G6" s="10">
        <v>7</v>
      </c>
      <c r="H6" s="11">
        <v>2</v>
      </c>
      <c r="I6" s="10">
        <v>7</v>
      </c>
      <c r="J6" s="10">
        <v>25</v>
      </c>
      <c r="K6" s="10">
        <f>(LARGE(Loading!B3:B82,1))*0.965</f>
        <v>26.672599999999999</v>
      </c>
      <c r="L6" s="10">
        <f t="shared" si="0"/>
        <v>50.009999000199947</v>
      </c>
      <c r="M6" s="10">
        <f t="shared" si="1"/>
        <v>2</v>
      </c>
      <c r="N6" s="10">
        <f t="shared" si="2"/>
        <v>1</v>
      </c>
      <c r="R6" s="5"/>
      <c r="X6" s="5"/>
      <c r="AB6" s="5"/>
      <c r="AC6" s="5"/>
      <c r="AD6" s="5"/>
      <c r="AE6" s="5"/>
      <c r="AH6" s="7"/>
    </row>
    <row r="7" spans="1:34" x14ac:dyDescent="0.45">
      <c r="B7" s="1">
        <v>6</v>
      </c>
      <c r="C7" s="1">
        <v>950</v>
      </c>
      <c r="D7" s="1">
        <v>10</v>
      </c>
      <c r="E7" s="1">
        <v>4</v>
      </c>
      <c r="F7" s="1">
        <v>0</v>
      </c>
      <c r="G7" s="1">
        <v>7</v>
      </c>
      <c r="H7" s="19">
        <v>2</v>
      </c>
      <c r="I7" s="1">
        <v>7</v>
      </c>
      <c r="J7" s="1">
        <v>30</v>
      </c>
      <c r="K7" s="23"/>
      <c r="L7" s="1">
        <f t="shared" si="0"/>
        <v>53.577047324390669</v>
      </c>
      <c r="M7" s="1">
        <f t="shared" si="1"/>
        <v>2</v>
      </c>
      <c r="N7" s="1">
        <f t="shared" si="2"/>
        <v>1</v>
      </c>
      <c r="R7" s="5"/>
      <c r="X7" s="5"/>
      <c r="AB7" s="5"/>
      <c r="AC7" s="5"/>
      <c r="AD7" s="5"/>
      <c r="AE7" s="5"/>
      <c r="AH7" s="7"/>
    </row>
    <row r="8" spans="1:34" x14ac:dyDescent="0.45">
      <c r="B8" s="10">
        <v>7</v>
      </c>
      <c r="C8" s="10">
        <f>C7+51.9</f>
        <v>1001.9</v>
      </c>
      <c r="D8" s="10">
        <v>23.3</v>
      </c>
      <c r="E8" s="35"/>
      <c r="F8" s="35"/>
      <c r="G8" s="10">
        <v>7</v>
      </c>
      <c r="H8" s="36"/>
      <c r="I8" s="36"/>
      <c r="J8" s="36"/>
      <c r="K8" s="10">
        <f>(LARGE(Loading!B3:B82,1))*0.0183</f>
        <v>0.50581200000000004</v>
      </c>
      <c r="L8" s="10"/>
      <c r="M8" s="10"/>
      <c r="N8" s="10"/>
      <c r="R8" s="5"/>
      <c r="X8" s="5"/>
      <c r="AB8" s="5"/>
      <c r="AC8" s="5"/>
      <c r="AD8" s="5"/>
      <c r="AE8" s="5"/>
      <c r="AH8" s="7"/>
    </row>
    <row r="9" spans="1:34" x14ac:dyDescent="0.45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S9" s="5"/>
      <c r="X9" s="5"/>
      <c r="AB9" s="5"/>
      <c r="AC9" s="5"/>
      <c r="AD9" s="5"/>
      <c r="AE9" s="5"/>
      <c r="AH9" s="7"/>
    </row>
    <row r="10" spans="1:34" x14ac:dyDescent="0.4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20"/>
      <c r="M10" s="20"/>
      <c r="N10" s="20"/>
      <c r="S10" s="5"/>
      <c r="T10" s="5"/>
      <c r="U10" s="5"/>
      <c r="V10" s="5"/>
      <c r="W10" s="5"/>
      <c r="X10" s="5"/>
      <c r="Z10" s="5"/>
      <c r="AA10" s="5"/>
      <c r="AB10" s="5"/>
      <c r="AC10" s="5"/>
      <c r="AD10" s="5"/>
      <c r="AE10" s="5"/>
      <c r="AH10" s="7"/>
    </row>
    <row r="11" spans="1:34" x14ac:dyDescent="0.45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S11" s="5"/>
      <c r="T11" s="5"/>
      <c r="U11" s="5"/>
      <c r="V11" s="5"/>
      <c r="W11" s="5"/>
      <c r="X11" s="5"/>
      <c r="Z11" s="5"/>
      <c r="AA11" s="5"/>
      <c r="AB11" s="5"/>
      <c r="AC11" s="5"/>
      <c r="AD11" s="5"/>
      <c r="AE11" s="5"/>
      <c r="AH11" s="7"/>
    </row>
    <row r="12" spans="1:34" x14ac:dyDescent="0.45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20"/>
      <c r="M12" s="20"/>
      <c r="N12" s="20"/>
      <c r="P12" s="5"/>
      <c r="Q12" s="5"/>
      <c r="R12" s="5"/>
      <c r="S12" s="5"/>
      <c r="T12" s="5"/>
      <c r="U12" s="5"/>
      <c r="V12" s="5"/>
      <c r="W12" s="5"/>
      <c r="X12" s="5"/>
      <c r="Z12" s="5"/>
      <c r="AA12" s="5"/>
      <c r="AB12" s="5"/>
      <c r="AC12" s="5"/>
      <c r="AD12" s="5"/>
      <c r="AE12" s="5"/>
      <c r="AH12" s="7"/>
    </row>
    <row r="13" spans="1:34" x14ac:dyDescent="0.4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P13" s="5"/>
      <c r="Q13" s="5"/>
      <c r="R13" s="5"/>
      <c r="S13" s="5"/>
      <c r="T13" s="5"/>
      <c r="U13" s="5"/>
      <c r="V13" s="5"/>
      <c r="W13" s="5"/>
      <c r="X13" s="5"/>
      <c r="Z13" s="5"/>
      <c r="AA13" s="5"/>
      <c r="AB13" s="5"/>
      <c r="AC13" s="5"/>
      <c r="AD13" s="5"/>
      <c r="AE13" s="5"/>
      <c r="AH13" s="7"/>
    </row>
    <row r="14" spans="1:34" x14ac:dyDescent="0.4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0"/>
      <c r="M14" s="20"/>
      <c r="N14" s="20"/>
      <c r="P14" s="5"/>
      <c r="Q14" s="5"/>
      <c r="R14" s="5"/>
      <c r="S14" s="5"/>
      <c r="T14" s="5"/>
      <c r="U14" s="5"/>
      <c r="V14" s="5"/>
      <c r="W14" s="5"/>
      <c r="X14" s="5"/>
      <c r="Z14" s="5"/>
      <c r="AA14" s="5"/>
      <c r="AB14" s="5"/>
      <c r="AC14" s="5"/>
      <c r="AD14" s="5"/>
      <c r="AE14" s="5"/>
      <c r="AH14" s="7"/>
    </row>
    <row r="15" spans="1:34" x14ac:dyDescent="0.4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P15" s="5"/>
      <c r="Q15" s="5"/>
      <c r="R15" s="5"/>
      <c r="S15" s="5"/>
      <c r="T15" s="5"/>
      <c r="U15" s="5"/>
      <c r="V15" s="5"/>
      <c r="W15" s="5"/>
      <c r="X15" s="5"/>
      <c r="Z15" s="5"/>
      <c r="AA15" s="5"/>
      <c r="AB15" s="5"/>
      <c r="AC15" s="5"/>
      <c r="AD15" s="5"/>
      <c r="AE15" s="5"/>
      <c r="AH15" s="7"/>
    </row>
    <row r="16" spans="1:34" x14ac:dyDescent="0.4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0"/>
      <c r="M16" s="20"/>
      <c r="N16" s="20"/>
      <c r="P16" s="5"/>
      <c r="Q16" s="5"/>
      <c r="R16" s="5"/>
      <c r="S16" s="5"/>
      <c r="T16" s="5"/>
      <c r="U16" s="5"/>
      <c r="V16" s="5"/>
      <c r="W16" s="5"/>
      <c r="X16" s="5"/>
      <c r="Z16" s="5"/>
      <c r="AA16" s="5"/>
      <c r="AB16" s="5"/>
      <c r="AC16" s="5"/>
      <c r="AD16" s="5"/>
      <c r="AE16" s="5"/>
      <c r="AH16" s="7"/>
    </row>
    <row r="17" spans="2:35" x14ac:dyDescent="0.45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P17" s="5"/>
      <c r="Q17" s="5"/>
      <c r="R17" s="5"/>
      <c r="S17" s="5"/>
      <c r="T17" s="5"/>
      <c r="U17" s="5"/>
      <c r="V17" s="5"/>
      <c r="W17" s="5"/>
      <c r="X17" s="5"/>
      <c r="Z17" s="5"/>
      <c r="AA17" s="5"/>
      <c r="AB17" s="5"/>
      <c r="AC17" s="5"/>
      <c r="AD17" s="5"/>
      <c r="AE17" s="5"/>
      <c r="AH17" s="7"/>
    </row>
    <row r="18" spans="2:35" x14ac:dyDescent="0.4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0"/>
      <c r="M18" s="20"/>
      <c r="N18" s="20"/>
      <c r="P18" s="5"/>
      <c r="Q18" s="5"/>
      <c r="R18" s="5"/>
      <c r="S18" s="5"/>
      <c r="T18" s="5"/>
      <c r="U18" s="5"/>
      <c r="V18" s="5"/>
      <c r="W18" s="5"/>
      <c r="X18" s="5"/>
      <c r="Z18" s="5"/>
      <c r="AA18" s="5"/>
      <c r="AB18" s="5"/>
      <c r="AC18" s="5"/>
      <c r="AD18" s="5"/>
      <c r="AE18" s="5"/>
      <c r="AH18" s="7"/>
    </row>
    <row r="19" spans="2:35" x14ac:dyDescent="0.4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Z19" s="5"/>
      <c r="AA19" s="5"/>
      <c r="AB19" s="5"/>
      <c r="AC19" s="5"/>
      <c r="AD19" s="5"/>
      <c r="AE19" s="5"/>
      <c r="AH19" s="7"/>
    </row>
    <row r="20" spans="2:35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Z20" s="2"/>
      <c r="AA20" s="2"/>
      <c r="AB20" s="2"/>
      <c r="AC20" s="2"/>
      <c r="AD20" s="2"/>
      <c r="AE20" s="2"/>
      <c r="AF20" s="2"/>
      <c r="AH20" s="2"/>
      <c r="AI20" s="2"/>
    </row>
    <row r="21" spans="2:35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H21" s="2"/>
      <c r="AI21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READ ME</vt:lpstr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2023-12-01T14:16:30Z</dcterms:modified>
</cp:coreProperties>
</file>