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TESTE ATUALIZADO\"/>
    </mc:Choice>
  </mc:AlternateContent>
  <xr:revisionPtr revIDLastSave="0" documentId="13_ncr:1_{19A97605-B292-4418-A9AE-E09656126CA9}" xr6:coauthVersionLast="47" xr6:coauthVersionMax="47" xr10:uidLastSave="{00000000-0000-0000-0000-000000000000}"/>
  <bookViews>
    <workbookView xWindow="-103" yWindow="-103" windowWidth="24892" windowHeight="14914" activeTab="2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3" i="5" l="1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J3" i="1"/>
  <c r="J4" i="1"/>
  <c r="J2" i="1"/>
  <c r="E3" i="3"/>
  <c r="E5" i="3"/>
  <c r="E6" i="3"/>
  <c r="E7" i="3" s="1"/>
  <c r="E3" i="1"/>
  <c r="E4" i="1"/>
  <c r="E5" i="1"/>
  <c r="E6" i="1"/>
  <c r="E7" i="1"/>
  <c r="E8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80" i="5"/>
  <c r="Q81" i="5"/>
  <c r="F8" i="3" l="1"/>
  <c r="F7" i="3"/>
  <c r="F6" i="3"/>
  <c r="F5" i="3"/>
  <c r="F3" i="3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  <c r="N2" i="1" l="1"/>
  <c r="K18" i="1"/>
</calcChain>
</file>

<file path=xl/sharedStrings.xml><?xml version="1.0" encoding="utf-8"?>
<sst xmlns="http://schemas.openxmlformats.org/spreadsheetml/2006/main" count="77" uniqueCount="77">
  <si>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</si>
  <si>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</si>
  <si>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</si>
  <si>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</si>
  <si>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</si>
  <si>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</si>
  <si>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</si>
  <si>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</si>
  <si>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</si>
  <si>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</si>
  <si>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</si>
  <si>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</si>
  <si>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</si>
  <si>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</si>
  <si>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</si>
  <si>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</si>
  <si>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</si>
  <si>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</si>
  <si>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</si>
  <si>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</si>
  <si>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</si>
  <si>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</si>
  <si>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</si>
  <si>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</si>
  <si>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</si>
  <si>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</si>
  <si>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</si>
  <si>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</si>
  <si>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</si>
  <si>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</si>
  <si>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</si>
  <si>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</si>
  <si>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</si>
  <si>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</si>
  <si>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</si>
  <si>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</si>
  <si>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</si>
  <si>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</si>
  <si>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</si>
  <si>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</si>
  <si>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</si>
  <si>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</si>
  <si>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</si>
  <si>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</si>
  <si>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</si>
  <si>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</si>
  <si>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</si>
  <si>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</si>
  <si>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</si>
  <si>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</si>
  <si>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</si>
  <si>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</si>
  <si>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</si>
  <si>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</si>
  <si>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</si>
  <si>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</si>
  <si>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</si>
  <si>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</si>
  <si>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</si>
  <si>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</si>
  <si>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</si>
  <si>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</si>
  <si>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</si>
  <si>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</si>
  <si>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</si>
  <si>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</si>
  <si>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</si>
  <si>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</si>
  <si>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</si>
  <si>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</si>
  <si>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</si>
  <si>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</si>
  <si>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</si>
  <si>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</si>
  <si>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</si>
  <si>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</si>
  <si>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>AL6061-T6 @ 220ºC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</si>
</sst>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1895555" y="876556"/>
          <a:ext cx="5078822" cy="7513300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221809</xdr:colOff>
      <xdr:row>0</xdr:row>
      <xdr:rowOff>150567</xdr:rowOff>
    </xdr:from>
    <xdr:to>
      <xdr:col>17</xdr:col>
      <xdr:colOff>92506</xdr:colOff>
      <xdr:row>48</xdr:row>
      <xdr:rowOff>48655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18</v>
      </c>
    </row>
    <row r="5" spans="2:2" ht="15" x14ac:dyDescent="0.4">
      <c r="B5" s="14" t="s">
        <v>24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17</v>
      </c>
    </row>
    <row r="9" spans="2:2" ht="15" x14ac:dyDescent="0.4">
      <c r="B9" s="14" t="s">
        <v>16</v>
      </c>
    </row>
    <row r="10" spans="2:2" ht="15" x14ac:dyDescent="0.4">
      <c r="B10" s="15" t="s">
        <v>19</v>
      </c>
    </row>
    <row r="11" spans="2:2" ht="15" x14ac:dyDescent="0.4">
      <c r="B11" s="15" t="s">
        <v>23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25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E2" sqref="E2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6" width="20.921875" bestFit="1" customWidth="1"/>
    <col min="7" max="7" width="20.3828125" bestFit="1" customWidth="1"/>
    <col min="8" max="8" width="20.921875" bestFit="1" customWidth="1"/>
  </cols>
  <sheetData>
    <row r="1" spans="1:9" ht="15" customHeight="1" x14ac:dyDescent="0.4">
      <c r="A1" s="21" t="s">
        <v>35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34</v>
      </c>
      <c r="H1" s="21" t="s">
        <v>47</v>
      </c>
    </row>
    <row r="2" spans="1:9" ht="15" customHeight="1" x14ac:dyDescent="0.45">
      <c r="A2" s="18">
        <f>COUNTIF(D1:BE1, "&lt;&gt;")</f>
        <v>5</v>
      </c>
      <c r="B2" s="25"/>
      <c r="C2" s="19" t="s">
        <v>13</v>
      </c>
      <c r="D2" s="83">
        <v>2700</v>
      </c>
      <c r="E2" s="12">
        <v>2700</v>
      </c>
      <c r="F2" s="85">
        <v>2700</v>
      </c>
      <c r="G2" s="9"/>
      <c r="H2" s="85">
        <v>2780</v>
      </c>
      <c r="I2" s="40"/>
    </row>
    <row r="3" spans="1:9" ht="15.9" x14ac:dyDescent="0.45">
      <c r="C3" s="19" t="s">
        <v>42</v>
      </c>
      <c r="D3" s="83">
        <f>68.9*10^9</f>
        <v>68900000000</v>
      </c>
      <c r="E3" s="12">
        <f>60*10^9</f>
        <v>60000000000</v>
      </c>
      <c r="F3" s="85">
        <f>68.9*10^9</f>
        <v>68900000000</v>
      </c>
      <c r="G3" s="9"/>
      <c r="H3" s="85">
        <v>73.099999999999994</v>
      </c>
      <c r="I3" s="40"/>
    </row>
    <row r="4" spans="1:9" ht="15.9" x14ac:dyDescent="0.45">
      <c r="C4" s="19" t="s">
        <v>12</v>
      </c>
      <c r="D4" s="83">
        <v>0.33</v>
      </c>
      <c r="E4" s="12">
        <v>0.33</v>
      </c>
      <c r="F4" s="85">
        <v>0.33</v>
      </c>
      <c r="G4" s="9"/>
      <c r="H4" s="85">
        <v>0.33</v>
      </c>
      <c r="I4" s="40"/>
    </row>
    <row r="5" spans="1:9" ht="15" customHeight="1" x14ac:dyDescent="0.45">
      <c r="C5" s="19" t="s">
        <v>43</v>
      </c>
      <c r="D5" s="83">
        <f>19*10^6</f>
        <v>19000000</v>
      </c>
      <c r="E5" s="12">
        <f>250*10^6</f>
        <v>250000000</v>
      </c>
      <c r="F5" s="85">
        <f>103 *10^6</f>
        <v>103000000</v>
      </c>
      <c r="G5" s="9"/>
      <c r="H5" s="85">
        <v>62</v>
      </c>
      <c r="I5" s="40"/>
    </row>
    <row r="6" spans="1:9" ht="15.9" x14ac:dyDescent="0.45">
      <c r="C6" s="19" t="s">
        <v>44</v>
      </c>
      <c r="D6" s="83">
        <f>32*10^6</f>
        <v>32000000</v>
      </c>
      <c r="E6" s="12">
        <f>275*10^6</f>
        <v>275000000</v>
      </c>
      <c r="F6" s="85">
        <f>131*10^6</f>
        <v>131000000</v>
      </c>
      <c r="G6" s="9"/>
      <c r="H6" s="85">
        <v>76</v>
      </c>
      <c r="I6" s="40"/>
    </row>
    <row r="7" spans="1:9" ht="15.9" x14ac:dyDescent="0.45">
      <c r="C7" s="19" t="s">
        <v>45</v>
      </c>
      <c r="D7" s="84">
        <f>27*10^6</f>
        <v>27000000</v>
      </c>
      <c r="E7" s="22">
        <f>E6*0.85</f>
        <v>233750000</v>
      </c>
      <c r="F7" s="86">
        <f>110*10^6</f>
        <v>110000000</v>
      </c>
      <c r="G7" s="41"/>
      <c r="H7" s="86">
        <v>65</v>
      </c>
      <c r="I7" s="40"/>
    </row>
    <row r="8" spans="1:9" ht="15.9" x14ac:dyDescent="0.45">
      <c r="C8" s="19" t="s">
        <v>46</v>
      </c>
      <c r="D8" s="83">
        <f>207*10^6</f>
        <v>207000000</v>
      </c>
      <c r="E8" s="12">
        <f>207*10^6</f>
        <v>207000000</v>
      </c>
      <c r="F8" s="83">
        <f>207*10^6</f>
        <v>207000000</v>
      </c>
      <c r="G8" s="12"/>
      <c r="H8" s="85">
        <v>283</v>
      </c>
      <c r="I8" s="40"/>
    </row>
    <row r="9" spans="1:9" ht="15.9" x14ac:dyDescent="0.45">
      <c r="C9" s="40"/>
      <c r="D9" s="9" t="s">
        <v>32</v>
      </c>
      <c r="E9" s="9" t="s">
        <v>76</v>
      </c>
      <c r="F9" s="9" t="s">
        <v>31</v>
      </c>
      <c r="G9" s="9" t="s">
        <v>48</v>
      </c>
      <c r="H9" s="9" t="s">
        <v>33</v>
      </c>
      <c r="I9" s="40"/>
    </row>
    <row r="10" spans="1:9" ht="15.9" x14ac:dyDescent="0.45">
      <c r="C10" s="40"/>
      <c r="D10" s="40"/>
      <c r="E10" s="40"/>
      <c r="F10" s="40"/>
      <c r="G10" s="40"/>
      <c r="H10" s="40"/>
      <c r="I10" s="40"/>
    </row>
    <row r="11" spans="1:9" ht="15.9" x14ac:dyDescent="0.45">
      <c r="C11" s="40"/>
      <c r="D11" s="40"/>
      <c r="E11" s="40"/>
      <c r="F11" s="40"/>
      <c r="G11" s="40"/>
      <c r="H11" s="40"/>
      <c r="I11" s="40"/>
    </row>
    <row r="12" spans="1:9" ht="14.25" customHeight="1" x14ac:dyDescent="0.45">
      <c r="C12" s="40"/>
      <c r="D12" s="40"/>
      <c r="E12" s="88" t="s">
        <v>36</v>
      </c>
      <c r="F12" s="88"/>
      <c r="G12" s="42"/>
      <c r="H12" s="40"/>
      <c r="I12" s="40"/>
    </row>
    <row r="13" spans="1:9" ht="15.9" x14ac:dyDescent="0.45">
      <c r="C13" s="40"/>
      <c r="D13" s="40"/>
      <c r="E13" s="88"/>
      <c r="F13" s="88"/>
      <c r="G13" s="42"/>
      <c r="H13" s="40"/>
      <c r="I13" s="40"/>
    </row>
    <row r="14" spans="1:9" ht="15.9" x14ac:dyDescent="0.45">
      <c r="C14" s="40"/>
      <c r="D14" s="40"/>
      <c r="E14" s="42"/>
      <c r="F14" s="42"/>
      <c r="G14" s="42"/>
      <c r="H14" s="40"/>
      <c r="I14" s="40"/>
    </row>
    <row r="15" spans="1:9" ht="15.9" x14ac:dyDescent="0.45">
      <c r="C15" s="40"/>
      <c r="D15" s="40"/>
      <c r="E15" s="40"/>
      <c r="F15" s="40"/>
      <c r="G15" s="40"/>
      <c r="H15" s="40"/>
      <c r="I15" s="40"/>
    </row>
    <row r="16" spans="1:9" ht="15.9" x14ac:dyDescent="0.45">
      <c r="C16" s="40"/>
      <c r="D16" s="40"/>
      <c r="E16" s="40"/>
      <c r="F16" s="40"/>
      <c r="G16" s="40"/>
      <c r="H16" s="40"/>
      <c r="I16" s="40"/>
    </row>
    <row r="17" spans="3:9" ht="15.9" x14ac:dyDescent="0.45">
      <c r="C17" s="40"/>
      <c r="D17" s="40"/>
      <c r="E17" s="40"/>
      <c r="F17" s="40"/>
      <c r="G17" s="40"/>
      <c r="H17" s="40"/>
      <c r="I17" s="40"/>
    </row>
    <row r="18" spans="3:9" ht="15.9" x14ac:dyDescent="0.45">
      <c r="C18" s="40"/>
      <c r="D18" s="40"/>
      <c r="E18" s="40"/>
      <c r="F18" s="40"/>
      <c r="G18" s="40"/>
      <c r="H18" s="40"/>
      <c r="I18" s="40"/>
    </row>
    <row r="19" spans="3:9" ht="15.9" x14ac:dyDescent="0.45">
      <c r="C19" s="40"/>
      <c r="D19" s="40"/>
      <c r="E19" s="40"/>
      <c r="F19" s="40"/>
      <c r="G19" s="40"/>
      <c r="H19" s="40"/>
      <c r="I19" s="40"/>
    </row>
    <row r="20" spans="3:9" ht="15.9" x14ac:dyDescent="0.45">
      <c r="C20" s="40"/>
      <c r="D20" s="40"/>
      <c r="E20" s="40"/>
      <c r="F20" s="40"/>
      <c r="G20" s="40"/>
      <c r="H20" s="40"/>
      <c r="I20" s="40"/>
    </row>
    <row r="21" spans="3:9" ht="15.9" x14ac:dyDescent="0.4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tabSelected="1" topLeftCell="A46" workbookViewId="0">
      <selection activeCell="P80" sqref="P80"/>
    </sheetView>
  </sheetViews>
  <sheetFormatPr defaultRowHeight="14.6" x14ac:dyDescent="0.4"/>
  <cols>
    <col min="1" max="1" width="15.61328125" bestFit="1" customWidth="1"/>
    <col min="3" max="3" width="3.921875" bestFit="1" customWidth="1"/>
    <col min="4" max="4" width="12.23046875" bestFit="1" customWidth="1"/>
    <col min="5" max="5" width="17" bestFit="1" customWidth="1"/>
    <col min="6" max="6" width="10.61328125" customWidth="1"/>
    <col min="7" max="8" width="10.69140625" customWidth="1"/>
    <col min="9" max="9" width="10.61328125" customWidth="1"/>
    <col min="10" max="10" width="10.69140625" customWidth="1"/>
    <col min="11" max="11" width="8.69140625" customWidth="1"/>
    <col min="12" max="12" width="1.69140625" style="94" customWidth="1"/>
    <col min="13" max="13" width="7.23046875" style="5" customWidth="1"/>
    <col min="14" max="14" width="8.69140625" customWidth="1"/>
    <col min="15" max="16" width="12.69140625" customWidth="1"/>
    <col min="17" max="17" width="12.07421875" bestFit="1" customWidth="1"/>
    <col min="18" max="18" width="15.3046875" bestFit="1" customWidth="1"/>
    <col min="19" max="19" width="21.921875" customWidth="1"/>
    <col min="20" max="20" width="13" customWidth="1"/>
    <col min="21" max="21" width="22.15234375" customWidth="1"/>
    <col min="22" max="22" width="11.921875" bestFit="1" customWidth="1"/>
    <col min="27" max="27" width="9" bestFit="1" customWidth="1"/>
    <col min="30" max="30" width="18.07421875" customWidth="1"/>
  </cols>
  <sheetData>
    <row r="1" spans="1:30" ht="15" thickBo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74</v>
      </c>
      <c r="O1" s="77" t="s">
        <v>64</v>
      </c>
      <c r="P1" s="76" t="s">
        <v>63</v>
      </c>
      <c r="Q1" s="82" t="s">
        <v>75</v>
      </c>
    </row>
    <row r="2" spans="1:30" ht="15.9" thickBot="1" x14ac:dyDescent="0.45">
      <c r="A2" s="74" t="s">
        <v>73</v>
      </c>
      <c r="B2" s="5"/>
      <c r="C2" s="5"/>
      <c r="D2" s="5"/>
      <c r="E2" s="5"/>
      <c r="F2" s="89" t="s">
        <v>72</v>
      </c>
      <c r="G2" s="90"/>
      <c r="H2" s="90"/>
      <c r="I2" s="91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3" thickBot="1" x14ac:dyDescent="0.5">
      <c r="A3" s="1">
        <v>1</v>
      </c>
      <c r="B3" s="5"/>
      <c r="C3" s="95" t="s">
        <v>71</v>
      </c>
      <c r="D3" s="96"/>
      <c r="E3" s="78" t="s">
        <v>70</v>
      </c>
      <c r="F3" s="77" t="s">
        <v>69</v>
      </c>
      <c r="G3" s="76" t="s">
        <v>68</v>
      </c>
      <c r="H3" s="76" t="s">
        <v>67</v>
      </c>
      <c r="I3" s="75" t="s">
        <v>66</v>
      </c>
      <c r="J3" s="56" t="s">
        <v>65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9" x14ac:dyDescent="0.45">
      <c r="B4" s="5"/>
      <c r="C4" s="47">
        <v>1</v>
      </c>
      <c r="D4" s="46" t="s">
        <v>62</v>
      </c>
      <c r="E4" s="62" t="s">
        <v>61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9" x14ac:dyDescent="0.45">
      <c r="A5" s="5"/>
      <c r="B5" s="5"/>
      <c r="C5" s="47">
        <v>2</v>
      </c>
      <c r="D5" s="46" t="s">
        <v>60</v>
      </c>
      <c r="E5" s="62" t="s">
        <v>59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00000000000001" x14ac:dyDescent="0.4">
      <c r="A6" s="5"/>
      <c r="B6" s="5"/>
      <c r="C6" s="47">
        <v>3</v>
      </c>
      <c r="D6" s="46" t="s">
        <v>58</v>
      </c>
      <c r="E6" s="62" t="s">
        <v>57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5" thickBot="1" x14ac:dyDescent="0.45">
      <c r="A7" s="5"/>
      <c r="B7" s="5"/>
      <c r="C7" s="45">
        <v>4</v>
      </c>
      <c r="D7" s="43" t="s">
        <v>56</v>
      </c>
      <c r="E7" s="55" t="s">
        <v>55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5" thickBot="1" x14ac:dyDescent="0.4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">
      <c r="A11" s="5"/>
      <c r="B11" s="5"/>
      <c r="C11" s="92" t="s">
        <v>54</v>
      </c>
      <c r="D11" s="93"/>
      <c r="E11" s="56" t="s">
        <v>53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3" thickBot="1" x14ac:dyDescent="0.5">
      <c r="A12" s="5"/>
      <c r="B12" s="5"/>
      <c r="C12" s="47" t="s">
        <v>52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9" x14ac:dyDescent="0.45">
      <c r="A13" s="5"/>
      <c r="B13" s="5"/>
      <c r="C13" s="47" t="s">
        <v>51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9" x14ac:dyDescent="0.45">
      <c r="A14" s="5"/>
      <c r="B14" s="5"/>
      <c r="C14" s="47" t="s">
        <v>50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45">
      <c r="A15" s="5"/>
      <c r="B15" s="5"/>
      <c r="C15" s="45" t="s">
        <v>49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00000000000001" x14ac:dyDescent="0.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9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9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9" x14ac:dyDescent="0.4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9" x14ac:dyDescent="0.4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">
      <c r="O42" s="47">
        <v>2.57</v>
      </c>
      <c r="P42" s="1">
        <v>27.64</v>
      </c>
      <c r="Q42" s="46">
        <f t="shared" si="1"/>
        <v>2764000</v>
      </c>
    </row>
    <row r="43" spans="15:30" x14ac:dyDescent="0.4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">
      <c r="O45" s="47">
        <v>2.762</v>
      </c>
      <c r="P45" s="1">
        <v>27.64</v>
      </c>
      <c r="Q45" s="46">
        <f t="shared" si="1"/>
        <v>2764000</v>
      </c>
    </row>
    <row r="46" spans="15:30" x14ac:dyDescent="0.4">
      <c r="O46" s="47">
        <v>2.827</v>
      </c>
      <c r="P46" s="1">
        <v>27.64</v>
      </c>
      <c r="Q46" s="46">
        <f t="shared" si="1"/>
        <v>2764000</v>
      </c>
    </row>
    <row r="47" spans="15:30" x14ac:dyDescent="0.4">
      <c r="O47" s="47">
        <v>2.891</v>
      </c>
      <c r="P47" s="1">
        <v>27.64</v>
      </c>
      <c r="Q47" s="46">
        <f t="shared" si="1"/>
        <v>2764000</v>
      </c>
    </row>
    <row r="48" spans="15:30" x14ac:dyDescent="0.4">
      <c r="O48" s="47">
        <v>2.956</v>
      </c>
      <c r="P48" s="1">
        <v>27.64</v>
      </c>
      <c r="Q48" s="46">
        <f t="shared" si="1"/>
        <v>2764000</v>
      </c>
    </row>
    <row r="49" spans="15:17" x14ac:dyDescent="0.4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">
      <c r="O56" s="47">
        <v>3.47</v>
      </c>
      <c r="P56" s="1">
        <v>27.64</v>
      </c>
      <c r="Q56" s="46">
        <f t="shared" si="1"/>
        <v>2764000</v>
      </c>
    </row>
    <row r="57" spans="15:17" x14ac:dyDescent="0.4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">
      <c r="O63" s="47">
        <v>3.9190000000000005</v>
      </c>
      <c r="P63" s="1">
        <v>21.77</v>
      </c>
      <c r="Q63" s="46">
        <f t="shared" ref="Q63:Q81" si="2">P63*10^5</f>
        <v>2177000</v>
      </c>
    </row>
    <row r="64" spans="15:17" x14ac:dyDescent="0.4">
      <c r="O64" s="47">
        <v>3.9830000000000005</v>
      </c>
      <c r="P64" s="1">
        <v>18.84</v>
      </c>
      <c r="Q64" s="46">
        <f t="shared" si="2"/>
        <v>1884000</v>
      </c>
    </row>
    <row r="65" spans="15:17" x14ac:dyDescent="0.4">
      <c r="O65" s="47">
        <v>4.0470000000000006</v>
      </c>
      <c r="P65" s="1">
        <v>15.91</v>
      </c>
      <c r="Q65" s="46">
        <f t="shared" si="2"/>
        <v>1591000</v>
      </c>
    </row>
    <row r="66" spans="15:17" x14ac:dyDescent="0.4">
      <c r="O66" s="47">
        <v>4.112000000000001</v>
      </c>
      <c r="P66" s="1">
        <v>14.44</v>
      </c>
      <c r="Q66" s="46">
        <f t="shared" si="2"/>
        <v>1444000</v>
      </c>
    </row>
    <row r="67" spans="15:17" x14ac:dyDescent="0.4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">
      <c r="O73" s="47">
        <v>4.5620000000000021</v>
      </c>
      <c r="P73" s="1">
        <v>9.31</v>
      </c>
      <c r="Q73" s="46">
        <f t="shared" si="2"/>
        <v>931000</v>
      </c>
    </row>
    <row r="74" spans="15:17" x14ac:dyDescent="0.4">
      <c r="O74" s="47">
        <v>4.6260000000000021</v>
      </c>
      <c r="P74" s="1">
        <v>8.58</v>
      </c>
      <c r="Q74" s="46">
        <f t="shared" si="2"/>
        <v>858000</v>
      </c>
    </row>
    <row r="75" spans="15:17" x14ac:dyDescent="0.4">
      <c r="O75" s="47">
        <v>4.6910000000000025</v>
      </c>
      <c r="P75" s="1">
        <v>7.11</v>
      </c>
      <c r="Q75" s="46">
        <f t="shared" si="2"/>
        <v>711000</v>
      </c>
    </row>
    <row r="76" spans="15:17" x14ac:dyDescent="0.4">
      <c r="O76" s="47">
        <v>4.7540000000000022</v>
      </c>
      <c r="P76" s="1">
        <v>5.65</v>
      </c>
      <c r="Q76" s="46">
        <f t="shared" si="2"/>
        <v>565000</v>
      </c>
    </row>
    <row r="77" spans="15:17" x14ac:dyDescent="0.4">
      <c r="O77" s="47">
        <v>4.8190000000000026</v>
      </c>
      <c r="P77" s="1">
        <v>4.18</v>
      </c>
      <c r="Q77" s="46">
        <f t="shared" si="2"/>
        <v>418000</v>
      </c>
    </row>
    <row r="78" spans="15:17" x14ac:dyDescent="0.4">
      <c r="O78" s="47">
        <v>4.8830000000000027</v>
      </c>
      <c r="P78" s="1">
        <v>2.71</v>
      </c>
      <c r="Q78" s="46">
        <f t="shared" si="2"/>
        <v>271000</v>
      </c>
    </row>
    <row r="79" spans="15:17" x14ac:dyDescent="0.4">
      <c r="O79" s="47">
        <v>4.9480000000000031</v>
      </c>
      <c r="P79" s="1">
        <v>1.98</v>
      </c>
      <c r="Q79" s="46">
        <f t="shared" si="2"/>
        <v>198000</v>
      </c>
    </row>
    <row r="80" spans="15:17" x14ac:dyDescent="0.4">
      <c r="O80" s="47">
        <v>5.0110000000000028</v>
      </c>
      <c r="P80" s="1">
        <v>0.51</v>
      </c>
      <c r="Q80" s="46">
        <f t="shared" si="2"/>
        <v>51000</v>
      </c>
    </row>
    <row r="81" spans="15:17" ht="15" thickBot="1" x14ac:dyDescent="0.4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zoomScale="71" zoomScaleNormal="60" workbookViewId="0">
      <selection activeCell="K3" sqref="K3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12.69140625" bestFit="1" customWidth="1"/>
    <col min="11" max="11" width="10" customWidth="1"/>
    <col min="12" max="12" width="12.4609375" bestFit="1" customWidth="1"/>
    <col min="13" max="13" width="6.15234375" customWidth="1"/>
    <col min="14" max="14" width="5.84375" customWidth="1"/>
    <col min="15" max="15" width="12.3046875" bestFit="1" customWidth="1"/>
    <col min="16" max="17" width="12.3046875" customWidth="1"/>
    <col min="18" max="18" width="14.07421875" bestFit="1" customWidth="1"/>
    <col min="19" max="19" width="13.07421875" customWidth="1"/>
    <col min="20" max="21" width="13" customWidth="1"/>
    <col min="22" max="22" width="28.07421875" bestFit="1" customWidth="1"/>
    <col min="23" max="23" width="15.3046875" bestFit="1" customWidth="1"/>
    <col min="24" max="24" width="15.23046875" bestFit="1" customWidth="1"/>
    <col min="25" max="25" width="14.61328125" bestFit="1" customWidth="1"/>
    <col min="26" max="26" width="28.53515625" bestFit="1" customWidth="1"/>
    <col min="27" max="27" width="83.69140625" bestFit="1" customWidth="1"/>
    <col min="28" max="28" width="15" bestFit="1" customWidth="1"/>
    <col min="34" max="34" width="13.23046875" bestFit="1" customWidth="1"/>
    <col min="35" max="35" width="81.921875" customWidth="1"/>
    <col min="39" max="39" width="9.15234375" customWidth="1"/>
  </cols>
  <sheetData>
    <row r="1" spans="1:36" ht="15.45" x14ac:dyDescent="0.4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41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37</v>
      </c>
      <c r="S1" s="28" t="s">
        <v>38</v>
      </c>
      <c r="T1" s="28" t="s">
        <v>39</v>
      </c>
      <c r="U1" s="28" t="s">
        <v>40</v>
      </c>
      <c r="Z1" s="8"/>
      <c r="AD1" s="8"/>
      <c r="AE1" s="8"/>
      <c r="AF1" s="8"/>
      <c r="AG1" s="8"/>
      <c r="AJ1" s="6"/>
    </row>
    <row r="2" spans="1:36" x14ac:dyDescent="0.4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0">
        <v>0</v>
      </c>
      <c r="G2" s="10">
        <v>0</v>
      </c>
      <c r="H2" s="11">
        <v>2</v>
      </c>
      <c r="I2" s="10">
        <v>0</v>
      </c>
      <c r="J2" s="39">
        <f>3*10^6</f>
        <v>3000000</v>
      </c>
      <c r="K2" s="35">
        <v>100</v>
      </c>
      <c r="L2" s="10">
        <f t="shared" ref="L2:L7" si="0">SQRT((D3-D2)^2+(C3-C2)^2)</f>
        <v>4.9399999999999999E-2</v>
      </c>
      <c r="M2" s="10">
        <f>ROUNDUP($K$2*(L2/SUM($L$2:$L$7)),0)</f>
        <v>5</v>
      </c>
      <c r="N2" s="10">
        <f>IF(M2=0,0,M2-1)</f>
        <v>4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8" si="1">2.5*10^-3</f>
        <v>2.5000000000000001E-3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2">3*10^6</f>
        <v>3000000</v>
      </c>
      <c r="K3" s="36"/>
      <c r="L3" s="33">
        <f t="shared" si="0"/>
        <v>0.91363000000000005</v>
      </c>
      <c r="M3" s="10">
        <f t="shared" ref="M3:M8" si="3">ROUNDUP($K$2*(L3/SUM($L$2:$L$7)),0)</f>
        <v>89</v>
      </c>
      <c r="N3" s="10">
        <f t="shared" ref="N3:N8" si="4">IF(M3=0,0,M3-1)</f>
        <v>88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0">
        <v>1</v>
      </c>
      <c r="G4" s="10">
        <v>7</v>
      </c>
      <c r="H4" s="11">
        <v>2</v>
      </c>
      <c r="I4" s="10">
        <v>7</v>
      </c>
      <c r="J4" s="39">
        <f t="shared" si="2"/>
        <v>3000000</v>
      </c>
      <c r="K4" s="37"/>
      <c r="L4" s="34">
        <f t="shared" si="0"/>
        <v>6.4456538070237671E-2</v>
      </c>
      <c r="M4" s="10">
        <f t="shared" si="3"/>
        <v>7</v>
      </c>
      <c r="N4" s="10">
        <f t="shared" si="4"/>
        <v>6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>
        <f t="shared" si="1"/>
        <v>2.5000000000000001E-3</v>
      </c>
      <c r="F5" s="1">
        <v>0</v>
      </c>
      <c r="G5" s="1">
        <v>7</v>
      </c>
      <c r="H5" s="17">
        <v>2</v>
      </c>
      <c r="I5" s="1">
        <v>7</v>
      </c>
      <c r="J5" s="32"/>
      <c r="K5" s="37"/>
      <c r="L5" s="33">
        <f t="shared" si="0"/>
        <v>2.3608896628178177E-3</v>
      </c>
      <c r="M5" s="10">
        <f t="shared" si="3"/>
        <v>1</v>
      </c>
      <c r="N5" s="10">
        <f t="shared" si="4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">
        <f t="shared" si="1"/>
        <v>2.5000000000000001E-3</v>
      </c>
      <c r="F6" s="10">
        <v>0</v>
      </c>
      <c r="G6" s="10">
        <v>7</v>
      </c>
      <c r="H6" s="11">
        <v>2</v>
      </c>
      <c r="I6" s="10">
        <v>7</v>
      </c>
      <c r="K6" s="37"/>
      <c r="L6" s="34">
        <f t="shared" si="0"/>
        <v>2.1949259668607819E-3</v>
      </c>
      <c r="M6" s="10">
        <f t="shared" si="3"/>
        <v>1</v>
      </c>
      <c r="N6" s="10">
        <f t="shared" si="4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f t="shared" si="1"/>
        <v>2.5000000000000001E-3</v>
      </c>
      <c r="F7" s="1">
        <v>0</v>
      </c>
      <c r="G7" s="1">
        <v>7</v>
      </c>
      <c r="H7" s="17">
        <v>2</v>
      </c>
      <c r="I7" s="1">
        <v>7</v>
      </c>
      <c r="J7" s="29">
        <f>J2*0.965</f>
        <v>2895000</v>
      </c>
      <c r="K7" s="37"/>
      <c r="L7" s="33">
        <f t="shared" si="0"/>
        <v>2.1718655575335469E-3</v>
      </c>
      <c r="M7" s="10">
        <f t="shared" si="3"/>
        <v>1</v>
      </c>
      <c r="N7" s="10">
        <f t="shared" si="4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">
        <f t="shared" si="1"/>
        <v>2.5000000000000001E-3</v>
      </c>
      <c r="F8" s="10">
        <v>0</v>
      </c>
      <c r="G8" s="10">
        <v>7</v>
      </c>
      <c r="H8" s="11">
        <v>2</v>
      </c>
      <c r="I8" s="39">
        <v>7</v>
      </c>
      <c r="K8" s="37"/>
      <c r="L8" s="34"/>
      <c r="M8" s="10">
        <f t="shared" si="3"/>
        <v>0</v>
      </c>
      <c r="N8" s="10">
        <f t="shared" si="4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104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">
      <c r="A29" s="2"/>
      <c r="B29" s="5"/>
      <c r="C29" s="5"/>
      <c r="D29" s="5"/>
      <c r="E29" s="5"/>
      <c r="F29" s="5"/>
      <c r="G29" s="87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2024-01-24T22:58:52Z</dcterms:modified>
</cp:coreProperties>
</file>