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drawings/drawing14.xml" ContentType="application/vnd.openxmlformats-officedocument.drawing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atthew\Documents\GitHub\SSC2016\Student\Modules\05_SiteCollections\Testing Documents\"/>
    </mc:Choice>
  </mc:AlternateContent>
  <bookViews>
    <workbookView xWindow="0" yWindow="0" windowWidth="20490" windowHeight="7425" tabRatio="784"/>
  </bookViews>
  <sheets>
    <sheet name="Notes" sheetId="16" r:id="rId1"/>
    <sheet name="summary" sheetId="2" r:id="rId2"/>
    <sheet name="jan" sheetId="3" r:id="rId3"/>
    <sheet name="feb" sheetId="4" r:id="rId4"/>
    <sheet name="mar" sheetId="5" r:id="rId5"/>
    <sheet name="apr" sheetId="6" r:id="rId6"/>
    <sheet name="may" sheetId="7" r:id="rId7"/>
    <sheet name="jun" sheetId="8" r:id="rId8"/>
    <sheet name="jul" sheetId="9" r:id="rId9"/>
    <sheet name="aug" sheetId="10" r:id="rId10"/>
    <sheet name="sep" sheetId="11" r:id="rId11"/>
    <sheet name="oct" sheetId="12" r:id="rId12"/>
    <sheet name="nov" sheetId="13" r:id="rId13"/>
    <sheet name="dec" sheetId="14" r:id="rId14"/>
  </sheets>
  <definedNames>
    <definedName name="ExpenseCategories">ExpenseSummary[Expenses]</definedName>
  </definedNames>
  <calcPr calcId="162913"/>
</workbook>
</file>

<file path=xl/calcChain.xml><?xml version="1.0" encoding="utf-8"?>
<calcChain xmlns="http://schemas.openxmlformats.org/spreadsheetml/2006/main">
  <c r="N23" i="2" l="1"/>
  <c r="M23" i="2"/>
  <c r="L23" i="2"/>
  <c r="K23" i="2"/>
  <c r="J23" i="2"/>
  <c r="I23" i="2"/>
  <c r="H23" i="2"/>
  <c r="G23" i="2"/>
  <c r="F23" i="2"/>
  <c r="E23" i="2"/>
  <c r="D23" i="2"/>
  <c r="C23" i="2"/>
  <c r="N22" i="2"/>
  <c r="M22" i="2"/>
  <c r="L22" i="2"/>
  <c r="K22" i="2"/>
  <c r="J22" i="2"/>
  <c r="I22" i="2"/>
  <c r="H22" i="2"/>
  <c r="G22" i="2"/>
  <c r="F22" i="2"/>
  <c r="E22" i="2"/>
  <c r="D22" i="2"/>
  <c r="C22" i="2"/>
  <c r="N21" i="2"/>
  <c r="M21" i="2"/>
  <c r="L21" i="2"/>
  <c r="K21" i="2"/>
  <c r="J21" i="2"/>
  <c r="I21" i="2"/>
  <c r="H21" i="2"/>
  <c r="G21" i="2"/>
  <c r="F21" i="2"/>
  <c r="E21" i="2"/>
  <c r="D21" i="2"/>
  <c r="C21" i="2"/>
  <c r="N20" i="2"/>
  <c r="M20" i="2"/>
  <c r="L20" i="2"/>
  <c r="K20" i="2"/>
  <c r="J20" i="2"/>
  <c r="I20" i="2"/>
  <c r="H20" i="2"/>
  <c r="G20" i="2"/>
  <c r="F20" i="2"/>
  <c r="E20" i="2"/>
  <c r="D20" i="2"/>
  <c r="C20" i="2"/>
  <c r="N19" i="2"/>
  <c r="N24" i="2" s="1"/>
  <c r="M19" i="2"/>
  <c r="L19" i="2"/>
  <c r="K19" i="2"/>
  <c r="J19" i="2"/>
  <c r="I19" i="2"/>
  <c r="H19" i="2"/>
  <c r="G19" i="2"/>
  <c r="F19" i="2"/>
  <c r="F24" i="2" s="1"/>
  <c r="E19" i="2"/>
  <c r="D19" i="2"/>
  <c r="D24" i="2" s="1"/>
  <c r="C19" i="2"/>
  <c r="D11" i="14"/>
  <c r="D11" i="13"/>
  <c r="D11" i="12"/>
  <c r="D11" i="11"/>
  <c r="D11" i="10"/>
  <c r="D11" i="9"/>
  <c r="D11" i="8"/>
  <c r="D11" i="7"/>
  <c r="D11" i="6"/>
  <c r="D11" i="5"/>
  <c r="D11" i="4"/>
  <c r="D11" i="3"/>
  <c r="I24" i="2" l="1"/>
  <c r="E24" i="2"/>
  <c r="J24" i="2"/>
  <c r="M24" i="2"/>
  <c r="L24" i="2"/>
  <c r="K24" i="2"/>
  <c r="H24" i="2"/>
  <c r="G24" i="2"/>
  <c r="O20" i="2"/>
  <c r="O21" i="2"/>
  <c r="O22" i="2"/>
  <c r="C24" i="2"/>
  <c r="O23" i="2"/>
  <c r="O19" i="2"/>
  <c r="O24" i="2" l="1"/>
</calcChain>
</file>

<file path=xl/sharedStrings.xml><?xml version="1.0" encoding="utf-8"?>
<sst xmlns="http://schemas.openxmlformats.org/spreadsheetml/2006/main" count="251" uniqueCount="50">
  <si>
    <t>Expenses</t>
  </si>
  <si>
    <t>Expense 1</t>
  </si>
  <si>
    <t>Expense 2</t>
  </si>
  <si>
    <t>Expense 3</t>
  </si>
  <si>
    <t>Expense 4</t>
  </si>
  <si>
    <t>Expense 5</t>
  </si>
  <si>
    <t>Date</t>
  </si>
  <si>
    <t>PO#</t>
  </si>
  <si>
    <t>Amount</t>
  </si>
  <si>
    <t>Description</t>
  </si>
  <si>
    <t>Category</t>
  </si>
  <si>
    <t>A-12345</t>
  </si>
  <si>
    <t>Total</t>
  </si>
  <si>
    <t>A-12346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</si>
  <si>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</si>
  <si>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</si>
  <si>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</si>
  <si>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</si>
  <si>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</si>
  <si>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</si>
  <si>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</si>
  <si>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</si>
  <si>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</si>
  <si>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</si>
  <si>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</si>
  <si>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</si>
  <si>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Trend</t>
  </si>
  <si>
    <t xml:space="preserve">● </t>
  </si>
  <si>
    <t>EXPENSE TRENDS</t>
  </si>
  <si>
    <t>JANUARY EXPENSES</t>
  </si>
  <si>
    <t>FEBRUARY EXPENSES</t>
  </si>
  <si>
    <t>MARCH EXPENSES</t>
  </si>
  <si>
    <t>APRIL EXPENSES</t>
  </si>
  <si>
    <t>MAY EXPENSES</t>
  </si>
  <si>
    <t>JUNE EXPENSES</t>
  </si>
  <si>
    <t>JULY EXPENSES</t>
  </si>
  <si>
    <t>AUGUST EXPENSES</t>
  </si>
  <si>
    <t>SEPTEMBER EXPENSES</t>
  </si>
  <si>
    <t>OCTOBER EXPENSES</t>
  </si>
  <si>
    <t>NOVEMBER EXPENSES</t>
  </si>
  <si>
    <t>DECEMBER EXPENSES</t>
  </si>
  <si>
    <t>Supplies</t>
  </si>
  <si>
    <t xml:space="preserve"> </t>
  </si>
  <si>
    <t>NOTES</t>
  </si>
  <si>
    <t>How were these expenses paid?</t>
  </si>
  <si>
    <t>What if I have my own expenses?</t>
  </si>
  <si>
    <t>Submit them as an expense report</t>
  </si>
  <si>
    <t>To R&amp;D if you are a member of R&amp;D</t>
  </si>
  <si>
    <t>To your regular manager</t>
  </si>
  <si>
    <t>In order to achieve our goals the team decided to use the corporate VISA card for all expenses: 4431092161907272 alternatively you can use the Capitol Purchase Card: 5447734367510959 or Petty Cash Card 5206497576469976 If you need to buy gas for travel please use 4916535206451510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</si>
</sst>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5.5"/>
      <color theme="1" tint="0.34998626667073579"/>
      <name val="Century Gothic"/>
      <family val="2"/>
      <scheme val="major"/>
    </font>
    <font>
      <sz val="9"/>
      <color theme="1"/>
      <name val="Century Gothic"/>
      <family val="2"/>
      <scheme val="major"/>
    </font>
    <font>
      <sz val="8"/>
      <color theme="1"/>
      <name val="Century Gothic"/>
      <family val="2"/>
      <scheme val="major"/>
    </font>
    <font>
      <b/>
      <sz val="8"/>
      <color theme="1"/>
      <name val="Century Gothic"/>
      <family val="2"/>
      <scheme val="major"/>
    </font>
    <font>
      <b/>
      <sz val="10"/>
      <color theme="1"/>
      <name val="Century Gothic"/>
      <family val="2"/>
      <scheme val="maj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4" fontId="4" fillId="0" borderId="0" xfId="0" applyNumberFormat="1" applyFont="1"/>
    <xf numFmtId="4" fontId="4" fillId="2" borderId="0" xfId="0" applyNumberFormat="1" applyFont="1" applyFill="1"/>
    <xf numFmtId="0" fontId="3" fillId="0" borderId="0" xfId="0" applyFont="1" applyAlignment="1">
      <alignment horizontal="left" indent="1"/>
    </xf>
    <xf numFmtId="0" fontId="3" fillId="2" borderId="0" xfId="0" applyFont="1" applyFill="1" applyAlignment="1">
      <alignment horizontal="left" indent="1"/>
    </xf>
    <xf numFmtId="4" fontId="4" fillId="0" borderId="0" xfId="0" applyNumberFormat="1" applyFont="1" applyAlignment="1">
      <alignment horizontal="right" indent="1"/>
    </xf>
    <xf numFmtId="4" fontId="4" fillId="2" borderId="0" xfId="0" applyNumberFormat="1" applyFont="1" applyFill="1" applyAlignment="1">
      <alignment horizontal="right" indent="1"/>
    </xf>
    <xf numFmtId="0" fontId="4" fillId="2" borderId="0" xfId="0" applyFont="1" applyFill="1" applyAlignment="1">
      <alignment horizontal="left" indent="1"/>
    </xf>
    <xf numFmtId="0" fontId="3" fillId="0" borderId="0" xfId="0" applyFont="1" applyFill="1" applyBorder="1" applyAlignment="1">
      <alignment horizontal="left" indent="1"/>
    </xf>
    <xf numFmtId="0" fontId="5" fillId="0" borderId="0" xfId="0" applyFont="1" applyFill="1" applyBorder="1" applyAlignment="1">
      <alignment horizontal="left" indent="1"/>
    </xf>
    <xf numFmtId="0" fontId="4" fillId="0" borderId="0" xfId="0" applyFont="1" applyFill="1" applyBorder="1" applyAlignment="1">
      <alignment horizontal="left" indent="1"/>
    </xf>
    <xf numFmtId="0" fontId="3" fillId="2" borderId="0" xfId="0" applyFont="1" applyFill="1" applyBorder="1" applyAlignment="1">
      <alignment horizontal="left" indent="1"/>
    </xf>
    <xf numFmtId="14" fontId="4" fillId="2" borderId="0" xfId="0" applyNumberFormat="1" applyFont="1" applyFill="1" applyBorder="1" applyAlignment="1">
      <alignment horizontal="left" indent="1"/>
    </xf>
    <xf numFmtId="0" fontId="5" fillId="2" borderId="0" xfId="0" applyFont="1" applyFill="1" applyBorder="1" applyAlignment="1">
      <alignment horizontal="left" indent="1"/>
    </xf>
    <xf numFmtId="0" fontId="4" fillId="2" borderId="0" xfId="0" applyFont="1" applyFill="1" applyBorder="1" applyAlignment="1">
      <alignment horizontal="left" indent="1"/>
    </xf>
    <xf numFmtId="0" fontId="3" fillId="0" borderId="0" xfId="0" applyFont="1"/>
    <xf numFmtId="0" fontId="7" fillId="0" borderId="0" xfId="0" applyFont="1" applyAlignment="1">
      <alignment horizontal="right" vertical="top"/>
    </xf>
    <xf numFmtId="4" fontId="4" fillId="2" borderId="0" xfId="0" applyNumberFormat="1" applyFont="1" applyFill="1" applyBorder="1" applyAlignment="1">
      <alignment horizontal="right" indent="1"/>
    </xf>
    <xf numFmtId="4" fontId="5" fillId="2" borderId="0" xfId="0" applyNumberFormat="1" applyFont="1" applyFill="1" applyBorder="1" applyAlignment="1">
      <alignment horizontal="right" indent="1"/>
    </xf>
    <xf numFmtId="4" fontId="0" fillId="0" borderId="0" xfId="0" applyNumberFormat="1"/>
    <xf numFmtId="0" fontId="7" fillId="0" borderId="0" xfId="0" applyFont="1" applyAlignment="1">
      <alignment vertical="top" wrapText="1"/>
    </xf>
    <xf numFmtId="0" fontId="6" fillId="2" borderId="0" xfId="0" applyFont="1" applyFill="1" applyAlignment="1">
      <alignment horizontal="left" vertical="center" indent="1"/>
    </xf>
    <xf numFmtId="0" fontId="0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Font="1" applyAlignment="1">
      <alignment vertical="top" wrapText="1"/>
    </xf>
  </cellXfs>
  <cellStyles count="1">
    <cellStyle name="Normal" xfId="0" builtinId="0" customBuiltin="1"/>
  </cellStyles>
  <dxfs count="174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9" formatCode="m/d/yy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9" formatCode="m/d/yy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9" formatCode="m/d/yy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9" formatCode="m/d/yy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9" formatCode="m/d/yy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9" formatCode="m/d/yy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9" formatCode="m/d/yy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9" formatCode="m/d/yy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9" formatCode="m/d/yy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9" formatCode="m/d/yy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19" formatCode="m/d/yyyy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color theme="1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color theme="1"/>
      </font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color theme="1"/>
      </font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color theme="1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theme="1"/>
        <name val="Century Gothic"/>
        <scheme val="major"/>
      </font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major"/>
      </font>
    </dxf>
    <dxf>
      <font>
        <strike val="0"/>
        <outline val="0"/>
        <shadow val="0"/>
        <u val="none"/>
        <vertAlign val="baseline"/>
        <sz val="9"/>
        <color theme="1"/>
        <name val="Century Gothic"/>
        <scheme val="major"/>
      </font>
      <alignment horizontal="left" vertical="bottom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alignment horizontal="righ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alignment horizontal="righ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alignment horizontal="righ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alignment horizontal="righ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numFmt numFmtId="4" formatCode="#,##0.00"/>
      <alignment horizontal="righ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color theme="1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8"/>
        <color theme="1"/>
        <name val="Century Gothic"/>
        <scheme val="major"/>
      </font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major"/>
      </font>
    </dxf>
    <dxf>
      <font>
        <strike val="0"/>
        <outline val="0"/>
        <shadow val="0"/>
        <u val="none"/>
        <vertAlign val="baseline"/>
        <sz val="8"/>
        <color theme="1"/>
        <name val="Century Gothic"/>
        <scheme val="major"/>
      </font>
    </dxf>
    <dxf>
      <font>
        <strike val="0"/>
        <outline val="0"/>
        <shadow val="0"/>
        <u val="none"/>
        <vertAlign val="baseline"/>
        <sz val="9"/>
        <color theme="1"/>
        <name val="Century Gothic"/>
        <scheme val="major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1"/>
      </font>
      <fill>
        <patternFill patternType="none">
          <bgColor auto="1"/>
        </patternFill>
      </fill>
      <border>
        <left/>
        <right/>
        <top style="thin">
          <color theme="0" tint="-0.14996795556505021"/>
        </top>
        <bottom style="thin">
          <color theme="1" tint="0.499984740745262"/>
        </bottom>
        <vertical style="thin">
          <color theme="0" tint="-0.14996795556505021"/>
        </vertical>
        <horizontal/>
      </border>
    </dxf>
    <dxf>
      <font>
        <b/>
        <i val="0"/>
        <color theme="1"/>
      </font>
      <fill>
        <patternFill patternType="none">
          <bgColor auto="1"/>
        </patternFill>
      </fill>
      <border>
        <left/>
        <right/>
        <top style="thin">
          <color theme="1" tint="0.499984740745262"/>
        </top>
        <bottom style="thin">
          <color theme="0" tint="-0.14996795556505021"/>
        </bottom>
        <vertical/>
        <horizontal/>
      </border>
    </dxf>
    <dxf>
      <font>
        <b val="0"/>
        <i val="0"/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 style="thin">
          <color theme="0" tint="-0.14996795556505021"/>
        </vertical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>
        <left/>
        <right/>
        <top/>
        <bottom/>
        <vertical/>
        <horizontal/>
      </border>
    </dxf>
  </dxfs>
  <tableStyles count="2" defaultTableStyle="Summary Table" defaultPivotStyle="PivotStyleLight16">
    <tableStyle name="styleCustomSlicer" pivot="0" table="0" count="10">
      <tableStyleElement type="wholeTable" dxfId="173"/>
      <tableStyleElement type="headerRow" dxfId="172"/>
    </tableStyle>
    <tableStyle name="Summary Table" pivot="0" count="5">
      <tableStyleElement type="wholeTable" dxfId="171"/>
      <tableStyleElement type="headerRow" dxfId="170"/>
      <tableStyleElement type="totalRow" dxfId="169"/>
      <tableStyleElement type="firstColumn" dxfId="168"/>
      <tableStyleElement type="firstColumnStripe" dxfId="167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tyleCustom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846286529685804E-2"/>
          <c:y val="3.7210342265680076E-2"/>
          <c:w val="0.78649224115488003"/>
          <c:h val="0.93081834948977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summary!$B$19</c:f>
              <c:strCache>
                <c:ptCount val="1"/>
                <c:pt idx="0">
                  <c:v>Expense 1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summary!$C$18:$P$18</c15:sqref>
                  </c15:fullRef>
                </c:ext>
              </c:extLst>
              <c:f>summary!$C$18:$N$18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summary!$C$19:$P$19</c15:sqref>
                  </c15:fullRef>
                </c:ext>
              </c:extLst>
              <c:f>summary!$C$19:$N$19</c:f>
              <c:numCache>
                <c:formatCode>#,##0.00</c:formatCode>
                <c:ptCount val="12"/>
                <c:pt idx="0">
                  <c:v>33</c:v>
                </c:pt>
                <c:pt idx="1">
                  <c:v>375</c:v>
                </c:pt>
                <c:pt idx="2">
                  <c:v>33</c:v>
                </c:pt>
                <c:pt idx="3">
                  <c:v>45</c:v>
                </c:pt>
                <c:pt idx="4">
                  <c:v>375</c:v>
                </c:pt>
                <c:pt idx="5">
                  <c:v>201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C-4802-A92B-6D80A2C1D4C2}"/>
            </c:ext>
          </c:extLst>
        </c:ser>
        <c:ser>
          <c:idx val="1"/>
          <c:order val="1"/>
          <c:tx>
            <c:strRef>
              <c:f>summary!$B$20</c:f>
              <c:strCache>
                <c:ptCount val="1"/>
                <c:pt idx="0">
                  <c:v>Expense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summary!$C$18:$P$18</c15:sqref>
                  </c15:fullRef>
                </c:ext>
              </c:extLst>
              <c:f>summary!$C$18:$N$18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summary!$C$20:$P$20</c15:sqref>
                  </c15:fullRef>
                </c:ext>
              </c:extLst>
              <c:f>summary!$C$20:$N$20</c:f>
              <c:numCache>
                <c:formatCode>#,##0.00</c:formatCode>
                <c:ptCount val="12"/>
                <c:pt idx="0">
                  <c:v>238</c:v>
                </c:pt>
                <c:pt idx="1">
                  <c:v>238</c:v>
                </c:pt>
                <c:pt idx="2">
                  <c:v>238</c:v>
                </c:pt>
                <c:pt idx="3">
                  <c:v>123</c:v>
                </c:pt>
                <c:pt idx="4">
                  <c:v>111</c:v>
                </c:pt>
                <c:pt idx="5">
                  <c:v>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C-4802-A92B-6D80A2C1D4C2}"/>
            </c:ext>
          </c:extLst>
        </c:ser>
        <c:ser>
          <c:idx val="2"/>
          <c:order val="2"/>
          <c:tx>
            <c:strRef>
              <c:f>summary!$B$21</c:f>
              <c:strCache>
                <c:ptCount val="1"/>
                <c:pt idx="0">
                  <c:v>Expense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summary!$C$18:$P$18</c15:sqref>
                  </c15:fullRef>
                </c:ext>
              </c:extLst>
              <c:f>summary!$C$18:$N$18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summary!$C$21:$P$21</c15:sqref>
                  </c15:fullRef>
                </c:ext>
              </c:extLst>
              <c:f>summary!$C$21:$N$21</c:f>
              <c:numCache>
                <c:formatCode>#,##0.00</c:formatCode>
                <c:ptCount val="12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125</c:v>
                </c:pt>
                <c:pt idx="4">
                  <c:v>333</c:v>
                </c:pt>
                <c:pt idx="5">
                  <c:v>122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1C-4802-A92B-6D80A2C1D4C2}"/>
            </c:ext>
          </c:extLst>
        </c:ser>
        <c:ser>
          <c:idx val="3"/>
          <c:order val="3"/>
          <c:tx>
            <c:strRef>
              <c:f>summary!$B$22</c:f>
              <c:strCache>
                <c:ptCount val="1"/>
                <c:pt idx="0">
                  <c:v>Expense 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summary!$C$18:$P$18</c15:sqref>
                  </c15:fullRef>
                </c:ext>
              </c:extLst>
              <c:f>summary!$C$18:$N$18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summary!$C$22:$P$22</c15:sqref>
                  </c15:fullRef>
                </c:ext>
              </c:extLst>
              <c:f>summary!$C$22:$N$22</c:f>
              <c:numCache>
                <c:formatCode>#,##0.00</c:formatCode>
                <c:ptCount val="12"/>
                <c:pt idx="0">
                  <c:v>426</c:v>
                </c:pt>
                <c:pt idx="1">
                  <c:v>84</c:v>
                </c:pt>
                <c:pt idx="2">
                  <c:v>84</c:v>
                </c:pt>
                <c:pt idx="3">
                  <c:v>426</c:v>
                </c:pt>
                <c:pt idx="4">
                  <c:v>125</c:v>
                </c:pt>
                <c:pt idx="5">
                  <c:v>187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1C-4802-A92B-6D80A2C1D4C2}"/>
            </c:ext>
          </c:extLst>
        </c:ser>
        <c:ser>
          <c:idx val="4"/>
          <c:order val="4"/>
          <c:tx>
            <c:strRef>
              <c:f>summary!$B$23</c:f>
              <c:strCache>
                <c:ptCount val="1"/>
                <c:pt idx="0">
                  <c:v>Expense 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summary!$C$18:$P$18</c15:sqref>
                  </c15:fullRef>
                </c:ext>
              </c:extLst>
              <c:f>summary!$C$18:$N$18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summary!$C$23:$P$23</c15:sqref>
                  </c15:fullRef>
                </c:ext>
              </c:extLst>
              <c:f>summary!$C$23:$N$23</c:f>
              <c:numCache>
                <c:formatCode>#,##0.00</c:formatCode>
                <c:ptCount val="12"/>
                <c:pt idx="0">
                  <c:v>54</c:v>
                </c:pt>
                <c:pt idx="1">
                  <c:v>54</c:v>
                </c:pt>
                <c:pt idx="2">
                  <c:v>109</c:v>
                </c:pt>
                <c:pt idx="3">
                  <c:v>98</c:v>
                </c:pt>
                <c:pt idx="4">
                  <c:v>33</c:v>
                </c:pt>
                <c:pt idx="5">
                  <c:v>441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1C-4802-A92B-6D80A2C1D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593864"/>
        <c:axId val="243593472"/>
      </c:barChart>
      <c:catAx>
        <c:axId val="243593864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crossAx val="243593472"/>
        <c:crosses val="autoZero"/>
        <c:auto val="1"/>
        <c:lblAlgn val="ctr"/>
        <c:lblOffset val="100"/>
        <c:noMultiLvlLbl val="0"/>
      </c:catAx>
      <c:valAx>
        <c:axId val="2435934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0000"/>
                </a:schemeClr>
              </a:solidFill>
            </a:ln>
          </c:spPr>
        </c:majorGridlines>
        <c:numFmt formatCode="#,##0;;" sourceLinked="0"/>
        <c:majorTickMark val="none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24359386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6509549453379753"/>
          <c:y val="1.0835550036099787E-2"/>
          <c:w val="8.0902571358686226E-2"/>
          <c:h val="0.41742506159794984"/>
        </c:manualLayout>
      </c:layout>
      <c:overlay val="0"/>
      <c:txPr>
        <a:bodyPr/>
        <a:lstStyle/>
        <a:p>
          <a:pPr>
            <a:defRPr sz="980" kern="0" spc="-10" baseline="0">
              <a:solidFill>
                <a:schemeClr val="tx1"/>
              </a:solidFill>
              <a:latin typeface="+mj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jul!A1"/><Relationship Id="rId13" Type="http://schemas.openxmlformats.org/officeDocument/2006/relationships/hyperlink" Target="#feb!A1"/><Relationship Id="rId3" Type="http://schemas.openxmlformats.org/officeDocument/2006/relationships/hyperlink" Target="#dec!A1"/><Relationship Id="rId7" Type="http://schemas.openxmlformats.org/officeDocument/2006/relationships/hyperlink" Target="#aug!A1"/><Relationship Id="rId12" Type="http://schemas.openxmlformats.org/officeDocument/2006/relationships/hyperlink" Target="#mar!A1"/><Relationship Id="rId2" Type="http://schemas.openxmlformats.org/officeDocument/2006/relationships/hyperlink" Target="#tips!A1"/><Relationship Id="rId1" Type="http://schemas.openxmlformats.org/officeDocument/2006/relationships/chart" Target="../charts/chart1.xml"/><Relationship Id="rId6" Type="http://schemas.openxmlformats.org/officeDocument/2006/relationships/hyperlink" Target="#sep!A1"/><Relationship Id="rId11" Type="http://schemas.openxmlformats.org/officeDocument/2006/relationships/hyperlink" Target="#apr!A1"/><Relationship Id="rId5" Type="http://schemas.openxmlformats.org/officeDocument/2006/relationships/hyperlink" Target="#oct!A1"/><Relationship Id="rId10" Type="http://schemas.openxmlformats.org/officeDocument/2006/relationships/hyperlink" Target="#may!A1"/><Relationship Id="rId4" Type="http://schemas.openxmlformats.org/officeDocument/2006/relationships/hyperlink" Target="#nov!A1"/><Relationship Id="rId9" Type="http://schemas.openxmlformats.org/officeDocument/2006/relationships/hyperlink" Target="#jun!A1"/><Relationship Id="rId14" Type="http://schemas.openxmlformats.org/officeDocument/2006/relationships/hyperlink" Target="#jan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73053</xdr:colOff>
      <xdr:row>1</xdr:row>
      <xdr:rowOff>58208</xdr:rowOff>
    </xdr:from>
    <xdr:to>
      <xdr:col>13</xdr:col>
      <xdr:colOff>5320</xdr:colOff>
      <xdr:row>1</xdr:row>
      <xdr:rowOff>334433</xdr:rowOff>
    </xdr:to>
    <xdr:sp macro="" textlink="">
      <xdr:nvSpPr>
        <xdr:cNvPr id="2" name="btnSummary" descr="Click to view the Expense Summary sheet" title="Summary">
          <a:hlinkClick xmlns:r="http://schemas.openxmlformats.org/officeDocument/2006/relationships" r:id="rId1" tooltip="Click to view Expense Summary"/>
        </xdr:cNvPr>
        <xdr:cNvSpPr/>
      </xdr:nvSpPr>
      <xdr:spPr>
        <a:xfrm>
          <a:off x="5110720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371477</xdr:colOff>
      <xdr:row>4</xdr:row>
      <xdr:rowOff>95250</xdr:rowOff>
    </xdr:from>
    <xdr:to>
      <xdr:col>15</xdr:col>
      <xdr:colOff>647701</xdr:colOff>
      <xdr:row>17</xdr:row>
      <xdr:rowOff>42861</xdr:rowOff>
    </xdr:to>
    <xdr:graphicFrame macro="">
      <xdr:nvGraphicFramePr>
        <xdr:cNvPr id="2" name="ExpenseTrends" descr="Column chart showing monthly expenses by category." title="Expense Trends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3</xdr:row>
      <xdr:rowOff>47625</xdr:rowOff>
    </xdr:from>
    <xdr:to>
      <xdr:col>15</xdr:col>
      <xdr:colOff>600075</xdr:colOff>
      <xdr:row>4</xdr:row>
      <xdr:rowOff>66675</xdr:rowOff>
    </xdr:to>
    <xdr:sp macro="" textlink="">
      <xdr:nvSpPr>
        <xdr:cNvPr id="19" name="btnTips" descr="Clicking on this shape selects the Template Tips worksheet." title="Tips Navigation Button">
          <a:hlinkClick xmlns:r="http://schemas.openxmlformats.org/officeDocument/2006/relationships" r:id="rId2" tooltip="Click to view Template Tips"/>
        </xdr:cNvPr>
        <xdr:cNvSpPr/>
      </xdr:nvSpPr>
      <xdr:spPr>
        <a:xfrm>
          <a:off x="9544050" y="866775"/>
          <a:ext cx="123825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Tips</a:t>
          </a:r>
        </a:p>
      </xdr:txBody>
    </xdr:sp>
    <xdr:clientData fPrintsWithSheet="0"/>
  </xdr:twoCellAnchor>
  <xdr:twoCellAnchor>
    <xdr:from>
      <xdr:col>13</xdr:col>
      <xdr:colOff>0</xdr:colOff>
      <xdr:row>3</xdr:row>
      <xdr:rowOff>47625</xdr:rowOff>
    </xdr:from>
    <xdr:to>
      <xdr:col>13</xdr:col>
      <xdr:colOff>640080</xdr:colOff>
      <xdr:row>4</xdr:row>
      <xdr:rowOff>66675</xdr:rowOff>
    </xdr:to>
    <xdr:sp macro="" textlink="">
      <xdr:nvSpPr>
        <xdr:cNvPr id="20" name="btnDec" descr="Click to view the December expenses worksheet." title="December Navigation Button">
          <a:hlinkClick xmlns:r="http://schemas.openxmlformats.org/officeDocument/2006/relationships" r:id="rId3" tooltip="Click to view December expenses"/>
        </xdr:cNvPr>
        <xdr:cNvSpPr/>
      </xdr:nvSpPr>
      <xdr:spPr>
        <a:xfrm>
          <a:off x="87820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Dec</a:t>
          </a:r>
        </a:p>
      </xdr:txBody>
    </xdr:sp>
    <xdr:clientData/>
  </xdr:twoCellAnchor>
  <xdr:twoCellAnchor>
    <xdr:from>
      <xdr:col>12</xdr:col>
      <xdr:colOff>0</xdr:colOff>
      <xdr:row>3</xdr:row>
      <xdr:rowOff>47625</xdr:rowOff>
    </xdr:from>
    <xdr:to>
      <xdr:col>12</xdr:col>
      <xdr:colOff>640080</xdr:colOff>
      <xdr:row>4</xdr:row>
      <xdr:rowOff>66675</xdr:rowOff>
    </xdr:to>
    <xdr:sp macro="" textlink="">
      <xdr:nvSpPr>
        <xdr:cNvPr id="22" name="btnNov" descr="Click to view the November expenses worksheet." title="November Navigation Button">
          <a:hlinkClick xmlns:r="http://schemas.openxmlformats.org/officeDocument/2006/relationships" r:id="rId4" tooltip="Click to view November expenses"/>
        </xdr:cNvPr>
        <xdr:cNvSpPr/>
      </xdr:nvSpPr>
      <xdr:spPr>
        <a:xfrm>
          <a:off x="81343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Nov</a:t>
          </a:r>
        </a:p>
      </xdr:txBody>
    </xdr:sp>
    <xdr:clientData/>
  </xdr:twoCellAnchor>
  <xdr:twoCellAnchor>
    <xdr:from>
      <xdr:col>11</xdr:col>
      <xdr:colOff>0</xdr:colOff>
      <xdr:row>3</xdr:row>
      <xdr:rowOff>47625</xdr:rowOff>
    </xdr:from>
    <xdr:to>
      <xdr:col>11</xdr:col>
      <xdr:colOff>640080</xdr:colOff>
      <xdr:row>4</xdr:row>
      <xdr:rowOff>66675</xdr:rowOff>
    </xdr:to>
    <xdr:sp macro="" textlink="">
      <xdr:nvSpPr>
        <xdr:cNvPr id="25" name="btnOct" descr="Click to view the October expenses worksheet." title="October Navigation Button">
          <a:hlinkClick xmlns:r="http://schemas.openxmlformats.org/officeDocument/2006/relationships" r:id="rId5" tooltip="Click to view October expenses"/>
        </xdr:cNvPr>
        <xdr:cNvSpPr/>
      </xdr:nvSpPr>
      <xdr:spPr>
        <a:xfrm>
          <a:off x="74866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Oct</a:t>
          </a:r>
        </a:p>
      </xdr:txBody>
    </xdr:sp>
    <xdr:clientData/>
  </xdr:twoCellAnchor>
  <xdr:twoCellAnchor>
    <xdr:from>
      <xdr:col>10</xdr:col>
      <xdr:colOff>0</xdr:colOff>
      <xdr:row>3</xdr:row>
      <xdr:rowOff>47625</xdr:rowOff>
    </xdr:from>
    <xdr:to>
      <xdr:col>10</xdr:col>
      <xdr:colOff>640080</xdr:colOff>
      <xdr:row>4</xdr:row>
      <xdr:rowOff>66675</xdr:rowOff>
    </xdr:to>
    <xdr:sp macro="" textlink="">
      <xdr:nvSpPr>
        <xdr:cNvPr id="26" name="btnSep" descr="Click to view the September expenses worksheet." title="September Navigation Button">
          <a:hlinkClick xmlns:r="http://schemas.openxmlformats.org/officeDocument/2006/relationships" r:id="rId6" tooltip="Click to view September expenses"/>
        </xdr:cNvPr>
        <xdr:cNvSpPr/>
      </xdr:nvSpPr>
      <xdr:spPr>
        <a:xfrm>
          <a:off x="68389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Sep</a:t>
          </a:r>
        </a:p>
      </xdr:txBody>
    </xdr:sp>
    <xdr:clientData/>
  </xdr:twoCellAnchor>
  <xdr:twoCellAnchor>
    <xdr:from>
      <xdr:col>9</xdr:col>
      <xdr:colOff>0</xdr:colOff>
      <xdr:row>3</xdr:row>
      <xdr:rowOff>47625</xdr:rowOff>
    </xdr:from>
    <xdr:to>
      <xdr:col>9</xdr:col>
      <xdr:colOff>640080</xdr:colOff>
      <xdr:row>4</xdr:row>
      <xdr:rowOff>66675</xdr:rowOff>
    </xdr:to>
    <xdr:sp macro="" textlink="">
      <xdr:nvSpPr>
        <xdr:cNvPr id="27" name="btnAug" descr="Click to view the August expenses worksheet." title="August Navigation Button">
          <a:hlinkClick xmlns:r="http://schemas.openxmlformats.org/officeDocument/2006/relationships" r:id="rId7" tooltip="Click to view August expenses"/>
        </xdr:cNvPr>
        <xdr:cNvSpPr/>
      </xdr:nvSpPr>
      <xdr:spPr>
        <a:xfrm>
          <a:off x="61912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Aug</a:t>
          </a:r>
        </a:p>
      </xdr:txBody>
    </xdr:sp>
    <xdr:clientData/>
  </xdr:twoCellAnchor>
  <xdr:twoCellAnchor>
    <xdr:from>
      <xdr:col>8</xdr:col>
      <xdr:colOff>0</xdr:colOff>
      <xdr:row>3</xdr:row>
      <xdr:rowOff>47625</xdr:rowOff>
    </xdr:from>
    <xdr:to>
      <xdr:col>8</xdr:col>
      <xdr:colOff>640080</xdr:colOff>
      <xdr:row>4</xdr:row>
      <xdr:rowOff>66675</xdr:rowOff>
    </xdr:to>
    <xdr:sp macro="" textlink="">
      <xdr:nvSpPr>
        <xdr:cNvPr id="28" name="btnJul" descr="Click to view the July expenses worksheet." title="July Navigation Button">
          <a:hlinkClick xmlns:r="http://schemas.openxmlformats.org/officeDocument/2006/relationships" r:id="rId8" tooltip="Click to view July expenses"/>
        </xdr:cNvPr>
        <xdr:cNvSpPr/>
      </xdr:nvSpPr>
      <xdr:spPr>
        <a:xfrm>
          <a:off x="55435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Jul</a:t>
          </a:r>
        </a:p>
      </xdr:txBody>
    </xdr:sp>
    <xdr:clientData/>
  </xdr:twoCellAnchor>
  <xdr:twoCellAnchor>
    <xdr:from>
      <xdr:col>7</xdr:col>
      <xdr:colOff>0</xdr:colOff>
      <xdr:row>3</xdr:row>
      <xdr:rowOff>47625</xdr:rowOff>
    </xdr:from>
    <xdr:to>
      <xdr:col>7</xdr:col>
      <xdr:colOff>640080</xdr:colOff>
      <xdr:row>4</xdr:row>
      <xdr:rowOff>66675</xdr:rowOff>
    </xdr:to>
    <xdr:sp macro="" textlink="">
      <xdr:nvSpPr>
        <xdr:cNvPr id="29" name="btnJun" descr="Click to view the June expenses worksheet." title="June Navigation Button">
          <a:hlinkClick xmlns:r="http://schemas.openxmlformats.org/officeDocument/2006/relationships" r:id="rId9" tooltip="Click to view June expenses"/>
        </xdr:cNvPr>
        <xdr:cNvSpPr/>
      </xdr:nvSpPr>
      <xdr:spPr>
        <a:xfrm>
          <a:off x="48958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Jun</a:t>
          </a:r>
        </a:p>
      </xdr:txBody>
    </xdr:sp>
    <xdr:clientData/>
  </xdr:twoCellAnchor>
  <xdr:twoCellAnchor>
    <xdr:from>
      <xdr:col>6</xdr:col>
      <xdr:colOff>0</xdr:colOff>
      <xdr:row>3</xdr:row>
      <xdr:rowOff>47625</xdr:rowOff>
    </xdr:from>
    <xdr:to>
      <xdr:col>6</xdr:col>
      <xdr:colOff>640080</xdr:colOff>
      <xdr:row>4</xdr:row>
      <xdr:rowOff>66675</xdr:rowOff>
    </xdr:to>
    <xdr:sp macro="" textlink="">
      <xdr:nvSpPr>
        <xdr:cNvPr id="30" name="btnMay" descr="Click to view the May expenses worksheet." title="May Navigation Button">
          <a:hlinkClick xmlns:r="http://schemas.openxmlformats.org/officeDocument/2006/relationships" r:id="rId10" tooltip="Click to view May expenses"/>
        </xdr:cNvPr>
        <xdr:cNvSpPr/>
      </xdr:nvSpPr>
      <xdr:spPr>
        <a:xfrm>
          <a:off x="42481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May</a:t>
          </a:r>
        </a:p>
      </xdr:txBody>
    </xdr:sp>
    <xdr:clientData/>
  </xdr:twoCellAnchor>
  <xdr:twoCellAnchor>
    <xdr:from>
      <xdr:col>5</xdr:col>
      <xdr:colOff>0</xdr:colOff>
      <xdr:row>3</xdr:row>
      <xdr:rowOff>47625</xdr:rowOff>
    </xdr:from>
    <xdr:to>
      <xdr:col>5</xdr:col>
      <xdr:colOff>640080</xdr:colOff>
      <xdr:row>4</xdr:row>
      <xdr:rowOff>66675</xdr:rowOff>
    </xdr:to>
    <xdr:sp macro="" textlink="">
      <xdr:nvSpPr>
        <xdr:cNvPr id="31" name="btnApr" descr="Click to view the April expenses worksheet." title="April Navigation Button">
          <a:hlinkClick xmlns:r="http://schemas.openxmlformats.org/officeDocument/2006/relationships" r:id="rId11" tooltip="Click to view April expenses"/>
        </xdr:cNvPr>
        <xdr:cNvSpPr/>
      </xdr:nvSpPr>
      <xdr:spPr>
        <a:xfrm>
          <a:off x="36004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Apr</a:t>
          </a:r>
        </a:p>
      </xdr:txBody>
    </xdr:sp>
    <xdr:clientData/>
  </xdr:twoCellAnchor>
  <xdr:twoCellAnchor>
    <xdr:from>
      <xdr:col>4</xdr:col>
      <xdr:colOff>0</xdr:colOff>
      <xdr:row>3</xdr:row>
      <xdr:rowOff>47625</xdr:rowOff>
    </xdr:from>
    <xdr:to>
      <xdr:col>4</xdr:col>
      <xdr:colOff>640080</xdr:colOff>
      <xdr:row>4</xdr:row>
      <xdr:rowOff>66675</xdr:rowOff>
    </xdr:to>
    <xdr:sp macro="" textlink="">
      <xdr:nvSpPr>
        <xdr:cNvPr id="32" name="btnMar" descr="Click to view the March expenses worksheet." title="March Navigation Button">
          <a:hlinkClick xmlns:r="http://schemas.openxmlformats.org/officeDocument/2006/relationships" r:id="rId12" tooltip="Click to view March expenses"/>
        </xdr:cNvPr>
        <xdr:cNvSpPr/>
      </xdr:nvSpPr>
      <xdr:spPr>
        <a:xfrm>
          <a:off x="29527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Mar</a:t>
          </a:r>
        </a:p>
      </xdr:txBody>
    </xdr:sp>
    <xdr:clientData/>
  </xdr:twoCellAnchor>
  <xdr:twoCellAnchor>
    <xdr:from>
      <xdr:col>3</xdr:col>
      <xdr:colOff>0</xdr:colOff>
      <xdr:row>3</xdr:row>
      <xdr:rowOff>47625</xdr:rowOff>
    </xdr:from>
    <xdr:to>
      <xdr:col>3</xdr:col>
      <xdr:colOff>640080</xdr:colOff>
      <xdr:row>4</xdr:row>
      <xdr:rowOff>66675</xdr:rowOff>
    </xdr:to>
    <xdr:sp macro="" textlink="">
      <xdr:nvSpPr>
        <xdr:cNvPr id="33" name="btnFeb" descr="Click to view the February expenses worksheet." title="Februaru Navigation Button">
          <a:hlinkClick xmlns:r="http://schemas.openxmlformats.org/officeDocument/2006/relationships" r:id="rId13" tooltip="Click to view February expenses"/>
        </xdr:cNvPr>
        <xdr:cNvSpPr/>
      </xdr:nvSpPr>
      <xdr:spPr>
        <a:xfrm>
          <a:off x="23050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Feb</a:t>
          </a:r>
        </a:p>
      </xdr:txBody>
    </xdr:sp>
    <xdr:clientData/>
  </xdr:twoCellAnchor>
  <xdr:twoCellAnchor>
    <xdr:from>
      <xdr:col>2</xdr:col>
      <xdr:colOff>9525</xdr:colOff>
      <xdr:row>3</xdr:row>
      <xdr:rowOff>47625</xdr:rowOff>
    </xdr:from>
    <xdr:to>
      <xdr:col>2</xdr:col>
      <xdr:colOff>649605</xdr:colOff>
      <xdr:row>4</xdr:row>
      <xdr:rowOff>66675</xdr:rowOff>
    </xdr:to>
    <xdr:sp macro="" textlink="">
      <xdr:nvSpPr>
        <xdr:cNvPr id="34" name="btnJan" descr="Click to view the January expenses worksheet." title="January Navigation Button">
          <a:hlinkClick xmlns:r="http://schemas.openxmlformats.org/officeDocument/2006/relationships" r:id="rId14" tooltip="Click to view January expenses"/>
        </xdr:cNvPr>
        <xdr:cNvSpPr/>
      </xdr:nvSpPr>
      <xdr:spPr>
        <a:xfrm>
          <a:off x="1657350" y="866775"/>
          <a:ext cx="640080" cy="22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Jan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1485900</xdr:colOff>
      <xdr:row>1</xdr:row>
      <xdr:rowOff>28575</xdr:rowOff>
    </xdr:from>
    <xdr:to>
      <xdr:col>6</xdr:col>
      <xdr:colOff>0</xdr:colOff>
      <xdr:row>1</xdr:row>
      <xdr:rowOff>304800</xdr:rowOff>
    </xdr:to>
    <xdr:sp macro="" textlink="">
      <xdr:nvSpPr>
        <xdr:cNvPr id="3" name="btnSummary" descr="Clicking on this shape selects the Summary worksheet." title="Summary Navigation Button">
          <a:hlinkClick xmlns:r="http://schemas.openxmlformats.org/officeDocument/2006/relationships" r:id="rId1" tooltip="Click to view Monthly Summary"/>
        </xdr:cNvPr>
        <xdr:cNvSpPr/>
      </xdr:nvSpPr>
      <xdr:spPr>
        <a:xfrm>
          <a:off x="5572125" y="238125"/>
          <a:ext cx="1371600" cy="2762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Summary</a:t>
          </a: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14" name="ExpenseSummary" displayName="ExpenseSummary" ref="B18:P24" totalsRowCount="1" headerRowDxfId="166" dataDxfId="165" totalsRowDxfId="164">
  <autoFilter ref="B18:P23"/>
  <tableColumns count="15">
    <tableColumn id="1" name="Expenses" totalsRowLabel="Total" dataDxfId="163" totalsRowDxfId="162"/>
    <tableColumn id="2" name="Jan" totalsRowFunction="sum" dataDxfId="161" totalsRowDxfId="160">
      <calculatedColumnFormula>SUMIFS(ExpJan[Amount],ExpJan[Category],ExpenseSummary[[#This Row],[Expenses]])</calculatedColumnFormula>
    </tableColumn>
    <tableColumn id="3" name="Feb" totalsRowFunction="sum" dataDxfId="159" totalsRowDxfId="158">
      <calculatedColumnFormula>SUMIFS(ExpFeb[Amount],ExpFeb[Category],ExpenseSummary[[#This Row],[Expenses]])</calculatedColumnFormula>
    </tableColumn>
    <tableColumn id="4" name="Mar" totalsRowFunction="sum" dataDxfId="157" totalsRowDxfId="156">
      <calculatedColumnFormula>SUMIFS(ExpMar[Amount],ExpMar[Category],ExpenseSummary[[#This Row],[Expenses]])</calculatedColumnFormula>
    </tableColumn>
    <tableColumn id="5" name="Apr" totalsRowFunction="sum" dataDxfId="155" totalsRowDxfId="154">
      <calculatedColumnFormula>SUMIFS(ExpApr[Amount],ExpApr[Category],ExpenseSummary[[#This Row],[Expenses]])</calculatedColumnFormula>
    </tableColumn>
    <tableColumn id="6" name="May" totalsRowFunction="sum" dataDxfId="153" totalsRowDxfId="152">
      <calculatedColumnFormula>SUMIFS(ExpMay[Amount],ExpMay[Category],ExpenseSummary[[#This Row],[Expenses]])</calculatedColumnFormula>
    </tableColumn>
    <tableColumn id="7" name="Jun" totalsRowFunction="sum" dataDxfId="151" totalsRowDxfId="150">
      <calculatedColumnFormula>SUMIFS(ExpJun[Amount],ExpJun[Category],ExpenseSummary[[#This Row],[Expenses]])</calculatedColumnFormula>
    </tableColumn>
    <tableColumn id="8" name="Jul" totalsRowFunction="sum" dataDxfId="149" totalsRowDxfId="148">
      <calculatedColumnFormula>SUMIFS(ExpJul[Amount],ExpJul[Category],ExpenseSummary[[#This Row],[Expenses]])</calculatedColumnFormula>
    </tableColumn>
    <tableColumn id="9" name="Aug" totalsRowFunction="sum" dataDxfId="147" totalsRowDxfId="146">
      <calculatedColumnFormula>SUMIFS(ExpAug[Amount],ExpAug[Category],ExpenseSummary[[#This Row],[Expenses]])</calculatedColumnFormula>
    </tableColumn>
    <tableColumn id="10" name="Sep" totalsRowFunction="sum" dataDxfId="145" totalsRowDxfId="144">
      <calculatedColumnFormula>SUMIFS(ExpSep[Amount],ExpSep[Category],ExpenseSummary[[#This Row],[Expenses]])</calculatedColumnFormula>
    </tableColumn>
    <tableColumn id="11" name="Oct" totalsRowFunction="sum" dataDxfId="143" totalsRowDxfId="142">
      <calculatedColumnFormula>SUMIFS(ExpOct[Amount],ExpOct[Category],ExpenseSummary[[#This Row],[Expenses]])</calculatedColumnFormula>
    </tableColumn>
    <tableColumn id="12" name="Nov" totalsRowFunction="sum" dataDxfId="141" totalsRowDxfId="140">
      <calculatedColumnFormula>SUMIFS(ExpNov[Amount],ExpNov[Category],ExpenseSummary[[#This Row],[Expenses]])</calculatedColumnFormula>
    </tableColumn>
    <tableColumn id="13" name="Dec" totalsRowFunction="sum" dataDxfId="139" totalsRowDxfId="138">
      <calculatedColumnFormula>SUMIFS(ExpDec[Amount],ExpDec[Category],ExpenseSummary[[#This Row],[Expenses]])</calculatedColumnFormula>
    </tableColumn>
    <tableColumn id="14" name="Total" totalsRowFunction="sum" dataDxfId="137" totalsRowDxfId="136">
      <calculatedColumnFormula>SUM(ExpenseSummary[[#This Row],[Jan]:[Dec]])</calculatedColumnFormula>
    </tableColumn>
    <tableColumn id="15" name="Trend" dataDxfId="135" totalsRowDxfId="134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Expense Trends Table" altTextSummary="Table shows monthly expenses summed by category for each month of a year, beginning in January.  The table is formatted to line up vertically with a chart located directly above so that each month of the table lines up with each month grouping on the chart."/>
    </ext>
  </extLst>
</table>
</file>

<file path=xl/tables/table10.xml><?xml version="1.0" encoding="utf-8"?>
<table xmlns="http://schemas.openxmlformats.org/spreadsheetml/2006/main" id="10" name="ExpSep" displayName="ExpSep" ref="B4:F11" totalsRowCount="1" headerRowDxfId="43">
  <autoFilter ref="B4:F10"/>
  <tableColumns count="5">
    <tableColumn id="1" name="Date" totalsRowLabel="Total" dataDxfId="42" totalsRowDxfId="41"/>
    <tableColumn id="2" name="PO#" dataDxfId="40" totalsRowDxfId="39"/>
    <tableColumn id="3" name="Amount" totalsRowFunction="sum" dataDxfId="38" totalsRowDxfId="37"/>
    <tableColumn id="4" name="Category" dataDxfId="36" totalsRowDxfId="35"/>
    <tableColumn id="5" name="Description" dataDxfId="34" totalsRowDxfId="33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September Expenses Table" altTextSummary="List of monthly expense details such as, Date, PO#, Amount, Category, and Description. "/>
    </ext>
  </extLst>
</table>
</file>

<file path=xl/tables/table11.xml><?xml version="1.0" encoding="utf-8"?>
<table xmlns="http://schemas.openxmlformats.org/spreadsheetml/2006/main" id="11" name="ExpOct" displayName="ExpOct" ref="B4:F11" totalsRowCount="1" headerRowDxfId="32">
  <autoFilter ref="B4:F10"/>
  <tableColumns count="5">
    <tableColumn id="1" name="Date" totalsRowLabel="Total" dataDxfId="31" totalsRowDxfId="30"/>
    <tableColumn id="2" name="PO#" dataDxfId="29" totalsRowDxfId="28"/>
    <tableColumn id="3" name="Amount" totalsRowFunction="sum" dataDxfId="27" totalsRowDxfId="26"/>
    <tableColumn id="4" name="Category" dataDxfId="25" totalsRowDxfId="24"/>
    <tableColumn id="5" name="Description" dataDxfId="23" totalsRowDxfId="22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October Expenses Table" altTextSummary="List of monthly expense details such as, Date, PO#, Amount, Category, and Description. "/>
    </ext>
  </extLst>
</table>
</file>

<file path=xl/tables/table12.xml><?xml version="1.0" encoding="utf-8"?>
<table xmlns="http://schemas.openxmlformats.org/spreadsheetml/2006/main" id="12" name="ExpNov" displayName="ExpNov" ref="B4:F11" totalsRowCount="1" headerRowDxfId="21">
  <autoFilter ref="B4:F10"/>
  <tableColumns count="5">
    <tableColumn id="1" name="Date" totalsRowLabel="Total" dataDxfId="20" totalsRowDxfId="19"/>
    <tableColumn id="2" name="PO#" dataDxfId="18" totalsRowDxfId="17"/>
    <tableColumn id="3" name="Amount" totalsRowFunction="sum" dataDxfId="16" totalsRowDxfId="15"/>
    <tableColumn id="4" name="Category" dataDxfId="14" totalsRowDxfId="13"/>
    <tableColumn id="5" name="Description" dataDxfId="12" totalsRowDxfId="11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November Expenses Table" altTextSummary="List of monthly expense details such as, Date, PO#, Amount, Category, and Description. "/>
    </ext>
  </extLst>
</table>
</file>

<file path=xl/tables/table13.xml><?xml version="1.0" encoding="utf-8"?>
<table xmlns="http://schemas.openxmlformats.org/spreadsheetml/2006/main" id="13" name="ExpDec" displayName="ExpDec" ref="B4:F11" totalsRowCount="1" headerRowDxfId="10">
  <autoFilter ref="B4:F10"/>
  <tableColumns count="5">
    <tableColumn id="1" name="Date" totalsRowLabel="Total" dataDxfId="9" totalsRowDxfId="8"/>
    <tableColumn id="2" name="PO#" dataDxfId="7" totalsRowDxfId="6"/>
    <tableColumn id="3" name="Amount" totalsRowFunction="sum" dataDxfId="5" totalsRowDxfId="4"/>
    <tableColumn id="4" name="Category" dataDxfId="3" totalsRowDxfId="2"/>
    <tableColumn id="5" name="Description" dataDxfId="1" totalsRowDxfId="0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December Expenses Table" altTextSummary="List of monthly expense details such as, Date, PO#, Amount, Category, and Description. "/>
    </ext>
  </extLst>
</table>
</file>

<file path=xl/tables/table2.xml><?xml version="1.0" encoding="utf-8"?>
<table xmlns="http://schemas.openxmlformats.org/spreadsheetml/2006/main" id="2" name="ExpJan" displayName="ExpJan" ref="B4:F11" totalsRowCount="1" headerRowDxfId="133" dataDxfId="132" totalsRowDxfId="131">
  <autoFilter ref="B4:F10"/>
  <tableColumns count="5">
    <tableColumn id="1" name="Date" totalsRowLabel="Total" dataDxfId="130" totalsRowDxfId="129"/>
    <tableColumn id="2" name="PO#" dataDxfId="128" totalsRowDxfId="127"/>
    <tableColumn id="3" name="Amount" totalsRowFunction="sum" dataDxfId="126" totalsRowDxfId="125"/>
    <tableColumn id="4" name="Category" dataDxfId="124" totalsRowDxfId="123"/>
    <tableColumn id="5" name="Description" dataDxfId="122" totalsRowDxfId="121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January Expenses Table" altTextSummary="List of monthly expense details such as, Date, PO#, Amount, Category, and Description. "/>
    </ext>
  </extLst>
</table>
</file>

<file path=xl/tables/table3.xml><?xml version="1.0" encoding="utf-8"?>
<table xmlns="http://schemas.openxmlformats.org/spreadsheetml/2006/main" id="3" name="ExpFeb" displayName="ExpFeb" ref="B4:F11" totalsRowCount="1" headerRowDxfId="120">
  <autoFilter ref="B4:F10"/>
  <tableColumns count="5">
    <tableColumn id="1" name="Date" totalsRowLabel="Total" dataDxfId="119" totalsRowDxfId="118"/>
    <tableColumn id="2" name="PO#" dataDxfId="117" totalsRowDxfId="116"/>
    <tableColumn id="3" name="Amount" totalsRowFunction="sum" dataDxfId="115" totalsRowDxfId="114"/>
    <tableColumn id="4" name="Category" dataDxfId="113" totalsRowDxfId="112"/>
    <tableColumn id="5" name="Description" dataDxfId="111" totalsRowDxfId="110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February Expenses Table" altTextSummary="List of monthly expense details such as, Date, PO#, Amount, Category, and Description. "/>
    </ext>
  </extLst>
</table>
</file>

<file path=xl/tables/table4.xml><?xml version="1.0" encoding="utf-8"?>
<table xmlns="http://schemas.openxmlformats.org/spreadsheetml/2006/main" id="4" name="ExpMar" displayName="ExpMar" ref="B4:F11" totalsRowCount="1" headerRowDxfId="109">
  <autoFilter ref="B4:F10"/>
  <tableColumns count="5">
    <tableColumn id="1" name="Date" totalsRowLabel="Total" dataDxfId="108" totalsRowDxfId="107"/>
    <tableColumn id="2" name="PO#" dataDxfId="106" totalsRowDxfId="105"/>
    <tableColumn id="3" name="Amount" totalsRowFunction="sum" dataDxfId="104" totalsRowDxfId="103"/>
    <tableColumn id="4" name="Category" dataDxfId="102" totalsRowDxfId="101"/>
    <tableColumn id="5" name="Description" dataDxfId="100" totalsRowDxfId="99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March Expenses Tabel" altTextSummary="List of monthly expense details such as, Date, PO#, Amount, Category, and Description. "/>
    </ext>
  </extLst>
</table>
</file>

<file path=xl/tables/table5.xml><?xml version="1.0" encoding="utf-8"?>
<table xmlns="http://schemas.openxmlformats.org/spreadsheetml/2006/main" id="5" name="ExpApr" displayName="ExpApr" ref="B4:F11" totalsRowCount="1" headerRowDxfId="98">
  <autoFilter ref="B4:F10"/>
  <tableColumns count="5">
    <tableColumn id="1" name="Date" totalsRowLabel="Total" dataDxfId="97" totalsRowDxfId="96"/>
    <tableColumn id="2" name="PO#" dataDxfId="95" totalsRowDxfId="94"/>
    <tableColumn id="3" name="Amount" totalsRowFunction="sum" dataDxfId="93" totalsRowDxfId="92"/>
    <tableColumn id="4" name="Category" dataDxfId="91" totalsRowDxfId="90"/>
    <tableColumn id="5" name="Description" dataDxfId="89" totalsRowDxfId="88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April Expenses Table" altTextSummary="List of monthly expense details such as, Date, PO#, Amount, Category, and Description. "/>
    </ext>
  </extLst>
</table>
</file>

<file path=xl/tables/table6.xml><?xml version="1.0" encoding="utf-8"?>
<table xmlns="http://schemas.openxmlformats.org/spreadsheetml/2006/main" id="6" name="ExpMay" displayName="ExpMay" ref="B4:F11" totalsRowCount="1" headerRowDxfId="87">
  <autoFilter ref="B4:F10"/>
  <tableColumns count="5">
    <tableColumn id="1" name="Date" totalsRowLabel="Total" dataDxfId="86" totalsRowDxfId="85"/>
    <tableColumn id="2" name="PO#" dataDxfId="84" totalsRowDxfId="83"/>
    <tableColumn id="3" name="Amount" totalsRowFunction="sum" dataDxfId="82" totalsRowDxfId="81"/>
    <tableColumn id="4" name="Category" dataDxfId="80" totalsRowDxfId="79"/>
    <tableColumn id="5" name="Description" dataDxfId="78" totalsRowDxfId="77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A detail table listing May expenses, entered by user." altTextSummary="List of monthly expense details such as, Date, PO#, Amount, Category, and Description. "/>
    </ext>
  </extLst>
</table>
</file>

<file path=xl/tables/table7.xml><?xml version="1.0" encoding="utf-8"?>
<table xmlns="http://schemas.openxmlformats.org/spreadsheetml/2006/main" id="7" name="ExpJun" displayName="ExpJun" ref="B4:F11" totalsRowCount="1" headerRowDxfId="76">
  <autoFilter ref="B4:F10"/>
  <tableColumns count="5">
    <tableColumn id="1" name="Date" totalsRowLabel="Total" dataDxfId="75" totalsRowDxfId="74"/>
    <tableColumn id="2" name="PO#" dataDxfId="73" totalsRowDxfId="72"/>
    <tableColumn id="3" name="Amount" totalsRowFunction="sum" dataDxfId="71" totalsRowDxfId="70"/>
    <tableColumn id="4" name="Category" dataDxfId="69" totalsRowDxfId="68"/>
    <tableColumn id="5" name="Description" dataDxfId="67" totalsRowDxfId="66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June Expenses Table" altTextSummary="List of monthly expense details such as, Date, PO#, Amount, Category, and Description. "/>
    </ext>
  </extLst>
</table>
</file>

<file path=xl/tables/table8.xml><?xml version="1.0" encoding="utf-8"?>
<table xmlns="http://schemas.openxmlformats.org/spreadsheetml/2006/main" id="8" name="ExpJul" displayName="ExpJul" ref="B4:F11" totalsRowCount="1" headerRowDxfId="65">
  <autoFilter ref="B4:F10"/>
  <tableColumns count="5">
    <tableColumn id="1" name="Date" totalsRowLabel="Total" dataDxfId="64" totalsRowDxfId="63"/>
    <tableColumn id="2" name="PO#" dataDxfId="62" totalsRowDxfId="61"/>
    <tableColumn id="3" name="Amount" totalsRowFunction="sum" dataDxfId="60" totalsRowDxfId="59"/>
    <tableColumn id="4" name="Category" dataDxfId="58" totalsRowDxfId="57"/>
    <tableColumn id="5" name="Description" dataDxfId="56" totalsRowDxfId="55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July Expenses Table" altTextSummary="List of monthly expense details such as, Date, PO#, Amount, Category, and Description. "/>
    </ext>
  </extLst>
</table>
</file>

<file path=xl/tables/table9.xml><?xml version="1.0" encoding="utf-8"?>
<table xmlns="http://schemas.openxmlformats.org/spreadsheetml/2006/main" id="9" name="ExpAug" displayName="ExpAug" ref="B4:F11" totalsRowCount="1" headerRowDxfId="54">
  <autoFilter ref="B4:F10"/>
  <tableColumns count="5">
    <tableColumn id="1" name="Date" totalsRowLabel="Total" dataDxfId="53" totalsRowDxfId="52"/>
    <tableColumn id="2" name="PO#" dataDxfId="51" totalsRowDxfId="50"/>
    <tableColumn id="3" name="Amount" totalsRowFunction="sum" dataDxfId="49" totalsRowDxfId="48"/>
    <tableColumn id="4" name="Category" dataDxfId="47" totalsRowDxfId="46"/>
    <tableColumn id="5" name="Description" dataDxfId="45" totalsRowDxfId="44"/>
  </tableColumns>
  <tableStyleInfo name="Summary Table" showFirstColumn="0" showLastColumn="0" showRowStripes="0" showColumnStripes="1"/>
  <extLst>
    <ext xmlns:x14="http://schemas.microsoft.com/office/spreadsheetml/2009/9/main" uri="{504A1905-F514-4f6f-8877-14C23A59335A}">
      <x14:table altText="August Expenses Table" altTextSummary="List of monthly expense details such as, Date, PO#, Amount, Category, and Description. "/>
    </ext>
  </extLst>
</table>
</file>

<file path=xl/theme/theme1.xml><?xml version="1.0" encoding="utf-8"?>
<a:theme xmlns:a="http://schemas.openxmlformats.org/drawingml/2006/main" name="Office Theme">
  <a:themeElements>
    <a:clrScheme name="Expense Trends Budget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97B9C7"/>
      </a:accent1>
      <a:accent2>
        <a:srgbClr val="FFCC4F"/>
      </a:accent2>
      <a:accent3>
        <a:srgbClr val="9AB294"/>
      </a:accent3>
      <a:accent4>
        <a:srgbClr val="F15926"/>
      </a:accent4>
      <a:accent5>
        <a:srgbClr val="906083"/>
      </a:accent5>
      <a:accent6>
        <a:srgbClr val="E89C2B"/>
      </a:accent6>
      <a:hlink>
        <a:srgbClr val="FFFFFF"/>
      </a:hlink>
      <a:folHlink>
        <a:srgbClr val="FFFFFF"/>
      </a:folHlink>
    </a:clrScheme>
    <a:fontScheme name="Expense Trends Budget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/>
    <pageSetUpPr autoPageBreaks="0" fitToPage="1"/>
  </sheetPr>
  <dimension ref="B2:N11"/>
  <sheetViews>
    <sheetView showGridLines="0" tabSelected="1" zoomScale="90" zoomScaleNormal="90" workbookViewId="0">
      <selection activeCell="C5" sqref="C5:M5"/>
    </sheetView>
  </sheetViews>
  <sheetFormatPr defaultRowHeight="14.25" x14ac:dyDescent="0.3"/>
  <cols>
    <col min="1" max="1" width="3.140625" style="17" customWidth="1"/>
    <col min="2" max="2" width="4" style="17" customWidth="1"/>
    <col min="3" max="3" width="3.7109375" style="17" customWidth="1"/>
    <col min="4" max="12" width="7.7109375" style="17" customWidth="1"/>
    <col min="13" max="13" width="13.85546875" style="17" customWidth="1"/>
    <col min="14" max="14" width="5.7109375" style="17" customWidth="1"/>
    <col min="15" max="16384" width="9.140625" style="17"/>
  </cols>
  <sheetData>
    <row r="2" spans="2:14" ht="31.5" x14ac:dyDescent="0.4">
      <c r="B2" s="2" t="s">
        <v>43</v>
      </c>
    </row>
    <row r="3" spans="2:14" ht="23.25" customHeight="1" x14ac:dyDescent="0.3"/>
    <row r="4" spans="2:14" ht="27" customHeight="1" x14ac:dyDescent="0.3">
      <c r="B4" s="23" t="s">
        <v>44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17" t="s">
        <v>42</v>
      </c>
    </row>
    <row r="5" spans="2:14" ht="57.75" customHeight="1" x14ac:dyDescent="0.3">
      <c r="C5" s="24" t="s">
        <v>49</v>
      </c>
      <c r="D5" s="25"/>
      <c r="E5" s="25"/>
      <c r="F5" s="25"/>
      <c r="G5" s="25"/>
      <c r="H5" s="25"/>
      <c r="I5" s="25"/>
      <c r="J5" s="25"/>
      <c r="K5" s="25"/>
      <c r="L5" s="25"/>
      <c r="M5" s="25"/>
    </row>
    <row r="6" spans="2:14" ht="27" customHeight="1" x14ac:dyDescent="0.3">
      <c r="B6" s="23" t="s">
        <v>45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17" t="s">
        <v>42</v>
      </c>
    </row>
    <row r="7" spans="2:14" ht="41.25" customHeight="1" x14ac:dyDescent="0.3">
      <c r="C7" s="26" t="s">
        <v>46</v>
      </c>
      <c r="D7" s="27"/>
      <c r="E7" s="27"/>
      <c r="F7" s="27"/>
      <c r="G7" s="27"/>
      <c r="H7" s="27"/>
      <c r="I7" s="27"/>
      <c r="J7" s="27"/>
      <c r="K7" s="27"/>
      <c r="L7" s="27"/>
      <c r="M7" s="27"/>
    </row>
    <row r="8" spans="2:14" ht="37.5" customHeight="1" x14ac:dyDescent="0.3">
      <c r="C8" s="18" t="s">
        <v>27</v>
      </c>
      <c r="D8" s="28" t="s">
        <v>47</v>
      </c>
      <c r="E8" s="22"/>
      <c r="F8" s="22"/>
      <c r="G8" s="22"/>
      <c r="H8" s="22"/>
      <c r="I8" s="22"/>
      <c r="J8" s="22"/>
      <c r="K8" s="22"/>
      <c r="L8" s="22"/>
      <c r="M8" s="22"/>
    </row>
    <row r="9" spans="2:14" ht="35.25" customHeight="1" x14ac:dyDescent="0.3">
      <c r="C9" s="18" t="s">
        <v>27</v>
      </c>
      <c r="D9" s="28" t="s">
        <v>48</v>
      </c>
      <c r="E9" s="22"/>
      <c r="F9" s="22"/>
      <c r="G9" s="22"/>
      <c r="H9" s="22"/>
      <c r="I9" s="22"/>
      <c r="J9" s="22"/>
      <c r="K9" s="22"/>
      <c r="L9" s="22"/>
      <c r="M9" s="22"/>
    </row>
    <row r="10" spans="2:14" ht="34.5" customHeight="1" x14ac:dyDescent="0.3">
      <c r="C10" s="18" t="s">
        <v>27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spans="2:14" ht="56.25" customHeight="1" x14ac:dyDescent="0.3">
      <c r="C11" s="18" t="s">
        <v>27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</row>
  </sheetData>
  <mergeCells count="8">
    <mergeCell ref="D10:M10"/>
    <mergeCell ref="D11:M11"/>
    <mergeCell ref="B4:M4"/>
    <mergeCell ref="C5:M5"/>
    <mergeCell ref="C7:M7"/>
    <mergeCell ref="D8:M8"/>
    <mergeCell ref="D9:M9"/>
    <mergeCell ref="B6:M6"/>
  </mergeCells>
  <printOptions horizontalCentered="1"/>
  <pageMargins left="0.7" right="0.7" top="0.75" bottom="0.75" header="0.3" footer="0.3"/>
  <pageSetup scale="98"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5"/>
    <pageSetUpPr autoPageBreaks="0" fitToPage="1"/>
  </sheetPr>
  <dimension ref="B1:G12"/>
  <sheetViews>
    <sheetView showGridLines="0" zoomScaleNormal="100" workbookViewId="0"/>
  </sheetViews>
  <sheetFormatPr defaultRowHeight="16.5" customHeight="1" x14ac:dyDescent="0.2"/>
  <cols>
    <col min="1" max="1" width="3.140625" customWidth="1"/>
    <col min="2" max="4" width="12.28515625" customWidth="1"/>
    <col min="5" max="5" width="15.71093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42</v>
      </c>
    </row>
    <row r="2" spans="2:7" ht="31.5" customHeight="1" x14ac:dyDescent="0.4">
      <c r="B2" s="2" t="s">
        <v>36</v>
      </c>
      <c r="G2" t="s">
        <v>42</v>
      </c>
    </row>
    <row r="3" spans="2:7" ht="23.25" customHeight="1" x14ac:dyDescent="0.2"/>
    <row r="4" spans="2:7" ht="16.5" customHeight="1" x14ac:dyDescent="0.3">
      <c r="B4" s="13" t="s">
        <v>6</v>
      </c>
      <c r="C4" s="10" t="s">
        <v>7</v>
      </c>
      <c r="D4" s="13" t="s">
        <v>8</v>
      </c>
      <c r="E4" s="10" t="s">
        <v>10</v>
      </c>
      <c r="F4" s="13" t="s">
        <v>9</v>
      </c>
    </row>
    <row r="5" spans="2:7" ht="16.5" customHeight="1" x14ac:dyDescent="0.3">
      <c r="B5" s="14">
        <v>40763</v>
      </c>
      <c r="C5" s="12" t="s">
        <v>11</v>
      </c>
      <c r="D5" s="19"/>
      <c r="E5" s="12" t="s">
        <v>1</v>
      </c>
      <c r="F5" s="16" t="s">
        <v>41</v>
      </c>
    </row>
    <row r="6" spans="2:7" ht="16.5" customHeight="1" x14ac:dyDescent="0.3">
      <c r="B6" s="14">
        <v>40764</v>
      </c>
      <c r="C6" s="12" t="s">
        <v>13</v>
      </c>
      <c r="D6" s="19"/>
      <c r="E6" s="12" t="s">
        <v>2</v>
      </c>
      <c r="F6" s="16"/>
    </row>
    <row r="7" spans="2:7" ht="16.5" customHeight="1" x14ac:dyDescent="0.3">
      <c r="B7" s="14"/>
      <c r="C7" s="12"/>
      <c r="D7" s="19"/>
      <c r="E7" s="12" t="s">
        <v>2</v>
      </c>
      <c r="F7" s="16"/>
    </row>
    <row r="8" spans="2:7" ht="16.5" customHeight="1" x14ac:dyDescent="0.3">
      <c r="B8" s="14"/>
      <c r="C8" s="12"/>
      <c r="D8" s="19"/>
      <c r="E8" s="12" t="s">
        <v>3</v>
      </c>
      <c r="F8" s="16"/>
    </row>
    <row r="9" spans="2:7" ht="16.5" customHeight="1" x14ac:dyDescent="0.3">
      <c r="B9" s="14"/>
      <c r="C9" s="12"/>
      <c r="D9" s="19"/>
      <c r="E9" s="12" t="s">
        <v>4</v>
      </c>
      <c r="F9" s="16"/>
    </row>
    <row r="10" spans="2:7" ht="16.5" customHeight="1" x14ac:dyDescent="0.3">
      <c r="B10" s="14"/>
      <c r="C10" s="12"/>
      <c r="D10" s="19"/>
      <c r="E10" s="12" t="s">
        <v>5</v>
      </c>
      <c r="F10" s="16"/>
    </row>
    <row r="11" spans="2:7" ht="16.5" customHeight="1" x14ac:dyDescent="0.25">
      <c r="B11" s="15" t="s">
        <v>12</v>
      </c>
      <c r="C11" s="11"/>
      <c r="D11" s="20">
        <f>SUBTOTAL(109,ExpAug[Amount])</f>
        <v>0</v>
      </c>
      <c r="E11" s="11"/>
      <c r="F11" s="15"/>
    </row>
    <row r="12" spans="2:7" ht="16.5" customHeight="1" x14ac:dyDescent="0.2">
      <c r="D12" s="21"/>
    </row>
  </sheetData>
  <dataValidations count="3">
    <dataValidation type="custom" errorStyle="warning" allowBlank="1" showInputMessage="1" showErrorMessage="1" errorTitle="Date Validation" error="A date in August needs be entered  in order for this expense to be added to the Summary sheet." sqref="B5:B10">
      <formula1>MONTH($B5)=8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5" tint="0.39997558519241921"/>
    <pageSetUpPr autoPageBreaks="0" fitToPage="1"/>
  </sheetPr>
  <dimension ref="B1:G11"/>
  <sheetViews>
    <sheetView showGridLines="0" workbookViewId="0"/>
  </sheetViews>
  <sheetFormatPr defaultRowHeight="16.5" customHeight="1" x14ac:dyDescent="0.2"/>
  <cols>
    <col min="1" max="1" width="3.140625" customWidth="1"/>
    <col min="2" max="4" width="12.28515625" customWidth="1"/>
    <col min="5" max="5" width="15.71093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42</v>
      </c>
    </row>
    <row r="2" spans="2:7" ht="31.5" customHeight="1" x14ac:dyDescent="0.4">
      <c r="B2" s="2" t="s">
        <v>37</v>
      </c>
      <c r="G2" t="s">
        <v>42</v>
      </c>
    </row>
    <row r="3" spans="2:7" ht="23.25" customHeight="1" x14ac:dyDescent="0.2"/>
    <row r="4" spans="2:7" ht="16.5" customHeight="1" x14ac:dyDescent="0.3">
      <c r="B4" s="13" t="s">
        <v>6</v>
      </c>
      <c r="C4" s="10" t="s">
        <v>7</v>
      </c>
      <c r="D4" s="13" t="s">
        <v>8</v>
      </c>
      <c r="E4" s="10" t="s">
        <v>10</v>
      </c>
      <c r="F4" s="13" t="s">
        <v>9</v>
      </c>
    </row>
    <row r="5" spans="2:7" ht="16.5" customHeight="1" x14ac:dyDescent="0.3">
      <c r="B5" s="14">
        <v>40795</v>
      </c>
      <c r="C5" s="12" t="s">
        <v>11</v>
      </c>
      <c r="D5" s="19"/>
      <c r="E5" s="12" t="s">
        <v>1</v>
      </c>
      <c r="F5" s="16" t="s">
        <v>41</v>
      </c>
    </row>
    <row r="6" spans="2:7" ht="16.5" customHeight="1" x14ac:dyDescent="0.3">
      <c r="B6" s="14">
        <v>40801</v>
      </c>
      <c r="C6" s="12" t="s">
        <v>13</v>
      </c>
      <c r="D6" s="19"/>
      <c r="E6" s="12" t="s">
        <v>2</v>
      </c>
      <c r="F6" s="16"/>
    </row>
    <row r="7" spans="2:7" ht="16.5" customHeight="1" x14ac:dyDescent="0.3">
      <c r="B7" s="14"/>
      <c r="C7" s="12"/>
      <c r="D7" s="19"/>
      <c r="E7" s="12" t="s">
        <v>2</v>
      </c>
      <c r="F7" s="16"/>
    </row>
    <row r="8" spans="2:7" ht="16.5" customHeight="1" x14ac:dyDescent="0.3">
      <c r="B8" s="14"/>
      <c r="C8" s="12"/>
      <c r="D8" s="19"/>
      <c r="E8" s="12" t="s">
        <v>3</v>
      </c>
      <c r="F8" s="16"/>
    </row>
    <row r="9" spans="2:7" ht="16.5" customHeight="1" x14ac:dyDescent="0.3">
      <c r="B9" s="14"/>
      <c r="C9" s="12"/>
      <c r="D9" s="19"/>
      <c r="E9" s="12" t="s">
        <v>4</v>
      </c>
      <c r="F9" s="16"/>
    </row>
    <row r="10" spans="2:7" ht="16.5" customHeight="1" x14ac:dyDescent="0.3">
      <c r="B10" s="14"/>
      <c r="C10" s="12"/>
      <c r="D10" s="19"/>
      <c r="E10" s="12" t="s">
        <v>5</v>
      </c>
      <c r="F10" s="16"/>
    </row>
    <row r="11" spans="2:7" ht="16.5" customHeight="1" x14ac:dyDescent="0.25">
      <c r="B11" s="15" t="s">
        <v>12</v>
      </c>
      <c r="C11" s="11"/>
      <c r="D11" s="20">
        <f>SUBTOTAL(109,ExpSep[Amount])</f>
        <v>0</v>
      </c>
      <c r="E11" s="11"/>
      <c r="F11" s="15"/>
    </row>
  </sheetData>
  <dataValidations count="3"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Date Validation" error="A date in September needs be entered  in order for this expense to be added to the Summary sheet." sqref="B5:B10">
      <formula1>MONTH($B5)=9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5" tint="0.59999389629810485"/>
    <pageSetUpPr autoPageBreaks="0" fitToPage="1"/>
  </sheetPr>
  <dimension ref="B1:G12"/>
  <sheetViews>
    <sheetView showGridLines="0" workbookViewId="0"/>
  </sheetViews>
  <sheetFormatPr defaultRowHeight="16.5" customHeight="1" x14ac:dyDescent="0.2"/>
  <cols>
    <col min="1" max="1" width="3.140625" customWidth="1"/>
    <col min="2" max="4" width="12.28515625" customWidth="1"/>
    <col min="5" max="5" width="15.71093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42</v>
      </c>
    </row>
    <row r="2" spans="2:7" ht="31.5" customHeight="1" x14ac:dyDescent="0.4">
      <c r="B2" s="2" t="s">
        <v>38</v>
      </c>
      <c r="G2" t="s">
        <v>42</v>
      </c>
    </row>
    <row r="3" spans="2:7" ht="23.25" customHeight="1" x14ac:dyDescent="0.2"/>
    <row r="4" spans="2:7" ht="16.5" customHeight="1" x14ac:dyDescent="0.3">
      <c r="B4" s="13" t="s">
        <v>6</v>
      </c>
      <c r="C4" s="10" t="s">
        <v>7</v>
      </c>
      <c r="D4" s="13" t="s">
        <v>8</v>
      </c>
      <c r="E4" s="10" t="s">
        <v>10</v>
      </c>
      <c r="F4" s="13" t="s">
        <v>9</v>
      </c>
    </row>
    <row r="5" spans="2:7" ht="16.5" customHeight="1" x14ac:dyDescent="0.3">
      <c r="B5" s="14">
        <v>40826</v>
      </c>
      <c r="C5" s="12" t="s">
        <v>11</v>
      </c>
      <c r="D5" s="19"/>
      <c r="E5" s="12" t="s">
        <v>1</v>
      </c>
      <c r="F5" s="16" t="s">
        <v>41</v>
      </c>
    </row>
    <row r="6" spans="2:7" ht="16.5" customHeight="1" x14ac:dyDescent="0.3">
      <c r="B6" s="14">
        <v>40837</v>
      </c>
      <c r="C6" s="12" t="s">
        <v>13</v>
      </c>
      <c r="D6" s="19"/>
      <c r="E6" s="12" t="s">
        <v>2</v>
      </c>
      <c r="F6" s="16"/>
    </row>
    <row r="7" spans="2:7" ht="16.5" customHeight="1" x14ac:dyDescent="0.3">
      <c r="B7" s="14"/>
      <c r="C7" s="12"/>
      <c r="D7" s="19"/>
      <c r="E7" s="12" t="s">
        <v>2</v>
      </c>
      <c r="F7" s="16"/>
    </row>
    <row r="8" spans="2:7" ht="16.5" customHeight="1" x14ac:dyDescent="0.3">
      <c r="B8" s="14"/>
      <c r="C8" s="12"/>
      <c r="D8" s="19"/>
      <c r="E8" s="12" t="s">
        <v>3</v>
      </c>
      <c r="F8" s="16"/>
    </row>
    <row r="9" spans="2:7" ht="16.5" customHeight="1" x14ac:dyDescent="0.3">
      <c r="B9" s="14"/>
      <c r="C9" s="12"/>
      <c r="D9" s="19"/>
      <c r="E9" s="12" t="s">
        <v>4</v>
      </c>
      <c r="F9" s="16"/>
    </row>
    <row r="10" spans="2:7" ht="16.5" customHeight="1" x14ac:dyDescent="0.3">
      <c r="B10" s="14"/>
      <c r="C10" s="12"/>
      <c r="D10" s="19"/>
      <c r="E10" s="12" t="s">
        <v>5</v>
      </c>
      <c r="F10" s="16"/>
    </row>
    <row r="11" spans="2:7" ht="16.5" customHeight="1" x14ac:dyDescent="0.25">
      <c r="B11" s="15" t="s">
        <v>12</v>
      </c>
      <c r="C11" s="11"/>
      <c r="D11" s="20">
        <f>SUBTOTAL(109,ExpOct[Amount])</f>
        <v>0</v>
      </c>
      <c r="E11" s="11"/>
      <c r="F11" s="15"/>
    </row>
    <row r="12" spans="2:7" ht="16.5" customHeight="1" x14ac:dyDescent="0.2">
      <c r="D12" s="21"/>
    </row>
  </sheetData>
  <dataValidations count="3">
    <dataValidation type="custom" errorStyle="warning" allowBlank="1" showInputMessage="1" showErrorMessage="1" errorTitle="Date Validation" error="A date in October needs be entered  in order for this expense to be added to the Summary sheet." sqref="B5:B10">
      <formula1>MONTH($B5)=10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5" tint="0.79998168889431442"/>
    <pageSetUpPr autoPageBreaks="0" fitToPage="1"/>
  </sheetPr>
  <dimension ref="B1:G12"/>
  <sheetViews>
    <sheetView showGridLines="0" workbookViewId="0"/>
  </sheetViews>
  <sheetFormatPr defaultRowHeight="16.5" customHeight="1" x14ac:dyDescent="0.2"/>
  <cols>
    <col min="1" max="1" width="3.140625" customWidth="1"/>
    <col min="2" max="4" width="12.28515625" customWidth="1"/>
    <col min="5" max="5" width="15.71093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42</v>
      </c>
    </row>
    <row r="2" spans="2:7" ht="31.5" customHeight="1" x14ac:dyDescent="0.4">
      <c r="B2" s="2" t="s">
        <v>39</v>
      </c>
      <c r="G2" t="s">
        <v>42</v>
      </c>
    </row>
    <row r="3" spans="2:7" ht="23.25" customHeight="1" x14ac:dyDescent="0.2"/>
    <row r="4" spans="2:7" ht="16.5" customHeight="1" x14ac:dyDescent="0.3">
      <c r="B4" s="13" t="s">
        <v>6</v>
      </c>
      <c r="C4" s="10" t="s">
        <v>7</v>
      </c>
      <c r="D4" s="13" t="s">
        <v>8</v>
      </c>
      <c r="E4" s="10" t="s">
        <v>10</v>
      </c>
      <c r="F4" s="13" t="s">
        <v>9</v>
      </c>
    </row>
    <row r="5" spans="2:7" ht="16.5" customHeight="1" x14ac:dyDescent="0.3">
      <c r="B5" s="14">
        <v>40861</v>
      </c>
      <c r="C5" s="12" t="s">
        <v>11</v>
      </c>
      <c r="D5" s="19"/>
      <c r="E5" s="12" t="s">
        <v>1</v>
      </c>
      <c r="F5" s="16" t="s">
        <v>41</v>
      </c>
    </row>
    <row r="6" spans="2:7" ht="16.5" customHeight="1" x14ac:dyDescent="0.3">
      <c r="B6" s="14">
        <v>40868</v>
      </c>
      <c r="C6" s="12" t="s">
        <v>13</v>
      </c>
      <c r="D6" s="19"/>
      <c r="E6" s="12" t="s">
        <v>2</v>
      </c>
      <c r="F6" s="16"/>
    </row>
    <row r="7" spans="2:7" ht="16.5" customHeight="1" x14ac:dyDescent="0.3">
      <c r="B7" s="14"/>
      <c r="C7" s="12"/>
      <c r="D7" s="19"/>
      <c r="E7" s="12" t="s">
        <v>2</v>
      </c>
      <c r="F7" s="16"/>
    </row>
    <row r="8" spans="2:7" ht="16.5" customHeight="1" x14ac:dyDescent="0.3">
      <c r="B8" s="14"/>
      <c r="C8" s="12"/>
      <c r="D8" s="19"/>
      <c r="E8" s="12" t="s">
        <v>3</v>
      </c>
      <c r="F8" s="16"/>
    </row>
    <row r="9" spans="2:7" ht="16.5" customHeight="1" x14ac:dyDescent="0.3">
      <c r="B9" s="14"/>
      <c r="C9" s="12"/>
      <c r="D9" s="19"/>
      <c r="E9" s="12" t="s">
        <v>4</v>
      </c>
      <c r="F9" s="16"/>
    </row>
    <row r="10" spans="2:7" ht="16.5" customHeight="1" x14ac:dyDescent="0.3">
      <c r="B10" s="14"/>
      <c r="C10" s="12"/>
      <c r="D10" s="19"/>
      <c r="E10" s="12" t="s">
        <v>5</v>
      </c>
      <c r="F10" s="16"/>
    </row>
    <row r="11" spans="2:7" ht="16.5" customHeight="1" x14ac:dyDescent="0.25">
      <c r="B11" s="15" t="s">
        <v>12</v>
      </c>
      <c r="C11" s="11"/>
      <c r="D11" s="20">
        <f>SUBTOTAL(109,ExpNov[Amount])</f>
        <v>0</v>
      </c>
      <c r="E11" s="11"/>
      <c r="F11" s="15"/>
    </row>
    <row r="12" spans="2:7" ht="16.5" customHeight="1" x14ac:dyDescent="0.2">
      <c r="D12" s="21"/>
    </row>
  </sheetData>
  <dataValidations count="3">
    <dataValidation type="custom" errorStyle="warning" allowBlank="1" showInputMessage="1" showErrorMessage="1" errorTitle="Date Validation" error="A date in November needs be entered  in order for this expense to be added to the Summary sheet." sqref="B5:B10">
      <formula1>MONTH($B5)=11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6"/>
    <pageSetUpPr autoPageBreaks="0" fitToPage="1"/>
  </sheetPr>
  <dimension ref="B1:G12"/>
  <sheetViews>
    <sheetView showGridLines="0" workbookViewId="0"/>
  </sheetViews>
  <sheetFormatPr defaultRowHeight="16.5" customHeight="1" x14ac:dyDescent="0.2"/>
  <cols>
    <col min="1" max="1" width="3.140625" customWidth="1"/>
    <col min="2" max="4" width="12.28515625" customWidth="1"/>
    <col min="5" max="5" width="15.71093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42</v>
      </c>
    </row>
    <row r="2" spans="2:7" ht="31.5" customHeight="1" x14ac:dyDescent="0.4">
      <c r="B2" s="2" t="s">
        <v>40</v>
      </c>
      <c r="G2" t="s">
        <v>42</v>
      </c>
    </row>
    <row r="3" spans="2:7" ht="23.25" customHeight="1" x14ac:dyDescent="0.2"/>
    <row r="4" spans="2:7" ht="16.5" customHeight="1" x14ac:dyDescent="0.3">
      <c r="B4" s="13" t="s">
        <v>6</v>
      </c>
      <c r="C4" s="10" t="s">
        <v>7</v>
      </c>
      <c r="D4" s="13" t="s">
        <v>8</v>
      </c>
      <c r="E4" s="10" t="s">
        <v>10</v>
      </c>
      <c r="F4" s="13" t="s">
        <v>9</v>
      </c>
    </row>
    <row r="5" spans="2:7" ht="16.5" customHeight="1" x14ac:dyDescent="0.3">
      <c r="B5" s="14">
        <v>40879</v>
      </c>
      <c r="C5" s="12" t="s">
        <v>11</v>
      </c>
      <c r="D5" s="19">
        <v>201</v>
      </c>
      <c r="E5" s="12" t="s">
        <v>1</v>
      </c>
      <c r="F5" s="16" t="s">
        <v>41</v>
      </c>
    </row>
    <row r="6" spans="2:7" ht="16.5" customHeight="1" x14ac:dyDescent="0.3">
      <c r="B6" s="14">
        <v>40891</v>
      </c>
      <c r="C6" s="12" t="s">
        <v>13</v>
      </c>
      <c r="D6" s="19">
        <v>98</v>
      </c>
      <c r="E6" s="12" t="s">
        <v>2</v>
      </c>
      <c r="F6" s="16"/>
    </row>
    <row r="7" spans="2:7" ht="16.5" customHeight="1" x14ac:dyDescent="0.3">
      <c r="B7" s="14"/>
      <c r="C7" s="12"/>
      <c r="D7" s="19">
        <v>342</v>
      </c>
      <c r="E7" s="12" t="s">
        <v>2</v>
      </c>
      <c r="F7" s="16"/>
    </row>
    <row r="8" spans="2:7" ht="16.5" customHeight="1" x14ac:dyDescent="0.3">
      <c r="B8" s="14"/>
      <c r="C8" s="12"/>
      <c r="D8" s="19">
        <v>122</v>
      </c>
      <c r="E8" s="12" t="s">
        <v>3</v>
      </c>
      <c r="F8" s="16"/>
    </row>
    <row r="9" spans="2:7" ht="16.5" customHeight="1" x14ac:dyDescent="0.3">
      <c r="B9" s="14"/>
      <c r="C9" s="12"/>
      <c r="D9" s="19">
        <v>187</v>
      </c>
      <c r="E9" s="12" t="s">
        <v>4</v>
      </c>
      <c r="F9" s="16"/>
    </row>
    <row r="10" spans="2:7" ht="16.5" customHeight="1" x14ac:dyDescent="0.3">
      <c r="B10" s="14"/>
      <c r="C10" s="12"/>
      <c r="D10" s="19">
        <v>99</v>
      </c>
      <c r="E10" s="12" t="s">
        <v>5</v>
      </c>
      <c r="F10" s="16"/>
    </row>
    <row r="11" spans="2:7" ht="16.5" customHeight="1" x14ac:dyDescent="0.25">
      <c r="B11" s="15" t="s">
        <v>12</v>
      </c>
      <c r="C11" s="11"/>
      <c r="D11" s="20">
        <f>SUBTOTAL(109,ExpDec[Amount])</f>
        <v>1049</v>
      </c>
      <c r="E11" s="11"/>
      <c r="F11" s="15"/>
    </row>
    <row r="12" spans="2:7" ht="16.5" customHeight="1" x14ac:dyDescent="0.2">
      <c r="D12" s="21"/>
    </row>
  </sheetData>
  <dataValidations count="3">
    <dataValidation type="custom" errorStyle="warning" allowBlank="1" showInputMessage="1" showErrorMessage="1" errorTitle="Date Validation" error="A date in December needs be entered  in order for this expense to be added to the Summary sheet." sqref="B5:B10">
      <formula1>MONTH($B5)=12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-0.499984740745262"/>
    <pageSetUpPr autoPageBreaks="0" fitToPage="1"/>
  </sheetPr>
  <dimension ref="B2:P24"/>
  <sheetViews>
    <sheetView showGridLines="0" topLeftCell="A10" zoomScaleNormal="100" workbookViewId="0"/>
  </sheetViews>
  <sheetFormatPr defaultRowHeight="16.5" customHeight="1" x14ac:dyDescent="0.2"/>
  <cols>
    <col min="1" max="1" width="3.140625" customWidth="1"/>
    <col min="2" max="2" width="16" customWidth="1"/>
    <col min="3" max="3" width="9.85546875" customWidth="1"/>
    <col min="4" max="14" width="9.7109375" customWidth="1"/>
    <col min="15" max="15" width="11.28515625" customWidth="1"/>
    <col min="16" max="16" width="11.42578125" customWidth="1"/>
    <col min="17" max="17" width="10.42578125" customWidth="1"/>
    <col min="18" max="18" width="10.140625" customWidth="1"/>
    <col min="19" max="19" width="8" customWidth="1"/>
  </cols>
  <sheetData>
    <row r="2" spans="2:2" ht="31.5" customHeight="1" x14ac:dyDescent="0.4">
      <c r="B2" s="2" t="s">
        <v>28</v>
      </c>
    </row>
    <row r="18" spans="2:16" ht="16.5" customHeight="1" x14ac:dyDescent="0.3">
      <c r="B18" s="6" t="s">
        <v>0</v>
      </c>
      <c r="C18" s="5" t="s">
        <v>14</v>
      </c>
      <c r="D18" s="6" t="s">
        <v>15</v>
      </c>
      <c r="E18" s="5" t="s">
        <v>16</v>
      </c>
      <c r="F18" s="6" t="s">
        <v>17</v>
      </c>
      <c r="G18" s="5" t="s">
        <v>18</v>
      </c>
      <c r="H18" s="6" t="s">
        <v>19</v>
      </c>
      <c r="I18" s="5" t="s">
        <v>20</v>
      </c>
      <c r="J18" s="6" t="s">
        <v>21</v>
      </c>
      <c r="K18" s="5" t="s">
        <v>22</v>
      </c>
      <c r="L18" s="6" t="s">
        <v>23</v>
      </c>
      <c r="M18" s="5" t="s">
        <v>24</v>
      </c>
      <c r="N18" s="6" t="s">
        <v>25</v>
      </c>
      <c r="O18" s="5" t="s">
        <v>12</v>
      </c>
      <c r="P18" s="6" t="s">
        <v>26</v>
      </c>
    </row>
    <row r="19" spans="2:16" ht="16.5" customHeight="1" x14ac:dyDescent="0.3">
      <c r="B19" s="9" t="s">
        <v>1</v>
      </c>
      <c r="C19" s="7">
        <f>SUMIFS(ExpJan[Amount],ExpJan[Category],ExpenseSummary[[#This Row],[Expenses]])</f>
        <v>33</v>
      </c>
      <c r="D19" s="8">
        <f>SUMIFS(ExpFeb[Amount],ExpFeb[Category],ExpenseSummary[[#This Row],[Expenses]])</f>
        <v>375</v>
      </c>
      <c r="E19" s="7">
        <f>SUMIFS(ExpMar[Amount],ExpMar[Category],ExpenseSummary[[#This Row],[Expenses]])</f>
        <v>33</v>
      </c>
      <c r="F19" s="8">
        <f>SUMIFS(ExpApr[Amount],ExpApr[Category],ExpenseSummary[[#This Row],[Expenses]])</f>
        <v>45</v>
      </c>
      <c r="G19" s="7">
        <f>SUMIFS(ExpMay[Amount],ExpMay[Category],ExpenseSummary[[#This Row],[Expenses]])</f>
        <v>375</v>
      </c>
      <c r="H19" s="8">
        <f>SUMIFS(ExpJun[Amount],ExpJun[Category],ExpenseSummary[[#This Row],[Expenses]])</f>
        <v>201</v>
      </c>
      <c r="I19" s="7">
        <f>SUMIFS(ExpJul[Amount],ExpJul[Category],ExpenseSummary[[#This Row],[Expenses]])</f>
        <v>0</v>
      </c>
      <c r="J19" s="8">
        <f>SUMIFS(ExpAug[Amount],ExpAug[Category],ExpenseSummary[[#This Row],[Expenses]])</f>
        <v>0</v>
      </c>
      <c r="K19" s="7">
        <f>SUMIFS(ExpSep[Amount],ExpSep[Category],ExpenseSummary[[#This Row],[Expenses]])</f>
        <v>0</v>
      </c>
      <c r="L19" s="8">
        <f>SUMIFS(ExpOct[Amount],ExpOct[Category],ExpenseSummary[[#This Row],[Expenses]])</f>
        <v>0</v>
      </c>
      <c r="M19" s="3">
        <f>SUMIFS(ExpNov[Amount],ExpNov[Category],ExpenseSummary[[#This Row],[Expenses]])</f>
        <v>0</v>
      </c>
      <c r="N19" s="8">
        <f>SUMIFS(ExpDec[Amount],ExpDec[Category],ExpenseSummary[[#This Row],[Expenses]])</f>
        <v>201</v>
      </c>
      <c r="O19" s="7">
        <f>SUM(ExpenseSummary[[#This Row],[Jan]:[Dec]])</f>
        <v>1263</v>
      </c>
      <c r="P19" s="4"/>
    </row>
    <row r="20" spans="2:16" ht="16.5" customHeight="1" x14ac:dyDescent="0.3">
      <c r="B20" s="9" t="s">
        <v>2</v>
      </c>
      <c r="C20" s="7">
        <f>SUMIFS(ExpJan[Amount],ExpJan[Category],ExpenseSummary[[#This Row],[Expenses]])</f>
        <v>238</v>
      </c>
      <c r="D20" s="8">
        <f>SUMIFS(ExpFeb[Amount],ExpFeb[Category],ExpenseSummary[[#This Row],[Expenses]])</f>
        <v>238</v>
      </c>
      <c r="E20" s="7">
        <f>SUMIFS(ExpMar[Amount],ExpMar[Category],ExpenseSummary[[#This Row],[Expenses]])</f>
        <v>238</v>
      </c>
      <c r="F20" s="8">
        <f>SUMIFS(ExpApr[Amount],ExpApr[Category],ExpenseSummary[[#This Row],[Expenses]])</f>
        <v>123</v>
      </c>
      <c r="G20" s="7">
        <f>SUMIFS(ExpMay[Amount],ExpMay[Category],ExpenseSummary[[#This Row],[Expenses]])</f>
        <v>111</v>
      </c>
      <c r="H20" s="8">
        <f>SUMIFS(ExpJun[Amount],ExpJun[Category],ExpenseSummary[[#This Row],[Expenses]])</f>
        <v>98</v>
      </c>
      <c r="I20" s="7">
        <f>SUMIFS(ExpJul[Amount],ExpJul[Category],ExpenseSummary[[#This Row],[Expenses]])</f>
        <v>0</v>
      </c>
      <c r="J20" s="8">
        <f>SUMIFS(ExpAug[Amount],ExpAug[Category],ExpenseSummary[[#This Row],[Expenses]])</f>
        <v>0</v>
      </c>
      <c r="K20" s="7">
        <f>SUMIFS(ExpSep[Amount],ExpSep[Category],ExpenseSummary[[#This Row],[Expenses]])</f>
        <v>0</v>
      </c>
      <c r="L20" s="8">
        <f>SUMIFS(ExpOct[Amount],ExpOct[Category],ExpenseSummary[[#This Row],[Expenses]])</f>
        <v>0</v>
      </c>
      <c r="M20" s="3">
        <f>SUMIFS(ExpNov[Amount],ExpNov[Category],ExpenseSummary[[#This Row],[Expenses]])</f>
        <v>0</v>
      </c>
      <c r="N20" s="8">
        <f>SUMIFS(ExpDec[Amount],ExpDec[Category],ExpenseSummary[[#This Row],[Expenses]])</f>
        <v>440</v>
      </c>
      <c r="O20" s="7">
        <f>SUM(ExpenseSummary[[#This Row],[Jan]:[Dec]])</f>
        <v>1486</v>
      </c>
      <c r="P20" s="4"/>
    </row>
    <row r="21" spans="2:16" ht="16.5" customHeight="1" x14ac:dyDescent="0.3">
      <c r="B21" s="9" t="s">
        <v>3</v>
      </c>
      <c r="C21" s="7">
        <f>SUMIFS(ExpJan[Amount],ExpJan[Category],ExpenseSummary[[#This Row],[Expenses]])</f>
        <v>110</v>
      </c>
      <c r="D21" s="8">
        <f>SUMIFS(ExpFeb[Amount],ExpFeb[Category],ExpenseSummary[[#This Row],[Expenses]])</f>
        <v>110</v>
      </c>
      <c r="E21" s="7">
        <f>SUMIFS(ExpMar[Amount],ExpMar[Category],ExpenseSummary[[#This Row],[Expenses]])</f>
        <v>110</v>
      </c>
      <c r="F21" s="8">
        <f>SUMIFS(ExpApr[Amount],ExpApr[Category],ExpenseSummary[[#This Row],[Expenses]])</f>
        <v>125</v>
      </c>
      <c r="G21" s="7">
        <f>SUMIFS(ExpMay[Amount],ExpMay[Category],ExpenseSummary[[#This Row],[Expenses]])</f>
        <v>333</v>
      </c>
      <c r="H21" s="8">
        <f>SUMIFS(ExpJun[Amount],ExpJun[Category],ExpenseSummary[[#This Row],[Expenses]])</f>
        <v>122</v>
      </c>
      <c r="I21" s="7">
        <f>SUMIFS(ExpJul[Amount],ExpJul[Category],ExpenseSummary[[#This Row],[Expenses]])</f>
        <v>0</v>
      </c>
      <c r="J21" s="8">
        <f>SUMIFS(ExpAug[Amount],ExpAug[Category],ExpenseSummary[[#This Row],[Expenses]])</f>
        <v>0</v>
      </c>
      <c r="K21" s="7">
        <f>SUMIFS(ExpSep[Amount],ExpSep[Category],ExpenseSummary[[#This Row],[Expenses]])</f>
        <v>0</v>
      </c>
      <c r="L21" s="8">
        <f>SUMIFS(ExpOct[Amount],ExpOct[Category],ExpenseSummary[[#This Row],[Expenses]])</f>
        <v>0</v>
      </c>
      <c r="M21" s="3">
        <f>SUMIFS(ExpNov[Amount],ExpNov[Category],ExpenseSummary[[#This Row],[Expenses]])</f>
        <v>0</v>
      </c>
      <c r="N21" s="8">
        <f>SUMIFS(ExpDec[Amount],ExpDec[Category],ExpenseSummary[[#This Row],[Expenses]])</f>
        <v>122</v>
      </c>
      <c r="O21" s="7">
        <f>SUM(ExpenseSummary[[#This Row],[Jan]:[Dec]])</f>
        <v>1032</v>
      </c>
      <c r="P21" s="4"/>
    </row>
    <row r="22" spans="2:16" ht="16.5" customHeight="1" x14ac:dyDescent="0.3">
      <c r="B22" s="9" t="s">
        <v>4</v>
      </c>
      <c r="C22" s="7">
        <f>SUMIFS(ExpJan[Amount],ExpJan[Category],ExpenseSummary[[#This Row],[Expenses]])</f>
        <v>426</v>
      </c>
      <c r="D22" s="8">
        <f>SUMIFS(ExpFeb[Amount],ExpFeb[Category],ExpenseSummary[[#This Row],[Expenses]])</f>
        <v>84</v>
      </c>
      <c r="E22" s="7">
        <f>SUMIFS(ExpMar[Amount],ExpMar[Category],ExpenseSummary[[#This Row],[Expenses]])</f>
        <v>84</v>
      </c>
      <c r="F22" s="8">
        <f>SUMIFS(ExpApr[Amount],ExpApr[Category],ExpenseSummary[[#This Row],[Expenses]])</f>
        <v>426</v>
      </c>
      <c r="G22" s="7">
        <f>SUMIFS(ExpMay[Amount],ExpMay[Category],ExpenseSummary[[#This Row],[Expenses]])</f>
        <v>125</v>
      </c>
      <c r="H22" s="8">
        <f>SUMIFS(ExpJun[Amount],ExpJun[Category],ExpenseSummary[[#This Row],[Expenses]])</f>
        <v>187</v>
      </c>
      <c r="I22" s="7">
        <f>SUMIFS(ExpJul[Amount],ExpJul[Category],ExpenseSummary[[#This Row],[Expenses]])</f>
        <v>0</v>
      </c>
      <c r="J22" s="8">
        <f>SUMIFS(ExpAug[Amount],ExpAug[Category],ExpenseSummary[[#This Row],[Expenses]])</f>
        <v>0</v>
      </c>
      <c r="K22" s="7">
        <f>SUMIFS(ExpSep[Amount],ExpSep[Category],ExpenseSummary[[#This Row],[Expenses]])</f>
        <v>0</v>
      </c>
      <c r="L22" s="8">
        <f>SUMIFS(ExpOct[Amount],ExpOct[Category],ExpenseSummary[[#This Row],[Expenses]])</f>
        <v>0</v>
      </c>
      <c r="M22" s="3">
        <f>SUMIFS(ExpNov[Amount],ExpNov[Category],ExpenseSummary[[#This Row],[Expenses]])</f>
        <v>0</v>
      </c>
      <c r="N22" s="8">
        <f>SUMIFS(ExpDec[Amount],ExpDec[Category],ExpenseSummary[[#This Row],[Expenses]])</f>
        <v>187</v>
      </c>
      <c r="O22" s="7">
        <f>SUM(ExpenseSummary[[#This Row],[Jan]:[Dec]])</f>
        <v>1519</v>
      </c>
      <c r="P22" s="4"/>
    </row>
    <row r="23" spans="2:16" ht="16.5" customHeight="1" x14ac:dyDescent="0.3">
      <c r="B23" s="9" t="s">
        <v>5</v>
      </c>
      <c r="C23" s="7">
        <f>SUMIFS(ExpJan[Amount],ExpJan[Category],ExpenseSummary[[#This Row],[Expenses]])</f>
        <v>54</v>
      </c>
      <c r="D23" s="8">
        <f>SUMIFS(ExpFeb[Amount],ExpFeb[Category],ExpenseSummary[[#This Row],[Expenses]])</f>
        <v>54</v>
      </c>
      <c r="E23" s="7">
        <f>SUMIFS(ExpMar[Amount],ExpMar[Category],ExpenseSummary[[#This Row],[Expenses]])</f>
        <v>109</v>
      </c>
      <c r="F23" s="8">
        <f>SUMIFS(ExpApr[Amount],ExpApr[Category],ExpenseSummary[[#This Row],[Expenses]])</f>
        <v>98</v>
      </c>
      <c r="G23" s="7">
        <f>SUMIFS(ExpMay[Amount],ExpMay[Category],ExpenseSummary[[#This Row],[Expenses]])</f>
        <v>33</v>
      </c>
      <c r="H23" s="8">
        <f>SUMIFS(ExpJun[Amount],ExpJun[Category],ExpenseSummary[[#This Row],[Expenses]])</f>
        <v>441</v>
      </c>
      <c r="I23" s="7">
        <f>SUMIFS(ExpJul[Amount],ExpJul[Category],ExpenseSummary[[#This Row],[Expenses]])</f>
        <v>0</v>
      </c>
      <c r="J23" s="8">
        <f>SUMIFS(ExpAug[Amount],ExpAug[Category],ExpenseSummary[[#This Row],[Expenses]])</f>
        <v>0</v>
      </c>
      <c r="K23" s="7">
        <f>SUMIFS(ExpSep[Amount],ExpSep[Category],ExpenseSummary[[#This Row],[Expenses]])</f>
        <v>0</v>
      </c>
      <c r="L23" s="8">
        <f>SUMIFS(ExpOct[Amount],ExpOct[Category],ExpenseSummary[[#This Row],[Expenses]])</f>
        <v>0</v>
      </c>
      <c r="M23" s="3">
        <f>SUMIFS(ExpNov[Amount],ExpNov[Category],ExpenseSummary[[#This Row],[Expenses]])</f>
        <v>0</v>
      </c>
      <c r="N23" s="8">
        <f>SUMIFS(ExpDec[Amount],ExpDec[Category],ExpenseSummary[[#This Row],[Expenses]])</f>
        <v>99</v>
      </c>
      <c r="O23" s="7">
        <f>SUM(ExpenseSummary[[#This Row],[Jan]:[Dec]])</f>
        <v>888</v>
      </c>
      <c r="P23" s="4"/>
    </row>
    <row r="24" spans="2:16" ht="16.5" customHeight="1" x14ac:dyDescent="0.3">
      <c r="B24" s="9" t="s">
        <v>12</v>
      </c>
      <c r="C24" s="7">
        <f>SUBTOTAL(109,ExpenseSummary[Jan])</f>
        <v>861</v>
      </c>
      <c r="D24" s="8">
        <f>SUBTOTAL(109,ExpenseSummary[Feb])</f>
        <v>861</v>
      </c>
      <c r="E24" s="7">
        <f>SUBTOTAL(109,ExpenseSummary[Mar])</f>
        <v>574</v>
      </c>
      <c r="F24" s="8">
        <f>SUBTOTAL(109,ExpenseSummary[Apr])</f>
        <v>817</v>
      </c>
      <c r="G24" s="7">
        <f>SUBTOTAL(109,ExpenseSummary[May])</f>
        <v>977</v>
      </c>
      <c r="H24" s="8">
        <f>SUBTOTAL(109,ExpenseSummary[Jun])</f>
        <v>1049</v>
      </c>
      <c r="I24" s="7">
        <f>SUBTOTAL(109,ExpenseSummary[Jul])</f>
        <v>0</v>
      </c>
      <c r="J24" s="8">
        <f>SUBTOTAL(109,ExpenseSummary[Aug])</f>
        <v>0</v>
      </c>
      <c r="K24" s="7">
        <f>SUBTOTAL(109,ExpenseSummary[Sep])</f>
        <v>0</v>
      </c>
      <c r="L24" s="8">
        <f>SUBTOTAL(109,ExpenseSummary[Oct])</f>
        <v>0</v>
      </c>
      <c r="M24" s="3">
        <f>SUBTOTAL(109,ExpenseSummary[Nov])</f>
        <v>0</v>
      </c>
      <c r="N24" s="8">
        <f>SUBTOTAL(109,ExpenseSummary[Dec])</f>
        <v>1049</v>
      </c>
      <c r="O24" s="3">
        <f>SUBTOTAL(109,ExpenseSummary[Total])</f>
        <v>6188</v>
      </c>
      <c r="P24" s="4"/>
    </row>
  </sheetData>
  <printOptions horizontalCentered="1"/>
  <pageMargins left="0.25" right="0.25" top="0.75" bottom="0.75" header="0.3" footer="0.3"/>
  <pageSetup scale="91" orientation="landscape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theme="0" tint="-0.499984740745262"/>
          <x14:colorNegative theme="5"/>
          <x14:colorAxis rgb="FF000000"/>
          <x14:colorMarkers theme="7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summary!C24:N24</xm:f>
              <xm:sqref>P24</xm:sqref>
            </x14:sparkline>
          </x14:sparklines>
        </x14:sparklineGroup>
        <x14:sparklineGroup displayEmptyCellsAs="gap" markers="1" last="1">
          <x14:colorSeries theme="0" tint="-0.499984740745262"/>
          <x14:colorNegative theme="6"/>
          <x14:colorAxis rgb="FF000000"/>
          <x14:colorMarkers theme="7"/>
          <x14:colorFirst theme="5" tint="-0.249977111117893"/>
          <x14:colorLast theme="7"/>
          <x14:colorHigh theme="5" tint="-0.249977111117893"/>
          <x14:colorLow theme="5" tint="-0.249977111117893"/>
          <x14:sparklines>
            <x14:sparkline>
              <xm:f>summary!C19:N19</xm:f>
              <xm:sqref>P19</xm:sqref>
            </x14:sparkline>
            <x14:sparkline>
              <xm:f>summary!C20:N20</xm:f>
              <xm:sqref>P20</xm:sqref>
            </x14:sparkline>
            <x14:sparkline>
              <xm:f>summary!C21:N21</xm:f>
              <xm:sqref>P21</xm:sqref>
            </x14:sparkline>
            <x14:sparkline>
              <xm:f>summary!C22:N22</xm:f>
              <xm:sqref>P22</xm:sqref>
            </x14:sparkline>
            <x14:sparkline>
              <xm:f>summary!C23:N23</xm:f>
              <xm:sqref>P23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 tint="-0.249977111117893"/>
    <pageSetUpPr autoPageBreaks="0" fitToPage="1"/>
  </sheetPr>
  <dimension ref="B1:G11"/>
  <sheetViews>
    <sheetView showGridLines="0" workbookViewId="0"/>
  </sheetViews>
  <sheetFormatPr defaultRowHeight="16.5" customHeight="1" x14ac:dyDescent="0.2"/>
  <cols>
    <col min="1" max="1" width="3.140625" customWidth="1"/>
    <col min="2" max="4" width="12.28515625" customWidth="1"/>
    <col min="5" max="5" width="15.7109375" customWidth="1"/>
    <col min="6" max="6" width="42.85546875" customWidth="1"/>
    <col min="7" max="7" width="3.5703125" customWidth="1"/>
  </cols>
  <sheetData>
    <row r="1" spans="2:7" ht="16.5" customHeight="1" x14ac:dyDescent="0.35">
      <c r="B1" s="1"/>
      <c r="G1" t="s">
        <v>42</v>
      </c>
    </row>
    <row r="2" spans="2:7" ht="31.5" customHeight="1" x14ac:dyDescent="0.4">
      <c r="B2" s="2" t="s">
        <v>29</v>
      </c>
      <c r="G2" t="s">
        <v>42</v>
      </c>
    </row>
    <row r="3" spans="2:7" ht="23.25" customHeight="1" x14ac:dyDescent="0.2"/>
    <row r="4" spans="2:7" ht="16.5" customHeight="1" x14ac:dyDescent="0.3">
      <c r="B4" s="13" t="s">
        <v>6</v>
      </c>
      <c r="C4" s="10" t="s">
        <v>7</v>
      </c>
      <c r="D4" s="13" t="s">
        <v>8</v>
      </c>
      <c r="E4" s="10" t="s">
        <v>10</v>
      </c>
      <c r="F4" s="13" t="s">
        <v>9</v>
      </c>
    </row>
    <row r="5" spans="2:7" ht="16.5" customHeight="1" x14ac:dyDescent="0.3">
      <c r="B5" s="14">
        <v>40547</v>
      </c>
      <c r="C5" s="12" t="s">
        <v>11</v>
      </c>
      <c r="D5" s="19">
        <v>33</v>
      </c>
      <c r="E5" s="12" t="s">
        <v>1</v>
      </c>
      <c r="F5" s="16" t="s">
        <v>41</v>
      </c>
    </row>
    <row r="6" spans="2:7" ht="16.5" customHeight="1" x14ac:dyDescent="0.3">
      <c r="B6" s="14">
        <v>40548</v>
      </c>
      <c r="C6" s="12" t="s">
        <v>13</v>
      </c>
      <c r="D6" s="19">
        <v>238</v>
      </c>
      <c r="E6" s="12" t="s">
        <v>2</v>
      </c>
      <c r="F6" s="16"/>
    </row>
    <row r="7" spans="2:7" ht="16.5" customHeight="1" x14ac:dyDescent="0.3">
      <c r="B7" s="14"/>
      <c r="C7" s="12"/>
      <c r="D7" s="19">
        <v>342</v>
      </c>
      <c r="E7" s="12" t="s">
        <v>4</v>
      </c>
      <c r="F7" s="16"/>
    </row>
    <row r="8" spans="2:7" ht="16.5" customHeight="1" x14ac:dyDescent="0.3">
      <c r="B8" s="14"/>
      <c r="C8" s="12"/>
      <c r="D8" s="19">
        <v>110</v>
      </c>
      <c r="E8" s="12" t="s">
        <v>3</v>
      </c>
      <c r="F8" s="16"/>
    </row>
    <row r="9" spans="2:7" ht="16.5" customHeight="1" x14ac:dyDescent="0.3">
      <c r="B9" s="14"/>
      <c r="C9" s="12"/>
      <c r="D9" s="19">
        <v>84</v>
      </c>
      <c r="E9" s="12" t="s">
        <v>4</v>
      </c>
      <c r="F9" s="16"/>
    </row>
    <row r="10" spans="2:7" ht="16.5" customHeight="1" x14ac:dyDescent="0.3">
      <c r="B10" s="14"/>
      <c r="C10" s="12"/>
      <c r="D10" s="19">
        <v>54</v>
      </c>
      <c r="E10" s="12" t="s">
        <v>5</v>
      </c>
      <c r="F10" s="16"/>
    </row>
    <row r="11" spans="2:7" ht="16.5" customHeight="1" x14ac:dyDescent="0.25">
      <c r="B11" s="15" t="s">
        <v>12</v>
      </c>
      <c r="C11" s="11"/>
      <c r="D11" s="20">
        <f>SUBTOTAL(109,ExpJan[Amount])</f>
        <v>861</v>
      </c>
      <c r="E11" s="11"/>
      <c r="F11" s="15"/>
    </row>
  </sheetData>
  <dataValidations count="3"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Date Validation" error="A date in January needs be entered in order for this expense to be added to the Summary sheet." sqref="B5:B10">
      <formula1>MONTH($B5)=1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/>
    <pageSetUpPr autoPageBreaks="0" fitToPage="1"/>
  </sheetPr>
  <dimension ref="B1:G12"/>
  <sheetViews>
    <sheetView showGridLines="0" workbookViewId="0"/>
  </sheetViews>
  <sheetFormatPr defaultRowHeight="16.5" customHeight="1" x14ac:dyDescent="0.2"/>
  <cols>
    <col min="1" max="1" width="3.140625" customWidth="1"/>
    <col min="2" max="4" width="12.28515625" customWidth="1"/>
    <col min="5" max="5" width="15.71093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42</v>
      </c>
    </row>
    <row r="2" spans="2:7" ht="31.5" customHeight="1" x14ac:dyDescent="0.4">
      <c r="B2" s="2" t="s">
        <v>30</v>
      </c>
      <c r="G2" t="s">
        <v>42</v>
      </c>
    </row>
    <row r="3" spans="2:7" ht="23.25" customHeight="1" x14ac:dyDescent="0.2"/>
    <row r="4" spans="2:7" ht="16.5" customHeight="1" x14ac:dyDescent="0.3">
      <c r="B4" s="13" t="s">
        <v>6</v>
      </c>
      <c r="C4" s="10" t="s">
        <v>7</v>
      </c>
      <c r="D4" s="13" t="s">
        <v>8</v>
      </c>
      <c r="E4" s="10" t="s">
        <v>10</v>
      </c>
      <c r="F4" s="13" t="s">
        <v>9</v>
      </c>
    </row>
    <row r="5" spans="2:7" ht="16.5" customHeight="1" x14ac:dyDescent="0.3">
      <c r="B5" s="14">
        <v>40577</v>
      </c>
      <c r="C5" s="12" t="s">
        <v>11</v>
      </c>
      <c r="D5" s="19">
        <v>33</v>
      </c>
      <c r="E5" s="12" t="s">
        <v>1</v>
      </c>
      <c r="F5" s="16" t="s">
        <v>41</v>
      </c>
    </row>
    <row r="6" spans="2:7" ht="16.5" customHeight="1" x14ac:dyDescent="0.3">
      <c r="B6" s="14">
        <v>40578</v>
      </c>
      <c r="C6" s="12" t="s">
        <v>13</v>
      </c>
      <c r="D6" s="19">
        <v>238</v>
      </c>
      <c r="E6" s="12" t="s">
        <v>2</v>
      </c>
      <c r="F6" s="16"/>
    </row>
    <row r="7" spans="2:7" ht="16.5" customHeight="1" x14ac:dyDescent="0.3">
      <c r="B7" s="14"/>
      <c r="C7" s="12"/>
      <c r="D7" s="19">
        <v>342</v>
      </c>
      <c r="E7" s="12" t="s">
        <v>1</v>
      </c>
      <c r="F7" s="16"/>
    </row>
    <row r="8" spans="2:7" ht="16.5" customHeight="1" x14ac:dyDescent="0.3">
      <c r="B8" s="14"/>
      <c r="C8" s="12"/>
      <c r="D8" s="19">
        <v>110</v>
      </c>
      <c r="E8" s="12" t="s">
        <v>3</v>
      </c>
      <c r="F8" s="16"/>
    </row>
    <row r="9" spans="2:7" ht="16.5" customHeight="1" x14ac:dyDescent="0.3">
      <c r="B9" s="14"/>
      <c r="C9" s="12"/>
      <c r="D9" s="19">
        <v>84</v>
      </c>
      <c r="E9" s="12" t="s">
        <v>4</v>
      </c>
      <c r="F9" s="16"/>
    </row>
    <row r="10" spans="2:7" ht="16.5" customHeight="1" x14ac:dyDescent="0.3">
      <c r="B10" s="14"/>
      <c r="C10" s="12"/>
      <c r="D10" s="19">
        <v>54</v>
      </c>
      <c r="E10" s="12" t="s">
        <v>5</v>
      </c>
      <c r="F10" s="16"/>
    </row>
    <row r="11" spans="2:7" ht="16.5" customHeight="1" x14ac:dyDescent="0.25">
      <c r="B11" s="15" t="s">
        <v>12</v>
      </c>
      <c r="C11" s="11"/>
      <c r="D11" s="20">
        <f>SUBTOTAL(109,ExpFeb[Amount])</f>
        <v>861</v>
      </c>
      <c r="E11" s="11"/>
      <c r="F11" s="15"/>
    </row>
    <row r="12" spans="2:7" ht="16.5" customHeight="1" x14ac:dyDescent="0.2">
      <c r="D12" s="21"/>
    </row>
  </sheetData>
  <dataValidations count="3">
    <dataValidation type="custom" errorStyle="warning" allowBlank="1" showInputMessage="1" showErrorMessage="1" errorTitle="Date Validation" error="A date in February needs be entered in order for this expense to be added to the Summary sheet." sqref="B5:B10">
      <formula1>MONTH($B5)=2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 tint="0.39997558519241921"/>
    <pageSetUpPr autoPageBreaks="0" fitToPage="1"/>
  </sheetPr>
  <dimension ref="B1:G12"/>
  <sheetViews>
    <sheetView showGridLines="0" workbookViewId="0"/>
  </sheetViews>
  <sheetFormatPr defaultRowHeight="16.5" customHeight="1" x14ac:dyDescent="0.2"/>
  <cols>
    <col min="1" max="1" width="3.140625" customWidth="1"/>
    <col min="2" max="4" width="12.28515625" customWidth="1"/>
    <col min="5" max="5" width="15.71093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42</v>
      </c>
    </row>
    <row r="2" spans="2:7" ht="31.5" customHeight="1" x14ac:dyDescent="0.4">
      <c r="B2" s="2" t="s">
        <v>31</v>
      </c>
      <c r="G2" t="s">
        <v>42</v>
      </c>
    </row>
    <row r="3" spans="2:7" ht="23.25" customHeight="1" x14ac:dyDescent="0.2"/>
    <row r="4" spans="2:7" ht="16.5" customHeight="1" x14ac:dyDescent="0.3">
      <c r="B4" s="13" t="s">
        <v>6</v>
      </c>
      <c r="C4" s="10" t="s">
        <v>7</v>
      </c>
      <c r="D4" s="13" t="s">
        <v>8</v>
      </c>
      <c r="E4" s="10" t="s">
        <v>10</v>
      </c>
      <c r="F4" s="13" t="s">
        <v>9</v>
      </c>
    </row>
    <row r="5" spans="2:7" ht="16.5" customHeight="1" x14ac:dyDescent="0.3">
      <c r="B5" s="14">
        <v>40606</v>
      </c>
      <c r="C5" s="12" t="s">
        <v>11</v>
      </c>
      <c r="D5" s="19">
        <v>33</v>
      </c>
      <c r="E5" s="12" t="s">
        <v>1</v>
      </c>
      <c r="F5" s="16" t="s">
        <v>41</v>
      </c>
    </row>
    <row r="6" spans="2:7" ht="16.5" customHeight="1" x14ac:dyDescent="0.3">
      <c r="B6" s="14">
        <v>40608</v>
      </c>
      <c r="C6" s="12" t="s">
        <v>13</v>
      </c>
      <c r="D6" s="19">
        <v>238</v>
      </c>
      <c r="E6" s="12" t="s">
        <v>2</v>
      </c>
      <c r="F6" s="16"/>
    </row>
    <row r="7" spans="2:7" ht="16.5" customHeight="1" x14ac:dyDescent="0.3">
      <c r="B7" s="14"/>
      <c r="C7" s="12"/>
      <c r="D7" s="19">
        <v>55</v>
      </c>
      <c r="E7" s="12" t="s">
        <v>5</v>
      </c>
      <c r="F7" s="16"/>
    </row>
    <row r="8" spans="2:7" ht="16.5" customHeight="1" x14ac:dyDescent="0.3">
      <c r="B8" s="14"/>
      <c r="C8" s="12"/>
      <c r="D8" s="19">
        <v>110</v>
      </c>
      <c r="E8" s="12" t="s">
        <v>3</v>
      </c>
      <c r="F8" s="16"/>
    </row>
    <row r="9" spans="2:7" ht="16.5" customHeight="1" x14ac:dyDescent="0.3">
      <c r="B9" s="14"/>
      <c r="C9" s="12"/>
      <c r="D9" s="19">
        <v>84</v>
      </c>
      <c r="E9" s="12" t="s">
        <v>4</v>
      </c>
      <c r="F9" s="16"/>
    </row>
    <row r="10" spans="2:7" ht="16.5" customHeight="1" x14ac:dyDescent="0.3">
      <c r="B10" s="14"/>
      <c r="C10" s="12"/>
      <c r="D10" s="19">
        <v>54</v>
      </c>
      <c r="E10" s="12" t="s">
        <v>5</v>
      </c>
      <c r="F10" s="16"/>
    </row>
    <row r="11" spans="2:7" ht="16.5" customHeight="1" x14ac:dyDescent="0.25">
      <c r="B11" s="15" t="s">
        <v>12</v>
      </c>
      <c r="C11" s="11"/>
      <c r="D11" s="20">
        <f>SUBTOTAL(109,ExpMar[Amount])</f>
        <v>574</v>
      </c>
      <c r="E11" s="11"/>
      <c r="F11" s="15"/>
    </row>
    <row r="12" spans="2:7" ht="16.5" customHeight="1" x14ac:dyDescent="0.2">
      <c r="D12" s="21"/>
    </row>
  </sheetData>
  <dataValidations count="3">
    <dataValidation type="custom" errorStyle="warning" allowBlank="1" showInputMessage="1" showErrorMessage="1" errorTitle="Date Validation" error="A date in March needs be entered in order for this expense to be added to the Summary sheet." sqref="B5:B10">
      <formula1>MONTH($B5)=3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4" tint="0.59999389629810485"/>
    <pageSetUpPr autoPageBreaks="0" fitToPage="1"/>
  </sheetPr>
  <dimension ref="B1:G12"/>
  <sheetViews>
    <sheetView showGridLines="0" workbookViewId="0"/>
  </sheetViews>
  <sheetFormatPr defaultRowHeight="16.5" customHeight="1" x14ac:dyDescent="0.2"/>
  <cols>
    <col min="1" max="1" width="3.140625" customWidth="1"/>
    <col min="2" max="4" width="12.28515625" customWidth="1"/>
    <col min="5" max="5" width="15.71093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42</v>
      </c>
    </row>
    <row r="2" spans="2:7" ht="31.5" customHeight="1" x14ac:dyDescent="0.4">
      <c r="B2" s="2" t="s">
        <v>32</v>
      </c>
      <c r="G2" t="s">
        <v>42</v>
      </c>
    </row>
    <row r="3" spans="2:7" ht="23.25" customHeight="1" x14ac:dyDescent="0.2"/>
    <row r="4" spans="2:7" ht="16.5" customHeight="1" x14ac:dyDescent="0.3">
      <c r="B4" s="13" t="s">
        <v>6</v>
      </c>
      <c r="C4" s="10" t="s">
        <v>7</v>
      </c>
      <c r="D4" s="13" t="s">
        <v>8</v>
      </c>
      <c r="E4" s="10" t="s">
        <v>10</v>
      </c>
      <c r="F4" s="13" t="s">
        <v>9</v>
      </c>
    </row>
    <row r="5" spans="2:7" ht="16.5" customHeight="1" x14ac:dyDescent="0.3">
      <c r="B5" s="14">
        <v>40637</v>
      </c>
      <c r="C5" s="12" t="s">
        <v>11</v>
      </c>
      <c r="D5" s="19">
        <v>45</v>
      </c>
      <c r="E5" s="12" t="s">
        <v>1</v>
      </c>
      <c r="F5" s="16" t="s">
        <v>41</v>
      </c>
    </row>
    <row r="6" spans="2:7" ht="16.5" customHeight="1" x14ac:dyDescent="0.3">
      <c r="B6" s="14">
        <v>40641</v>
      </c>
      <c r="C6" s="12" t="s">
        <v>13</v>
      </c>
      <c r="D6" s="19">
        <v>123</v>
      </c>
      <c r="E6" s="12" t="s">
        <v>2</v>
      </c>
      <c r="F6" s="16"/>
    </row>
    <row r="7" spans="2:7" ht="16.5" customHeight="1" x14ac:dyDescent="0.3">
      <c r="B7" s="14"/>
      <c r="C7" s="12"/>
      <c r="D7" s="19">
        <v>342</v>
      </c>
      <c r="E7" s="12" t="s">
        <v>4</v>
      </c>
      <c r="F7" s="16"/>
    </row>
    <row r="8" spans="2:7" ht="16.5" customHeight="1" x14ac:dyDescent="0.3">
      <c r="B8" s="14"/>
      <c r="C8" s="12"/>
      <c r="D8" s="19">
        <v>125</v>
      </c>
      <c r="E8" s="12" t="s">
        <v>3</v>
      </c>
      <c r="F8" s="16"/>
    </row>
    <row r="9" spans="2:7" ht="16.5" customHeight="1" x14ac:dyDescent="0.3">
      <c r="B9" s="14"/>
      <c r="C9" s="12"/>
      <c r="D9" s="19">
        <v>84</v>
      </c>
      <c r="E9" s="12" t="s">
        <v>4</v>
      </c>
      <c r="F9" s="16"/>
    </row>
    <row r="10" spans="2:7" ht="16.5" customHeight="1" x14ac:dyDescent="0.3">
      <c r="B10" s="14"/>
      <c r="C10" s="12"/>
      <c r="D10" s="19">
        <v>98</v>
      </c>
      <c r="E10" s="12" t="s">
        <v>5</v>
      </c>
      <c r="F10" s="16"/>
    </row>
    <row r="11" spans="2:7" ht="16.5" customHeight="1" x14ac:dyDescent="0.25">
      <c r="B11" s="15" t="s">
        <v>12</v>
      </c>
      <c r="C11" s="11"/>
      <c r="D11" s="20">
        <f>SUBTOTAL(109,ExpApr[Amount])</f>
        <v>817</v>
      </c>
      <c r="E11" s="11"/>
      <c r="F11" s="15"/>
    </row>
    <row r="12" spans="2:7" ht="16.5" customHeight="1" x14ac:dyDescent="0.2">
      <c r="D12" s="21"/>
    </row>
  </sheetData>
  <dataValidations count="3">
    <dataValidation type="custom" errorStyle="warning" allowBlank="1" showInputMessage="1" showErrorMessage="1" errorTitle="Date Validation" error="A date in April needs be entered  in order for this expense to be added to the Summary sheet." sqref="B5:B10">
      <formula1>MONTH($B5)=4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4" tint="0.79998168889431442"/>
    <pageSetUpPr autoPageBreaks="0" fitToPage="1"/>
  </sheetPr>
  <dimension ref="B1:G12"/>
  <sheetViews>
    <sheetView showGridLines="0" workbookViewId="0"/>
  </sheetViews>
  <sheetFormatPr defaultRowHeight="16.5" customHeight="1" x14ac:dyDescent="0.2"/>
  <cols>
    <col min="1" max="1" width="3.140625" customWidth="1"/>
    <col min="2" max="4" width="12.28515625" customWidth="1"/>
    <col min="5" max="5" width="15.71093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42</v>
      </c>
    </row>
    <row r="2" spans="2:7" ht="31.5" customHeight="1" x14ac:dyDescent="0.4">
      <c r="B2" s="2" t="s">
        <v>33</v>
      </c>
      <c r="G2" t="s">
        <v>42</v>
      </c>
    </row>
    <row r="3" spans="2:7" ht="23.25" customHeight="1" x14ac:dyDescent="0.2"/>
    <row r="4" spans="2:7" ht="16.5" customHeight="1" x14ac:dyDescent="0.3">
      <c r="B4" s="13" t="s">
        <v>6</v>
      </c>
      <c r="C4" s="10" t="s">
        <v>7</v>
      </c>
      <c r="D4" s="13" t="s">
        <v>8</v>
      </c>
      <c r="E4" s="10" t="s">
        <v>10</v>
      </c>
      <c r="F4" s="13" t="s">
        <v>9</v>
      </c>
    </row>
    <row r="5" spans="2:7" ht="16.5" customHeight="1" x14ac:dyDescent="0.3">
      <c r="B5" s="14">
        <v>40666</v>
      </c>
      <c r="C5" s="12" t="s">
        <v>11</v>
      </c>
      <c r="D5" s="19">
        <v>33</v>
      </c>
      <c r="E5" s="12" t="s">
        <v>1</v>
      </c>
      <c r="F5" s="16" t="s">
        <v>41</v>
      </c>
    </row>
    <row r="6" spans="2:7" ht="16.5" customHeight="1" x14ac:dyDescent="0.3">
      <c r="B6" s="14">
        <v>40671</v>
      </c>
      <c r="C6" s="12" t="s">
        <v>13</v>
      </c>
      <c r="D6" s="19">
        <v>111</v>
      </c>
      <c r="E6" s="12" t="s">
        <v>2</v>
      </c>
      <c r="F6" s="16"/>
    </row>
    <row r="7" spans="2:7" ht="16.5" customHeight="1" x14ac:dyDescent="0.3">
      <c r="B7" s="14"/>
      <c r="C7" s="12"/>
      <c r="D7" s="19">
        <v>342</v>
      </c>
      <c r="E7" s="12" t="s">
        <v>1</v>
      </c>
      <c r="F7" s="16"/>
    </row>
    <row r="8" spans="2:7" ht="16.5" customHeight="1" x14ac:dyDescent="0.3">
      <c r="B8" s="14"/>
      <c r="C8" s="12"/>
      <c r="D8" s="19">
        <v>333</v>
      </c>
      <c r="E8" s="12" t="s">
        <v>3</v>
      </c>
      <c r="F8" s="16"/>
    </row>
    <row r="9" spans="2:7" ht="16.5" customHeight="1" x14ac:dyDescent="0.3">
      <c r="B9" s="14"/>
      <c r="C9" s="12"/>
      <c r="D9" s="19">
        <v>125</v>
      </c>
      <c r="E9" s="12" t="s">
        <v>4</v>
      </c>
      <c r="F9" s="16"/>
    </row>
    <row r="10" spans="2:7" ht="16.5" customHeight="1" x14ac:dyDescent="0.3">
      <c r="B10" s="14"/>
      <c r="C10" s="12"/>
      <c r="D10" s="19">
        <v>33</v>
      </c>
      <c r="E10" s="12" t="s">
        <v>5</v>
      </c>
      <c r="F10" s="16"/>
    </row>
    <row r="11" spans="2:7" ht="16.5" customHeight="1" x14ac:dyDescent="0.25">
      <c r="B11" s="15" t="s">
        <v>12</v>
      </c>
      <c r="C11" s="11"/>
      <c r="D11" s="20">
        <f>SUBTOTAL(109,ExpMay[Amount])</f>
        <v>977</v>
      </c>
      <c r="E11" s="11"/>
      <c r="F11" s="15"/>
    </row>
    <row r="12" spans="2:7" ht="16.5" customHeight="1" x14ac:dyDescent="0.2">
      <c r="D12" s="21"/>
    </row>
  </sheetData>
  <dataValidations count="3">
    <dataValidation type="custom" errorStyle="warning" allowBlank="1" showInputMessage="1" showErrorMessage="1" errorTitle="Date Validation" error="A date in May needs be entered  in order for this expense to be added to the Summary sheet." sqref="B5:B10">
      <formula1>MONTH($B5)=5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5" tint="-0.499984740745262"/>
    <pageSetUpPr autoPageBreaks="0" fitToPage="1"/>
  </sheetPr>
  <dimension ref="B1:G12"/>
  <sheetViews>
    <sheetView showGridLines="0" workbookViewId="0"/>
  </sheetViews>
  <sheetFormatPr defaultRowHeight="16.5" customHeight="1" x14ac:dyDescent="0.2"/>
  <cols>
    <col min="1" max="1" width="3.140625" customWidth="1"/>
    <col min="2" max="4" width="12.28515625" customWidth="1"/>
    <col min="5" max="5" width="15.71093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42</v>
      </c>
    </row>
    <row r="2" spans="2:7" ht="31.5" customHeight="1" x14ac:dyDescent="0.4">
      <c r="B2" s="2" t="s">
        <v>34</v>
      </c>
      <c r="G2" t="s">
        <v>42</v>
      </c>
    </row>
    <row r="3" spans="2:7" ht="23.25" customHeight="1" x14ac:dyDescent="0.2"/>
    <row r="4" spans="2:7" ht="16.5" customHeight="1" x14ac:dyDescent="0.3">
      <c r="B4" s="13" t="s">
        <v>6</v>
      </c>
      <c r="C4" s="10" t="s">
        <v>7</v>
      </c>
      <c r="D4" s="13" t="s">
        <v>8</v>
      </c>
      <c r="E4" s="10" t="s">
        <v>10</v>
      </c>
      <c r="F4" s="13" t="s">
        <v>9</v>
      </c>
    </row>
    <row r="5" spans="2:7" ht="16.5" customHeight="1" x14ac:dyDescent="0.3">
      <c r="B5" s="14">
        <v>40701</v>
      </c>
      <c r="C5" s="12" t="s">
        <v>11</v>
      </c>
      <c r="D5" s="19">
        <v>201</v>
      </c>
      <c r="E5" s="12" t="s">
        <v>1</v>
      </c>
      <c r="F5" s="16" t="s">
        <v>41</v>
      </c>
    </row>
    <row r="6" spans="2:7" ht="16.5" customHeight="1" x14ac:dyDescent="0.3">
      <c r="B6" s="14">
        <v>40702</v>
      </c>
      <c r="C6" s="12" t="s">
        <v>13</v>
      </c>
      <c r="D6" s="19">
        <v>98</v>
      </c>
      <c r="E6" s="12" t="s">
        <v>2</v>
      </c>
      <c r="F6" s="16"/>
    </row>
    <row r="7" spans="2:7" ht="16.5" customHeight="1" x14ac:dyDescent="0.3">
      <c r="B7" s="14"/>
      <c r="C7" s="12"/>
      <c r="D7" s="19">
        <v>342</v>
      </c>
      <c r="E7" s="12" t="s">
        <v>5</v>
      </c>
      <c r="F7" s="16"/>
    </row>
    <row r="8" spans="2:7" ht="16.5" customHeight="1" x14ac:dyDescent="0.3">
      <c r="B8" s="14"/>
      <c r="C8" s="12"/>
      <c r="D8" s="19">
        <v>122</v>
      </c>
      <c r="E8" s="12" t="s">
        <v>3</v>
      </c>
      <c r="F8" s="16"/>
    </row>
    <row r="9" spans="2:7" ht="16.5" customHeight="1" x14ac:dyDescent="0.3">
      <c r="B9" s="14"/>
      <c r="C9" s="12"/>
      <c r="D9" s="19">
        <v>187</v>
      </c>
      <c r="E9" s="12" t="s">
        <v>4</v>
      </c>
      <c r="F9" s="16"/>
    </row>
    <row r="10" spans="2:7" ht="16.5" customHeight="1" x14ac:dyDescent="0.3">
      <c r="B10" s="14"/>
      <c r="C10" s="12"/>
      <c r="D10" s="19">
        <v>99</v>
      </c>
      <c r="E10" s="12" t="s">
        <v>5</v>
      </c>
      <c r="F10" s="16"/>
    </row>
    <row r="11" spans="2:7" ht="16.5" customHeight="1" x14ac:dyDescent="0.25">
      <c r="B11" s="15" t="s">
        <v>12</v>
      </c>
      <c r="C11" s="11"/>
      <c r="D11" s="20">
        <f>SUBTOTAL(109,ExpJun[Amount])</f>
        <v>1049</v>
      </c>
      <c r="E11" s="11"/>
      <c r="F11" s="15"/>
    </row>
    <row r="12" spans="2:7" ht="16.5" customHeight="1" x14ac:dyDescent="0.2">
      <c r="D12" s="21"/>
    </row>
  </sheetData>
  <dataValidations count="3">
    <dataValidation type="custom" errorStyle="warning" allowBlank="1" showInputMessage="1" showErrorMessage="1" errorTitle="Date Validation" error="A date in June needs be entered  in order for this expense to be added to the Summary sheet." sqref="B5:B10">
      <formula1>MONTH($B5)=6</formula1>
    </dataValidation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5" tint="-0.249977111117893"/>
    <pageSetUpPr autoPageBreaks="0" fitToPage="1"/>
  </sheetPr>
  <dimension ref="B1:G11"/>
  <sheetViews>
    <sheetView showGridLines="0" zoomScale="115" zoomScaleNormal="115" workbookViewId="0"/>
  </sheetViews>
  <sheetFormatPr defaultRowHeight="16.5" customHeight="1" x14ac:dyDescent="0.2"/>
  <cols>
    <col min="1" max="1" width="3.140625" customWidth="1"/>
    <col min="2" max="4" width="12.28515625" customWidth="1"/>
    <col min="5" max="5" width="15.7109375" customWidth="1"/>
    <col min="6" max="6" width="42.85546875" customWidth="1"/>
    <col min="7" max="7" width="3.5703125" customWidth="1"/>
  </cols>
  <sheetData>
    <row r="1" spans="2:7" ht="16.5" customHeight="1" x14ac:dyDescent="0.2">
      <c r="G1" t="s">
        <v>42</v>
      </c>
    </row>
    <row r="2" spans="2:7" ht="31.5" customHeight="1" x14ac:dyDescent="0.4">
      <c r="B2" s="2" t="s">
        <v>35</v>
      </c>
      <c r="G2" t="s">
        <v>42</v>
      </c>
    </row>
    <row r="3" spans="2:7" ht="23.25" customHeight="1" x14ac:dyDescent="0.2"/>
    <row r="4" spans="2:7" ht="16.5" customHeight="1" x14ac:dyDescent="0.3">
      <c r="B4" s="13" t="s">
        <v>6</v>
      </c>
      <c r="C4" s="10" t="s">
        <v>7</v>
      </c>
      <c r="D4" s="13" t="s">
        <v>8</v>
      </c>
      <c r="E4" s="10" t="s">
        <v>10</v>
      </c>
      <c r="F4" s="13" t="s">
        <v>9</v>
      </c>
    </row>
    <row r="5" spans="2:7" ht="16.5" customHeight="1" x14ac:dyDescent="0.3">
      <c r="B5" s="14">
        <v>40733</v>
      </c>
      <c r="C5" s="12" t="s">
        <v>11</v>
      </c>
      <c r="D5" s="19"/>
      <c r="E5" s="12" t="s">
        <v>1</v>
      </c>
      <c r="F5" s="16" t="s">
        <v>41</v>
      </c>
    </row>
    <row r="6" spans="2:7" ht="16.5" customHeight="1" x14ac:dyDescent="0.3">
      <c r="B6" s="14">
        <v>40738</v>
      </c>
      <c r="C6" s="12" t="s">
        <v>13</v>
      </c>
      <c r="D6" s="19"/>
      <c r="E6" s="12" t="s">
        <v>2</v>
      </c>
      <c r="F6" s="16"/>
    </row>
    <row r="7" spans="2:7" ht="16.5" customHeight="1" x14ac:dyDescent="0.3">
      <c r="B7" s="14"/>
      <c r="C7" s="12"/>
      <c r="D7" s="19"/>
      <c r="E7" s="12" t="s">
        <v>2</v>
      </c>
      <c r="F7" s="16"/>
    </row>
    <row r="8" spans="2:7" ht="16.5" customHeight="1" x14ac:dyDescent="0.3">
      <c r="B8" s="14"/>
      <c r="C8" s="12"/>
      <c r="D8" s="19"/>
      <c r="E8" s="12" t="s">
        <v>3</v>
      </c>
      <c r="F8" s="16"/>
    </row>
    <row r="9" spans="2:7" ht="16.5" customHeight="1" x14ac:dyDescent="0.3">
      <c r="B9" s="14"/>
      <c r="C9" s="12"/>
      <c r="D9" s="19"/>
      <c r="E9" s="12" t="s">
        <v>4</v>
      </c>
      <c r="F9" s="16"/>
    </row>
    <row r="10" spans="2:7" ht="16.5" customHeight="1" x14ac:dyDescent="0.3">
      <c r="B10" s="14"/>
      <c r="C10" s="12"/>
      <c r="D10" s="19"/>
      <c r="E10" s="12" t="s">
        <v>5</v>
      </c>
      <c r="F10" s="16"/>
    </row>
    <row r="11" spans="2:7" ht="16.5" customHeight="1" x14ac:dyDescent="0.25">
      <c r="B11" s="15" t="s">
        <v>12</v>
      </c>
      <c r="C11" s="11"/>
      <c r="D11" s="20">
        <f>SUBTOTAL(109,ExpJul[Amount])</f>
        <v>0</v>
      </c>
      <c r="E11" s="11"/>
      <c r="F11" s="15"/>
    </row>
  </sheetData>
  <dataValidations count="3">
    <dataValidation type="list" errorStyle="warning" allowBlank="1" showInputMessage="1" showErrorMessage="1" errorTitle="Unknown Category" error="An expense from the drop down should be selected in order for it to be included on the Summary sheet." sqref="E5:E10">
      <formula1>ExpenseCategories</formula1>
    </dataValidation>
    <dataValidation type="custom" errorStyle="warning" allowBlank="1" showInputMessage="1" showErrorMessage="1" errorTitle="Date Validation" error="A date in July needs be entered  in order for this expense to be added to the Summary sheet." sqref="B5:B10">
      <formula1>MONTH($B5)=7</formula1>
    </dataValidation>
    <dataValidation type="custom" errorStyle="warning" allowBlank="1" showInputMessage="1" showErrorMessage="1" errorTitle="Amount Validation" error="Amount should be a number." sqref="D5:D10">
      <formula1>ISNUMBER($D5)</formula1>
    </dataValidation>
  </dataValidations>
  <printOptions horizontalCentered="1"/>
  <pageMargins left="0.25" right="0.25" top="0.75" bottom="0.75" header="0.3" footer="0.3"/>
  <pageSetup fitToHeight="0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BBEA3DB-944C-4121-B96A-D6C6B1BDEE5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Notes</vt:lpstr>
      <vt:lpstr>summary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ExpenseCategories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Research Budget and Payments</dc:title>
  <dc:creator>Matthew McDermott</dc:creator>
  <cp:keywords/>
  <cp:lastModifiedBy>Matthew McDermott</cp:lastModifiedBy>
  <dcterms:created xsi:type="dcterms:W3CDTF">2016-04-29T14:22:18Z</dcterms:created>
  <dcterms:modified xsi:type="dcterms:W3CDTF">2016-05-26T13:18:13Z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TC028023349991</vt:lpwstr>
  </property>
</Properties>
</file>