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santos\OneDrive - Education Vaud\0_PROJ\Pré-étude\"/>
    </mc:Choice>
  </mc:AlternateContent>
  <bookViews>
    <workbookView xWindow="-120" yWindow="-120" windowWidth="29040" windowHeight="15840" activeTab="1"/>
  </bookViews>
  <sheets>
    <sheet name="Coûts" sheetId="2" r:id="rId1"/>
    <sheet name="Consommation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E6" i="3"/>
  <c r="E15" i="3"/>
  <c r="F14" i="3"/>
  <c r="F15" i="3" s="1"/>
  <c r="E13" i="3"/>
  <c r="E14" i="3" s="1"/>
  <c r="C17" i="3" s="1"/>
  <c r="E7" i="3"/>
  <c r="F5" i="3"/>
  <c r="F7" i="3" s="1"/>
  <c r="E4" i="3"/>
  <c r="E5" i="3" s="1"/>
  <c r="C9" i="3" s="1"/>
  <c r="D31" i="2" l="1"/>
  <c r="D25" i="2"/>
  <c r="D14" i="2"/>
  <c r="D15" i="2" s="1"/>
  <c r="D11" i="2"/>
  <c r="D32" i="2" l="1"/>
  <c r="F27" i="2"/>
  <c r="F28" i="2"/>
  <c r="F29" i="2"/>
  <c r="F30" i="2"/>
  <c r="F26" i="2"/>
  <c r="F20" i="2"/>
  <c r="F21" i="2"/>
  <c r="F22" i="2"/>
  <c r="F23" i="2"/>
  <c r="F24" i="2"/>
  <c r="F19" i="2"/>
  <c r="F5" i="2"/>
  <c r="F6" i="2"/>
  <c r="F7" i="2"/>
  <c r="F8" i="2"/>
  <c r="F9" i="2"/>
  <c r="F10" i="2"/>
  <c r="F4" i="2"/>
  <c r="F11" i="2" s="1"/>
  <c r="F13" i="2"/>
  <c r="F12" i="2"/>
  <c r="F14" i="2" s="1"/>
  <c r="F15" i="2" s="1"/>
  <c r="E24" i="2"/>
  <c r="E30" i="2"/>
  <c r="E29" i="2"/>
  <c r="E28" i="2"/>
  <c r="E27" i="2"/>
  <c r="E23" i="2"/>
  <c r="E22" i="2"/>
  <c r="E21" i="2"/>
  <c r="E20" i="2"/>
  <c r="E19" i="2"/>
  <c r="E25" i="2" s="1"/>
  <c r="E5" i="2"/>
  <c r="E6" i="2"/>
  <c r="E7" i="2"/>
  <c r="E8" i="2"/>
  <c r="E9" i="2"/>
  <c r="E10" i="2"/>
  <c r="E4" i="2"/>
  <c r="E11" i="2" s="1"/>
  <c r="E12" i="2"/>
  <c r="E14" i="2" s="1"/>
  <c r="E15" i="2" s="1"/>
  <c r="F31" i="2" l="1"/>
  <c r="F25" i="2"/>
  <c r="E31" i="2"/>
  <c r="E32" i="2" s="1"/>
  <c r="F32" i="2"/>
</calcChain>
</file>

<file path=xl/sharedStrings.xml><?xml version="1.0" encoding="utf-8"?>
<sst xmlns="http://schemas.openxmlformats.org/spreadsheetml/2006/main" count="77" uniqueCount="43">
  <si>
    <t>Alimentation</t>
  </si>
  <si>
    <t>Description</t>
  </si>
  <si>
    <t>Bouton poussoir</t>
  </si>
  <si>
    <t>Capteur à effet Hall</t>
  </si>
  <si>
    <t>PIC32MM00**GPL020</t>
  </si>
  <si>
    <t>LED RGB</t>
  </si>
  <si>
    <t>Boitier</t>
  </si>
  <si>
    <t>Alimentation secteur</t>
  </si>
  <si>
    <t>NRF52820</t>
  </si>
  <si>
    <t>Modules Xbee RR (émetteur)</t>
  </si>
  <si>
    <t>Modules Xbee RR (récepteur)</t>
  </si>
  <si>
    <t>Total</t>
  </si>
  <si>
    <t>PIC32MX</t>
  </si>
  <si>
    <t>ESP32</t>
  </si>
  <si>
    <t>Module NRF52840</t>
  </si>
  <si>
    <t>Régulateur</t>
  </si>
  <si>
    <t>Méthode PIC32</t>
  </si>
  <si>
    <t>Méthode Nordic</t>
  </si>
  <si>
    <t>Estimation / salle</t>
  </si>
  <si>
    <t>Estimation / unité</t>
  </si>
  <si>
    <t>Estimation / école</t>
  </si>
  <si>
    <t>Émetteur</t>
  </si>
  <si>
    <t>Récepteur</t>
  </si>
  <si>
    <t>Total final</t>
  </si>
  <si>
    <t>Sous-total émetteur</t>
  </si>
  <si>
    <t>Sous-total récepteur</t>
  </si>
  <si>
    <t>Efficacité alimentation</t>
  </si>
  <si>
    <t>Transmission</t>
  </si>
  <si>
    <t>[mA]</t>
  </si>
  <si>
    <t>[h]</t>
  </si>
  <si>
    <t>[mAh]</t>
  </si>
  <si>
    <t>[uA]</t>
  </si>
  <si>
    <t>Capteur</t>
  </si>
  <si>
    <t>Constant
pendant 1 année</t>
  </si>
  <si>
    <t>1min par jour
pendant 1 année</t>
  </si>
  <si>
    <t>Durée</t>
  </si>
  <si>
    <t>Consommation</t>
  </si>
  <si>
    <t>Consommation annuelle</t>
  </si>
  <si>
    <t>%</t>
  </si>
  <si>
    <t>Commentaire</t>
  </si>
  <si>
    <t>Veille NRF52840</t>
  </si>
  <si>
    <t>Veille Xbee</t>
  </si>
  <si>
    <t>Veille PIC32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</si>
</sst>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CHF&quot;_-;\-* #,##0.00\ &quot;CHF&quot;_-;_-* &quot;-&quot;??\ &quot;CHF&quot;_-;_-@_-"/>
    <numFmt numFmtId="43" formatCode="_-* #,##0.00_-;\-* #,##0.00_-;_-* &quot;-&quot;??_-;_-@_-"/>
    <numFmt numFmtId="164" formatCode="_-* #,##0\ &quot;CHF&quot;_-;\-* #,##0\ &quot;CHF&quot;_-;_-* &quot;-&quot;??\ &quot;CHF&quot;_-;_-@_-"/>
    <numFmt numFmtId="165" formatCode="_-* #,##0_-;\-* #,##0_-;_-* &quot;-&quot;??_-;_-@_-"/>
    <numFmt numFmtId="166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2" borderId="2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3" borderId="2" xfId="1" applyNumberFormat="1" applyFont="1" applyFill="1" applyBorder="1" applyAlignment="1">
      <alignment horizontal="center"/>
    </xf>
    <xf numFmtId="165" fontId="0" fillId="3" borderId="3" xfId="1" applyNumberFormat="1" applyFont="1" applyFill="1" applyBorder="1"/>
    <xf numFmtId="164" fontId="2" fillId="3" borderId="16" xfId="2" applyNumberFormat="1" applyFont="1" applyFill="1" applyBorder="1" applyAlignment="1">
      <alignment horizontal="center" vertical="center"/>
    </xf>
    <xf numFmtId="164" fontId="2" fillId="3" borderId="17" xfId="2" applyNumberFormat="1" applyFont="1" applyFill="1" applyBorder="1" applyAlignment="1">
      <alignment horizontal="center" vertical="center"/>
    </xf>
    <xf numFmtId="165" fontId="0" fillId="3" borderId="19" xfId="1" applyNumberFormat="1" applyFont="1" applyFill="1" applyBorder="1" applyAlignment="1">
      <alignment horizontal="center"/>
    </xf>
    <xf numFmtId="165" fontId="0" fillId="3" borderId="20" xfId="1" applyNumberFormat="1" applyFont="1" applyFill="1" applyBorder="1"/>
    <xf numFmtId="165" fontId="2" fillId="3" borderId="21" xfId="1" applyNumberFormat="1" applyFont="1" applyFill="1" applyBorder="1" applyAlignment="1">
      <alignment horizontal="center"/>
    </xf>
    <xf numFmtId="165" fontId="2" fillId="3" borderId="22" xfId="1" applyNumberFormat="1" applyFont="1" applyFill="1" applyBorder="1" applyAlignment="1">
      <alignment horizontal="center"/>
    </xf>
    <xf numFmtId="0" fontId="0" fillId="3" borderId="23" xfId="0" applyFill="1" applyBorder="1"/>
    <xf numFmtId="0" fontId="0" fillId="3" borderId="8" xfId="0" applyFill="1" applyBorder="1"/>
    <xf numFmtId="0" fontId="2" fillId="3" borderId="24" xfId="0" applyFont="1" applyFill="1" applyBorder="1"/>
    <xf numFmtId="165" fontId="0" fillId="2" borderId="19" xfId="1" applyNumberFormat="1" applyFont="1" applyFill="1" applyBorder="1" applyAlignment="1">
      <alignment horizontal="right"/>
    </xf>
    <xf numFmtId="165" fontId="0" fillId="2" borderId="20" xfId="1" applyNumberFormat="1" applyFont="1" applyFill="1" applyBorder="1" applyAlignment="1">
      <alignment horizontal="right"/>
    </xf>
    <xf numFmtId="0" fontId="0" fillId="2" borderId="23" xfId="0" applyFill="1" applyBorder="1"/>
    <xf numFmtId="0" fontId="0" fillId="2" borderId="8" xfId="0" applyFill="1" applyBorder="1"/>
    <xf numFmtId="0" fontId="2" fillId="2" borderId="24" xfId="0" applyFont="1" applyFill="1" applyBorder="1"/>
    <xf numFmtId="165" fontId="2" fillId="2" borderId="21" xfId="1" applyNumberFormat="1" applyFont="1" applyFill="1" applyBorder="1" applyAlignment="1">
      <alignment horizontal="right"/>
    </xf>
    <xf numFmtId="165" fontId="2" fillId="2" borderId="22" xfId="1" applyNumberFormat="1" applyFont="1" applyFill="1" applyBorder="1" applyAlignment="1">
      <alignment horizontal="right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5" fontId="0" fillId="2" borderId="1" xfId="1" applyNumberFormat="1" applyFont="1" applyFill="1" applyBorder="1" applyAlignment="1">
      <alignment horizontal="right" vertical="center"/>
    </xf>
    <xf numFmtId="0" fontId="2" fillId="2" borderId="10" xfId="0" applyFont="1" applyFill="1" applyBorder="1" applyAlignment="1">
      <alignment vertical="center"/>
    </xf>
    <xf numFmtId="164" fontId="2" fillId="2" borderId="6" xfId="2" applyNumberFormat="1" applyFont="1" applyFill="1" applyBorder="1" applyAlignment="1">
      <alignment horizontal="right" vertical="center"/>
    </xf>
    <xf numFmtId="164" fontId="2" fillId="2" borderId="7" xfId="2" applyNumberFormat="1" applyFont="1" applyFill="1" applyBorder="1" applyAlignment="1">
      <alignment horizontal="right" vertical="center"/>
    </xf>
    <xf numFmtId="165" fontId="0" fillId="3" borderId="14" xfId="1" applyNumberFormat="1" applyFont="1" applyFill="1" applyBorder="1" applyAlignment="1">
      <alignment horizontal="center" vertical="center"/>
    </xf>
    <xf numFmtId="43" fontId="2" fillId="3" borderId="15" xfId="1" applyFont="1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0" fillId="2" borderId="39" xfId="0" applyFill="1" applyBorder="1" applyAlignment="1">
      <alignment horizontal="center" vertical="center"/>
    </xf>
    <xf numFmtId="0" fontId="0" fillId="2" borderId="37" xfId="0" applyFill="1" applyBorder="1" applyAlignment="1">
      <alignment vertical="center"/>
    </xf>
    <xf numFmtId="43" fontId="0" fillId="2" borderId="2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43" fontId="0" fillId="2" borderId="2" xfId="0" applyNumberFormat="1" applyFill="1" applyBorder="1" applyAlignment="1">
      <alignment horizontal="center" vertical="center"/>
    </xf>
    <xf numFmtId="0" fontId="0" fillId="2" borderId="33" xfId="0" applyFill="1" applyBorder="1" applyAlignment="1">
      <alignment vertical="center"/>
    </xf>
    <xf numFmtId="43" fontId="0" fillId="2" borderId="21" xfId="1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66" fontId="0" fillId="2" borderId="21" xfId="1" applyNumberFormat="1" applyFont="1" applyFill="1" applyBorder="1" applyAlignment="1">
      <alignment horizontal="center" vertical="center"/>
    </xf>
    <xf numFmtId="43" fontId="0" fillId="2" borderId="21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vertical="center"/>
    </xf>
    <xf numFmtId="0" fontId="0" fillId="2" borderId="19" xfId="0" applyFill="1" applyBorder="1" applyAlignment="1">
      <alignment horizontal="center" vertical="center"/>
    </xf>
    <xf numFmtId="0" fontId="0" fillId="4" borderId="41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38" xfId="0" applyFill="1" applyBorder="1" applyAlignment="1">
      <alignment vertical="center"/>
    </xf>
    <xf numFmtId="43" fontId="0" fillId="4" borderId="39" xfId="1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166" fontId="0" fillId="4" borderId="39" xfId="1" applyNumberFormat="1" applyFont="1" applyFill="1" applyBorder="1" applyAlignment="1">
      <alignment horizontal="center" vertical="center"/>
    </xf>
    <xf numFmtId="0" fontId="0" fillId="4" borderId="37" xfId="0" applyFill="1" applyBorder="1" applyAlignment="1">
      <alignment vertical="center"/>
    </xf>
    <xf numFmtId="43" fontId="0" fillId="4" borderId="2" xfId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43" fontId="0" fillId="4" borderId="2" xfId="0" applyNumberFormat="1" applyFill="1" applyBorder="1" applyAlignment="1">
      <alignment horizontal="center" vertical="center"/>
    </xf>
    <xf numFmtId="0" fontId="0" fillId="4" borderId="33" xfId="0" applyFill="1" applyBorder="1" applyAlignment="1">
      <alignment vertical="center"/>
    </xf>
    <xf numFmtId="43" fontId="0" fillId="4" borderId="21" xfId="1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166" fontId="0" fillId="4" borderId="21" xfId="1" applyNumberFormat="1" applyFont="1" applyFill="1" applyBorder="1" applyAlignment="1">
      <alignment horizontal="center" vertical="center"/>
    </xf>
    <xf numFmtId="43" fontId="0" fillId="4" borderId="21" xfId="0" applyNumberForma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 wrapText="1"/>
    </xf>
    <xf numFmtId="0" fontId="0" fillId="4" borderId="29" xfId="0" applyFill="1" applyBorder="1" applyAlignment="1">
      <alignment vertical="center"/>
    </xf>
    <xf numFmtId="43" fontId="0" fillId="4" borderId="19" xfId="1" applyNumberFormat="1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2" borderId="47" xfId="0" applyFill="1" applyBorder="1" applyAlignment="1">
      <alignment vertical="center"/>
    </xf>
    <xf numFmtId="0" fontId="0" fillId="2" borderId="46" xfId="0" applyFill="1" applyBorder="1" applyAlignment="1">
      <alignment horizontal="center" vertical="center"/>
    </xf>
    <xf numFmtId="43" fontId="0" fillId="2" borderId="39" xfId="1" applyNumberFormat="1" applyFont="1" applyFill="1" applyBorder="1" applyAlignment="1">
      <alignment horizontal="center" vertical="center"/>
    </xf>
    <xf numFmtId="166" fontId="0" fillId="2" borderId="2" xfId="1" applyNumberFormat="1" applyFont="1" applyFill="1" applyBorder="1" applyAlignment="1">
      <alignment horizontal="center" vertical="center"/>
    </xf>
    <xf numFmtId="43" fontId="0" fillId="2" borderId="19" xfId="1" applyFont="1" applyFill="1" applyBorder="1" applyAlignment="1">
      <alignment horizontal="center" vertical="center"/>
    </xf>
    <xf numFmtId="166" fontId="0" fillId="2" borderId="19" xfId="1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165" fontId="0" fillId="2" borderId="11" xfId="1" applyNumberFormat="1" applyFont="1" applyFill="1" applyBorder="1" applyAlignment="1">
      <alignment horizontal="center" vertical="center"/>
    </xf>
    <xf numFmtId="165" fontId="0" fillId="2" borderId="12" xfId="1" applyNumberFormat="1" applyFont="1" applyFill="1" applyBorder="1" applyAlignment="1">
      <alignment horizontal="center" vertical="center"/>
    </xf>
    <xf numFmtId="165" fontId="0" fillId="2" borderId="25" xfId="1" applyNumberFormat="1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5" fontId="0" fillId="2" borderId="18" xfId="1" applyNumberFormat="1" applyFont="1" applyFill="1" applyBorder="1" applyAlignment="1">
      <alignment horizontal="center"/>
    </xf>
    <xf numFmtId="165" fontId="0" fillId="2" borderId="13" xfId="1" applyNumberFormat="1" applyFont="1" applyFill="1" applyBorder="1" applyAlignment="1">
      <alignment horizontal="center"/>
    </xf>
    <xf numFmtId="165" fontId="0" fillId="3" borderId="18" xfId="1" applyNumberFormat="1" applyFont="1" applyFill="1" applyBorder="1" applyAlignment="1">
      <alignment horizontal="center"/>
    </xf>
    <xf numFmtId="165" fontId="0" fillId="3" borderId="14" xfId="1" applyNumberFormat="1" applyFont="1" applyFill="1" applyBorder="1" applyAlignment="1">
      <alignment horizontal="center"/>
    </xf>
    <xf numFmtId="0" fontId="3" fillId="4" borderId="42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43" fontId="0" fillId="4" borderId="45" xfId="1" applyFont="1" applyFill="1" applyBorder="1" applyAlignment="1">
      <alignment horizontal="center" vertical="center"/>
    </xf>
    <xf numFmtId="43" fontId="0" fillId="4" borderId="10" xfId="1" applyFont="1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43" fontId="0" fillId="2" borderId="30" xfId="1" applyFont="1" applyFill="1" applyBorder="1" applyAlignment="1">
      <alignment horizontal="center" vertical="center"/>
    </xf>
    <xf numFmtId="43" fontId="0" fillId="2" borderId="48" xfId="1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mruColors>
      <color rgb="FFFF99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zoomScale="115" zoomScaleNormal="115" workbookViewId="0">
      <selection activeCell="B2" sqref="B2:B3"/>
    </sheetView>
  </sheetViews>
  <sheetFormatPr baseColWidth="10" defaultRowHeight="15" x14ac:dyDescent="0.25"/>
  <cols>
    <col min="1" max="1" width="3.7109375" customWidth="1"/>
    <col min="2" max="2" width="11.85546875" customWidth="1"/>
    <col min="3" max="3" width="28.42578125" customWidth="1"/>
    <col min="4" max="5" width="14" style="2" customWidth="1"/>
    <col min="6" max="6" width="14" customWidth="1"/>
  </cols>
  <sheetData>
    <row r="1" spans="2:6" ht="15.75" thickBot="1" x14ac:dyDescent="0.3"/>
    <row r="2" spans="2:6" ht="30" customHeight="1" x14ac:dyDescent="0.25">
      <c r="B2" s="89"/>
      <c r="C2" s="77" t="s">
        <v>16</v>
      </c>
      <c r="D2" s="78"/>
      <c r="E2" s="78"/>
      <c r="F2" s="79"/>
    </row>
    <row r="3" spans="2:6" ht="30" customHeight="1" thickBot="1" x14ac:dyDescent="0.3">
      <c r="B3" s="90"/>
      <c r="C3" s="23" t="s">
        <v>1</v>
      </c>
      <c r="D3" s="24" t="s">
        <v>19</v>
      </c>
      <c r="E3" s="24" t="s">
        <v>18</v>
      </c>
      <c r="F3" s="25" t="s">
        <v>20</v>
      </c>
    </row>
    <row r="4" spans="2:6" ht="15" customHeight="1" x14ac:dyDescent="0.25">
      <c r="B4" s="83" t="s">
        <v>21</v>
      </c>
      <c r="C4" s="18" t="s">
        <v>0</v>
      </c>
      <c r="D4" s="16">
        <v>10</v>
      </c>
      <c r="E4" s="16">
        <f>D4*15</f>
        <v>150</v>
      </c>
      <c r="F4" s="17">
        <f>D4*140</f>
        <v>1400</v>
      </c>
    </row>
    <row r="5" spans="2:6" ht="15" customHeight="1" x14ac:dyDescent="0.25">
      <c r="B5" s="84"/>
      <c r="C5" s="19" t="s">
        <v>2</v>
      </c>
      <c r="D5" s="3">
        <v>1</v>
      </c>
      <c r="E5" s="3">
        <f t="shared" ref="E5:E10" si="0">D5*15</f>
        <v>15</v>
      </c>
      <c r="F5" s="4">
        <f t="shared" ref="F5:F10" si="1">D5*140</f>
        <v>140</v>
      </c>
    </row>
    <row r="6" spans="2:6" ht="15" customHeight="1" x14ac:dyDescent="0.25">
      <c r="B6" s="84"/>
      <c r="C6" s="19" t="s">
        <v>3</v>
      </c>
      <c r="D6" s="3">
        <v>1</v>
      </c>
      <c r="E6" s="3">
        <f t="shared" si="0"/>
        <v>15</v>
      </c>
      <c r="F6" s="4">
        <f t="shared" si="1"/>
        <v>140</v>
      </c>
    </row>
    <row r="7" spans="2:6" ht="15" customHeight="1" x14ac:dyDescent="0.25">
      <c r="B7" s="84"/>
      <c r="C7" s="19" t="s">
        <v>5</v>
      </c>
      <c r="D7" s="3">
        <v>1</v>
      </c>
      <c r="E7" s="3">
        <f t="shared" si="0"/>
        <v>15</v>
      </c>
      <c r="F7" s="4">
        <f t="shared" si="1"/>
        <v>140</v>
      </c>
    </row>
    <row r="8" spans="2:6" ht="15" customHeight="1" x14ac:dyDescent="0.25">
      <c r="B8" s="84"/>
      <c r="C8" s="19" t="s">
        <v>6</v>
      </c>
      <c r="D8" s="3">
        <v>5</v>
      </c>
      <c r="E8" s="3">
        <f t="shared" si="0"/>
        <v>75</v>
      </c>
      <c r="F8" s="4">
        <f t="shared" si="1"/>
        <v>700</v>
      </c>
    </row>
    <row r="9" spans="2:6" ht="15" customHeight="1" x14ac:dyDescent="0.25">
      <c r="B9" s="84"/>
      <c r="C9" s="19" t="s">
        <v>4</v>
      </c>
      <c r="D9" s="3">
        <v>2</v>
      </c>
      <c r="E9" s="3">
        <f t="shared" si="0"/>
        <v>30</v>
      </c>
      <c r="F9" s="4">
        <f t="shared" si="1"/>
        <v>280</v>
      </c>
    </row>
    <row r="10" spans="2:6" ht="15" customHeight="1" x14ac:dyDescent="0.25">
      <c r="B10" s="84"/>
      <c r="C10" s="19" t="s">
        <v>9</v>
      </c>
      <c r="D10" s="3">
        <v>25</v>
      </c>
      <c r="E10" s="3">
        <f t="shared" si="0"/>
        <v>375</v>
      </c>
      <c r="F10" s="4">
        <f t="shared" si="1"/>
        <v>3500</v>
      </c>
    </row>
    <row r="11" spans="2:6" ht="15" customHeight="1" thickBot="1" x14ac:dyDescent="0.3">
      <c r="B11" s="85"/>
      <c r="C11" s="20" t="s">
        <v>24</v>
      </c>
      <c r="D11" s="21">
        <f>SUM(D4:D10)</f>
        <v>45</v>
      </c>
      <c r="E11" s="21">
        <f t="shared" ref="E11:F11" si="2">SUM(E4:E10)</f>
        <v>675</v>
      </c>
      <c r="F11" s="22">
        <f t="shared" si="2"/>
        <v>6300</v>
      </c>
    </row>
    <row r="12" spans="2:6" ht="15" customHeight="1" x14ac:dyDescent="0.25">
      <c r="B12" s="83" t="s">
        <v>22</v>
      </c>
      <c r="C12" s="18" t="s">
        <v>10</v>
      </c>
      <c r="D12" s="16">
        <v>25</v>
      </c>
      <c r="E12" s="16">
        <f>D12</f>
        <v>25</v>
      </c>
      <c r="F12" s="17">
        <f>D12*8</f>
        <v>200</v>
      </c>
    </row>
    <row r="13" spans="2:6" ht="15" customHeight="1" x14ac:dyDescent="0.25">
      <c r="B13" s="84"/>
      <c r="C13" s="19" t="s">
        <v>7</v>
      </c>
      <c r="D13" s="3">
        <v>20</v>
      </c>
      <c r="E13" s="3">
        <v>20</v>
      </c>
      <c r="F13" s="4">
        <f>D13*8</f>
        <v>160</v>
      </c>
    </row>
    <row r="14" spans="2:6" ht="15" customHeight="1" thickBot="1" x14ac:dyDescent="0.3">
      <c r="B14" s="85"/>
      <c r="C14" s="20" t="s">
        <v>25</v>
      </c>
      <c r="D14" s="21">
        <f>SUM(D12:D13)</f>
        <v>45</v>
      </c>
      <c r="E14" s="21">
        <f t="shared" ref="E14" si="3">SUM(E12:E13)</f>
        <v>45</v>
      </c>
      <c r="F14" s="22">
        <f>SUM(F12:F13)</f>
        <v>360</v>
      </c>
    </row>
    <row r="15" spans="2:6" s="1" customFormat="1" ht="21.75" customHeight="1" thickBot="1" x14ac:dyDescent="0.3">
      <c r="B15" s="29"/>
      <c r="C15" s="30" t="s">
        <v>23</v>
      </c>
      <c r="D15" s="31">
        <f>D14+D11</f>
        <v>90</v>
      </c>
      <c r="E15" s="31">
        <f t="shared" ref="E15:F15" si="4">E14+E11</f>
        <v>720</v>
      </c>
      <c r="F15" s="32">
        <f t="shared" si="4"/>
        <v>6660</v>
      </c>
    </row>
    <row r="16" spans="2:6" ht="15" customHeight="1" thickBot="1" x14ac:dyDescent="0.3"/>
    <row r="17" spans="2:6" s="1" customFormat="1" ht="30" customHeight="1" x14ac:dyDescent="0.25">
      <c r="B17" s="91"/>
      <c r="C17" s="80" t="s">
        <v>17</v>
      </c>
      <c r="D17" s="81"/>
      <c r="E17" s="81"/>
      <c r="F17" s="82"/>
    </row>
    <row r="18" spans="2:6" ht="30" customHeight="1" thickBot="1" x14ac:dyDescent="0.3">
      <c r="B18" s="92"/>
      <c r="C18" s="26" t="s">
        <v>1</v>
      </c>
      <c r="D18" s="27" t="s">
        <v>19</v>
      </c>
      <c r="E18" s="27" t="s">
        <v>18</v>
      </c>
      <c r="F18" s="28" t="s">
        <v>20</v>
      </c>
    </row>
    <row r="19" spans="2:6" ht="15" customHeight="1" x14ac:dyDescent="0.25">
      <c r="B19" s="86" t="s">
        <v>21</v>
      </c>
      <c r="C19" s="13" t="s">
        <v>0</v>
      </c>
      <c r="D19" s="9">
        <v>10</v>
      </c>
      <c r="E19" s="9">
        <f>D19*15</f>
        <v>150</v>
      </c>
      <c r="F19" s="10">
        <f>D19*140</f>
        <v>1400</v>
      </c>
    </row>
    <row r="20" spans="2:6" ht="15" customHeight="1" x14ac:dyDescent="0.25">
      <c r="B20" s="87"/>
      <c r="C20" s="14" t="s">
        <v>2</v>
      </c>
      <c r="D20" s="5">
        <v>1</v>
      </c>
      <c r="E20" s="5">
        <f t="shared" ref="E20:E23" si="5">D20*15</f>
        <v>15</v>
      </c>
      <c r="F20" s="6">
        <f t="shared" ref="F20:F24" si="6">D20*140</f>
        <v>140</v>
      </c>
    </row>
    <row r="21" spans="2:6" ht="15" customHeight="1" x14ac:dyDescent="0.25">
      <c r="B21" s="87"/>
      <c r="C21" s="14" t="s">
        <v>3</v>
      </c>
      <c r="D21" s="5">
        <v>1</v>
      </c>
      <c r="E21" s="5">
        <f t="shared" si="5"/>
        <v>15</v>
      </c>
      <c r="F21" s="6">
        <f t="shared" si="6"/>
        <v>140</v>
      </c>
    </row>
    <row r="22" spans="2:6" ht="15" customHeight="1" x14ac:dyDescent="0.25">
      <c r="B22" s="87"/>
      <c r="C22" s="14" t="s">
        <v>5</v>
      </c>
      <c r="D22" s="5">
        <v>1</v>
      </c>
      <c r="E22" s="5">
        <f t="shared" si="5"/>
        <v>15</v>
      </c>
      <c r="F22" s="6">
        <f t="shared" si="6"/>
        <v>140</v>
      </c>
    </row>
    <row r="23" spans="2:6" ht="15" customHeight="1" x14ac:dyDescent="0.25">
      <c r="B23" s="87"/>
      <c r="C23" s="14" t="s">
        <v>6</v>
      </c>
      <c r="D23" s="5">
        <v>5</v>
      </c>
      <c r="E23" s="5">
        <f t="shared" si="5"/>
        <v>75</v>
      </c>
      <c r="F23" s="6">
        <f t="shared" si="6"/>
        <v>700</v>
      </c>
    </row>
    <row r="24" spans="2:6" ht="15" customHeight="1" x14ac:dyDescent="0.25">
      <c r="B24" s="87"/>
      <c r="C24" s="14" t="s">
        <v>8</v>
      </c>
      <c r="D24" s="5">
        <v>5</v>
      </c>
      <c r="E24" s="5">
        <f>D24*15</f>
        <v>75</v>
      </c>
      <c r="F24" s="6">
        <f t="shared" si="6"/>
        <v>700</v>
      </c>
    </row>
    <row r="25" spans="2:6" ht="15" customHeight="1" thickBot="1" x14ac:dyDescent="0.3">
      <c r="B25" s="88"/>
      <c r="C25" s="15" t="s">
        <v>24</v>
      </c>
      <c r="D25" s="11">
        <f>SUM(D19:D24)</f>
        <v>23</v>
      </c>
      <c r="E25" s="11">
        <f t="shared" ref="E25" si="7">SUM(E19:E24)</f>
        <v>345</v>
      </c>
      <c r="F25" s="12">
        <f>SUM(F19:F24)</f>
        <v>3220</v>
      </c>
    </row>
    <row r="26" spans="2:6" ht="15" customHeight="1" x14ac:dyDescent="0.25">
      <c r="B26" s="86" t="s">
        <v>22</v>
      </c>
      <c r="C26" s="13" t="s">
        <v>7</v>
      </c>
      <c r="D26" s="9">
        <v>20</v>
      </c>
      <c r="E26" s="9">
        <v>20</v>
      </c>
      <c r="F26" s="10">
        <f>D26*8</f>
        <v>160</v>
      </c>
    </row>
    <row r="27" spans="2:6" ht="15" customHeight="1" x14ac:dyDescent="0.25">
      <c r="B27" s="87"/>
      <c r="C27" s="14" t="s">
        <v>15</v>
      </c>
      <c r="D27" s="5">
        <v>5</v>
      </c>
      <c r="E27" s="5">
        <f>D27</f>
        <v>5</v>
      </c>
      <c r="F27" s="6">
        <f t="shared" ref="F27:F30" si="8">D27*8</f>
        <v>40</v>
      </c>
    </row>
    <row r="28" spans="2:6" ht="15" customHeight="1" x14ac:dyDescent="0.25">
      <c r="B28" s="87"/>
      <c r="C28" s="14" t="s">
        <v>12</v>
      </c>
      <c r="D28" s="5">
        <v>15</v>
      </c>
      <c r="E28" s="5">
        <f t="shared" ref="E28:E30" si="9">D28</f>
        <v>15</v>
      </c>
      <c r="F28" s="6">
        <f t="shared" si="8"/>
        <v>120</v>
      </c>
    </row>
    <row r="29" spans="2:6" ht="15" customHeight="1" x14ac:dyDescent="0.25">
      <c r="B29" s="87"/>
      <c r="C29" s="14" t="s">
        <v>13</v>
      </c>
      <c r="D29" s="5">
        <v>2</v>
      </c>
      <c r="E29" s="5">
        <f t="shared" si="9"/>
        <v>2</v>
      </c>
      <c r="F29" s="6">
        <f t="shared" si="8"/>
        <v>16</v>
      </c>
    </row>
    <row r="30" spans="2:6" ht="15" customHeight="1" x14ac:dyDescent="0.25">
      <c r="B30" s="87"/>
      <c r="C30" s="14" t="s">
        <v>14</v>
      </c>
      <c r="D30" s="5">
        <v>10</v>
      </c>
      <c r="E30" s="5">
        <f t="shared" si="9"/>
        <v>10</v>
      </c>
      <c r="F30" s="6">
        <f t="shared" si="8"/>
        <v>80</v>
      </c>
    </row>
    <row r="31" spans="2:6" ht="15" customHeight="1" thickBot="1" x14ac:dyDescent="0.3">
      <c r="B31" s="88"/>
      <c r="C31" s="15" t="s">
        <v>25</v>
      </c>
      <c r="D31" s="11">
        <f>SUM(D26:D30)</f>
        <v>52</v>
      </c>
      <c r="E31" s="11">
        <f t="shared" ref="E31:F31" si="10">SUM(E26:E30)</f>
        <v>52</v>
      </c>
      <c r="F31" s="12">
        <f t="shared" si="10"/>
        <v>416</v>
      </c>
    </row>
    <row r="32" spans="2:6" s="1" customFormat="1" ht="21.75" customHeight="1" thickBot="1" x14ac:dyDescent="0.3">
      <c r="B32" s="33"/>
      <c r="C32" s="34" t="s">
        <v>11</v>
      </c>
      <c r="D32" s="7">
        <f>D25+D31</f>
        <v>75</v>
      </c>
      <c r="E32" s="7">
        <f t="shared" ref="E32:F32" si="11">E25+E31</f>
        <v>397</v>
      </c>
      <c r="F32" s="8">
        <f t="shared" si="11"/>
        <v>3636</v>
      </c>
    </row>
  </sheetData>
  <mergeCells count="8">
    <mergeCell ref="C2:F2"/>
    <mergeCell ref="C17:F17"/>
    <mergeCell ref="B12:B14"/>
    <mergeCell ref="B19:B25"/>
    <mergeCell ref="B26:B31"/>
    <mergeCell ref="B4:B11"/>
    <mergeCell ref="B2:B3"/>
    <mergeCell ref="B17:B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tabSelected="1" topLeftCell="A7" workbookViewId="0">
      <selection activeCell="E15" sqref="E15"/>
    </sheetView>
  </sheetViews>
  <sheetFormatPr baseColWidth="10" defaultRowHeight="15" x14ac:dyDescent="0.25"/>
  <cols>
    <col min="1" max="1" width="2.7109375" style="1" customWidth="1"/>
    <col min="2" max="2" width="24.28515625" style="1" customWidth="1"/>
    <col min="3" max="6" width="11.28515625" style="2" customWidth="1"/>
    <col min="7" max="7" width="20.28515625" style="2" customWidth="1"/>
    <col min="8" max="16384" width="11.42578125" style="1"/>
  </cols>
  <sheetData>
    <row r="1" spans="2:7" ht="15.75" thickBot="1" x14ac:dyDescent="0.3"/>
    <row r="2" spans="2:7" ht="33" customHeight="1" thickBot="1" x14ac:dyDescent="0.3">
      <c r="B2" s="120" t="s">
        <v>16</v>
      </c>
      <c r="C2" s="121"/>
      <c r="D2" s="121"/>
      <c r="E2" s="121"/>
      <c r="F2" s="121"/>
      <c r="G2" s="122"/>
    </row>
    <row r="3" spans="2:7" ht="33" customHeight="1" thickBot="1" x14ac:dyDescent="0.3">
      <c r="B3" s="69"/>
      <c r="C3" s="110" t="s">
        <v>36</v>
      </c>
      <c r="D3" s="111"/>
      <c r="E3" s="112" t="s">
        <v>35</v>
      </c>
      <c r="F3" s="113"/>
      <c r="G3" s="70" t="s">
        <v>39</v>
      </c>
    </row>
    <row r="4" spans="2:7" ht="33" customHeight="1" x14ac:dyDescent="0.25">
      <c r="B4" s="47" t="s">
        <v>27</v>
      </c>
      <c r="C4" s="73">
        <v>32</v>
      </c>
      <c r="D4" s="48" t="s">
        <v>28</v>
      </c>
      <c r="E4" s="74">
        <f>1/60*365</f>
        <v>6.083333333333333</v>
      </c>
      <c r="F4" s="48" t="s">
        <v>29</v>
      </c>
      <c r="G4" s="108" t="s">
        <v>34</v>
      </c>
    </row>
    <row r="5" spans="2:7" ht="33" customHeight="1" x14ac:dyDescent="0.25">
      <c r="B5" s="37" t="s">
        <v>32</v>
      </c>
      <c r="C5" s="38">
        <v>5</v>
      </c>
      <c r="D5" s="39" t="s">
        <v>28</v>
      </c>
      <c r="E5" s="40">
        <f>E4</f>
        <v>6.083333333333333</v>
      </c>
      <c r="F5" s="41" t="str">
        <f>F4</f>
        <v>[h]</v>
      </c>
      <c r="G5" s="109"/>
    </row>
    <row r="6" spans="2:7" ht="33" customHeight="1" x14ac:dyDescent="0.25">
      <c r="B6" s="37" t="s">
        <v>41</v>
      </c>
      <c r="C6" s="38">
        <v>8</v>
      </c>
      <c r="D6" s="39" t="s">
        <v>31</v>
      </c>
      <c r="E6" s="72">
        <f>24*365</f>
        <v>8760</v>
      </c>
      <c r="F6" s="41" t="str">
        <f>F4</f>
        <v>[h]</v>
      </c>
      <c r="G6" s="75" t="s">
        <v>33</v>
      </c>
    </row>
    <row r="7" spans="2:7" ht="33" customHeight="1" thickBot="1" x14ac:dyDescent="0.3">
      <c r="B7" s="42" t="s">
        <v>42</v>
      </c>
      <c r="C7" s="43">
        <v>0.8</v>
      </c>
      <c r="D7" s="44" t="s">
        <v>31</v>
      </c>
      <c r="E7" s="45">
        <f>24*365</f>
        <v>8760</v>
      </c>
      <c r="F7" s="46" t="str">
        <f>F5</f>
        <v>[h]</v>
      </c>
      <c r="G7" s="76" t="s">
        <v>33</v>
      </c>
    </row>
    <row r="8" spans="2:7" ht="33" customHeight="1" x14ac:dyDescent="0.25">
      <c r="B8" s="35" t="s">
        <v>26</v>
      </c>
      <c r="C8" s="71">
        <v>80</v>
      </c>
      <c r="D8" s="36" t="s">
        <v>38</v>
      </c>
      <c r="E8" s="114"/>
      <c r="F8" s="115"/>
      <c r="G8" s="116"/>
    </row>
    <row r="9" spans="2:7" ht="33" customHeight="1" thickBot="1" x14ac:dyDescent="0.3">
      <c r="B9" s="42" t="s">
        <v>37</v>
      </c>
      <c r="C9" s="43">
        <f>(C4*E4+C5*E5+C7*10^-3 * E7+C6*E6*10^-3)/(C8/100)</f>
        <v>377.71416666666664</v>
      </c>
      <c r="D9" s="44" t="s">
        <v>30</v>
      </c>
      <c r="E9" s="117"/>
      <c r="F9" s="118"/>
      <c r="G9" s="119"/>
    </row>
    <row r="10" spans="2:7" ht="33" customHeight="1" thickBot="1" x14ac:dyDescent="0.3"/>
    <row r="11" spans="2:7" ht="33" customHeight="1" thickBot="1" x14ac:dyDescent="0.3">
      <c r="B11" s="93" t="s">
        <v>17</v>
      </c>
      <c r="C11" s="94"/>
      <c r="D11" s="94"/>
      <c r="E11" s="94"/>
      <c r="F11" s="94"/>
      <c r="G11" s="95"/>
    </row>
    <row r="12" spans="2:7" ht="33" customHeight="1" thickBot="1" x14ac:dyDescent="0.3">
      <c r="B12" s="49"/>
      <c r="C12" s="96" t="s">
        <v>36</v>
      </c>
      <c r="D12" s="97"/>
      <c r="E12" s="98" t="s">
        <v>35</v>
      </c>
      <c r="F12" s="99"/>
      <c r="G12" s="50" t="s">
        <v>39</v>
      </c>
    </row>
    <row r="13" spans="2:7" ht="33" customHeight="1" x14ac:dyDescent="0.25">
      <c r="B13" s="51" t="s">
        <v>27</v>
      </c>
      <c r="C13" s="52">
        <v>8</v>
      </c>
      <c r="D13" s="53" t="s">
        <v>28</v>
      </c>
      <c r="E13" s="54">
        <f>1/60*365</f>
        <v>6.083333333333333</v>
      </c>
      <c r="F13" s="53" t="s">
        <v>29</v>
      </c>
      <c r="G13" s="100" t="s">
        <v>34</v>
      </c>
    </row>
    <row r="14" spans="2:7" ht="33" customHeight="1" x14ac:dyDescent="0.25">
      <c r="B14" s="55" t="s">
        <v>32</v>
      </c>
      <c r="C14" s="56">
        <v>5</v>
      </c>
      <c r="D14" s="57" t="s">
        <v>28</v>
      </c>
      <c r="E14" s="58">
        <f>E13</f>
        <v>6.083333333333333</v>
      </c>
      <c r="F14" s="59" t="str">
        <f>F13</f>
        <v>[h]</v>
      </c>
      <c r="G14" s="101"/>
    </row>
    <row r="15" spans="2:7" ht="33" customHeight="1" thickBot="1" x14ac:dyDescent="0.3">
      <c r="B15" s="60" t="s">
        <v>40</v>
      </c>
      <c r="C15" s="61">
        <v>3</v>
      </c>
      <c r="D15" s="62" t="s">
        <v>31</v>
      </c>
      <c r="E15" s="63">
        <f>24*365</f>
        <v>8760</v>
      </c>
      <c r="F15" s="64" t="str">
        <f>F14</f>
        <v>[h]</v>
      </c>
      <c r="G15" s="65" t="s">
        <v>33</v>
      </c>
    </row>
    <row r="16" spans="2:7" ht="33" customHeight="1" x14ac:dyDescent="0.25">
      <c r="B16" s="66" t="s">
        <v>26</v>
      </c>
      <c r="C16" s="67">
        <v>80</v>
      </c>
      <c r="D16" s="68" t="s">
        <v>38</v>
      </c>
      <c r="E16" s="102"/>
      <c r="F16" s="103"/>
      <c r="G16" s="104"/>
    </row>
    <row r="17" spans="2:7" ht="33" customHeight="1" thickBot="1" x14ac:dyDescent="0.3">
      <c r="B17" s="60" t="s">
        <v>37</v>
      </c>
      <c r="C17" s="61">
        <f>(C13*E13+C14*E14+C15*10^-3 * E15)/(C16/100)</f>
        <v>131.70416666666665</v>
      </c>
      <c r="D17" s="62" t="s">
        <v>30</v>
      </c>
      <c r="E17" s="105"/>
      <c r="F17" s="106"/>
      <c r="G17" s="107"/>
    </row>
  </sheetData>
  <mergeCells count="10">
    <mergeCell ref="G4:G5"/>
    <mergeCell ref="C3:D3"/>
    <mergeCell ref="E3:F3"/>
    <mergeCell ref="E8:G9"/>
    <mergeCell ref="B2:G2"/>
    <mergeCell ref="B11:G11"/>
    <mergeCell ref="C12:D12"/>
    <mergeCell ref="E12:F12"/>
    <mergeCell ref="G13:G14"/>
    <mergeCell ref="E16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Coûts</vt:lpstr>
      <vt:lpstr>Consommation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Santos</dc:creator>
  <cp:lastModifiedBy>Miguel Santos</cp:lastModifiedBy>
  <dcterms:created xsi:type="dcterms:W3CDTF">2022-12-07T16:20:34Z</dcterms:created>
  <dcterms:modified xsi:type="dcterms:W3CDTF">2022-12-14T10:41:21Z</dcterms:modified>
</cp:coreProperties>
</file>