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xr:revisionPtr revIDLastSave="0" documentId="8_{AA5B9ED6-377D-4968-8522-1144BF9C3B01}" xr6:coauthVersionLast="47" xr6:coauthVersionMax="47" xr10:uidLastSave="{00000000-0000-0000-0000-000000000000}"/>
  <bookViews>
    <workbookView xWindow="0" yWindow="0" windowWidth="20490" windowHeight="7620" firstSheet="18" activeTab="18" xr2:uid="{00000000-000D-0000-FFFF-FFFF00000000}"/>
  </bookViews>
  <sheets>
    <sheet name="Portada" sheetId="24" r:id="rId1"/>
    <sheet name="Torre admin" sheetId="1" r:id="rId2"/>
    <sheet name="Monitor Admin" sheetId="2" r:id="rId3"/>
    <sheet name="DiscoSolido Admin" sheetId="3" r:id="rId4"/>
    <sheet name="Disco duro interno Admin" sheetId="4" r:id="rId5"/>
    <sheet name="ram Admin" sheetId="6" r:id="rId6"/>
    <sheet name="Servidor Admin" sheetId="5" r:id="rId7"/>
    <sheet name="Teclado Admin" sheetId="7" r:id="rId8"/>
    <sheet name="Mouse Admin" sheetId="8" r:id="rId9"/>
    <sheet name="Portatil Nosotros" sheetId="9" r:id="rId10"/>
    <sheet name="Tarjeta de video nosotros" sheetId="14" r:id="rId11"/>
    <sheet name="Procesador Nosotros" sheetId="15" r:id="rId12"/>
    <sheet name="software licencia" sheetId="18" r:id="rId13"/>
    <sheet name="licencia visual" sheetId="19" r:id="rId14"/>
    <sheet name="licencia SQL" sheetId="21" r:id="rId15"/>
    <sheet name="windows 11 licencia" sheetId="20" r:id="rId16"/>
    <sheet name="recurso humano" sheetId="23" r:id="rId17"/>
    <sheet name="IAAS,PAAS,SAAS..." sheetId="26" r:id="rId18"/>
    <sheet name="Costo Total" sheetId="25"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5" l="1"/>
  <c r="D20" i="25"/>
  <c r="G11" i="23"/>
  <c r="G8" i="18"/>
  <c r="G8" i="15"/>
  <c r="G8" i="5"/>
  <c r="G9" i="5"/>
  <c r="G8" i="21"/>
  <c r="H8" i="21"/>
  <c r="I8" i="21"/>
  <c r="G9" i="21"/>
  <c r="H9" i="21"/>
  <c r="I9" i="21"/>
  <c r="G10" i="21"/>
  <c r="H10" i="21"/>
  <c r="G8" i="20"/>
  <c r="H8" i="20"/>
  <c r="I8" i="20"/>
  <c r="G9" i="20"/>
  <c r="H9" i="20"/>
  <c r="I9" i="20"/>
  <c r="G10" i="20"/>
  <c r="H10" i="20"/>
  <c r="I10" i="20"/>
  <c r="G8" i="19"/>
  <c r="H8" i="19"/>
  <c r="I8" i="19"/>
  <c r="G9" i="19"/>
  <c r="H9" i="19"/>
  <c r="I9" i="19"/>
  <c r="G10" i="19"/>
  <c r="H10" i="19"/>
  <c r="I10" i="19"/>
  <c r="H8" i="18"/>
  <c r="G9" i="18"/>
  <c r="H9" i="18"/>
  <c r="I9" i="18"/>
  <c r="G10" i="18"/>
  <c r="H10" i="18"/>
  <c r="I10" i="18"/>
  <c r="H8" i="15"/>
  <c r="I8" i="15"/>
  <c r="G9" i="15"/>
  <c r="H9" i="15"/>
  <c r="I9" i="15"/>
  <c r="G10" i="15"/>
  <c r="H10" i="15"/>
  <c r="I10" i="15"/>
  <c r="G8" i="14"/>
  <c r="H8" i="14"/>
  <c r="I8" i="14"/>
  <c r="G9" i="14"/>
  <c r="H9" i="14"/>
  <c r="I9" i="14"/>
  <c r="G10" i="14"/>
  <c r="H10" i="14"/>
  <c r="I10" i="14"/>
  <c r="G8" i="9"/>
  <c r="H8" i="9"/>
  <c r="I8" i="9"/>
  <c r="G9" i="9"/>
  <c r="H9" i="9"/>
  <c r="I9" i="9"/>
  <c r="G10" i="9"/>
  <c r="H10" i="9"/>
  <c r="I10" i="9"/>
  <c r="G8" i="6"/>
  <c r="G9" i="6"/>
  <c r="G10" i="6"/>
  <c r="G10" i="8"/>
  <c r="G9" i="8"/>
  <c r="G8" i="8"/>
  <c r="G10" i="7"/>
  <c r="G9" i="7"/>
  <c r="G8" i="7"/>
  <c r="G10" i="5"/>
  <c r="G10" i="4"/>
  <c r="G9" i="4"/>
  <c r="G8" i="4"/>
  <c r="G10" i="3"/>
  <c r="G9" i="3"/>
  <c r="G8" i="3"/>
  <c r="G10" i="2"/>
  <c r="G9" i="2"/>
  <c r="G8" i="2"/>
  <c r="G9" i="1"/>
  <c r="H9" i="1"/>
  <c r="I9" i="1"/>
  <c r="G10" i="1"/>
  <c r="H10" i="1"/>
  <c r="I10" i="1"/>
  <c r="I8" i="1"/>
  <c r="H8" i="1"/>
  <c r="G8" i="1"/>
  <c r="I8" i="18" l="1"/>
  <c r="I10" i="21"/>
  <c r="H8" i="8"/>
  <c r="I8" i="8" s="1"/>
  <c r="H9" i="8"/>
  <c r="I9" i="8" s="1"/>
  <c r="H10" i="8"/>
  <c r="I10" i="8" s="1"/>
  <c r="H8" i="7"/>
  <c r="I8" i="7" s="1"/>
  <c r="H9" i="7"/>
  <c r="I9" i="7" s="1"/>
  <c r="H10" i="7"/>
  <c r="I10" i="7" s="1"/>
  <c r="H8" i="6"/>
  <c r="I8" i="6" s="1"/>
  <c r="H9" i="6"/>
  <c r="I9" i="6" s="1"/>
  <c r="H10" i="6"/>
  <c r="I10" i="6" s="1"/>
  <c r="H8" i="5"/>
  <c r="I8" i="5" s="1"/>
  <c r="H9" i="5"/>
  <c r="I9" i="5" s="1"/>
  <c r="H10" i="5"/>
  <c r="I10" i="5" s="1"/>
  <c r="H8" i="4"/>
  <c r="I8" i="4" s="1"/>
  <c r="H9" i="4"/>
  <c r="I9" i="4" s="1"/>
  <c r="H10" i="4"/>
  <c r="I10" i="4" s="1"/>
  <c r="H8" i="3"/>
  <c r="I8" i="3" s="1"/>
  <c r="H9" i="3"/>
  <c r="I9" i="3" s="1"/>
  <c r="H10" i="3"/>
  <c r="I10" i="3" s="1"/>
  <c r="H8" i="2"/>
  <c r="I8" i="2" s="1"/>
  <c r="H9" i="2"/>
  <c r="I9" i="2" s="1"/>
  <c r="H10" i="2"/>
  <c r="I10" i="2"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futureMetadata>
  <valueMetadata count="4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valueMetadata>
</metadata>
</file>

<file path=xl/sharedStrings.xml><?xml version="1.0" encoding="utf-8"?>
<sst xmlns="http://schemas.openxmlformats.org/spreadsheetml/2006/main" count="1135" uniqueCount="628">
  <si>
    <t>Cotización de Sistema de Agendamiento de Citas</t>
  </si>
  <si>
    <t>Integrantes: Delgado Wreiner, Enciso Miguel e Hinestroza Yilber</t>
  </si>
  <si>
    <t>SENA</t>
  </si>
  <si>
    <t>Análisis y Desarrollo de Software</t>
  </si>
  <si>
    <t>Instructor: Paola Tovar</t>
  </si>
  <si>
    <t xml:space="preserve">Roles y desarrollo de actividades </t>
  </si>
  <si>
    <t>1.Responsable de realizar la hoja IaaS/PaaS/SaaS. (Breiner Delgado)</t>
  </si>
  <si>
    <t>Identificar qué servicios en la nube necesita el proyecto.</t>
  </si>
  <si>
    <t>Buscar mínimo 3 proveedores/alternativas.</t>
  </si>
  <si>
    <t>Revisar planes gratuitos y pagos.</t>
  </si>
  <si>
    <t>Indicar duración del servicio.</t>
  </si>
  <si>
    <t>Incluir las fuentes de donde sacaron los precios.</t>
  </si>
  <si>
    <t>2. Responsable de realizar la hoja de recurso humano. (Yilber Hinestroza)</t>
  </si>
  <si>
    <t>Qué personas/roles necesita el proyecto.</t>
  </si>
  <si>
    <t>Qué función cumple cada uno.</t>
  </si>
  <si>
    <t>Cuánto tiempo trabajaría.</t>
  </si>
  <si>
    <t>Cuánto cuesta su trabajo.</t>
  </si>
  <si>
    <t>Si el pago es por hora, mes o proyecto.</t>
  </si>
  <si>
    <t>Calcular el costo total del recurso humano.</t>
  </si>
  <si>
    <t>3.Responsable de revisar todas las hojas y verificar lo siguiente: (Miguel Enciso)</t>
  </si>
  <si>
    <t>Que realmente haya 3 cotizaciones.</t>
  </si>
  <si>
    <t>Que los precios estén correctos.</t>
  </si>
  <si>
    <t>Que las unidades sean coherentes.</t>
  </si>
  <si>
    <t>Que aparezca la garantía cuando sea posible.</t>
  </si>
  <si>
    <t>Que las fuentes/proveedores sean identificables.</t>
  </si>
  <si>
    <t>Que no haya datos repetidos o inconsistentes</t>
  </si>
  <si>
    <t>CUADRO DE COTIZACIONES</t>
  </si>
  <si>
    <t xml:space="preserve">Cuadro Comparativo de Cotizaciones </t>
  </si>
  <si>
    <t>N.°</t>
  </si>
  <si>
    <t>Proveedor</t>
  </si>
  <si>
    <t>Fuente/enlace</t>
  </si>
  <si>
    <r>
      <rPr>
        <b/>
        <sz val="10"/>
        <color rgb="FF000000"/>
        <rFont val="Trebuchet MS"/>
      </rPr>
      <t xml:space="preserve">Producto/ servicio
</t>
    </r>
    <r>
      <rPr>
        <i/>
        <sz val="8"/>
        <color rgb="FF000000"/>
        <rFont val="Trebuchet MS"/>
      </rPr>
      <t>Características de los bienes/ servicios</t>
    </r>
  </si>
  <si>
    <t>Imagen / visualización</t>
  </si>
  <si>
    <t>Precio unitario con IVA incluido (COP)</t>
  </si>
  <si>
    <t>Precio unitario sin IVA</t>
  </si>
  <si>
    <t>IVA 19%</t>
  </si>
  <si>
    <t>Precio total (COP)</t>
  </si>
  <si>
    <t>Garantia</t>
  </si>
  <si>
    <r>
      <rPr>
        <b/>
        <sz val="10"/>
        <color rgb="FF000000"/>
        <rFont val="Trebuchet MS"/>
      </rPr>
      <t xml:space="preserve">Forma de Pago 
</t>
    </r>
    <r>
      <rPr>
        <i/>
        <sz val="8"/>
        <color rgb="FF000000"/>
        <rFont val="Trebuchet MS"/>
      </rPr>
      <t>(Contado o Cheque)</t>
    </r>
  </si>
  <si>
    <r>
      <rPr>
        <b/>
        <sz val="10"/>
        <color theme="1"/>
        <rFont val="Trebuchet MS"/>
        <charset val="134"/>
      </rPr>
      <t xml:space="preserve">Observaciones </t>
    </r>
    <r>
      <rPr>
        <i/>
        <sz val="10"/>
        <color theme="1"/>
        <rFont val="Trebuchet MS"/>
        <charset val="134"/>
      </rPr>
      <t xml:space="preserve">
</t>
    </r>
    <r>
      <rPr>
        <i/>
        <sz val="8"/>
        <color theme="1"/>
        <rFont val="Trebuchet MS"/>
        <charset val="134"/>
      </rPr>
      <t>(se debe incluir toda aquella característica que no ha sido posible incluir anteriormente)</t>
    </r>
  </si>
  <si>
    <t>Nº 1</t>
  </si>
  <si>
    <t>ULTRA GAMER</t>
  </si>
  <si>
    <t>https://www.mercadolibre.com.co/torre-cpu-intel-core-i3-10100-uhd-630-512gb-8gb-pc/up/MCOU2412742994?matt_tool=19390127&amp;pdp_filters=item_id%3AMCO1405907307&amp;from=gshop</t>
  </si>
  <si>
    <t>Torre Cpu Intel Core I3 10100 Uhd 630 512gb 8gb Pc</t>
  </si>
  <si>
    <t>12 meses</t>
  </si>
  <si>
    <t>CONTADO</t>
  </si>
  <si>
    <t>Se entrega ensamblada, configurada y lista para usar. Office 2021 y utilidades incluidos, pero las licencias no están incluidas.</t>
  </si>
  <si>
    <t xml:space="preserve">Nº2 </t>
  </si>
  <si>
    <t xml:space="preserve">ONE PC </t>
  </si>
  <si>
    <t>https://www.exito.com/pc-torre-gamer-power-x08-amd-ryzen-5-5600g-ssd-480gb-ram-16gb-led-22-pulgadas-full-hd-102004020-mp/p?idsku=102004020</t>
  </si>
  <si>
    <t>Pc Torre Gamer Power X08 Amd Ryzen 5 5600G Ssd 480Gb Ram 16Gb Led 22 Pulgadas Full Hd</t>
  </si>
  <si>
    <t>Equipo con monitor de 22", teclado y mouse incluidos</t>
  </si>
  <si>
    <t>Nº 3</t>
  </si>
  <si>
    <t>FALABELLA</t>
  </si>
  <si>
    <t>https://www.falabella.com.co/falabella-co/product/150478987/torre-gamer-ryzen-5-5600g-16gb-ram-1tb-ssd-board-a520m/150478988</t>
  </si>
  <si>
    <t>TORRE GAMER RYZEN 5 5600G /16GB RAM /1TB SSD /BOARD A520M</t>
  </si>
  <si>
    <t>Por verificar en la publicación</t>
  </si>
  <si>
    <t>Windows aparece como preinstalado y la ficha especifica que es Windows de prueba.</t>
  </si>
  <si>
    <t>RECOMENDACIÓN AL USUARIO</t>
  </si>
  <si>
    <t>Se recomienda la Torre ONE PC (Pc Torre Gamer Power X08, Ryzen 5 5600G, SSD 480GB, RAM 16GB) por $2.008.990, ya que por un valor similar a las demás opciones incluye monitor, teclado y mouse, evitando compras adicionales; se descarta ULTRA GAMER por tener un procesador más antiguo (i3-10100) y FALABELLA por no incluir periféricos y traer Windows solo en versión de prueba.</t>
  </si>
  <si>
    <t>Imagen/ visualización</t>
  </si>
  <si>
    <t>ALKOSTO</t>
  </si>
  <si>
    <t>https://www.alkosto.com/monitor-lg-22-pulgadas-22u401a-fhd-plano-negro/p/8806096542170?fuente=google&amp;medio=cpc&amp;campaign=AK_COL_MAX_PEF_CPC_AON_COMP_TLP_Computadores-Brand-AON_PAC&amp;keyword=</t>
  </si>
  <si>
    <t>Monitor LG 22" Pulgadas 22U401A FHD Plano Negro</t>
  </si>
  <si>
    <t>40 meses</t>
  </si>
  <si>
    <t>Monitor FHD de 22", panel VA, 100 Hz y 5 ms. Incluye adaptador de corriente y cable HDMI.</t>
  </si>
  <si>
    <t xml:space="preserve">ALKOSTO </t>
  </si>
  <si>
    <t>https://www.alkosto.com/monitor-samsung-24-pulgadas-f320-fhd-plano-negro/p/887276935430?fuente=google&amp;medio=cpc&amp;campaign=AK_COL_MAX_PEF_CPC_AON_COMP_TLP_Computadores-Brand-AON_PAC&amp;keyword=</t>
  </si>
  <si>
    <t>Monitor SAMSUNG 24" Pulgadas F320 FHD Plano Negro</t>
  </si>
  <si>
    <t>36 meses</t>
  </si>
  <si>
    <t>Monitor FHD de 24", panel IPS, 120 Hz y 5 ms. Incluye adaptador de corriente y cuenta con entrada HDMI.</t>
  </si>
  <si>
    <t>TECNOPLAZA</t>
  </si>
  <si>
    <t>https://tecnoplaza.com.co/products/monitor-samsung-essential-24-s33gf-fhd-hdmi-vga-100hz</t>
  </si>
  <si>
    <t>Monitor Samsung Essential 24 S33GF FHD HDMI VGA 100Hz</t>
  </si>
  <si>
    <t>1 año</t>
  </si>
  <si>
    <t>Monitor FHD de 24", panel VA, 100 Hz, 5 ms, con entradas HDMI y VGA. La garantía es directamente con Samsung por defectos de fabricación; conserva empaques originales y no cubre golpes o mal uso.</t>
  </si>
  <si>
    <t>Se recomienda el Monitor SAMSUNG 24'' F320 FHD por $379.930, pues combina pantalla más grande, panel IPS y 120Hz con la garantía más amplia de las opciones comparables (36 meses); el LG de 22'' tiene mayor garantía (40 meses) pero pantalla más pequeña y panel VA, y el de Tecnoplaza ofrece menor garantía (1 año) por un precio similar.</t>
  </si>
  <si>
    <t>MERCADO LIBRE</t>
  </si>
  <si>
    <t>https://www.mercadolibre.com.co/disco-estado-solido-ssd-kingston-25-a400-480gb-color-negro/p/MCO17978326?pdp_filters=item_id%3AMCO1904251668&amp;from=gshop&amp;matt_tool=32927594&amp;matt_word=&amp;matt_source=google&amp;matt_campaign_id=22126928795&amp;matt_ad_group_id=191434989757&amp;matt_match_type=&amp;matt_network=g&amp;matt_device=c&amp;matt_creative=791890236942&amp;matt_keyword=&amp;matt_ad_position=&amp;matt_ad_type=pla&amp;matt_merchant_id=735127770&amp;matt_product_id=MCO17978326-product&amp;matt_product_partition_id=2494328747254&amp;matt_target_id=aud-2496717793588%3Apla-2494328747254&amp;cq_src=google_ads&amp;cq_cmp=22126928795&amp;cq_net=g&amp;cq_plt=gp&amp;cq_med=pla</t>
  </si>
  <si>
    <t>Disco estado sólido SSD Kingston 2.5 A400 480gb Color Negro</t>
  </si>
  <si>
    <t>SSD SATA de 256 GB, producto nuevo y sellado. La garantía es directamente con el fabricante.</t>
  </si>
  <si>
    <t>https://www.falabella.com.co/falabella-co/product/153721942/disco-solido-adata-256gb-sata/153721943</t>
  </si>
  <si>
    <t>ADATA - Disco Solido Adata 256gb Sata</t>
  </si>
  <si>
    <t>SSD SATA III de 480 GB, formato 2,5", tecnología 3D NAND, hasta 500 MB/s de lectura y 450 MB/s de escritura.</t>
  </si>
  <si>
    <t>https://www.alkosto.com/disco-duro-toshiba-ready-1-tb/p/723844000851#sirv-viewer-1786076849845</t>
  </si>
  <si>
    <t>Disco Duro TOSHIBA Ready 1 TB</t>
  </si>
  <si>
    <t>6 meses</t>
  </si>
  <si>
    <t xml:space="preserve">Disco duro externo de 1 TB, conexión USB 3.0 compatible con USB 2.0. Incluye cable USB 3.0 y guía de inicio rápido. </t>
  </si>
  <si>
    <t>Se recomienda el SSD Kingston 2.5'' A400 480GB por $290.927, por ser un producto nuevo, sellado y con garantía directa del fabricante (12 meses); la opción de Falabella (Adata) es más económica pero su ficha indica 256GB en vez de los 480GB anunciados, y la de Alkosto corresponde en realidad a un disco duro externo, no a un SSD.</t>
  </si>
  <si>
    <t>ZETTA STORE</t>
  </si>
  <si>
    <t>https://www.exito.com/disco-duro-interno-para-pc-de-1-tb-seagate-barracuda-100401720-mp/p?idsku=100401720</t>
  </si>
  <si>
    <t>Disco Duro Interno Para Pc De 1 Tb Seagate Barracuda</t>
  </si>
  <si>
    <t>Por verificar</t>
  </si>
  <si>
    <t>Disco duro interno HDD de 1 TB, formato 3,5", interfaz SATA. La publicación corresponde a un disco para PC.</t>
  </si>
  <si>
    <t>https://www.mercadolibre.com.co/interno-western-digital-wd10ezex-1tb-plateado/up/MCOU3337827932</t>
  </si>
  <si>
    <t>Interno Western Digital Wd10ezex 1tb Plateado</t>
  </si>
  <si>
    <t>HDD interno de 1 TB, 3,5", 7200 RPM, caché de 64 MB e interfaz SATA III.</t>
  </si>
  <si>
    <t>https://www.falabella.com.co/falabella-co/product/149229556/DISCO-DURO-PORTATIL-1-TB-TOSHIBA/149229557</t>
  </si>
  <si>
    <t>DISCO DURO PORTATIL 1 TB TOSHIBA</t>
  </si>
  <si>
    <t>3 años</t>
  </si>
  <si>
    <t>HDD portátil de 1 TB con conexión USB. Compatible con Windows, macOS y Linux. La garantía cubre defectos de fábrica, pero no golpes, humedad, mal uso o instalación incorrecta.</t>
  </si>
  <si>
    <t>Se recomienda el disco Seagate Barracuda de 1TB (Zetta Store) por $220.000, la opción más económica entre los discos realmente internos, confirmando por escrito la garantía con el vendedor antes de comprar; el Western Digital de Mercado Libre es una alternativa segura con garantía confirmada de 12 meses por solo $20.000 más, y el de Falabella queda descartado por ser un disco portátil (externo), no interno.</t>
  </si>
  <si>
    <t>https://www.mercadolibre.com.co/memoria-ram-16gb-1x16gb-ddr4-portatil-adataad4s320016g22sgn/up/MCOU3812634443</t>
  </si>
  <si>
    <t>Memoria Ram 16gb 1x16gb Ddr4 Portatil Adataad4s320016g22-sgn</t>
  </si>
  <si>
    <t>Memoria DDR4 SODIMM para portátil, 16 GB, 3200 MHz, 1.2 V</t>
  </si>
  <si>
    <t>https://www.mercadolibre.com.co/memoria-ram-hyperx-fury-16gb-ddr4-3200mhz-negro/p/MCO24557703?matt_tool=19390127&amp;pdp_filters=item_id%3AMCO3796217514&amp;from=gshop</t>
  </si>
  <si>
    <t>Memoria Ram Hyperx Fury 16gb Ddr4 3200mhz Negro</t>
  </si>
  <si>
    <t>Memoria DDR4 DIMM para PC de escritorio, 16 GB, 3200 MHz, CL16, 1.2 V y con disipador de calor.</t>
  </si>
  <si>
    <t>ÉXITO</t>
  </si>
  <si>
    <t>https://www.exito.com/memoria-ddr4-16gb-3200-crucial-portatil-104162804-mp/p?idsku=104162804</t>
  </si>
  <si>
    <t>Memoria Ddr4 16Gb 3200 Crucial Portatil</t>
  </si>
  <si>
    <t>Memoria DDR4 de 16 GB y 3200 MHz para portátil.</t>
  </si>
  <si>
    <t>Se recomienda la memoria Adata 16GB DDR4 3200MHz (portátil) por $298.990, la opción más económica con garantía confirmada de 12 meses; la HyperX Fury es de escritorio y no especifica garantía, y la Crucial, aunque también portátil y con garantía de 12 meses, cuesta $130.010 más sin mejoras técnicas relevantes.</t>
  </si>
  <si>
    <t>DISTRISANTCOLOMBIA</t>
  </si>
  <si>
    <t>https://www.distrisantcolombia.com/product-page/servidor-hp-proliant-ml310e-gen8-v2-intel-xeon-e3-1220-v3-ram-12gb-dd-1tb</t>
  </si>
  <si>
    <t>Servidor HP ProLiant ML310e Gen8 v2, Intel Xeon E3-1231v3, RAM 16GB, HDD 1TB</t>
  </si>
  <si>
    <t>Producto testeado y actualizado previamente. Puede presentar defectos superficiales o desgaste normal por uso.</t>
  </si>
  <si>
    <t>https://www.mercadolibre.com.co/servidor-dell-poweredge-24core-96gb-ram-8x-300gb/up/MCOU3927681433#polycard_client=search-desktop&amp;be_origin=backend&amp;overlay_label=not_apply&amp;search_layout=grid&amp;position=14&amp;type=product&amp;tracking_id=b3cc8000-1ce4-4b50-8758-b0d509efb60a&amp;wid=MCO1921504381&amp;sid=search</t>
  </si>
  <si>
    <t>Configuración potente para virtualización ligera-media, bases de datos o almacenamiento de hace ~10 años.</t>
  </si>
  <si>
    <t>PORTATILES.COM</t>
  </si>
  <si>
    <t>https://www.portatiles.com.co/products/servidor-dell-poweredge-r360-rack-intel</t>
  </si>
  <si>
    <t>Servidor Dell EMC PowerEdge R360 | Xeon E-2488</t>
  </si>
  <si>
    <t>24 meses</t>
  </si>
  <si>
    <t>Modelo reciente y de entrada de línea actual. Ideal para pymes: virtualización básica, aplicaciones de oficina, almacenamiento corporativo ligero.</t>
  </si>
  <si>
    <t>Se recomienda el Servidor Dell PowerEdge (24 núcleos, 96GB RAM, 8x300GB) por $6.308.000, por su mayor capacidad de procesamiento y memoria, dejando margen de crecimiento si el sistema escala; el HP ProLiant es más económico pero muy limitado en recursos, y el Dell EMC R360 es más moderno y con mejor garantía (24 meses), aunque su costo (casi el triple) no se justifica para el tamaño actual del proyecto.</t>
  </si>
  <si>
    <t>https://www.exito.com/teclado-gamer-k-3000-rgb-panel-metalico-teclas-suspendidas-sensacion-mecanica-124177340/p?idsku=124334381</t>
  </si>
  <si>
    <t>Teclado Gamer K-3000 Rgb Panel Metálico Teclas Suspendidas Sensación Mecánica</t>
  </si>
  <si>
    <t>Iluminación LED RGB con efecto de luz mixto para una estética gamer impresionante.</t>
  </si>
  <si>
    <t>https://www.falabella.com.co/falabella-co/product/141592058/Teclado-Mecanico-Gamer-Usb-Mk1098-Retroiluminado/141592068</t>
  </si>
  <si>
    <t>JALTECH - Teclado Mecánico Gamer Usb Mk1098 Retroiluminado</t>
  </si>
  <si>
    <t>El consumo de energía del teclado es de 5V, es cableado 450 MA, material ABS lo hace muy resistente</t>
  </si>
  <si>
    <t>https://www.falabella.com.co/falabella-co/product/151756063/teclado-mecanico-t-dagger-arena-lite-60/151756064</t>
  </si>
  <si>
    <t>T-DAGGER - Teclado Mecánico T-Dagger Arena Lite 60%</t>
  </si>
  <si>
    <t>El Arena LIT está equipado con interruptores T-Dagger Brown: táctiles, silenciosos, con una durabilidad de 50 millones de clics.</t>
  </si>
  <si>
    <t>Se recomienda el teclado mecánico JALTECH MK1098 por $149.900, el único con garantía confirmada (6 meses) y con switches mecánicos retroiluminados de alta durabilidad (50 millones de clics); las otras dos opciones son más económicas pero no confirman tiempo de garantía en la publicación.</t>
  </si>
  <si>
    <t xml:space="preserve">Imagen / visualización </t>
  </si>
  <si>
    <t>PANAMERICANA</t>
  </si>
  <si>
    <t>https://www.panamericana.com.co/mouse-vertical-erg-8250s-negro-con-plateado-665423/p?idsku=665423</t>
  </si>
  <si>
    <t>Mouse Genius vertical Ergo 8250S negro con plateado</t>
  </si>
  <si>
    <t>Cuenta con un diseño ergonómico y con resolución de 1200 DPI ajustable hasta 1600.</t>
  </si>
  <si>
    <t>KTRONIX</t>
  </si>
  <si>
    <t>https://www.ktronix.com/mouse-maxell-inalambrico-ergonomico-vertical-negro/p/025215505966</t>
  </si>
  <si>
    <t>Mouse MAXELL Inalámbrico Ergonómico Vertical Negro</t>
  </si>
  <si>
    <t>DPI ajustable hasta 2400: precisión ideal en cada tarea</t>
  </si>
  <si>
    <t>https://www.panamericana.com.co/mouse-vertical-inalambrico-trust-negro-664640/p?idsku=664640</t>
  </si>
  <si>
    <t>Mouse vertical inalámbrico Trust, negro</t>
  </si>
  <si>
    <t>Diseño ergonómico vertical, conexión inalámbrica mediante receptor USB, alcance de hasta 10 m, 6 botones, DPI ajustable entre 800 y 2400</t>
  </si>
  <si>
    <t>Se recomienda el mouse vertical inalámbrico Trust por $129.900, por ofrecer el mejor conjunto de características (alcance inalámbrico de 10 m, 6 botones programables y DPI ajustable hasta 2400) con garantía de 12 meses igual a las demás opciones; el Genius y el Maxell son más económicos pero con menos funciones.</t>
  </si>
  <si>
    <t>https://www.panamericana.com.co/portatil-lenovo-ideapad-slim-intel-core-5-13420h-ram-8-gb-512-gb-ssd-15-3-w11-azul-726306/p?idsku=726306</t>
  </si>
  <si>
    <t>Portátil Lenovo IdeaPad Slim, Intel Core i5-13420H, RAM 8 GB, 512 GB SSD</t>
  </si>
  <si>
    <t>Cuenta con una pantalla tactil, pantalla antirreflejo, cuenta con una tarjeta gráfica intel UHD.</t>
  </si>
  <si>
    <t>https://www.exito.com/portatil-hp-victus-gaming-ryzen-7-7445hs-8gb-512gb-rtx-3050-6gb-fhd-156-104738244-mp/p?idsku=104738244</t>
  </si>
  <si>
    <t xml:space="preserve">Portátil Gamer Hp Victus 15 Fb3019la Ryzen 7 7445Hs Ram 8Gb Ssd 512Gb Rtx 3050 </t>
  </si>
  <si>
    <t>Cuenta con un procesador AMD y tarjeta gráfica NVIDIA y se puede expandir el almacenamiento hasta 1 TB.</t>
  </si>
  <si>
    <t>FALABELLLA</t>
  </si>
  <si>
    <t>https://www.falabella.com.co/falabella-co/product/150506342/portatil-tuf-gamer-fa506ncg-amd-ryzen-7-7445hs-rtx-3050-4gb-ddr5-8gb-ssd-512gb-15-6-fhd-144hz/150506343</t>
  </si>
  <si>
    <t>Portatil Tuf Gamer FA506NCG Amd Ryzen 7 7445hs Rtx 3050 4GB Ddr5 8gb Ssd 512gb 15.6</t>
  </si>
  <si>
    <t>Cuenta con un procesador AMD Ryzen 7 7445HS y 8GB de memoria RAM DDR5.</t>
  </si>
  <si>
    <t>Se recomienda el Portátil HP Victus (Ryzen 7 7445HS, RAM 8GB, SSD 512GB, RTX 3050) por $2.659.900, ya que su GPU dedicada facilita el desarrollo, diseño y pruebas del sistema, y permite expandir el almacenamiento hasta 1TB; el Lenovo IdeaPad es más económico pero no trae GPU dedicada, y el Asus TUF tiene especificaciones similares al HP por $109.100 más.</t>
  </si>
  <si>
    <t>https://www.exito.com/tarjeta-de-video-nvidia-geforce-msi-gef-rtx-3050-ventus-104841175-mp/p?idsku=104841175</t>
  </si>
  <si>
    <t>Tarjeta De Video Nvidia Geforce Msi Gef Rtx 3050 Ventus</t>
  </si>
  <si>
    <t>Cuenta con dos ventiladores y un enorme disipador de calor le garantizan una experiencia fresca y silenciosa.</t>
  </si>
  <si>
    <t>https://www.falabella.com.co/falabella-co/product/147847624/Tarjeta-de-video-msi-geforce-rtx-3050-ventus-2x-6gb/147847625</t>
  </si>
  <si>
    <t>Tarjeta de video msi geforce rtx 3050 ventus 2x 6gb</t>
  </si>
  <si>
    <t>Suficiente para jugar en 1080p a ajustes medios-altos en la mayoría de juegos de 2022-2024.</t>
  </si>
  <si>
    <t>https://www.mercadolibre.com.co/placa-de-video-radeon-rx-9060-xt-8gb-asrock-steel-legend-oc/p/MCO53409297?matt_tool=19390127&amp;pdp_filters=item_id%3AMCO1970213655&amp;from=gshop</t>
  </si>
  <si>
    <t>Placa de Video Radeon Rx 9060 Xt 8GB Asrock Steel Legend Oc</t>
  </si>
  <si>
    <t>Muy buena en 1080p ultra y sólida en 1440p (medios-altos).</t>
  </si>
  <si>
    <t>Se recomienda la Tarjeta de Video MSI GeForce RTX 3050 Ventus por $1.099.900, la opción más económica y suficiente para las tareas de desarrollo, diseño y pruebas del sistema en 1080p; la versión Ventus 2X 6GB y la Radeon RX 9060 XT ofrecen mayor rendimiento gráfico, pero ese nivel de potencia no es necesario para un sistema de gestión de citas.</t>
  </si>
  <si>
    <t>TigerTech Bogotá</t>
  </si>
  <si>
    <t>https://tigercomputadores.com/producto/procesador-amd-ryzen-5-9600x-am5/</t>
  </si>
  <si>
    <t>AMD Ryzen 5 9600X</t>
  </si>
  <si>
    <t>El de mejor relación calidad-precio de toda la línea AM4; ideal para gama de entrada/media y actualizar equipos antiguos con Ryzen</t>
  </si>
  <si>
    <t>Mercado libre</t>
  </si>
  <si>
    <t>https://listado.mercadolibre.com.co/ryzen-5-5600</t>
  </si>
  <si>
    <t>AMD Ryzen 5 5600</t>
  </si>
  <si>
    <t>Mejor calidad-precio actual en gama media; muy eficiente (~80W bajo carga) y con IPC 16% superior a Zen 4, ideal para 1080p/1440p</t>
  </si>
  <si>
    <t>PC Masters Bogotá</t>
  </si>
  <si>
    <t>Intel Core i5-14600K</t>
  </si>
  <si>
    <t>Confirmar con asesor</t>
  </si>
  <si>
    <t>Muy potente en multitarea/streaming pero exige buena refrigeración por altas temperaturas; sin gráficos suele ser más barato la variante KF</t>
  </si>
  <si>
    <t>Se recomienda el Intel Core i5-14600K por $1.049.000, por su alto desempeño en multitarea y procesos exigentes (compilación, virtualización, atención de múltiples solicitudes simultáneas), confirmando la garantía con el asesor antes de comprar; si se prioriza el presupuesto, el AMD Ryzen 5 5600 es una alternativa más económica ($702.803) y con mejor garantía confirmada (24 meses).</t>
  </si>
  <si>
    <t>mysql</t>
  </si>
  <si>
    <t>https://dev.mysql.com/downloads/mysql/</t>
  </si>
  <si>
    <t>Código Abierto Permisivo (Apache License)</t>
  </si>
  <si>
    <t>Gratis</t>
  </si>
  <si>
    <t>De por vida</t>
  </si>
  <si>
    <t>Motor de base de datos gratis, potente y compatible con la mayoría de frameworks web. La observación importante es que, si llegan a distribuir/vender el sistema con MySQL integrado de cierta forma, la licencia GPL podría obligarlos a liberar el código — conviene revisar bien las condiciones antes de usarlo en un producto comercial.</t>
  </si>
  <si>
    <t>apache</t>
  </si>
  <si>
    <t>https://httpd.apache.org/download.cgi</t>
  </si>
  <si>
    <t>Servidor web muy estable y usado a nivel mundial, gratis y con actualizaciones de seguridad constantes gracias a su gran comunidad. No obliga a compartir el código de tu proyecto aunque lo modifiques.</t>
  </si>
  <si>
    <t>adobe</t>
  </si>
  <si>
    <t>https://get.adobe.com/es/reader/</t>
  </si>
  <si>
    <t>Adobe Acrobat Reader DC</t>
  </si>
  <si>
    <t>Gratis y fácil de usar para manejar los PDF del proyecto (informes, documentación), pero al ser de código cerrado no se puede modificar ni redistribuir, y depende 100% de que Adobe siga dando soporte y actualizaciones.</t>
  </si>
  <si>
    <t>Se recomienda Apache HTTP Server como servidor web, por ser gratuito, estable desde hace más de 25 años y no obligar a liberar el código del sistema aunque se venda a futuro; se sugiere evaluar bien las condiciones de MySQL antes de integrarlo comercialmente, pues su licencia GPL podría exigir liberar el código fuente, y usar Adobe Acrobat Reader solo como herramienta gratuita de apoyo para la documentación en PDF.</t>
  </si>
  <si>
    <t xml:space="preserve">Adobe </t>
  </si>
  <si>
    <t>https://www.adobe.com/co/products/photoshop/plans.html</t>
  </si>
  <si>
    <t>Adobe Photoshop</t>
  </si>
  <si>
    <t>Respaldo directo de Adobe</t>
  </si>
  <si>
    <t>El estándar de la industria en edición fotográfica; al comprarlo directo con Adobe tienes la garantía total de legitimidad, actualizaciones y soporte oficial</t>
  </si>
  <si>
    <t>LatinKeys Colombia</t>
  </si>
  <si>
    <t>https://latinkeys.com/colombia/producto/coreldraw-technical-suite-2024-1-dispositivo-de-por-vida/</t>
  </si>
  <si>
    <t>CorelDRAW Technical Suite 2024</t>
  </si>
  <si>
    <t>Alternativa económica y sin mensualidades a Photoshop/Illustrator; buena opción para diseño vectorial y proyectos técnicos sin pagar suscripción</t>
  </si>
  <si>
    <t>Canva</t>
  </si>
  <si>
    <t>https://www.canva.com/es_co/pro/</t>
  </si>
  <si>
    <t>Canva pro</t>
  </si>
  <si>
    <t>Respaldo directo de Canva, prueba gratuita de 30 días</t>
  </si>
  <si>
    <t>La más fácil de usar de las 3, ideal para diseño rápido sin experiencia previa; al ser el canal oficial tienes total seguridad y puedes cancelar cuando quieras</t>
  </si>
  <si>
    <t>Se recomienda Adobe Photoshop por $45.030, por ser el estándar de la industria en edición gráfica y contar con soporte y actualizaciones 100% oficiales, ideal para producir piezas visuales y mockups de calidad profesional; Canva Pro es una alternativa más económica y fácil de usar para diseños rápidos, y CorelDRAW conviene solo si se busca evitar pagos mensuales a largo plazo.</t>
  </si>
  <si>
    <t>Revolution Soft Colombia</t>
  </si>
  <si>
    <t>SQL Server 2019 Standard</t>
  </si>
  <si>
    <t>Válida para empresas y organismos públicos (pasa auditorías); buena opción para pymes que necesitan un servidor de base de datos robusto sin pagar el precio oficial completo</t>
  </si>
  <si>
    <t>La Tienda de las Licencias</t>
  </si>
  <si>
    <t>https://latiendadelaslicencias.com/es/microsoft-sql-server/sql-server-2022-standard.html</t>
  </si>
  <si>
    <t>SQL Server 2022 Standard</t>
  </si>
  <si>
    <t>Hasta 95% más barata que el precio oficial de Microsoft (3.945 USD); versión más reciente disponible (2022/2025), ideal si necesitas las últimas funciones de seguridad y rendimiento</t>
  </si>
  <si>
    <t>latinkeys</t>
  </si>
  <si>
    <t>https://latinkeys.com/colombia/producto/sql-server-2019-standard-licencia-para-1-servidor/</t>
  </si>
  <si>
    <t>SQL Server CAL</t>
  </si>
  <si>
    <t>Licencia por servidor (no por core) con 5 CAL incluidas, sin límite de tiempo ni vencimiento, y con descarga oficial desde Microsoft. Ideal para un equipo pequeño; si creces más de 5 usuarios, necesitarás CAL adicionales.</t>
  </si>
  <si>
    <t>Se recomienda SQL Server 2022 Standard (La Tienda de las Licencias) por $4.080.534, la versión más reciente disponible, con las últimas funciones de seguridad y rendimiento, y hasta un 95% más económica que el precio oficial de Microsoft; si el presupuesto es más limitado y el sistema no supera los 5 usuarios simultáneos, la licencia SQL Server CAL ($618.000) es una alternativa válida y considerablemente más barata.</t>
  </si>
  <si>
    <t>Microsoft Store Colombia (oficial)</t>
  </si>
  <si>
    <t>https://www.microsoft.com/es-co/d/windows-11-home/dg7gmgf0krt0</t>
  </si>
  <si>
    <t>Windows 11 Home</t>
  </si>
  <si>
    <t>Respaldo directo de Microsoft, descargas y devoluciones gratuitas</t>
  </si>
  <si>
    <t>Edición básica ideal para uso personal y hogar; al ser el canal oficial de Microsoft, es la opción con mayor garantía de legitimidad</t>
  </si>
  <si>
    <t>https://www.microsoft.com/es-co/d/windows-11-pro/dg7gmgf0d8h4</t>
  </si>
  <si>
    <t>Windows 11 Pro</t>
  </si>
  <si>
    <t>Edición profesional pensada para trabajo híbrido y usuarios avanzados; incluye herramientas de seguridad y administración que Home no tiene</t>
  </si>
  <si>
    <t>eneba</t>
  </si>
  <si>
    <t>https://www.eneba.com/latam/microsoft-windows-microsoft-windows-11-professional-key-global/nordic-digital?product=digital&amp;currency=COP&amp;utm_adid=&amp;utm_campaign=&amp;utm_content=&amp;utm_source=google-ads&amp;utm_term=&amp;gad_source=1&amp;gad_campaignid=19499769054&amp;gclid=CjwKCAjwy5rUBhB5EiwAIoAtCsAWrtW8CQ89neiP2CumyusMjc6RMT1hraEwlNOXFqqMWz1J4_v7oRoCSksQAvD_BwE</t>
  </si>
  <si>
    <t>Windows 11 Home OEM</t>
  </si>
  <si>
    <t>Sin garantia</t>
  </si>
  <si>
    <t>Opción económica frente al canal oficial; al ser clave revendida (no comprada directo a Microsoft) no ofrece la misma garantía de legitimidad a largo plazo</t>
  </si>
  <si>
    <t>Se recomienda Windows 11 Home por $769.999 en el canal oficial de Microsoft Store Colombia, ya que garantiza legitimidad, soporte y actualizaciones directas, requisito importante para un proyecto formal que debe pasar auditoría de software; se descarta la clave OEM de Eneba ($24.560) por no ofrecer garantía de legitimidad a largo plazo, y Windows 11 Pro solo se justifica si se necesitan herramientas avanzadas de seguridad y administración.</t>
  </si>
  <si>
    <t>RECURSO HUMANO – PROYECTO DE GESTIÓN DE CITAS PARA BARBERÍA CUERVO BLANCO</t>
  </si>
  <si>
    <t>Estimación de personal para un proyecto pequeño de software. Además de cuánto cuesta cada rol, se explica qué tipo de vínculo tendría, si tiene o no prestaciones sociales, y qué recargo le corresponde si trabaja horas extra, según la legislación laboral colombiana vigente en 2026.</t>
  </si>
  <si>
    <t>Rol</t>
  </si>
  <si>
    <t>Cantidad</t>
  </si>
  <si>
    <t>Dedicación</t>
  </si>
  <si>
    <t>Tiempo</t>
  </si>
  <si>
    <t>Forma de pago</t>
  </si>
  <si>
    <t>Valor hora/mes/proyecto</t>
  </si>
  <si>
    <t>Costo total</t>
  </si>
  <si>
    <t>Funciones</t>
  </si>
  <si>
    <t>Fuente</t>
  </si>
  <si>
    <t>Tipo de contrato o vínculo</t>
  </si>
  <si>
    <t>Categoría del vínculo</t>
  </si>
  <si>
    <t>Prestaciones sociales</t>
  </si>
  <si>
    <t>Recargo por horas extra (si aplica)</t>
  </si>
  <si>
    <t>Analista de requisitos</t>
  </si>
  <si>
    <t>Tiempo parcial</t>
  </si>
  <si>
    <t>2 meses</t>
  </si>
  <si>
    <t>Por proyecto</t>
  </si>
  <si>
    <t>$656.589</t>
  </si>
  <si>
    <t>Levantar y documentar requisitos; analizar el proceso actual de citas; identificar problemas y definir las necesidades del administrador, barberos y clientes.</t>
  </si>
  <si>
    <t>Estimación del proyecto</t>
  </si>
  <si>
    <t>Sin contrato formal: corresponde a la figura de "aprendiz SENA" (relación de aprendizaje), no a un contrato de trabajo con la barbería.</t>
  </si>
  <si>
    <t>Ninguna de las dos: no es laboral (Código Sustantivo del Trabajo) ni estatal (la barbería es un negocio privado); es una relación especial de aprendizaje regulada por la Ley 789 de 2002.</t>
  </si>
  <si>
    <t>No tiene cesantías, prima ni vacaciones remuneradas (la ley no se las exige al aprendiz); sí debe estar afiliado a salud (EPS) y a riesgos laborales (ARL) mientras dura la etapa.</t>
  </si>
  <si>
    <t>No aplica: al no ser un contrato laboral, no rigen los recargos por hora extra o nocturna del Código Sustantivo del Trabajo. Si se necesita más tiempo del pactado, lo normal es ajustar el pago de forma proporcional, no pagarlo como "hora extra".</t>
  </si>
  <si>
    <t>Desarrollador</t>
  </si>
  <si>
    <t>Tiempo completo</t>
  </si>
  <si>
    <t>3 meses</t>
  </si>
  <si>
    <t>Por mes</t>
  </si>
  <si>
    <t>$1.313.178</t>
  </si>
  <si>
    <t>Diseñar, programar e integrar el sistema de gestión de citas, disponibilidad de barberos, usuarios, reservas, historial y notificaciones.</t>
  </si>
  <si>
    <t>Diseñador UI/UX</t>
  </si>
  <si>
    <t>1 mes</t>
  </si>
  <si>
    <t>Diseñar las pantallas y flujo de reserva para que clientes, barberos y administrador puedan utilizar el sistema de forma sencilla.</t>
  </si>
  <si>
    <t>Tester / QA</t>
  </si>
  <si>
    <t>Realizar pruebas funcionales, detectar errores y comprobar que las reservas, horarios, disponibilidad y cambios de cita funcionen correctamente.</t>
  </si>
  <si>
    <t>Administrador de la barbería</t>
  </si>
  <si>
    <t>Participación parcial</t>
  </si>
  <si>
    <t>9 horas</t>
  </si>
  <si>
    <t>Por hora</t>
  </si>
  <si>
    <t>$12.000</t>
  </si>
  <si>
    <t>Validar reglas del negocio, horarios, gestión de barberos, cancelaciones y necesidades administrativas. Actúa como usuario clave del sistema.</t>
  </si>
  <si>
    <t>Para estas horas puntuales de apoyo al proyecto: un acuerdo civil de prestación de servicios ocasional (pago por horas), no un contrato laboral nuevo. Su vínculo real y permanente con la barbería (dueño o empleado) es independiente de este proyecto.</t>
  </si>
  <si>
    <t>Civil (prestación de servicios), no laboral ni estatal; la barbería es un negocio privado.</t>
  </si>
  <si>
    <t>No aplica para este pago por horas: un contrato civil de prestación de servicios no genera cesantías, prima ni vacaciones. (Si en su día a día es empleado con contrato laboral, esas prestaciones dependen de esa relación separada, no de este proyecto.)</t>
  </si>
  <si>
    <t>No aplica aquí: no hay una jornada laboral fija de la cual "exceder" horas; el pago adicional se haría ajustando proporcionalmente la tarifa por hora acordada.</t>
  </si>
  <si>
    <t>Barberos</t>
  </si>
  <si>
    <t>8 horas</t>
  </si>
  <si>
    <t>$20.000</t>
  </si>
  <si>
    <t>Validar disponibilidad, duración de servicios, recepción de citas y flujo real de atención. Los 3 barberos participan en pruebas y validación del sistema.</t>
  </si>
  <si>
    <t>Depende de cómo la barbería los vincule en su día a día: (a) contrato laboral (empleado, horario fijo, usa herramientas de la barbería, hay subordinación) — normalmente a término indefinido o fijo; o (b) arrendamiento de silla / prestación de servicios (trabaja de forma independiente y paga por el espacio) — muy común en el sector. Para las horas puntuales de este proyecto se paga como colaboración ocasional, igual que el Administrador.</t>
  </si>
  <si>
    <t>Si es (a): laboral. Si es (b): civil. Ninguna de las dos es estatal, porque la barbería es un negocio privado.</t>
  </si>
  <si>
    <t>Si es (a) contrato laboral: sí tiene cesantías + intereses, prima de servicios, vacaciones, dotación y afiliación a salud, pensión y ARL compartida con la barbería. Si es (b) arrendamiento de silla: no tiene prestaciones sociales y paga su propia seguridad social como independiente.</t>
  </si>
  <si>
    <t>Solo aplica si tiene contrato laboral (opción a). Vigente en 2026 (Ley 2466 de 2025): hora extra diurna +25%, hora extra nocturna +75%, recargo nocturno +35% (7:00 p.m.–6:00 a.m.), recargo dominical/festivo +90% (desde jul-2026), hora extra diurna dominical/festiva +115%, hora extra nocturna dominical/festiva +165%. Si es arrendamiento de silla (opción b), estos recargos no aplican.</t>
  </si>
  <si>
    <t>COSTO TOTAL ESTIMADO DEL RECURSO HUMANO</t>
  </si>
  <si>
    <t> </t>
  </si>
  <si>
    <t>Nota: los roles de Analista de requisitos, Desarrollador, Diseñador UI/UX y Tester/QA son cubiertos por el equipo de 3 estudiantes SENA a cargo del proyecto (y un cuarto integrante que podría sumarse más adelante); al ser estudiantes en formación y no profesionales certificados, sus valores se estiman con base en el apoyo económico vigente para un aprendiz SENA en etapa lectiva según la Ley 2466 de 2025 (75% del SMMLV 2026 = $1.313.178 tiempo completo). El Administrador y los 3 Barberos sí son el personal real de la barbería, remunerado por horas de participación en levantamiento de requisitos y pruebas, a una tarifa cercana al valor hora de su labor en Colombia.</t>
  </si>
  <si>
    <t>¿Qué es un recargo por horas extra y cuánto se paga en Colombia en 2026?</t>
  </si>
  <si>
    <t>Un "recargo" es un pago extra que la ley obliga a dar cuando alguien con contrato laboral trabaja de noche, en domingo/festivo, o más horas de las normales. Solo aplica cuando SÍ hay una relación laboral (contrato de trabajo); no aplica a un aprendiz SENA ni a alguien que trabaja de forma independiente (por ejemplo, arrendando una silla en la barbería). Estos son los porcentajes adicionales vigentes desde julio de 2026, según la reforma laboral (Ley 2466 de 2025), sobre el valor de una hora normal de trabajo:</t>
  </si>
  <si>
    <t>Concepto</t>
  </si>
  <si>
    <t>Recargo adicional</t>
  </si>
  <si>
    <t>Explicación sencilla</t>
  </si>
  <si>
    <t>Hora extra diurna</t>
  </si>
  <si>
    <t>Trabajar más horas de las normales, entre las 6:00 a.m. y las 7:00 p.m.</t>
  </si>
  <si>
    <t>Hora extra nocturna</t>
  </si>
  <si>
    <t>Trabajar más horas de las normales, entre las 7:00 p.m. y las 6:00 a.m.</t>
  </si>
  <si>
    <t>Recargo nocturno (dentro del horario normal)</t>
  </si>
  <si>
    <t>Cumplir el horario normal de trabajo, pero dentro del tramo de 7:00 p.m. a 6:00 a.m.</t>
  </si>
  <si>
    <t>Recargo dominical o festivo</t>
  </si>
  <si>
    <t>Trabajar un domingo o festivo dentro del horario normal (no es hora extra, solo recargo).</t>
  </si>
  <si>
    <t>Hora extra diurna en domingo/festivo</t>
  </si>
  <si>
    <t>Trabajar más horas de las normales, en el día, y que además sea domingo o festivo.</t>
  </si>
  <si>
    <t>Hora extra nocturna en domingo/festivo</t>
  </si>
  <si>
    <t>Trabajar más horas de las normales, de noche, y que además sea domingo o festivo (el caso con mayor recargo).</t>
  </si>
  <si>
    <t>Fuente: Código Sustantivo del Trabajo, modificado por la Ley 2466 de 2025 (reforma laboral); porcentajes de recargo dominical/festivo vigentes desde el 1 de julio de 2026 (sube gradualmente hasta 100% en julio de 2027). Jornada nocturna: 7:00 p.m. a 6:00 a.m. Jornada máxima semanal: 42 horas (desde el 15 de julio de 2026).</t>
  </si>
  <si>
    <t>Tipo</t>
  </si>
  <si>
    <t>Proveedor / servicio</t>
  </si>
  <si>
    <t>Necesidad del proyecto</t>
  </si>
  <si>
    <t>¿Para qué lo usaría la barbería?</t>
  </si>
  <si>
    <t>Plan gratuito</t>
  </si>
  <si>
    <t>Plan pago / precio aproximado en COP</t>
  </si>
  <si>
    <t xml:space="preserve">Características </t>
  </si>
  <si>
    <t>Duración</t>
  </si>
  <si>
    <t xml:space="preserve">Fuentes </t>
  </si>
  <si>
    <t>IaaS</t>
  </si>
  <si>
    <t>AWS – EC2</t>
  </si>
  <si>
    <t>El proyecto necesita un servidor donde pueda funcionar la aplicación y almacenar sus servicios.</t>
  </si>
  <si>
    <t>Alojar el sistema de gestión de citas, clientes, barberos y agenda.</t>
  </si>
  <si>
    <t>,Sí, bajo las condiciones del nivel gratuito de AWS</t>
  </si>
  <si>
    <t>Desde $24.200 COP/mes aprox. para una instancia t3.micro funcionando 730 h/mes</t>
  </si>
  <si>
    <t>Servidor virtual, 2 procesadores virtuales, 1 GB de RAM, se puede aumentar su capacidad.</t>
  </si>
  <si>
    <t>Pago por uso / mensual</t>
  </si>
  <si>
    <t>AWS EC2: la instancia t3.micro tiene un precio bajo demanda publicado de US$0,0104 por hora en la región US East (N. Virginia). Esto equivale aproximadamente a US$7,59 al mes tomando 730 horas, es decir, unos $24.200 COP/mes.</t>
  </si>
  <si>
    <t>Microsoft Azure – Virtual Machines</t>
  </si>
  <si>
    <t>Se necesita un servidor para ejecutar el sistema de la barbería.</t>
  </si>
  <si>
    <t>Mantener funcionando la aplicación y sus componentes.</t>
  </si>
  <si>
    <t>Sí, con beneficios para nuevos usuarios</t>
  </si>
  <si>
    <t>ariable según VM y uso</t>
  </si>
  <si>
    <t>Permite crear un computador virtual en Internet, elegir su capacidad y usar Windows o Linux.</t>
  </si>
  <si>
    <t>Pago por uso</t>
  </si>
  <si>
    <t>Fuente oficial – AWS EC2</t>
  </si>
  <si>
    <t>Google Cloud – Compute Engine</t>
  </si>
  <si>
    <t>Se necesita infraestructura para alojar el sistema y tener disponibilidad en Internet.</t>
  </si>
  <si>
    <t>Ejecutar el servidor de la aplicación y almacenar sus componentes.</t>
  </si>
  <si>
    <t>Sí, bajo las condiciones del nivel gratuito</t>
  </si>
  <si>
    <t>Desde $23.300 COP/mes aprox. tomando US$0,01/h como referencia</t>
  </si>
  <si>
    <t>Computador virtual en la nube, escalable y disponible desde Internet.</t>
  </si>
  <si>
    <t>Azure: la cuenta gratuita para nuevos clientes incluye US$200 de crédito durante 30 días, además de cantidades gratuitas de determinados servicios.</t>
  </si>
  <si>
    <t>Tiene una opción gratuita y permite comenzar con una máquina virtual pequeña.</t>
  </si>
  <si>
    <t>PaaS</t>
  </si>
  <si>
    <t>AWS – Lambda</t>
  </si>
  <si>
    <t>El sistema necesita ejecutar algunas funciones sin tener que administrar un servidor completo.</t>
  </si>
  <si>
    <t>Enviar recordatorios, procesar solicitudes de citas y ejecutar funciones automáticamente.</t>
  </si>
  <si>
    <r>
      <t>1 millón de solicitudes/mes</t>
    </r>
    <r>
      <rPr>
        <sz val="10"/>
        <color rgb="FF000000"/>
        <rFont val="Arial"/>
        <charset val="134"/>
        <scheme val="minor"/>
      </rPr>
      <t xml:space="preserve"> + 400.000 GB-segundo</t>
    </r>
  </si>
  <si>
    <t>US$0,20 por millón de solicitudes después del nivel gratuito ≈ $638 COP</t>
  </si>
  <si>
    <t>Ejecuta pequeñas funciones automáticamente, sin administrar servidores.</t>
  </si>
  <si>
    <t>Google Workspace: Starter cuesta US$7 por usuario/mes e incluye 30 GB de almacenamiento conjunto por usuario y correo empresarial. También existe una prueba de 14 días.</t>
  </si>
  <si>
    <t>Azure – App Service</t>
  </si>
  <si>
    <t>Se necesita publicar la aplicación web sin encargarse directamente del servidor.</t>
  </si>
  <si>
    <t>Publicar la página/sistema de la barbería para que clientes y empleados puedan acceder.</t>
  </si>
  <si>
    <t>F1 gratis</t>
  </si>
  <si>
    <r>
      <t>$0 COP</t>
    </r>
    <r>
      <rPr>
        <sz val="10"/>
        <color rgb="FF000000"/>
        <rFont val="Arial"/>
        <charset val="134"/>
        <scheme val="minor"/>
      </rPr>
      <t xml:space="preserve"> en F1; D1 ≈ </t>
    </r>
    <r>
      <rPr>
        <b/>
        <sz val="10"/>
        <color rgb="FF000000"/>
        <rFont val="Arial"/>
        <charset val="134"/>
        <scheme val="minor"/>
      </rPr>
      <t>$30.300 COP/mes</t>
    </r>
  </si>
  <si>
    <t>Permite subir una aplicación web y Microsoft se encarga de gran parte del servidor.</t>
  </si>
  <si>
    <t>Mensual / pago por uso</t>
  </si>
  <si>
    <t>Fuente oficial – Google Workspace Pricing</t>
  </si>
  <si>
    <t>Google Cloud – Cloud Run</t>
  </si>
  <si>
    <t>Se necesita ejecutar la aplicación web y que pueda aumentar o disminuir su capacidad dependiendo de los usuarios.</t>
  </si>
  <si>
    <t>Ejecutar el sistema de citas y administración de la barbería.</t>
  </si>
  <si>
    <t>Sí, nivel gratuito permanente</t>
  </si>
  <si>
    <r>
      <t xml:space="preserve">Puede ser </t>
    </r>
    <r>
      <rPr>
        <b/>
        <sz val="10"/>
        <color rgb="FF000000"/>
        <rFont val="Arial"/>
        <charset val="134"/>
        <scheme val="minor"/>
      </rPr>
      <t>$0 COP</t>
    </r>
    <r>
      <rPr>
        <sz val="10"/>
        <color rgb="FF000000"/>
        <rFont val="Arial"/>
        <charset val="134"/>
        <scheme val="minor"/>
      </rPr>
      <t xml:space="preserve"> con bajo consumo; después se paga por uso</t>
    </r>
  </si>
  <si>
    <t>Ejecuta la aplicación, aumenta recursos cuando hay muchos usuarios y puede reducirlos cuando no hay actividad.</t>
  </si>
  <si>
    <t>Microsoft 365 Business Basic: cuesta US$6 por usuario/mes con pago anual, e incluye correo empresarial, Teams y 1 TB de almacenamiento por usuario.</t>
  </si>
  <si>
    <t>Muy apropiado para una aplicación web porque escala automáticamente y puede reducirse a cero cuando no hay usuarios.</t>
  </si>
  <si>
    <t>SaaS</t>
  </si>
  <si>
    <t>Google Workspace – Business Starter</t>
  </si>
  <si>
    <t>La barbería necesita correo empresarial, almacenamiento y herramientas para trabajar.</t>
  </si>
  <si>
    <t>Crear correos como contacto@barberia.com, guardar documentos y comunicarse.</t>
  </si>
  <si>
    <t>Prueba gratuita de 14 días</t>
  </si>
  <si>
    <r>
      <t>≈ $22.300 COP/usuario/mes</t>
    </r>
    <r>
      <rPr>
        <sz val="10"/>
        <color rgb="FF000000"/>
        <rFont val="Arial"/>
        <charset val="134"/>
        <scheme val="minor"/>
      </rPr>
      <t xml:space="preserve"> con plan anual</t>
    </r>
  </si>
  <si>
    <t>Correo empresarial, 30 GB de almacenamiento por usuario, videollamadas y herramientas de oficina.</t>
  </si>
  <si>
    <t>Mensual con compromiso anual</t>
  </si>
  <si>
    <t>Fuente oficial – Microsoft 365 Business Basic</t>
  </si>
  <si>
    <t>Microsoft 365 – Business Basic</t>
  </si>
  <si>
    <t>Se necesitan herramientas para documentos, correo y comunicación del negocio.</t>
  </si>
  <si>
    <t>Crear documentos, llevar reportes, usar correo empresarial y almacenar archivos.</t>
  </si>
  <si>
    <t>Prueba disponible según oferta</t>
  </si>
  <si>
    <t>≈ $19.100 COP/usuario/mes</t>
  </si>
  <si>
    <t>Correo, Word, Excel, PowerPoint, Teams y almacenamiento en la nube.</t>
  </si>
  <si>
    <t>Suscripción mensual/anual</t>
  </si>
  <si>
    <t>Zoho Workplace Standard: cuesta US$3 por usuario/mes con facturación anual e incluye correo empresarial y almacenamiento de archivos.</t>
  </si>
  <si>
    <t>Zoho Workplace – Standard</t>
  </si>
  <si>
    <t>La barbería necesita correo y herramientas de trabajo a bajo costo.</t>
  </si>
  <si>
    <t>Gestionar correos, documentos, calendario y comunicación del equipo.</t>
  </si>
  <si>
    <t>Sí, según disponibilidad del plan</t>
  </si>
  <si>
    <t>≈ $9.600 COP/usuario/mes</t>
  </si>
  <si>
    <t>Correo, almacenamiento, documentos, calendario y herramientas para trabajar en equipo.</t>
  </si>
  <si>
    <t>Mensual/anual</t>
  </si>
  <si>
    <t>Fuente oficial – Zoho Workplace</t>
  </si>
  <si>
    <t>Es la alternativa más económica de las tres para correo empresarial y colaboración.</t>
  </si>
  <si>
    <t>CaaS (Containers as a Service)</t>
  </si>
  <si>
    <t>Google Kubernetes Engine (GKE) ⭐</t>
  </si>
  <si>
    <t>Desplegar la aplicación de forma escalable.</t>
  </si>
  <si>
    <t>Sistema de citas y clientes.</t>
  </si>
  <si>
    <t>Crédito de USD 74,40 mensuales para clústeres elegibles.</t>
  </si>
  <si>
    <r>
      <t xml:space="preserve">USD 0,10/hora por clúster ≈ USD 74,40/mes ≈ </t>
    </r>
    <r>
      <rPr>
        <b/>
        <sz val="10"/>
        <color rgb="FF000000"/>
        <rFont val="Arial"/>
        <charset val="134"/>
        <scheme val="minor"/>
      </rPr>
      <t>$305.040 COP/mes</t>
    </r>
    <r>
      <rPr>
        <sz val="10"/>
        <color rgb="FF000000"/>
        <rFont val="Arial"/>
        <charset val="134"/>
        <scheme val="minor"/>
      </rPr>
      <t>.</t>
    </r>
  </si>
  <si>
    <t>Administración del clúster, escalado automático y monitoreo.</t>
  </si>
  <si>
    <t>Por consumo</t>
  </si>
  <si>
    <t>Kubernetes administrado, alta disponibilidad.</t>
  </si>
  <si>
    <t>Mensual</t>
  </si>
  <si>
    <t>Google Cloud Pricing</t>
  </si>
  <si>
    <t>Azure Kubernetes Service (AKS)</t>
  </si>
  <si>
    <t>Orquestación de contenedores.</t>
  </si>
  <si>
    <t>Hospedar la aplicación web.</t>
  </si>
  <si>
    <t>Plano de control básico gratuito.</t>
  </si>
  <si>
    <t>Desde USD 0 para plano básico; recursos se cobran aparte.</t>
  </si>
  <si>
    <t>Gestión de Kubernetes y monitoreo.</t>
  </si>
  <si>
    <t>Integración con Azure.</t>
  </si>
  <si>
    <t>Microsoft Azure Pricing</t>
  </si>
  <si>
    <t>Amazon EKS</t>
  </si>
  <si>
    <t>Gestión de contenedores.</t>
  </si>
  <si>
    <t>Plataforma de reservas.</t>
  </si>
  <si>
    <t>Créditos AWS para nuevos usuarios.</t>
  </si>
  <si>
    <r>
      <t xml:space="preserve">USD 0,10/hora ≈ USD 72/mes ≈ </t>
    </r>
    <r>
      <rPr>
        <b/>
        <sz val="10"/>
        <color rgb="FF000000"/>
        <rFont val="Arial"/>
        <charset val="134"/>
        <scheme val="minor"/>
      </rPr>
      <t>$295.200 COP/mes</t>
    </r>
    <r>
      <rPr>
        <sz val="10"/>
        <color rgb="FF000000"/>
        <rFont val="Arial"/>
        <charset val="134"/>
        <scheme val="minor"/>
      </rPr>
      <t>.</t>
    </r>
  </si>
  <si>
    <t>Kubernetes administrado.</t>
  </si>
  <si>
    <t>Escalabilidad y seguridad.</t>
  </si>
  <si>
    <t>AWS Pricing</t>
  </si>
  <si>
    <t>BaaS (Backend as a Service)</t>
  </si>
  <si>
    <t>Proveedor/Servicio</t>
  </si>
  <si>
    <t>Uso en la barbería</t>
  </si>
  <si>
    <t>Plan pago viable (USD/COP)</t>
  </si>
  <si>
    <t>Qué incluye el plan pago</t>
  </si>
  <si>
    <t>Tipo de cobro</t>
  </si>
  <si>
    <t>Características</t>
  </si>
  <si>
    <t>Supabase ⭐</t>
  </si>
  <si>
    <t>Base de datos y autenticación.</t>
  </si>
  <si>
    <t>Clientes, citas y servicios.</t>
  </si>
  <si>
    <t>500 MB BD, 50.000 usuarios activos, 1 GB almacenamiento.</t>
  </si>
  <si>
    <r>
      <t>USD 25/mes = $102.500 COP/mes</t>
    </r>
    <r>
      <rPr>
        <sz val="10"/>
        <color rgb="FF000000"/>
        <rFont val="Arial"/>
        <charset val="134"/>
        <scheme val="minor"/>
      </rPr>
      <t>.</t>
    </r>
  </si>
  <si>
    <t>100.000 usuarios activos, 8 GB BD, 100 GB almacenamiento, backups diarios.</t>
  </si>
  <si>
    <t>Precio fijo</t>
  </si>
  <si>
    <t>PostgreSQL, autenticación, APIs automáticas.</t>
  </si>
  <si>
    <t>Supabase Pricing (Supabase)</t>
  </si>
  <si>
    <t>Firebase</t>
  </si>
  <si>
    <t>Gestión de datos en tiempo real.</t>
  </si>
  <si>
    <t>Reservas y notificaciones.</t>
  </si>
  <si>
    <t>Spark Plan gratuito.</t>
  </si>
  <si>
    <t>Blaze Plan (sin tarifa fija).</t>
  </si>
  <si>
    <t>Pago por uso de base de datos, hosting y funciones.</t>
  </si>
  <si>
    <t>Firestore, Authentication, Analytics.</t>
  </si>
  <si>
    <t>Firebase Pricing</t>
  </si>
  <si>
    <t>AWS Amplify</t>
  </si>
  <si>
    <t>Backend conectado a AWS.</t>
  </si>
  <si>
    <t>Aplicación web de la barbería.</t>
  </si>
  <si>
    <t>Nivel gratuito limitado.</t>
  </si>
  <si>
    <r>
      <t xml:space="preserve">Desde USD 15/mes ≈ </t>
    </r>
    <r>
      <rPr>
        <b/>
        <sz val="10"/>
        <color rgb="FF000000"/>
        <rFont val="Arial"/>
        <charset val="134"/>
        <scheme val="minor"/>
      </rPr>
      <t>$61.500 COP/mes</t>
    </r>
    <r>
      <rPr>
        <sz val="10"/>
        <color rgb="FF000000"/>
        <rFont val="Arial"/>
        <charset val="134"/>
        <scheme val="minor"/>
      </rPr>
      <t>.</t>
    </r>
  </si>
  <si>
    <t>Hosting, autenticación y APIs.</t>
  </si>
  <si>
    <t>Integración con AWS.</t>
  </si>
  <si>
    <t>AWS Amplify Pricing</t>
  </si>
  <si>
    <t>FaaS (Function as a Service)</t>
  </si>
  <si>
    <t>AWS Lambda ⭐</t>
  </si>
  <si>
    <t>Automatizar procesos.</t>
  </si>
  <si>
    <t>Recordatorios de citas.</t>
  </si>
  <si>
    <t>1 millón de solicitudes mensuales gratuitas.</t>
  </si>
  <si>
    <r>
      <t xml:space="preserve">Sin tarifa fija. Desde USD 1–5/mes ≈ </t>
    </r>
    <r>
      <rPr>
        <b/>
        <sz val="10"/>
        <color rgb="FF000000"/>
        <rFont val="Arial"/>
        <charset val="134"/>
        <scheme val="minor"/>
      </rPr>
      <t>$4.100–$20.500 COP</t>
    </r>
    <r>
      <rPr>
        <sz val="10"/>
        <color rgb="FF000000"/>
        <rFont val="Arial"/>
        <charset val="134"/>
        <scheme val="minor"/>
      </rPr>
      <t xml:space="preserve"> para una barbería pequeña.</t>
    </r>
  </si>
  <si>
    <t>Ejecuciones adicionales según consumo.</t>
  </si>
  <si>
    <t>Serverless y escalado automático.</t>
  </si>
  <si>
    <t>AWS Lambda Pricing</t>
  </si>
  <si>
    <t>Azure Functions</t>
  </si>
  <si>
    <t>Automatizar tareas.</t>
  </si>
  <si>
    <t>Correos y notificaciones.</t>
  </si>
  <si>
    <t>1 millón de ejecuciones gratuitas.</t>
  </si>
  <si>
    <r>
      <t xml:space="preserve">Desde USD 1–5/mes ≈ </t>
    </r>
    <r>
      <rPr>
        <b/>
        <sz val="10"/>
        <color rgb="FF000000"/>
        <rFont val="Arial"/>
        <charset val="134"/>
        <scheme val="minor"/>
      </rPr>
      <t>$4.100–$20.500 COP</t>
    </r>
    <r>
      <rPr>
        <sz val="10"/>
        <color rgb="FF000000"/>
        <rFont val="Arial"/>
        <charset val="134"/>
        <scheme val="minor"/>
      </rPr>
      <t>.</t>
    </r>
  </si>
  <si>
    <t>Pago por ejecución.</t>
  </si>
  <si>
    <t>Azure Functions Pricing</t>
  </si>
  <si>
    <t>Google Cloud Functions</t>
  </si>
  <si>
    <t>Procesar eventos.</t>
  </si>
  <si>
    <t>Confirmación de reservas.</t>
  </si>
  <si>
    <t>2 millones de invocaciones gratuitas.</t>
  </si>
  <si>
    <t>Facturación según uso.</t>
  </si>
  <si>
    <t>Integración con Google Cloud.</t>
  </si>
  <si>
    <t>AIaaS (Artificial Intelligence as a Service)</t>
  </si>
  <si>
    <t>OpenAI API ⭐</t>
  </si>
  <si>
    <t>Atención automática al cliente.</t>
  </si>
  <si>
    <t>Chatbot de reservas.</t>
  </si>
  <si>
    <t>No tiene plan gratuito permanente.</t>
  </si>
  <si>
    <r>
      <t xml:space="preserve">Desde USD 5–20/mes ≈ </t>
    </r>
    <r>
      <rPr>
        <b/>
        <sz val="10"/>
        <color rgb="FF000000"/>
        <rFont val="Arial"/>
        <charset val="134"/>
        <scheme val="minor"/>
      </rPr>
      <t>$20.500–$82.000 COP</t>
    </r>
    <r>
      <rPr>
        <sz val="10"/>
        <color rgb="FF000000"/>
        <rFont val="Arial"/>
        <charset val="134"/>
        <scheme val="minor"/>
      </rPr>
      <t>.</t>
    </r>
  </si>
  <si>
    <t>Acceso a modelos de IA según consumo.</t>
  </si>
  <si>
    <t>Procesamiento de lenguaje natural.</t>
  </si>
  <si>
    <t>OpenAI API Pricing</t>
  </si>
  <si>
    <t>Google Vertex AI</t>
  </si>
  <si>
    <t>IA y análisis de datos.</t>
  </si>
  <si>
    <t>Recomendaciones de servicios.</t>
  </si>
  <si>
    <t>Créditos iniciales gratuitos.</t>
  </si>
  <si>
    <r>
      <t xml:space="preserve">Desde USD 10–50/mes ≈ </t>
    </r>
    <r>
      <rPr>
        <b/>
        <sz val="10"/>
        <color rgb="FF000000"/>
        <rFont val="Arial"/>
        <charset val="134"/>
        <scheme val="minor"/>
      </rPr>
      <t>$41.000–$205.000 COP</t>
    </r>
    <r>
      <rPr>
        <sz val="10"/>
        <color rgb="FF000000"/>
        <rFont val="Arial"/>
        <charset val="134"/>
        <scheme val="minor"/>
      </rPr>
      <t>.</t>
    </r>
  </si>
  <si>
    <t>Modelos generativos y ML.</t>
  </si>
  <si>
    <t>IA avanzada.</t>
  </si>
  <si>
    <t>Azure AI Services</t>
  </si>
  <si>
    <t>Servicios cognitivos.</t>
  </si>
  <si>
    <t>Chatbots y análisis de texto.</t>
  </si>
  <si>
    <t>IA, visión y voz.</t>
  </si>
  <si>
    <t>Integración con Microsoft.</t>
  </si>
  <si>
    <t>Azure Pricing</t>
  </si>
  <si>
    <t>STaaS (Storage as a Service)</t>
  </si>
  <si>
    <t>Amazon S3 ⭐</t>
  </si>
  <si>
    <t>Almacenamiento de archivos.</t>
  </si>
  <si>
    <t>Fotos de cortes y documentos.</t>
  </si>
  <si>
    <t>5 GB gratuitos.</t>
  </si>
  <si>
    <r>
      <t xml:space="preserve">Aproximadamente USD 1–3/mes ≈ </t>
    </r>
    <r>
      <rPr>
        <b/>
        <sz val="10"/>
        <color rgb="FF000000"/>
        <rFont val="Arial"/>
        <charset val="134"/>
        <scheme val="minor"/>
      </rPr>
      <t>$4.100–$12.300 COP</t>
    </r>
    <r>
      <rPr>
        <sz val="10"/>
        <color rgb="FF000000"/>
        <rFont val="Arial"/>
        <charset val="134"/>
        <scheme val="minor"/>
      </rPr>
      <t>.</t>
    </r>
  </si>
  <si>
    <t>Almacenamiento escalable.</t>
  </si>
  <si>
    <t>Alta durabilidad.</t>
  </si>
  <si>
    <t>Amazon S3 Pricing</t>
  </si>
  <si>
    <t>Google Drive</t>
  </si>
  <si>
    <t>Guardar documentos.</t>
  </si>
  <si>
    <t>Archivos administrativos.</t>
  </si>
  <si>
    <t>15 GB gratuitos.</t>
  </si>
  <si>
    <r>
      <t xml:space="preserve">Google One 100 GB: USD 1,99/mes ≈ </t>
    </r>
    <r>
      <rPr>
        <b/>
        <sz val="10"/>
        <color rgb="FF000000"/>
        <rFont val="Arial"/>
        <charset val="134"/>
        <scheme val="minor"/>
      </rPr>
      <t>$8.159 COP</t>
    </r>
    <r>
      <rPr>
        <sz val="10"/>
        <color rgb="FF000000"/>
        <rFont val="Arial"/>
        <charset val="134"/>
        <scheme val="minor"/>
      </rPr>
      <t>.</t>
    </r>
  </si>
  <si>
    <t>100 GB de almacenamiento.</t>
  </si>
  <si>
    <t>Compartición de archivos.</t>
  </si>
  <si>
    <t>Google One Pricing</t>
  </si>
  <si>
    <t>Dropbox</t>
  </si>
  <si>
    <t>Compartir archivos.</t>
  </si>
  <si>
    <t>Imágenes y documentos.</t>
  </si>
  <si>
    <t>2 GB gratuitos.</t>
  </si>
  <si>
    <r>
      <t xml:space="preserve">Dropbox Plus USD 11,99/mes ≈ </t>
    </r>
    <r>
      <rPr>
        <b/>
        <sz val="10"/>
        <color rgb="FF000000"/>
        <rFont val="Arial"/>
        <charset val="134"/>
        <scheme val="minor"/>
      </rPr>
      <t>$49.159 COP</t>
    </r>
    <r>
      <rPr>
        <sz val="10"/>
        <color rgb="FF000000"/>
        <rFont val="Arial"/>
        <charset val="134"/>
        <scheme val="minor"/>
      </rPr>
      <t>.</t>
    </r>
  </si>
  <si>
    <t>2 TB de almacenamiento.</t>
  </si>
  <si>
    <t>Sincronización automática.</t>
  </si>
  <si>
    <t>Dropbox Pricing</t>
  </si>
  <si>
    <t>Logging</t>
  </si>
  <si>
    <t>Datadog ⭐</t>
  </si>
  <si>
    <t>Monitorear el sistema.</t>
  </si>
  <si>
    <t>Detectar errores y fallos.</t>
  </si>
  <si>
    <t>Hasta 5 hosts gratuitos.</t>
  </si>
  <si>
    <r>
      <t xml:space="preserve">USD 15/host/mes ≈ </t>
    </r>
    <r>
      <rPr>
        <b/>
        <sz val="10"/>
        <color rgb="FF000000"/>
        <rFont val="Arial"/>
        <charset val="134"/>
        <scheme val="minor"/>
      </rPr>
      <t>$61.500 COP/mes</t>
    </r>
    <r>
      <rPr>
        <sz val="10"/>
        <color rgb="FF000000"/>
        <rFont val="Arial"/>
        <charset val="134"/>
        <scheme val="minor"/>
      </rPr>
      <t>.</t>
    </r>
  </si>
  <si>
    <t>Monitoreo, alertas y dashboards.</t>
  </si>
  <si>
    <t>Más de 1000 integraciones.</t>
  </si>
  <si>
    <t>Datadog Pricing</t>
  </si>
  <si>
    <t>Splunk</t>
  </si>
  <si>
    <t>Analizar registros.</t>
  </si>
  <si>
    <t>Auditoría de actividad.</t>
  </si>
  <si>
    <t>Prueba gratuita.</t>
  </si>
  <si>
    <t>Gestión de logs y análisis.</t>
  </si>
  <si>
    <t>Análisis avanzado.</t>
  </si>
  <si>
    <t>Splunk Pricing</t>
  </si>
  <si>
    <t>Elastic Cloud (ELK)</t>
  </si>
  <si>
    <t>Gestión de logs.</t>
  </si>
  <si>
    <t>Monitoreo de reservas.</t>
  </si>
  <si>
    <r>
      <t xml:space="preserve">Desde USD 16/mes ≈ </t>
    </r>
    <r>
      <rPr>
        <b/>
        <sz val="10"/>
        <color rgb="FF000000"/>
        <rFont val="Arial"/>
        <charset val="134"/>
        <scheme val="minor"/>
      </rPr>
      <t>$65.600 COP/mes</t>
    </r>
    <r>
      <rPr>
        <sz val="10"/>
        <color rgb="FF000000"/>
        <rFont val="Arial"/>
        <charset val="134"/>
        <scheme val="minor"/>
      </rPr>
      <t>.</t>
    </r>
  </si>
  <si>
    <t>Elasticsearch, Logstash y Kibana.</t>
  </si>
  <si>
    <t>Búsquedas y visualización.</t>
  </si>
  <si>
    <t>Elastic Pricing</t>
  </si>
  <si>
    <t>Laboratorio</t>
  </si>
  <si>
    <t>Azure Lab Services ⭐</t>
  </si>
  <si>
    <t>Probar la aplicación antes del lanzamiento.</t>
  </si>
  <si>
    <t>Ambiente de pruebas.</t>
  </si>
  <si>
    <t>Créditos gratuitos para nuevos usuarios.</t>
  </si>
  <si>
    <r>
      <t xml:space="preserve">Desde USD 10–30/mes ≈ </t>
    </r>
    <r>
      <rPr>
        <b/>
        <sz val="10"/>
        <color rgb="FF000000"/>
        <rFont val="Arial"/>
        <charset val="134"/>
        <scheme val="minor"/>
      </rPr>
      <t>$41.000–$123.000 COP</t>
    </r>
    <r>
      <rPr>
        <sz val="10"/>
        <color rgb="FF000000"/>
        <rFont val="Arial"/>
        <charset val="134"/>
        <scheme val="minor"/>
      </rPr>
      <t>.</t>
    </r>
  </si>
  <si>
    <t>Máquinas virtuales para pruebas.</t>
  </si>
  <si>
    <t>Laboratorios administrados.</t>
  </si>
  <si>
    <t>Azure Lab Services Pricing</t>
  </si>
  <si>
    <t>AWS Cloud Lab</t>
  </si>
  <si>
    <t>Simular entornos.</t>
  </si>
  <si>
    <t>Validar nuevas funciones.</t>
  </si>
  <si>
    <t>Créditos AWS iniciales.</t>
  </si>
  <si>
    <t>Entornos temporales.</t>
  </si>
  <si>
    <t>Escalabilidad.</t>
  </si>
  <si>
    <t>Google Cloud Skills Boost</t>
  </si>
  <si>
    <t>Capacitación y pruebas.</t>
  </si>
  <si>
    <t>Formación técnica.</t>
  </si>
  <si>
    <t>Algunos laboratorios gratuitos.</t>
  </si>
  <si>
    <r>
      <t xml:space="preserve">Suscripción desde USD 29/mes ≈ </t>
    </r>
    <r>
      <rPr>
        <b/>
        <sz val="10"/>
        <color rgb="FF000000"/>
        <rFont val="Arial"/>
        <charset val="134"/>
        <scheme val="minor"/>
      </rPr>
      <t>$118.900 COP</t>
    </r>
    <r>
      <rPr>
        <sz val="10"/>
        <color rgb="FF000000"/>
        <rFont val="Arial"/>
        <charset val="134"/>
        <scheme val="minor"/>
      </rPr>
      <t>.</t>
    </r>
  </si>
  <si>
    <t>Laboratorios guiados y cursos.</t>
  </si>
  <si>
    <t>Capacitación práctica.</t>
  </si>
  <si>
    <t>RECOMENDACIÓN FINAL AL CLIENTE — MEJOR PRODUCTO POR CATEGORÍA</t>
  </si>
  <si>
    <t>Categoría</t>
  </si>
  <si>
    <t>Producto sugerido</t>
  </si>
  <si>
    <t>Marca / Proveedor</t>
  </si>
  <si>
    <t>Precio (COP)</t>
  </si>
  <si>
    <t>Por qué se elige</t>
  </si>
  <si>
    <t>Torre/PC de escritorio</t>
  </si>
  <si>
    <t>ONE PC</t>
  </si>
  <si>
    <t>Buen equilibrio entre potencia y valor agregado: procesador Ryzen 5 5600G, 16GB de RAM y trae de regalo monitor, teclado y mouse en el mismo precio.</t>
  </si>
  <si>
    <t>Monitor</t>
  </si>
  <si>
    <t>SAMSUNG / ALKOSTO</t>
  </si>
  <si>
    <t>Pantalla más grande (24") con panel IPS y 120Hz de tasa de refresco, superior a las otras opciones, con garantía competitiva de 36 meses.</t>
  </si>
  <si>
    <t>Disco Sólido (SSD)</t>
  </si>
  <si>
    <t>KINGSTON / MERCADO LIBRE</t>
  </si>
  <si>
    <t>Marca reconocida y confiable en almacenamiento SSD, producto nuevo y sellado, con garantía directa del fabricante.</t>
  </si>
  <si>
    <t>Disco Duro Interno (HDD)</t>
  </si>
  <si>
    <t>SEAGATE / ZETTA STORE</t>
  </si>
  <si>
    <t>El más económico del grupo con 1TB de capacidad; se recomienda confirmar el plazo exacto de garantía con el vendedor antes de comprar.</t>
  </si>
  <si>
    <t>Memoria RAM</t>
  </si>
  <si>
    <t>ADATA / MERCADO LIBRE</t>
  </si>
  <si>
    <t>Buen precio para 16GB DDR4 a 3200MHz, con garantía confirmada de 12 meses.</t>
  </si>
  <si>
    <t>Servidor</t>
  </si>
  <si>
    <t>Servidor Dell PowerEdge 24-core, 96GB RAM, 8x300GB</t>
  </si>
  <si>
    <t>S</t>
  </si>
  <si>
    <t>Mayor capacidad de procesamiento (24 núcleos) y memoria (96GB), ideal si el proyecto crece y necesita virtualización o bases de datos más robustas.</t>
  </si>
  <si>
    <t>Teclado</t>
  </si>
  <si>
    <t>JALTECH / FALABELLA</t>
  </si>
  <si>
    <t>Teclado mecánico retroiluminado y resistente, con garantía confirmada de 6 meses, a diferencia de otras opciones sin garantía clara.</t>
  </si>
  <si>
    <t>Mouse</t>
  </si>
  <si>
    <t>TRUST / PANAMERICANA</t>
  </si>
  <si>
    <t>Diseño ergonómico vertical con mayor alcance inalámbrico (10m), 6 botones programables y DPI ajustable hasta 2400.</t>
  </si>
  <si>
    <t>Portátil</t>
  </si>
  <si>
    <t>Portátil Gamer Hp Victus 15 Fb3019la Ryzen 7 7445Hs Ram 8Gb Ssd 512Gb Rtx 3050</t>
  </si>
  <si>
    <t>HP / ÉXITO</t>
  </si>
  <si>
    <t>Procesador AMD potente combinado con tarjeta gráfica NVIDIA dedicada, ideal para tareas más exigentes, con posibilidad de expandir almacenamiento hasta 1TB.</t>
  </si>
  <si>
    <t>Tarjeta de Video (GPU)</t>
  </si>
  <si>
    <t>MSI / ÉXITO</t>
  </si>
  <si>
    <t>Buen rendimiento gráfico con doble ventilador y gran disipador de calor, manteniendo temperaturas bajas en uso prolongado.</t>
  </si>
  <si>
    <t>Procesador (CPU)</t>
  </si>
  <si>
    <t>INTEL / PC Masters Bogotá</t>
  </si>
  <si>
    <t>Muy potente en multitarea y procesos exigentes (streaming, compilación, virtualización); ideal si el sistema debe procesar muchas solicitudes a la vez.</t>
  </si>
  <si>
    <t>Licencia de Software (Ofimática)</t>
  </si>
  <si>
    <t>Apache</t>
  </si>
  <si>
    <t>Apache HTTP Server es la mejor opción porque es gratis, muy estable y probado desde hace más de 25 años, su licencia (Apache 2.0) no obliga a compartir el código si el sistema se llega a vender a futuro, es compatible con PHP, MySQL y Laravel, y tiene una gran comunidad que garantiza soporte y actualizaciones constantes.</t>
  </si>
  <si>
    <t>Licencia Visual / Diseño</t>
  </si>
  <si>
    <t>Adobe (oficial)</t>
  </si>
  <si>
    <t>Es el estándar de la industria en edición fotográfica y diseño gráfico; al comprarlo directo con Adobe se obtiene soporte y actualizaciones 100% oficiales.</t>
  </si>
  <si>
    <t>Licencia Windows 11</t>
  </si>
  <si>
    <t>Es la opción 100% legal y oficial, con garantía y respaldo directo de Microsoft, necesaria para un proyecto formal que debe pasar auditoría de software.</t>
  </si>
  <si>
    <t>Licencia SQL Server</t>
  </si>
  <si>
    <t>Es la versión más reciente de SQL Server disponible, con las últimas funciones de seguridad y rendimiento, en licencia de por vida sin mensualidades.</t>
  </si>
  <si>
    <t>COSTO TOTAL DE LOS PRODUCTOS</t>
  </si>
  <si>
    <t>Recurso Humano</t>
  </si>
  <si>
    <t>Equipo del proyecto (3 estudiantes SENA en Analista/Desarrollador/Diseñador/Tester, según el apoyo económico vigente para aprendices SENA 2026) más las horas del Administrador y los 3 Barberos en levantamiento de información y pruebas. Ver hoja "Recurso Humano".</t>
  </si>
  <si>
    <t>Servicios en la nube (IaaS + PaaS + SaaS)</t>
  </si>
  <si>
    <t>Se recomienda un stack basado principalmente en Google Cloud por su nivel gratuito generoso: Compute Engine (IaaS, instancia e2-micro gratis permanente), Cloud Run (PaaS, serverless con 2 millones de solicitudes gratis/mes), Cloud Functions (FaaS, $0) y Google Drive (STaaS, $0, 15GB gratis); se complementa con Firebase (BaaS, $0, Plan Spark) y Datadog (Logging, $0, hasta 5 hosts gratis) para cubrir backend y monitoreo sin costo; y se suman tres servicios con costo bajo pero necesarios para funciones que Google no cubre igual de bien: Zoho Workplace Standard (SaaS, correo y ofimática, ≈$9.600 COP/mes), Azure Kubernetes Service (CaaS, solo se paga la VM del nodo, ≈$123.000 COP/mes), OpenAI API (AIaaS, chatbot de reservas, ≈$20.500 COP/mes) y Azure Lab Services (Laboratorio, solo en fase de pruebas, ≈$41.000 COP/mes). En total, el costo mensual estimado de toda la infraestructura en la nube es de ≈$194.100 COP/mes.</t>
  </si>
  <si>
    <t>COSTO TOTAL GENERAL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</si>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</sst>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240A]\ * #,##0.00_-;\-[$$-240A]\ * #,##0.00_-;_-[$$-240A]\ * &quot;-&quot;??_-;_-@_-"/>
    <numFmt numFmtId="165" formatCode="_([$$-409]* #,##0.00_);_([$$-409]* \(#,##0.00\);_([$$-409]* &quot;-&quot;??_);_(@_)"/>
    <numFmt numFmtId="166" formatCode="_-[$$-409]* #,##0.00_ ;_-[$$-409]* \-#,##0.00\ ;_-[$$-409]* &quot;-&quot;??_ ;_-@_ "/>
    <numFmt numFmtId="167" formatCode="_-[$$-240A]\ * #,##0_-;\-[$$-240A]\ * #,##0_-;_-[$$-240A]\ * &quot;-&quot;_-;_-@_-"/>
  </numFmts>
  <fonts count="50">
    <font>
      <sz val="10"/>
      <color rgb="FF000000"/>
      <name val="Arial"/>
      <charset val="134"/>
      <scheme val="minor"/>
    </font>
    <font>
      <sz val="10"/>
      <color theme="1"/>
      <name val="Arial"/>
      <charset val="134"/>
    </font>
    <font>
      <b/>
      <sz val="12"/>
      <color theme="1"/>
      <name val="Arial"/>
      <charset val="134"/>
    </font>
    <font>
      <sz val="10"/>
      <name val="Arial"/>
      <charset val="134"/>
    </font>
    <font>
      <b/>
      <sz val="10"/>
      <color theme="1"/>
      <name val="Arial"/>
      <charset val="134"/>
    </font>
    <font>
      <b/>
      <sz val="10"/>
      <color theme="1"/>
      <name val="Trebuchet MS"/>
      <charset val="134"/>
    </font>
    <font>
      <i/>
      <sz val="10"/>
      <color theme="1"/>
      <name val="Arial"/>
      <charset val="134"/>
    </font>
    <font>
      <sz val="10"/>
      <color theme="1"/>
      <name val="Trebuchet MS"/>
      <charset val="134"/>
    </font>
    <font>
      <sz val="10"/>
      <color theme="1"/>
      <name val="Arial Narrow"/>
      <charset val="134"/>
    </font>
    <font>
      <sz val="10"/>
      <color rgb="FF000000"/>
      <name val="Arial"/>
      <charset val="134"/>
      <scheme val="major"/>
    </font>
    <font>
      <sz val="10"/>
      <color theme="1"/>
      <name val="Arial"/>
      <charset val="134"/>
      <scheme val="major"/>
    </font>
    <font>
      <sz val="10"/>
      <color rgb="FF000000"/>
      <name val="Trebuchet MS"/>
      <charset val="134"/>
    </font>
    <font>
      <u/>
      <sz val="10"/>
      <color theme="10"/>
      <name val="Arial"/>
      <charset val="134"/>
      <scheme val="minor"/>
    </font>
    <font>
      <sz val="10"/>
      <color rgb="FF231F20"/>
      <name val="Trebuchet MS"/>
      <charset val="134"/>
    </font>
    <font>
      <sz val="10"/>
      <color rgb="FF3C4B71"/>
      <name val="Arial"/>
      <charset val="134"/>
      <scheme val="minor"/>
    </font>
    <font>
      <i/>
      <sz val="10"/>
      <color theme="1"/>
      <name val="Trebuchet MS"/>
      <charset val="134"/>
    </font>
    <font>
      <i/>
      <sz val="8"/>
      <color theme="1"/>
      <name val="Trebuchet MS"/>
      <charset val="134"/>
    </font>
    <font>
      <sz val="14"/>
      <color rgb="FF000000"/>
      <name val="Comic Sans MS"/>
    </font>
    <font>
      <sz val="10"/>
      <color rgb="FF000000"/>
      <name val="Comic Sans MS"/>
    </font>
    <font>
      <b/>
      <sz val="10"/>
      <color rgb="FF000000"/>
      <name val="Arial"/>
      <charset val="134"/>
      <scheme val="minor"/>
    </font>
    <font>
      <b/>
      <sz val="12"/>
      <color rgb="FF000000"/>
      <name val="Arial"/>
      <charset val="134"/>
      <scheme val="minor"/>
    </font>
    <font>
      <sz val="12"/>
      <color rgb="FF000000"/>
      <name val="Arial"/>
      <charset val="134"/>
      <scheme val="minor"/>
    </font>
    <font>
      <b/>
      <sz val="14"/>
      <color rgb="FF000000"/>
      <name val="Comic Sans MS"/>
    </font>
    <font>
      <b/>
      <sz val="10"/>
      <color rgb="FF000000"/>
      <name val="Trebuchet MS"/>
    </font>
    <font>
      <i/>
      <sz val="8"/>
      <color rgb="FF000000"/>
      <name val="Trebuchet MS"/>
    </font>
    <font>
      <sz val="10"/>
      <color rgb="FF000000"/>
      <name val="Trebuchet MS"/>
    </font>
    <font>
      <sz val="10"/>
      <name val="Trebuchet MS"/>
    </font>
    <font>
      <sz val="10"/>
      <color rgb="FF222222"/>
      <name val="Trebuchet MS"/>
    </font>
    <font>
      <sz val="10"/>
      <color rgb="FF000000"/>
      <name val="Arial"/>
    </font>
    <font>
      <sz val="10"/>
      <color rgb="FF000000"/>
      <name val="Arial"/>
      <scheme val="minor"/>
    </font>
    <font>
      <b/>
      <sz val="10"/>
      <color theme="1"/>
      <name val="Arial"/>
    </font>
    <font>
      <b/>
      <sz val="10"/>
      <color theme="1"/>
      <name val="Trebuchet MS"/>
    </font>
    <font>
      <sz val="10"/>
      <color rgb="FF000000"/>
      <name val="Trebuchet MS"/>
      <charset val="1"/>
    </font>
    <font>
      <sz val="10"/>
      <color theme="1"/>
      <name val="Trebuchet MS"/>
    </font>
    <font>
      <sz val="10"/>
      <color rgb="FF231F20"/>
      <name val="Trebuchet MS"/>
    </font>
    <font>
      <b/>
      <sz val="10"/>
      <color rgb="FF000000"/>
      <name val="Arial"/>
      <scheme val="minor"/>
    </font>
    <font>
      <b/>
      <sz val="13"/>
      <name val="Arial"/>
      <charset val="1"/>
    </font>
    <font>
      <sz val="10"/>
      <color rgb="FF000000"/>
      <name val="Arial"/>
      <charset val="134"/>
    </font>
    <font>
      <b/>
      <sz val="10"/>
      <name val="Trebuchet MS"/>
      <charset val="1"/>
    </font>
    <font>
      <sz val="10"/>
      <name val="Trebuchet MS"/>
      <charset val="1"/>
    </font>
    <font>
      <b/>
      <sz val="11"/>
      <name val="Trebuchet MS"/>
      <charset val="1"/>
    </font>
    <font>
      <b/>
      <sz val="10"/>
      <name val="Arial"/>
      <charset val="1"/>
    </font>
    <font>
      <sz val="11"/>
      <color rgb="FF000000"/>
      <name val="Calibri"/>
      <family val="2"/>
      <charset val="1"/>
    </font>
    <font>
      <b/>
      <sz val="13"/>
      <color rgb="FFFFFFFF"/>
      <name val="Arial"/>
      <charset val="1"/>
    </font>
    <font>
      <i/>
      <sz val="9"/>
      <color rgb="FF595959"/>
      <name val="Arial"/>
      <charset val="1"/>
    </font>
    <font>
      <b/>
      <sz val="10"/>
      <color rgb="FFFFFFFF"/>
      <name val="Arial"/>
      <charset val="1"/>
    </font>
    <font>
      <sz val="10"/>
      <name val="Arial"/>
      <charset val="1"/>
    </font>
    <font>
      <b/>
      <sz val="11"/>
      <name val="Arial"/>
      <charset val="1"/>
    </font>
    <font>
      <b/>
      <sz val="11"/>
      <color rgb="FF1F4E78"/>
      <name val="Arial"/>
      <charset val="1"/>
    </font>
    <font>
      <b/>
      <sz val="11"/>
      <color rgb="FF000000"/>
      <name val="Arial"/>
    </font>
  </fonts>
  <fills count="13">
    <fill>
      <patternFill patternType="none"/>
    </fill>
    <fill>
      <patternFill patternType="gray125"/>
    </fill>
    <fill>
      <patternFill patternType="solid">
        <fgColor rgb="FFC0C0C0"/>
        <bgColor rgb="FFC0C0C0"/>
      </patternFill>
    </fill>
    <fill>
      <patternFill patternType="solid">
        <fgColor theme="9" tint="0.59999389629810485"/>
        <bgColor indexed="64"/>
      </patternFill>
    </fill>
    <fill>
      <patternFill patternType="solid">
        <fgColor rgb="FFFFC28C"/>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ED7811"/>
        <bgColor indexed="64"/>
      </patternFill>
    </fill>
    <fill>
      <patternFill patternType="solid">
        <fgColor rgb="FFFABF8F"/>
        <bgColor indexed="64"/>
      </patternFill>
    </fill>
    <fill>
      <patternFill patternType="solid">
        <fgColor rgb="FFFFFFFF"/>
        <bgColor rgb="FFFFF2CC"/>
      </patternFill>
    </fill>
    <fill>
      <patternFill patternType="solid">
        <fgColor rgb="FFE1E810"/>
        <bgColor indexed="64"/>
      </patternFill>
    </fill>
    <fill>
      <patternFill patternType="solid">
        <fgColor theme="0"/>
        <bgColor indexed="64"/>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000000"/>
      </left>
      <right style="thin">
        <color rgb="FF000000"/>
      </right>
      <top/>
      <bottom/>
      <diagonal/>
    </border>
  </borders>
  <cellStyleXfs count="3">
    <xf numFmtId="0" fontId="0" fillId="0" borderId="0"/>
    <xf numFmtId="0" fontId="12" fillId="0" borderId="0" applyNumberFormat="0" applyFill="0" applyBorder="0" applyAlignment="0" applyProtection="0"/>
    <xf numFmtId="0" fontId="12" fillId="0" borderId="0" applyNumberFormat="0" applyFill="0" applyBorder="0" applyAlignment="0" applyProtection="0"/>
  </cellStyleXfs>
  <cellXfs count="205">
    <xf numFmtId="0" fontId="0" fillId="0" borderId="0" xfId="0"/>
    <xf numFmtId="0" fontId="1" fillId="0" borderId="0" xfId="0" applyFont="1"/>
    <xf numFmtId="0" fontId="6" fillId="0" borderId="0" xfId="0" applyFont="1" applyAlignment="1">
      <alignment horizontal="center" vertical="center"/>
    </xf>
    <xf numFmtId="0" fontId="1" fillId="0" borderId="4" xfId="0" applyFont="1" applyBorder="1"/>
    <xf numFmtId="0" fontId="7" fillId="0" borderId="7" xfId="0" applyFont="1" applyBorder="1" applyAlignment="1">
      <alignment horizontal="left" vertical="top" wrapText="1"/>
    </xf>
    <xf numFmtId="0" fontId="8" fillId="0" borderId="0" xfId="0" applyFont="1" applyAlignment="1">
      <alignment horizontal="center" vertical="center" wrapText="1"/>
    </xf>
    <xf numFmtId="0" fontId="9" fillId="0" borderId="6" xfId="0" applyFont="1" applyBorder="1" applyAlignment="1">
      <alignment horizontal="center" vertical="center" wrapText="1"/>
    </xf>
    <xf numFmtId="164" fontId="9" fillId="0" borderId="6" xfId="0" applyNumberFormat="1" applyFont="1" applyBorder="1" applyAlignment="1">
      <alignment horizontal="center" vertical="center" wrapText="1"/>
    </xf>
    <xf numFmtId="0" fontId="1" fillId="0" borderId="1" xfId="0" applyFont="1" applyBorder="1"/>
    <xf numFmtId="0" fontId="10" fillId="0" borderId="6" xfId="0" applyFont="1" applyBorder="1" applyAlignment="1">
      <alignment horizontal="left" vertical="top" wrapText="1"/>
    </xf>
    <xf numFmtId="0" fontId="1" fillId="0" borderId="6" xfId="0" applyFont="1" applyBorder="1"/>
    <xf numFmtId="0" fontId="7" fillId="0" borderId="4" xfId="0" applyFont="1" applyBorder="1" applyAlignment="1">
      <alignment horizontal="left" vertical="top" wrapText="1"/>
    </xf>
    <xf numFmtId="0" fontId="18" fillId="0" borderId="0" xfId="0" applyFont="1"/>
    <xf numFmtId="0" fontId="20" fillId="3" borderId="8" xfId="0" applyFont="1" applyFill="1" applyBorder="1" applyAlignment="1">
      <alignment horizontal="left" vertical="center"/>
    </xf>
    <xf numFmtId="0" fontId="20" fillId="3" borderId="0" xfId="0" applyFont="1" applyFill="1" applyAlignment="1">
      <alignment horizontal="left" vertical="center"/>
    </xf>
    <xf numFmtId="0" fontId="20" fillId="3" borderId="9" xfId="0" applyFont="1" applyFill="1" applyBorder="1" applyAlignment="1">
      <alignment horizontal="left" vertical="center"/>
    </xf>
    <xf numFmtId="3" fontId="9" fillId="0" borderId="6" xfId="0" applyNumberFormat="1" applyFont="1" applyBorder="1" applyAlignment="1">
      <alignment horizontal="center" vertical="center" wrapText="1"/>
    </xf>
    <xf numFmtId="0" fontId="9" fillId="0" borderId="13" xfId="0" applyFont="1" applyBorder="1" applyAlignment="1">
      <alignment horizontal="center" vertical="center" wrapText="1"/>
    </xf>
    <xf numFmtId="0" fontId="0" fillId="0" borderId="0" xfId="0" applyAlignment="1">
      <alignment wrapText="1"/>
    </xf>
    <xf numFmtId="0" fontId="4" fillId="0" borderId="0" xfId="0" applyFont="1" applyAlignment="1">
      <alignment vertical="center" wrapText="1"/>
    </xf>
    <xf numFmtId="0" fontId="3" fillId="0" borderId="0" xfId="0" applyFont="1"/>
    <xf numFmtId="0" fontId="7" fillId="0" borderId="0" xfId="0" applyFont="1" applyAlignment="1">
      <alignment horizontal="left" vertical="top" wrapText="1"/>
    </xf>
    <xf numFmtId="3" fontId="7" fillId="0" borderId="0" xfId="0" applyNumberFormat="1" applyFont="1" applyAlignment="1">
      <alignment horizontal="center" vertical="top" wrapText="1"/>
    </xf>
    <xf numFmtId="0" fontId="19" fillId="7" borderId="4" xfId="0" applyFont="1" applyFill="1" applyBorder="1" applyAlignment="1">
      <alignment horizontal="center" vertical="center" wrapText="1"/>
    </xf>
    <xf numFmtId="0" fontId="0" fillId="7" borderId="4" xfId="0" applyFill="1" applyBorder="1" applyAlignment="1">
      <alignment horizontal="center" vertical="center" wrapText="1"/>
    </xf>
    <xf numFmtId="0" fontId="12" fillId="7" borderId="4" xfId="2" applyFill="1" applyBorder="1" applyAlignment="1">
      <alignment horizontal="center" vertical="center" wrapText="1"/>
    </xf>
    <xf numFmtId="0" fontId="37" fillId="0" borderId="0" xfId="0" applyFont="1"/>
    <xf numFmtId="0" fontId="39" fillId="0" borderId="16" xfId="0" applyFont="1" applyBorder="1" applyAlignment="1">
      <alignment wrapText="1"/>
    </xf>
    <xf numFmtId="0" fontId="39" fillId="0" borderId="17" xfId="0" applyFont="1" applyBorder="1" applyAlignment="1">
      <alignment wrapText="1"/>
    </xf>
    <xf numFmtId="0" fontId="42" fillId="0" borderId="0" xfId="0" applyFont="1"/>
    <xf numFmtId="0" fontId="39" fillId="4" borderId="17" xfId="0" applyFont="1" applyFill="1" applyBorder="1" applyAlignment="1">
      <alignment wrapText="1"/>
    </xf>
    <xf numFmtId="0" fontId="4" fillId="8" borderId="4" xfId="0" applyFont="1" applyFill="1" applyBorder="1" applyAlignment="1">
      <alignment horizontal="center" vertical="center" wrapText="1"/>
    </xf>
    <xf numFmtId="0" fontId="0" fillId="4" borderId="4" xfId="0" applyFill="1" applyBorder="1" applyAlignment="1">
      <alignment horizontal="left" vertical="center" wrapText="1"/>
    </xf>
    <xf numFmtId="0" fontId="41" fillId="10" borderId="22" xfId="0" applyFont="1" applyFill="1" applyBorder="1" applyAlignment="1">
      <alignment wrapText="1"/>
    </xf>
    <xf numFmtId="0" fontId="46" fillId="10" borderId="23" xfId="0" applyFont="1" applyFill="1" applyBorder="1" applyAlignment="1">
      <alignment wrapText="1"/>
    </xf>
    <xf numFmtId="0" fontId="42" fillId="8" borderId="23" xfId="0" applyFont="1" applyFill="1" applyBorder="1" applyAlignment="1">
      <alignment wrapText="1"/>
    </xf>
    <xf numFmtId="0" fontId="41" fillId="4" borderId="22" xfId="0" applyFont="1" applyFill="1" applyBorder="1" applyAlignment="1">
      <alignment wrapText="1"/>
    </xf>
    <xf numFmtId="0" fontId="46" fillId="4" borderId="23" xfId="0" applyFont="1" applyFill="1" applyBorder="1" applyAlignment="1">
      <alignment wrapText="1"/>
    </xf>
    <xf numFmtId="0" fontId="45" fillId="8" borderId="20" xfId="0" applyFont="1" applyFill="1" applyBorder="1" applyAlignment="1">
      <alignment wrapText="1"/>
    </xf>
    <xf numFmtId="0" fontId="45" fillId="8" borderId="21" xfId="0" applyFont="1" applyFill="1" applyBorder="1" applyAlignment="1">
      <alignment wrapText="1"/>
    </xf>
    <xf numFmtId="164" fontId="45" fillId="8" borderId="21" xfId="0" applyNumberFormat="1" applyFont="1" applyFill="1" applyBorder="1" applyAlignment="1">
      <alignment wrapText="1"/>
    </xf>
    <xf numFmtId="164" fontId="46" fillId="4" borderId="23" xfId="0" applyNumberFormat="1" applyFont="1" applyFill="1" applyBorder="1" applyAlignment="1">
      <alignment wrapText="1"/>
    </xf>
    <xf numFmtId="164" fontId="46" fillId="10" borderId="23" xfId="0" applyNumberFormat="1" applyFont="1" applyFill="1" applyBorder="1" applyAlignment="1">
      <alignment wrapText="1"/>
    </xf>
    <xf numFmtId="164" fontId="47" fillId="8" borderId="23" xfId="0" applyNumberFormat="1" applyFont="1" applyFill="1" applyBorder="1" applyAlignment="1">
      <alignment wrapText="1"/>
    </xf>
    <xf numFmtId="167" fontId="39" fillId="0" borderId="17" xfId="0" applyNumberFormat="1" applyFont="1" applyBorder="1" applyAlignment="1">
      <alignment wrapText="1"/>
    </xf>
    <xf numFmtId="167" fontId="39" fillId="4" borderId="15" xfId="0" applyNumberFormat="1" applyFont="1" applyFill="1" applyBorder="1" applyAlignment="1">
      <alignment wrapText="1"/>
    </xf>
    <xf numFmtId="167" fontId="39" fillId="4" borderId="17" xfId="0" applyNumberFormat="1" applyFont="1" applyFill="1" applyBorder="1" applyAlignment="1">
      <alignment wrapText="1"/>
    </xf>
    <xf numFmtId="0" fontId="38" fillId="8" borderId="14" xfId="0" applyFont="1" applyFill="1" applyBorder="1" applyAlignment="1">
      <alignment horizontal="center" vertical="center" wrapText="1"/>
    </xf>
    <xf numFmtId="0" fontId="38" fillId="8" borderId="15" xfId="0" applyFont="1" applyFill="1" applyBorder="1" applyAlignment="1">
      <alignment horizontal="center" vertical="center" wrapText="1"/>
    </xf>
    <xf numFmtId="167" fontId="40" fillId="8" borderId="15" xfId="0" applyNumberFormat="1" applyFont="1" applyFill="1" applyBorder="1" applyAlignment="1">
      <alignment wrapText="1"/>
    </xf>
    <xf numFmtId="0" fontId="37" fillId="8" borderId="15" xfId="0" applyFont="1" applyFill="1" applyBorder="1"/>
    <xf numFmtId="0" fontId="39" fillId="4" borderId="16" xfId="0" applyFont="1" applyFill="1" applyBorder="1" applyAlignment="1">
      <alignment wrapText="1"/>
    </xf>
    <xf numFmtId="0" fontId="4" fillId="4" borderId="4" xfId="0" applyFont="1" applyFill="1" applyBorder="1" applyAlignment="1">
      <alignment horizontal="center" vertical="center"/>
    </xf>
    <xf numFmtId="0" fontId="11" fillId="4" borderId="4" xfId="0" applyFont="1" applyFill="1" applyBorder="1" applyAlignment="1">
      <alignment horizontal="center" vertical="center" wrapText="1"/>
    </xf>
    <xf numFmtId="0" fontId="12" fillId="4" borderId="0" xfId="2" applyFill="1" applyAlignment="1">
      <alignment wrapText="1"/>
    </xf>
    <xf numFmtId="0" fontId="0" fillId="4" borderId="4" xfId="0" applyFill="1" applyBorder="1" applyAlignment="1">
      <alignment horizontal="center" vertical="center" wrapText="1"/>
    </xf>
    <xf numFmtId="164" fontId="11" fillId="4" borderId="4" xfId="0" applyNumberFormat="1" applyFont="1" applyFill="1" applyBorder="1" applyAlignment="1">
      <alignment horizontal="center" vertical="center" wrapText="1"/>
    </xf>
    <xf numFmtId="165" fontId="11" fillId="4" borderId="4" xfId="0" applyNumberFormat="1" applyFont="1" applyFill="1" applyBorder="1" applyAlignment="1">
      <alignment horizontal="center" vertical="center" wrapText="1"/>
    </xf>
    <xf numFmtId="166" fontId="11" fillId="4" borderId="4" xfId="0" applyNumberFormat="1" applyFont="1" applyFill="1" applyBorder="1" applyAlignment="1">
      <alignment horizontal="center" vertical="center" wrapText="1"/>
    </xf>
    <xf numFmtId="166" fontId="25" fillId="4" borderId="4"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0" fontId="25" fillId="4" borderId="3" xfId="0" applyFont="1" applyFill="1" applyBorder="1" applyAlignment="1">
      <alignment horizontal="left" vertical="center" wrapText="1"/>
    </xf>
    <xf numFmtId="0" fontId="13" fillId="4" borderId="4" xfId="0" applyFont="1" applyFill="1" applyBorder="1" applyAlignment="1">
      <alignment horizontal="center" vertical="center" wrapText="1"/>
    </xf>
    <xf numFmtId="0" fontId="12" fillId="4" borderId="4" xfId="2" applyFill="1" applyBorder="1" applyAlignment="1">
      <alignment horizontal="left" vertical="center" wrapText="1"/>
    </xf>
    <xf numFmtId="0" fontId="14" fillId="4" borderId="4" xfId="0" applyFont="1" applyFill="1" applyBorder="1" applyAlignment="1">
      <alignment horizontal="center" vertical="center" wrapText="1"/>
    </xf>
    <xf numFmtId="0" fontId="26" fillId="4" borderId="3" xfId="0" applyFont="1" applyFill="1" applyBorder="1" applyAlignment="1">
      <alignment horizontal="left" vertical="center" wrapText="1"/>
    </xf>
    <xf numFmtId="0" fontId="12" fillId="4" borderId="4" xfId="2" applyFill="1" applyBorder="1" applyAlignment="1">
      <alignment horizontal="center" vertical="center" wrapText="1"/>
    </xf>
    <xf numFmtId="0" fontId="27" fillId="4"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0" fillId="4" borderId="9" xfId="0" applyFill="1" applyBorder="1" applyAlignment="1">
      <alignment horizontal="left" vertical="center" wrapText="1"/>
    </xf>
    <xf numFmtId="0" fontId="28" fillId="4" borderId="11" xfId="0" applyFont="1" applyFill="1" applyBorder="1" applyAlignment="1">
      <alignment horizontal="center" vertical="center" wrapText="1"/>
    </xf>
    <xf numFmtId="0" fontId="0" fillId="4" borderId="9" xfId="0" applyFill="1" applyBorder="1" applyAlignment="1">
      <alignment vertical="center" wrapText="1"/>
    </xf>
    <xf numFmtId="0" fontId="5" fillId="8" borderId="5"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4" borderId="4" xfId="0" applyFill="1" applyBorder="1" applyAlignment="1">
      <alignment horizontal="left" wrapText="1"/>
    </xf>
    <xf numFmtId="0" fontId="32" fillId="4" borderId="0" xfId="0" applyFont="1" applyFill="1" applyAlignment="1">
      <alignment horizontal="center" vertical="center" wrapText="1"/>
    </xf>
    <xf numFmtId="0" fontId="26" fillId="4" borderId="9" xfId="0" applyFont="1" applyFill="1" applyBorder="1" applyAlignment="1">
      <alignment horizontal="left" vertical="center" wrapText="1"/>
    </xf>
    <xf numFmtId="0" fontId="12" fillId="4" borderId="0" xfId="1" applyFill="1" applyAlignment="1">
      <alignment wrapText="1"/>
    </xf>
    <xf numFmtId="0" fontId="12" fillId="4" borderId="4" xfId="1" applyFill="1" applyBorder="1" applyAlignment="1">
      <alignment horizontal="left" vertical="center" wrapText="1"/>
    </xf>
    <xf numFmtId="0" fontId="12" fillId="4" borderId="4" xfId="1" applyFill="1" applyBorder="1" applyAlignment="1">
      <alignment horizontal="center" vertical="center" wrapText="1"/>
    </xf>
    <xf numFmtId="0" fontId="30" fillId="4" borderId="4" xfId="0" applyFont="1" applyFill="1" applyBorder="1" applyAlignment="1">
      <alignment horizontal="center" vertical="center"/>
    </xf>
    <xf numFmtId="164" fontId="25" fillId="4" borderId="4" xfId="0" applyNumberFormat="1" applyFont="1" applyFill="1" applyBorder="1" applyAlignment="1">
      <alignment horizontal="center" vertical="center" wrapText="1"/>
    </xf>
    <xf numFmtId="165" fontId="25" fillId="4" borderId="4" xfId="0" applyNumberFormat="1" applyFont="1" applyFill="1" applyBorder="1" applyAlignment="1">
      <alignment horizontal="center" vertical="center" wrapText="1"/>
    </xf>
    <xf numFmtId="0" fontId="33" fillId="4" borderId="4" xfId="0" applyFont="1" applyFill="1" applyBorder="1" applyAlignment="1">
      <alignment horizontal="center" vertical="center" wrapText="1"/>
    </xf>
    <xf numFmtId="0" fontId="34" fillId="4" borderId="4" xfId="0" applyFont="1" applyFill="1" applyBorder="1" applyAlignment="1">
      <alignment horizontal="center" vertical="center" wrapText="1"/>
    </xf>
    <xf numFmtId="0" fontId="31" fillId="8" borderId="4" xfId="0" applyFont="1" applyFill="1" applyBorder="1" applyAlignment="1">
      <alignment horizontal="center" vertical="center" wrapText="1"/>
    </xf>
    <xf numFmtId="0" fontId="30" fillId="8" borderId="1" xfId="0" applyFont="1" applyFill="1" applyBorder="1" applyAlignment="1">
      <alignment horizontal="center" vertical="center" wrapText="1"/>
    </xf>
    <xf numFmtId="0" fontId="30" fillId="4" borderId="5" xfId="0" applyFont="1" applyFill="1" applyBorder="1" applyAlignment="1">
      <alignment horizontal="center" vertical="center"/>
    </xf>
    <xf numFmtId="0" fontId="34" fillId="4" borderId="5" xfId="0" applyFont="1" applyFill="1" applyBorder="1" applyAlignment="1">
      <alignment horizontal="center" vertical="center" wrapText="1"/>
    </xf>
    <xf numFmtId="0" fontId="12" fillId="4" borderId="5" xfId="2" applyFill="1" applyBorder="1" applyAlignment="1">
      <alignment horizontal="left" vertical="center" wrapText="1"/>
    </xf>
    <xf numFmtId="0" fontId="0" fillId="4" borderId="5" xfId="0" applyFill="1" applyBorder="1" applyAlignment="1">
      <alignment horizontal="center" vertical="center" wrapText="1"/>
    </xf>
    <xf numFmtId="0" fontId="14" fillId="4" borderId="5" xfId="0" applyFont="1" applyFill="1" applyBorder="1" applyAlignment="1">
      <alignment horizontal="center" vertical="center" wrapText="1"/>
    </xf>
    <xf numFmtId="164" fontId="25" fillId="4" borderId="5" xfId="0" applyNumberFormat="1" applyFont="1" applyFill="1" applyBorder="1" applyAlignment="1">
      <alignment horizontal="center" vertical="center" wrapText="1"/>
    </xf>
    <xf numFmtId="165" fontId="25" fillId="4" borderId="5" xfId="0" applyNumberFormat="1" applyFont="1" applyFill="1" applyBorder="1" applyAlignment="1">
      <alignment horizontal="center" vertical="center" wrapText="1"/>
    </xf>
    <xf numFmtId="166" fontId="25" fillId="4" borderId="5" xfId="0" applyNumberFormat="1" applyFont="1" applyFill="1" applyBorder="1" applyAlignment="1">
      <alignment horizontal="center" vertical="center" wrapText="1"/>
    </xf>
    <xf numFmtId="0" fontId="33" fillId="4" borderId="3" xfId="0" applyFont="1" applyFill="1" applyBorder="1" applyAlignment="1">
      <alignment horizontal="center" vertical="center" wrapText="1"/>
    </xf>
    <xf numFmtId="0" fontId="12" fillId="4" borderId="0" xfId="2" applyFill="1" applyAlignment="1">
      <alignment horizontal="left" vertical="center" wrapText="1"/>
    </xf>
    <xf numFmtId="0" fontId="12" fillId="4" borderId="0" xfId="2" applyFill="1" applyAlignment="1">
      <alignment vertical="center" wrapText="1"/>
    </xf>
    <xf numFmtId="0" fontId="12" fillId="4" borderId="0" xfId="2" applyFill="1" applyAlignment="1">
      <alignment vertical="center"/>
    </xf>
    <xf numFmtId="0" fontId="4" fillId="4" borderId="1" xfId="0" applyFont="1" applyFill="1" applyBorder="1" applyAlignment="1">
      <alignment horizontal="center" vertical="center"/>
    </xf>
    <xf numFmtId="0" fontId="19" fillId="8" borderId="4" xfId="0" applyFont="1" applyFill="1" applyBorder="1" applyAlignment="1">
      <alignment horizontal="center" vertical="center" wrapText="1"/>
    </xf>
    <xf numFmtId="0" fontId="35" fillId="8"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0" borderId="4" xfId="0" applyFont="1" applyBorder="1" applyAlignment="1">
      <alignment wrapText="1"/>
    </xf>
    <xf numFmtId="0" fontId="0" fillId="0" borderId="4" xfId="0" applyBorder="1" applyAlignment="1">
      <alignment wrapText="1"/>
    </xf>
    <xf numFmtId="0" fontId="0" fillId="0" borderId="4" xfId="0" applyBorder="1"/>
    <xf numFmtId="0" fontId="0" fillId="0" borderId="5" xfId="0" applyBorder="1" applyAlignment="1">
      <alignment wrapText="1"/>
    </xf>
    <xf numFmtId="0" fontId="19" fillId="4" borderId="4" xfId="0" applyFont="1" applyFill="1" applyBorder="1" applyAlignment="1">
      <alignment wrapText="1"/>
    </xf>
    <xf numFmtId="0" fontId="0" fillId="4" borderId="4" xfId="0" applyFill="1" applyBorder="1" applyAlignment="1">
      <alignment wrapText="1"/>
    </xf>
    <xf numFmtId="0" fontId="0" fillId="4" borderId="4" xfId="0" applyFill="1" applyBorder="1"/>
    <xf numFmtId="0" fontId="12" fillId="4" borderId="4" xfId="2" applyFill="1" applyBorder="1" applyAlignment="1">
      <alignment wrapText="1"/>
    </xf>
    <xf numFmtId="0" fontId="19" fillId="4" borderId="1" xfId="0" applyFont="1" applyFill="1" applyBorder="1" applyAlignment="1">
      <alignment wrapText="1"/>
    </xf>
    <xf numFmtId="0" fontId="0" fillId="4" borderId="3" xfId="0" applyFill="1" applyBorder="1" applyAlignment="1">
      <alignment wrapText="1"/>
    </xf>
    <xf numFmtId="0" fontId="0" fillId="8" borderId="0" xfId="0" applyFill="1" applyAlignment="1">
      <alignment wrapText="1"/>
    </xf>
    <xf numFmtId="0" fontId="0" fillId="8" borderId="0" xfId="0" applyFill="1"/>
    <xf numFmtId="0" fontId="19" fillId="8" borderId="4" xfId="0" applyFont="1" applyFill="1" applyBorder="1" applyAlignment="1">
      <alignment wrapText="1"/>
    </xf>
    <xf numFmtId="0" fontId="36" fillId="8" borderId="0" xfId="0" applyFont="1" applyFill="1" applyAlignment="1">
      <alignment wrapText="1"/>
    </xf>
    <xf numFmtId="0" fontId="40" fillId="4" borderId="18" xfId="0" applyFont="1" applyFill="1" applyBorder="1" applyAlignment="1">
      <alignment wrapText="1"/>
    </xf>
    <xf numFmtId="0" fontId="40" fillId="4" borderId="19" xfId="0" applyFont="1" applyFill="1" applyBorder="1" applyAlignment="1">
      <alignment wrapText="1"/>
    </xf>
    <xf numFmtId="0" fontId="21" fillId="3" borderId="8" xfId="0" applyFont="1" applyFill="1" applyBorder="1" applyAlignment="1">
      <alignment horizontal="left" vertical="center" indent="2"/>
    </xf>
    <xf numFmtId="0" fontId="21" fillId="3" borderId="0" xfId="0" applyFont="1" applyFill="1" applyAlignment="1">
      <alignment horizontal="left" vertical="center" indent="2"/>
    </xf>
    <xf numFmtId="0" fontId="21" fillId="3" borderId="9" xfId="0" applyFont="1" applyFill="1" applyBorder="1" applyAlignment="1">
      <alignment horizontal="left" vertical="center" indent="2"/>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12" xfId="0"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3" borderId="12" xfId="0" applyFont="1" applyFill="1" applyBorder="1" applyAlignment="1">
      <alignment horizontal="left" vertical="center"/>
    </xf>
    <xf numFmtId="0" fontId="20" fillId="3" borderId="8" xfId="0" applyFont="1" applyFill="1" applyBorder="1" applyAlignment="1">
      <alignment horizontal="left" vertical="center"/>
    </xf>
    <xf numFmtId="0" fontId="20" fillId="3" borderId="0" xfId="0" applyFont="1" applyFill="1" applyAlignment="1">
      <alignment horizontal="left" vertical="center"/>
    </xf>
    <xf numFmtId="0" fontId="20" fillId="3" borderId="9" xfId="0" applyFont="1" applyFill="1" applyBorder="1" applyAlignment="1">
      <alignment horizontal="left" vertical="center"/>
    </xf>
    <xf numFmtId="0" fontId="21" fillId="3" borderId="10" xfId="0" applyFont="1" applyFill="1" applyBorder="1" applyAlignment="1">
      <alignment horizontal="left" vertical="center" indent="2"/>
    </xf>
    <xf numFmtId="0" fontId="21" fillId="3" borderId="11" xfId="0" applyFont="1" applyFill="1" applyBorder="1" applyAlignment="1">
      <alignment horizontal="left" vertical="center" indent="2"/>
    </xf>
    <xf numFmtId="0" fontId="21" fillId="3" borderId="12" xfId="0" applyFont="1" applyFill="1" applyBorder="1" applyAlignment="1">
      <alignment horizontal="left" vertical="center" indent="2"/>
    </xf>
    <xf numFmtId="0" fontId="18" fillId="4" borderId="8" xfId="0" applyFont="1" applyFill="1" applyBorder="1" applyAlignment="1">
      <alignment horizontal="center"/>
    </xf>
    <xf numFmtId="0" fontId="18" fillId="4" borderId="0" xfId="0" applyFont="1" applyFill="1" applyAlignment="1">
      <alignment horizontal="center"/>
    </xf>
    <xf numFmtId="0" fontId="18" fillId="4" borderId="9" xfId="0" applyFont="1" applyFill="1" applyBorder="1" applyAlignment="1">
      <alignment horizontal="center"/>
    </xf>
    <xf numFmtId="0" fontId="17" fillId="4" borderId="8" xfId="0" applyFont="1" applyFill="1" applyBorder="1" applyAlignment="1">
      <alignment horizontal="center" vertical="center"/>
    </xf>
    <xf numFmtId="0" fontId="17" fillId="4" borderId="0" xfId="0" applyFont="1" applyFill="1" applyAlignment="1">
      <alignment horizontal="center" vertical="center"/>
    </xf>
    <xf numFmtId="0" fontId="17" fillId="4" borderId="9" xfId="0" applyFont="1" applyFill="1" applyBorder="1" applyAlignment="1">
      <alignment horizontal="center" vertical="center"/>
    </xf>
    <xf numFmtId="0" fontId="17" fillId="4" borderId="7" xfId="0" applyFont="1" applyFill="1" applyBorder="1" applyAlignment="1">
      <alignment horizontal="center" vertical="center"/>
    </xf>
    <xf numFmtId="0" fontId="18" fillId="4" borderId="7" xfId="0" applyFont="1" applyFill="1" applyBorder="1" applyAlignment="1">
      <alignment horizontal="center" vertical="center"/>
    </xf>
    <xf numFmtId="0" fontId="22" fillId="5" borderId="1" xfId="0" applyFont="1" applyFill="1" applyBorder="1" applyAlignment="1">
      <alignment horizontal="center" vertical="center"/>
    </xf>
    <xf numFmtId="0" fontId="19" fillId="5" borderId="2" xfId="0" applyFont="1" applyFill="1" applyBorder="1" applyAlignment="1">
      <alignment horizontal="center" vertical="center"/>
    </xf>
    <xf numFmtId="0" fontId="19" fillId="5" borderId="3" xfId="0" applyFont="1" applyFill="1" applyBorder="1" applyAlignment="1">
      <alignment horizontal="center" vertical="center"/>
    </xf>
    <xf numFmtId="0" fontId="0" fillId="3" borderId="8" xfId="0" applyFill="1" applyBorder="1" applyAlignment="1">
      <alignment horizontal="center"/>
    </xf>
    <xf numFmtId="0" fontId="0" fillId="3" borderId="0" xfId="0" applyFill="1" applyAlignment="1">
      <alignment horizontal="center"/>
    </xf>
    <xf numFmtId="0" fontId="0" fillId="3" borderId="9" xfId="0" applyFill="1" applyBorder="1" applyAlignment="1">
      <alignment horizontal="center"/>
    </xf>
    <xf numFmtId="0" fontId="17" fillId="4" borderId="5"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0" xfId="0" applyFont="1" applyFill="1" applyAlignment="1">
      <alignment horizontal="center" vertical="center"/>
    </xf>
    <xf numFmtId="0" fontId="18" fillId="4" borderId="9" xfId="0" applyFon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0" fillId="5" borderId="4" xfId="0" applyFill="1" applyBorder="1" applyAlignment="1">
      <alignment vertical="center" wrapText="1"/>
    </xf>
    <xf numFmtId="0" fontId="2" fillId="2" borderId="8" xfId="0" applyFont="1" applyFill="1" applyBorder="1" applyAlignment="1">
      <alignment horizontal="center" vertical="center" wrapText="1"/>
    </xf>
    <xf numFmtId="0" fontId="2" fillId="2" borderId="0" xfId="0" applyFont="1" applyFill="1" applyAlignment="1">
      <alignment horizontal="center" vertical="center" wrapText="1"/>
    </xf>
    <xf numFmtId="0" fontId="0" fillId="9" borderId="4" xfId="0" applyFill="1" applyBorder="1" applyAlignment="1">
      <alignment horizontal="left" vertical="center" wrapText="1"/>
    </xf>
    <xf numFmtId="0" fontId="0" fillId="9" borderId="1" xfId="0" applyFill="1" applyBorder="1" applyAlignment="1">
      <alignment vertical="center" wrapText="1"/>
    </xf>
    <xf numFmtId="0" fontId="0" fillId="9" borderId="2" xfId="0" applyFill="1" applyBorder="1" applyAlignment="1">
      <alignment vertical="center" wrapText="1"/>
    </xf>
    <xf numFmtId="0" fontId="0" fillId="9" borderId="3" xfId="0" applyFill="1" applyBorder="1" applyAlignment="1">
      <alignment vertical="center" wrapText="1"/>
    </xf>
    <xf numFmtId="0" fontId="29" fillId="9" borderId="4" xfId="0" applyFont="1" applyFill="1" applyBorder="1" applyAlignment="1">
      <alignment horizontal="left" vertical="center" wrapText="1"/>
    </xf>
    <xf numFmtId="0" fontId="0" fillId="4" borderId="4" xfId="0" applyFill="1" applyBorder="1" applyAlignment="1">
      <alignment horizontal="left" vertical="center" wrapText="1"/>
    </xf>
    <xf numFmtId="0" fontId="2" fillId="6" borderId="8" xfId="0" applyFont="1" applyFill="1" applyBorder="1" applyAlignment="1">
      <alignment horizontal="center" vertical="center" wrapText="1"/>
    </xf>
    <xf numFmtId="0" fontId="2" fillId="6"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1" fillId="4" borderId="24" xfId="0" applyFont="1" applyFill="1" applyBorder="1" applyAlignment="1">
      <alignment wrapText="1"/>
    </xf>
    <xf numFmtId="0" fontId="41" fillId="4" borderId="25" xfId="0" applyFont="1" applyFill="1" applyBorder="1" applyAlignment="1">
      <alignment wrapText="1"/>
    </xf>
    <xf numFmtId="9" fontId="47" fillId="4" borderId="24" xfId="0" applyNumberFormat="1" applyFont="1" applyFill="1" applyBorder="1" applyAlignment="1">
      <alignment wrapText="1"/>
    </xf>
    <xf numFmtId="0" fontId="47" fillId="4" borderId="25" xfId="0" applyFont="1" applyFill="1" applyBorder="1" applyAlignment="1">
      <alignment wrapText="1"/>
    </xf>
    <xf numFmtId="0" fontId="46" fillId="4" borderId="24" xfId="0" applyFont="1" applyFill="1" applyBorder="1" applyAlignment="1">
      <alignment wrapText="1"/>
    </xf>
    <xf numFmtId="0" fontId="46" fillId="4" borderId="25" xfId="0" applyFont="1" applyFill="1" applyBorder="1" applyAlignment="1">
      <alignment wrapText="1"/>
    </xf>
    <xf numFmtId="0" fontId="44" fillId="0" borderId="0" xfId="0" applyFont="1" applyAlignment="1">
      <alignment wrapText="1"/>
    </xf>
    <xf numFmtId="0" fontId="41" fillId="10" borderId="24" xfId="0" applyFont="1" applyFill="1" applyBorder="1" applyAlignment="1">
      <alignment wrapText="1"/>
    </xf>
    <xf numFmtId="0" fontId="41" fillId="10" borderId="25" xfId="0" applyFont="1" applyFill="1" applyBorder="1" applyAlignment="1">
      <alignment wrapText="1"/>
    </xf>
    <xf numFmtId="9" fontId="47" fillId="10" borderId="24" xfId="0" applyNumberFormat="1" applyFont="1" applyFill="1" applyBorder="1" applyAlignment="1">
      <alignment wrapText="1"/>
    </xf>
    <xf numFmtId="0" fontId="47" fillId="10" borderId="25" xfId="0" applyFont="1" applyFill="1" applyBorder="1" applyAlignment="1">
      <alignment wrapText="1"/>
    </xf>
    <xf numFmtId="0" fontId="46" fillId="10" borderId="24" xfId="0" applyFont="1" applyFill="1" applyBorder="1" applyAlignment="1">
      <alignment wrapText="1"/>
    </xf>
    <xf numFmtId="0" fontId="46" fillId="10" borderId="25" xfId="0" applyFont="1" applyFill="1" applyBorder="1" applyAlignment="1">
      <alignment wrapText="1"/>
    </xf>
    <xf numFmtId="0" fontId="46" fillId="0" borderId="0" xfId="0" applyFont="1" applyAlignment="1">
      <alignment wrapText="1"/>
    </xf>
    <xf numFmtId="0" fontId="45" fillId="8" borderId="24" xfId="0" applyFont="1" applyFill="1" applyBorder="1" applyAlignment="1">
      <alignment wrapText="1"/>
    </xf>
    <xf numFmtId="0" fontId="45" fillId="8" borderId="25" xfId="0" applyFont="1" applyFill="1" applyBorder="1" applyAlignment="1">
      <alignment wrapText="1"/>
    </xf>
    <xf numFmtId="0" fontId="43" fillId="8" borderId="0" xfId="0" applyFont="1" applyFill="1" applyAlignment="1">
      <alignment wrapText="1"/>
    </xf>
    <xf numFmtId="0" fontId="19" fillId="0" borderId="2" xfId="0" applyFont="1" applyBorder="1" applyAlignment="1">
      <alignment horizontal="center" vertical="center" wrapText="1"/>
    </xf>
    <xf numFmtId="0" fontId="19" fillId="8" borderId="2"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0" fillId="0" borderId="0" xfId="0" applyAlignment="1"/>
    <xf numFmtId="0" fontId="3" fillId="0" borderId="2" xfId="0" applyFont="1" applyBorder="1" applyAlignment="1"/>
    <xf numFmtId="0" fontId="3" fillId="0" borderId="3" xfId="0" applyFont="1" applyBorder="1" applyAlignment="1"/>
    <xf numFmtId="0" fontId="47" fillId="8" borderId="24" xfId="0" applyFont="1" applyFill="1" applyBorder="1" applyAlignment="1"/>
    <xf numFmtId="0" fontId="47" fillId="8" borderId="25" xfId="0" applyFont="1" applyFill="1" applyBorder="1" applyAlignment="1"/>
    <xf numFmtId="0" fontId="47" fillId="8" borderId="21" xfId="0" applyFont="1" applyFill="1" applyBorder="1" applyAlignment="1"/>
    <xf numFmtId="0" fontId="49" fillId="11" borderId="0" xfId="0" applyFont="1" applyFill="1" applyAlignment="1"/>
    <xf numFmtId="0" fontId="48" fillId="11" borderId="0" xfId="0" applyFont="1" applyFill="1" applyAlignment="1"/>
    <xf numFmtId="0" fontId="40" fillId="8" borderId="18" xfId="0" applyFont="1" applyFill="1" applyBorder="1" applyAlignment="1"/>
    <xf numFmtId="0" fontId="40" fillId="8" borderId="19" xfId="0" applyFont="1" applyFill="1" applyBorder="1" applyAlignment="1"/>
    <xf numFmtId="0" fontId="40" fillId="8" borderId="15" xfId="0" applyFont="1" applyFill="1" applyBorder="1" applyAlignment="1"/>
    <xf numFmtId="0" fontId="40" fillId="0" borderId="18" xfId="0" applyFont="1" applyBorder="1" applyAlignment="1"/>
    <xf numFmtId="0" fontId="40" fillId="0" borderId="19" xfId="0" applyFont="1" applyBorder="1" applyAlignment="1"/>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ED7811"/>
      <color rgb="FFFFC28C"/>
      <color rgb="FFE1E8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falabella.com.co/falabella-co/product/150478987/torre-gamer-ryzen-5-5600g-16gb-ram-1tb-ssd-board-a520m/150478988" TargetMode="External"/><Relationship Id="rId2" Type="http://schemas.openxmlformats.org/officeDocument/2006/relationships/hyperlink" Target="https://www.exito.com/pc-torre-gamer-power-x08-amd-ryzen-5-5600g-ssd-480gb-ram-16gb-led-22-pulgadas-full-hd-102004020-mp/p?idsku=102004020" TargetMode="External"/><Relationship Id="rId1" Type="http://schemas.openxmlformats.org/officeDocument/2006/relationships/hyperlink" Target="https://www.mercadolibre.com.co/torre-cpu-intel-core-i3-10100-uhd-630-512gb-8gb-pc/up/MCOU2412742994?matt_tool=19390127&amp;pdp_filters=item_id%3AMCO1405907307&amp;from=gsho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ecnoplaza.com.co/products/monitor-samsung-essential-24-s33gf-fhd-hdmi-vga-100hz" TargetMode="External"/><Relationship Id="rId2" Type="http://schemas.openxmlformats.org/officeDocument/2006/relationships/hyperlink" Target="https://www.alkosto.com/monitor-samsung-24-pulgadas-f320-fhd-plano-negro/p/887276935430?fuente=google&amp;medio=cpc&amp;campaign=AK_COL_MAX_PEF_CPC_AON_COMP_TLP_Computadores-Brand-AON_PAC&amp;keyword=" TargetMode="External"/><Relationship Id="rId1" Type="http://schemas.openxmlformats.org/officeDocument/2006/relationships/hyperlink" Target="https://www.alkosto.com/monitor-lg-22-pulgadas-22u401a-fhd-plano-negro/p/8806096542170?fuente=google&amp;medio=cpc&amp;campaign=AK_COL_MAX_PEF_CPC_AON_COMP_TLP_Computadores-Brand-AON_PAC&amp;keywor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lkosto.com/disco-duro-toshiba-ready-1-tb/p/723844000851" TargetMode="External"/><Relationship Id="rId2" Type="http://schemas.openxmlformats.org/officeDocument/2006/relationships/hyperlink" Target="https://www.falabella.com.co/falabella-co/product/153721942/disco-solido-adata-256gb-sata/153721943" TargetMode="External"/><Relationship Id="rId1" Type="http://schemas.openxmlformats.org/officeDocument/2006/relationships/hyperlink" Target="https://www.mercadolibre.com.co/disco-estado-solido-ssd-kingston-25-a400-480gb-color-negro/p/MCO17978326?pdp_filters=item_id%3AMCO1904251668&amp;from=gshop&amp;matt_tool=32927594&amp;matt_word=&amp;matt_source=google&amp;matt_campaign_id=22126928795&amp;matt_ad_group_id=191434989757&amp;matt_match_type=&amp;matt_network=g&amp;matt_device=c&amp;matt_creative=791890236942&amp;matt_keyword=&amp;matt_ad_position=&amp;matt_ad_type=pla&amp;matt_merchant_id=735127770&amp;matt_product_id=MCO17978326-product&amp;matt_product_partition_id=2494328747254&amp;matt_target_id=aud-2496717793588%3Apla-2494328747254&amp;cq_src=google_ads&amp;cq_cmp=22126928795&amp;cq_net=g&amp;cq_plt=gp&amp;cq_med=pl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alabella.com.co/falabella-co/product/149229556/DISCO-DURO-PORTATIL-1-TB-TOSHIBA/149229557" TargetMode="External"/><Relationship Id="rId2" Type="http://schemas.openxmlformats.org/officeDocument/2006/relationships/hyperlink" Target="https://www.mercadolibre.com.co/interno-western-digital-wd10ezex-1tb-plateado/up/MCOU3337827932" TargetMode="External"/><Relationship Id="rId1" Type="http://schemas.openxmlformats.org/officeDocument/2006/relationships/hyperlink" Target="https://www.exito.com/disco-duro-interno-para-pc-de-1-tb-seagate-barracuda-100401720-mp/p?idsku=10040172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emoria-ddr4-16gb-3200-crucial-portatil-104162804-mp/p?idsku=104162804" TargetMode="External"/><Relationship Id="rId2" Type="http://schemas.openxmlformats.org/officeDocument/2006/relationships/hyperlink" Target="https://www.mercadolibre.com.co/memoria-ram-hyperx-fury-16gb-ddr4-3200mhz-negro/p/MCO24557703?matt_tool=19390127&amp;pdp_filters=item_id%3AMCO3796217514&amp;from=gshop" TargetMode="External"/><Relationship Id="rId1" Type="http://schemas.openxmlformats.org/officeDocument/2006/relationships/hyperlink" Target="https://www.mercadolibre.com.co/memoria-ram-16gb-1x16gb-ddr4-portatil-adataad4s320016g22sgn/up/MCOU381263444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portatiles.com.co/products/servidor-dell-poweredge-r360-rack-intel" TargetMode="External"/><Relationship Id="rId2" Type="http://schemas.openxmlformats.org/officeDocument/2006/relationships/hyperlink" Target="https://www.mercadolibre.com.co/servidor-dell-poweredge-24core-96gb-ram-8x-300gb/up/MCOU3927681433" TargetMode="External"/><Relationship Id="rId1" Type="http://schemas.openxmlformats.org/officeDocument/2006/relationships/hyperlink" Target="https://www.distrisantcolombia.com/product-page/servidor-hp-proliant-ml310e-gen8-v2-intel-xeon-e3-1220-v3-ram-12gb-dd-1t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51756063/teclado-mecanico-t-dagger-arena-lite-60/151756064" TargetMode="External"/><Relationship Id="rId2" Type="http://schemas.openxmlformats.org/officeDocument/2006/relationships/hyperlink" Target="https://www.falabella.com.co/falabella-co/product/141592058/Teclado-Mecanico-Gamer-Usb-Mk1098-Retroiluminado/141592068" TargetMode="External"/><Relationship Id="rId1" Type="http://schemas.openxmlformats.org/officeDocument/2006/relationships/hyperlink" Target="https://www.exito.com/teclado-gamer-k-3000-rgb-panel-metalico-teclas-suspendidas-sensacion-mecanica-124177340/p?idsku=12433438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panamericana.com.co/mouse-vertical-inalambrico-trust-negro-664640/p?idsku=664640" TargetMode="External"/><Relationship Id="rId2" Type="http://schemas.openxmlformats.org/officeDocument/2006/relationships/hyperlink" Target="https://www.ktronix.com/mouse-maxell-inalambrico-ergonomico-vertical-negro/p/025215505966" TargetMode="External"/><Relationship Id="rId1" Type="http://schemas.openxmlformats.org/officeDocument/2006/relationships/hyperlink" Target="https://www.panamericana.com.co/mouse-vertical-erg-8250s-negro-con-plateado-665423/p?idsku=6654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alabella.com.co/falabella-co/product/150506342/portatil-tuf-gamer-fa506ncg-amd-ryzen-7-7445hs-rtx-3050-4gb-ddr5-8gb-ssd-512gb-15-6-fhd-144hz/150506343" TargetMode="External"/><Relationship Id="rId2" Type="http://schemas.openxmlformats.org/officeDocument/2006/relationships/hyperlink" Target="https://www.exito.com/portatil-hp-victus-gaming-ryzen-7-7445hs-8gb-512gb-rtx-3050-6gb-fhd-156-104738244-mp/p?idsku=104738244" TargetMode="External"/><Relationship Id="rId1" Type="http://schemas.openxmlformats.org/officeDocument/2006/relationships/hyperlink" Target="https://www.panamericana.com.co/portatil-lenovo-ideapad-slim-intel-core-5-13420h-ram-8-gb-512-gb-ssd-15-3-w11-azul-726306/p?idsku=72630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ercadolibre.com.co/placa-de-video-radeon-rx-9060-xt-8gb-asrock-steel-legend-oc/p/MCO53409297?matt_tool=19390127&amp;pdp_filters=item_id%3AMCO1970213655&amp;from=gshop" TargetMode="External"/><Relationship Id="rId2" Type="http://schemas.openxmlformats.org/officeDocument/2006/relationships/hyperlink" Target="https://www.falabella.com.co/falabella-co/product/147847624/Tarjeta-de-video-msi-geforce-rtx-3050-ventus-2x-6gb/147847625" TargetMode="External"/><Relationship Id="rId1" Type="http://schemas.openxmlformats.org/officeDocument/2006/relationships/hyperlink" Target="https://www.exito.com/tarjeta-de-video-nvidia-geforce-msi-gef-rtx-3050-ventus-104841175-mp/p?idsku=104841175"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panamericana.com.co/mouse-vertical-inalambrico-trust-negro-664640/p?idsku=664640" TargetMode="External"/><Relationship Id="rId2" Type="http://schemas.openxmlformats.org/officeDocument/2006/relationships/hyperlink" Target="https://listado.mercadolibre.com.co/ryzen-5-5600" TargetMode="External"/><Relationship Id="rId1" Type="http://schemas.openxmlformats.org/officeDocument/2006/relationships/hyperlink" Target="https://tigercomputadores.com/producto/procesador-amd-ryzen-5-9600x-am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ev.mysql.com/downloads/mysql/" TargetMode="External"/><Relationship Id="rId2" Type="http://schemas.openxmlformats.org/officeDocument/2006/relationships/hyperlink" Target="https://get.adobe.com/es/reader/" TargetMode="External"/><Relationship Id="rId1" Type="http://schemas.openxmlformats.org/officeDocument/2006/relationships/hyperlink" Target="https://httpd.apache.org/download.cgi"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canva.com/es_co/pro/" TargetMode="External"/><Relationship Id="rId2" Type="http://schemas.openxmlformats.org/officeDocument/2006/relationships/hyperlink" Target="https://latinkeys.com/colombia/producto/coreldraw-technical-suite-2024-1-dispositivo-de-por-vida/" TargetMode="External"/><Relationship Id="rId1" Type="http://schemas.openxmlformats.org/officeDocument/2006/relationships/hyperlink" Target="https://www.adobe.com/co/products/photoshop/plans.html"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latinkeys.com/colombia/producto/sql-server-2019-standard-licencia-para-1-servidor/" TargetMode="External"/><Relationship Id="rId2" Type="http://schemas.openxmlformats.org/officeDocument/2006/relationships/hyperlink" Target="https://latiendadelaslicencias.com/es/microsoft-sql-server/sql-server-2022-standard.html" TargetMode="External"/><Relationship Id="rId1" Type="http://schemas.openxmlformats.org/officeDocument/2006/relationships/hyperlink" Target="https://www.panamericana.com.co/mouse-vertical-erg-8250s-negro-con-plateado-665423/p?idsku=665423"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microsoft.com/es-co/d/windows-11-home/dg7gmgf0krt0" TargetMode="External"/><Relationship Id="rId2" Type="http://schemas.openxmlformats.org/officeDocument/2006/relationships/hyperlink" Target="https://www.eneba.com/latam/microsoft-windows-microsoft-windows-11-professional-key-global/nordic-digital?product=digital&amp;currency=COP&amp;utm_adid=&amp;utm_campaign=&amp;utm_content=&amp;utm_source=google-ads&amp;utm_term=&amp;gad_source=1&amp;gad_campaignid=19499769054&amp;gclid=CjwKCAjwy5rUBhB5EiwAIoAtCsAWrtW8CQ89neiP2CumyusMjc6RMT1hraEwlNOXFqqMWz1J4_v7oRoCSksQAvD_BwE" TargetMode="External"/><Relationship Id="rId1" Type="http://schemas.openxmlformats.org/officeDocument/2006/relationships/hyperlink" Target="https://www.microsoft.com/es-co/d/windows-11-pro/dg7gmgf0d8h4"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zoho.com/workplace/pricing.html?src=tg&amp;utm_source=chatgpt.com" TargetMode="External"/><Relationship Id="rId3" Type="http://schemas.openxmlformats.org/officeDocument/2006/relationships/hyperlink" Target="https://azure.microsoft.com/en-us/pricing/purchase-options/azure-account?utm_source=chatgpt.com" TargetMode="External"/><Relationship Id="rId7" Type="http://schemas.openxmlformats.org/officeDocument/2006/relationships/hyperlink" Target="https://www.microsoft.com/en-us/microsoft-365/business/compare-all-microsoft-365-business-products?activetab=tab%3Aprimaryr2&amp;utm_source=chatgpt.com" TargetMode="External"/><Relationship Id="rId2" Type="http://schemas.openxmlformats.org/officeDocument/2006/relationships/hyperlink" Target="https://aws.amazon.com/ec2/instance-types/t3/?utm_source=chatgpt.com" TargetMode="External"/><Relationship Id="rId1" Type="http://schemas.openxmlformats.org/officeDocument/2006/relationships/hyperlink" Target="https://aws.amazon.com/ec2/instance-types/t3/?utm_source=chatgpt.com" TargetMode="External"/><Relationship Id="rId6" Type="http://schemas.openxmlformats.org/officeDocument/2006/relationships/hyperlink" Target="https://www.microsoft.com/en-us/microsoft-365/business/compare-all-microsoft-365-business-products?activetab=tab%3Aprimaryr2&amp;utm_source=chatgpt.com" TargetMode="External"/><Relationship Id="rId5" Type="http://schemas.openxmlformats.org/officeDocument/2006/relationships/hyperlink" Target="https://workspace.google.com/pricing?hl=es_CO&amp;utm_source=chatgpt.com" TargetMode="External"/><Relationship Id="rId10" Type="http://schemas.openxmlformats.org/officeDocument/2006/relationships/hyperlink" Target="https://supabase.com/pricing?utm_source=chatgpt.com" TargetMode="External"/><Relationship Id="rId4" Type="http://schemas.openxmlformats.org/officeDocument/2006/relationships/hyperlink" Target="https://workspace.google.com/pricing?hl=es_CO&amp;utm_source=chatgpt.com" TargetMode="External"/><Relationship Id="rId9" Type="http://schemas.openxmlformats.org/officeDocument/2006/relationships/hyperlink" Target="https://www.zoho.com/workplace/pricing.html?src=tg&amp;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DE1CF-F3AF-4F29-8114-60FBA9DEEC5B}">
  <dimension ref="I2:U43"/>
  <sheetViews>
    <sheetView topLeftCell="E1" workbookViewId="0">
      <selection activeCell="U5" sqref="U5"/>
    </sheetView>
  </sheetViews>
  <sheetFormatPr defaultRowHeight="12.75"/>
  <sheetData>
    <row r="2" spans="9:21" ht="39.75" customHeight="1">
      <c r="I2" s="152" t="s">
        <v>0</v>
      </c>
      <c r="J2" s="153"/>
      <c r="K2" s="153"/>
      <c r="L2" s="153"/>
      <c r="M2" s="153"/>
      <c r="N2" s="153"/>
      <c r="O2" s="153"/>
      <c r="P2" s="153"/>
      <c r="Q2" s="153"/>
      <c r="R2" s="153"/>
      <c r="S2" s="153"/>
      <c r="T2" s="153"/>
      <c r="U2" s="12"/>
    </row>
    <row r="3" spans="9:21" ht="36.75" customHeight="1">
      <c r="I3" s="138"/>
      <c r="J3" s="139"/>
      <c r="K3" s="139"/>
      <c r="L3" s="139"/>
      <c r="M3" s="139"/>
      <c r="N3" s="139"/>
      <c r="O3" s="139"/>
      <c r="P3" s="139"/>
      <c r="Q3" s="139"/>
      <c r="R3" s="139"/>
      <c r="S3" s="139"/>
      <c r="T3" s="140"/>
      <c r="U3" s="12"/>
    </row>
    <row r="4" spans="9:21" ht="31.5" customHeight="1">
      <c r="I4" s="141" t="s">
        <v>1</v>
      </c>
      <c r="J4" s="154"/>
      <c r="K4" s="154"/>
      <c r="L4" s="154"/>
      <c r="M4" s="154"/>
      <c r="N4" s="154"/>
      <c r="O4" s="154"/>
      <c r="P4" s="154"/>
      <c r="Q4" s="154"/>
      <c r="R4" s="154"/>
      <c r="S4" s="154"/>
      <c r="T4" s="155"/>
      <c r="U4" s="12"/>
    </row>
    <row r="5" spans="9:21" ht="31.5" customHeight="1">
      <c r="I5" s="138"/>
      <c r="J5" s="139"/>
      <c r="K5" s="139"/>
      <c r="L5" s="139"/>
      <c r="M5" s="139"/>
      <c r="N5" s="139"/>
      <c r="O5" s="139"/>
      <c r="P5" s="139"/>
      <c r="Q5" s="139"/>
      <c r="R5" s="139"/>
      <c r="S5" s="139"/>
      <c r="T5" s="140"/>
      <c r="U5" s="12"/>
    </row>
    <row r="6" spans="9:21" ht="18.75">
      <c r="I6" s="141" t="s">
        <v>2</v>
      </c>
      <c r="J6" s="154"/>
      <c r="K6" s="154"/>
      <c r="L6" s="154"/>
      <c r="M6" s="154"/>
      <c r="N6" s="154"/>
      <c r="O6" s="154"/>
      <c r="P6" s="154"/>
      <c r="Q6" s="154"/>
      <c r="R6" s="154"/>
      <c r="S6" s="154"/>
      <c r="T6" s="155"/>
      <c r="U6" s="12"/>
    </row>
    <row r="7" spans="9:21" ht="21" customHeight="1">
      <c r="I7" s="138"/>
      <c r="J7" s="139"/>
      <c r="K7" s="139"/>
      <c r="L7" s="139"/>
      <c r="M7" s="139"/>
      <c r="N7" s="139"/>
      <c r="O7" s="139"/>
      <c r="P7" s="139"/>
      <c r="Q7" s="139"/>
      <c r="R7" s="139"/>
      <c r="S7" s="139"/>
      <c r="T7" s="140"/>
      <c r="U7" s="12"/>
    </row>
    <row r="8" spans="9:21" ht="25.5" customHeight="1">
      <c r="I8" s="141" t="s">
        <v>3</v>
      </c>
      <c r="J8" s="142"/>
      <c r="K8" s="142"/>
      <c r="L8" s="142"/>
      <c r="M8" s="142"/>
      <c r="N8" s="142"/>
      <c r="O8" s="142"/>
      <c r="P8" s="142"/>
      <c r="Q8" s="142"/>
      <c r="R8" s="142"/>
      <c r="S8" s="142"/>
      <c r="T8" s="143"/>
      <c r="U8" s="12"/>
    </row>
    <row r="9" spans="9:21" ht="14.25">
      <c r="I9" s="138"/>
      <c r="J9" s="139"/>
      <c r="K9" s="139"/>
      <c r="L9" s="139"/>
      <c r="M9" s="139"/>
      <c r="N9" s="139"/>
      <c r="O9" s="139"/>
      <c r="P9" s="139"/>
      <c r="Q9" s="139"/>
      <c r="R9" s="139"/>
      <c r="S9" s="139"/>
      <c r="T9" s="140"/>
      <c r="U9" s="12"/>
    </row>
    <row r="10" spans="9:21" ht="21.75" customHeight="1">
      <c r="I10" s="141">
        <v>3411004</v>
      </c>
      <c r="J10" s="142"/>
      <c r="K10" s="142"/>
      <c r="L10" s="142"/>
      <c r="M10" s="142"/>
      <c r="N10" s="142"/>
      <c r="O10" s="142"/>
      <c r="P10" s="142"/>
      <c r="Q10" s="142"/>
      <c r="R10" s="142"/>
      <c r="S10" s="142"/>
      <c r="T10" s="143"/>
      <c r="U10" s="12"/>
    </row>
    <row r="11" spans="9:21" ht="22.5" customHeight="1">
      <c r="I11" s="138"/>
      <c r="J11" s="139"/>
      <c r="K11" s="139"/>
      <c r="L11" s="139"/>
      <c r="M11" s="139"/>
      <c r="N11" s="139"/>
      <c r="O11" s="139"/>
      <c r="P11" s="139"/>
      <c r="Q11" s="139"/>
      <c r="R11" s="139"/>
      <c r="S11" s="139"/>
      <c r="T11" s="140"/>
      <c r="U11" s="12"/>
    </row>
    <row r="12" spans="9:21" ht="41.25" customHeight="1">
      <c r="I12" s="144" t="s">
        <v>4</v>
      </c>
      <c r="J12" s="145"/>
      <c r="K12" s="145"/>
      <c r="L12" s="145"/>
      <c r="M12" s="145"/>
      <c r="N12" s="145"/>
      <c r="O12" s="145"/>
      <c r="P12" s="145"/>
      <c r="Q12" s="145"/>
      <c r="R12" s="145"/>
      <c r="S12" s="145"/>
      <c r="T12" s="145"/>
      <c r="U12" s="12"/>
    </row>
    <row r="13" spans="9:21" ht="14.25">
      <c r="I13" s="12"/>
      <c r="J13" s="12"/>
      <c r="K13" s="12"/>
      <c r="L13" s="12"/>
      <c r="M13" s="12"/>
      <c r="N13" s="12"/>
      <c r="O13" s="12"/>
      <c r="P13" s="12"/>
      <c r="Q13" s="12"/>
      <c r="R13" s="12"/>
      <c r="S13" s="12"/>
      <c r="T13" s="12"/>
      <c r="U13" s="12"/>
    </row>
    <row r="16" spans="9:21" ht="30.75" customHeight="1">
      <c r="I16" s="146" t="s">
        <v>5</v>
      </c>
      <c r="J16" s="147"/>
      <c r="K16" s="147"/>
      <c r="L16" s="147"/>
      <c r="M16" s="147"/>
      <c r="N16" s="147"/>
      <c r="O16" s="147"/>
      <c r="P16" s="147"/>
      <c r="Q16" s="147"/>
      <c r="R16" s="147"/>
      <c r="S16" s="147"/>
      <c r="T16" s="148"/>
    </row>
    <row r="17" spans="9:20">
      <c r="I17" s="149"/>
      <c r="J17" s="150"/>
      <c r="K17" s="150"/>
      <c r="L17" s="150"/>
      <c r="M17" s="150"/>
      <c r="N17" s="150"/>
      <c r="O17" s="150"/>
      <c r="P17" s="150"/>
      <c r="Q17" s="150"/>
      <c r="R17" s="150"/>
      <c r="S17" s="150"/>
      <c r="T17" s="151"/>
    </row>
    <row r="18" spans="9:20" ht="18.75" customHeight="1">
      <c r="I18" s="132" t="s">
        <v>6</v>
      </c>
      <c r="J18" s="133"/>
      <c r="K18" s="133"/>
      <c r="L18" s="133"/>
      <c r="M18" s="133"/>
      <c r="N18" s="133"/>
      <c r="O18" s="133"/>
      <c r="P18" s="133"/>
      <c r="Q18" s="133"/>
      <c r="R18" s="133"/>
      <c r="S18" s="133"/>
      <c r="T18" s="134"/>
    </row>
    <row r="19" spans="9:20" ht="6.75" customHeight="1">
      <c r="I19" s="13"/>
      <c r="J19" s="14"/>
      <c r="K19" s="14"/>
      <c r="L19" s="14"/>
      <c r="M19" s="14"/>
      <c r="N19" s="14"/>
      <c r="O19" s="14"/>
      <c r="P19" s="14"/>
      <c r="Q19" s="14"/>
      <c r="R19" s="14"/>
      <c r="S19" s="14"/>
      <c r="T19" s="15"/>
    </row>
    <row r="20" spans="9:20" ht="18" customHeight="1">
      <c r="I20" s="123" t="s">
        <v>7</v>
      </c>
      <c r="J20" s="124"/>
      <c r="K20" s="124"/>
      <c r="L20" s="124"/>
      <c r="M20" s="124"/>
      <c r="N20" s="124"/>
      <c r="O20" s="124"/>
      <c r="P20" s="124"/>
      <c r="Q20" s="124"/>
      <c r="R20" s="124"/>
      <c r="S20" s="124"/>
      <c r="T20" s="125"/>
    </row>
    <row r="21" spans="9:20" ht="15.75" customHeight="1">
      <c r="I21" s="123" t="s">
        <v>8</v>
      </c>
      <c r="J21" s="124"/>
      <c r="K21" s="124"/>
      <c r="L21" s="124"/>
      <c r="M21" s="124"/>
      <c r="N21" s="124"/>
      <c r="O21" s="124"/>
      <c r="P21" s="124"/>
      <c r="Q21" s="124"/>
      <c r="R21" s="124"/>
      <c r="S21" s="124"/>
      <c r="T21" s="125"/>
    </row>
    <row r="22" spans="9:20" ht="15.75" customHeight="1">
      <c r="I22" s="123" t="s">
        <v>9</v>
      </c>
      <c r="J22" s="124"/>
      <c r="K22" s="124"/>
      <c r="L22" s="124"/>
      <c r="M22" s="124"/>
      <c r="N22" s="124"/>
      <c r="O22" s="124"/>
      <c r="P22" s="124"/>
      <c r="Q22" s="124"/>
      <c r="R22" s="124"/>
      <c r="S22" s="124"/>
      <c r="T22" s="125"/>
    </row>
    <row r="23" spans="9:20" ht="17.25" customHeight="1">
      <c r="I23" s="123" t="s">
        <v>10</v>
      </c>
      <c r="J23" s="124"/>
      <c r="K23" s="124"/>
      <c r="L23" s="124"/>
      <c r="M23" s="124"/>
      <c r="N23" s="124"/>
      <c r="O23" s="124"/>
      <c r="P23" s="124"/>
      <c r="Q23" s="124"/>
      <c r="R23" s="124"/>
      <c r="S23" s="124"/>
      <c r="T23" s="125"/>
    </row>
    <row r="24" spans="9:20" ht="15" customHeight="1">
      <c r="I24" s="123" t="s">
        <v>11</v>
      </c>
      <c r="J24" s="124"/>
      <c r="K24" s="124"/>
      <c r="L24" s="124"/>
      <c r="M24" s="124"/>
      <c r="N24" s="124"/>
      <c r="O24" s="124"/>
      <c r="P24" s="124"/>
      <c r="Q24" s="124"/>
      <c r="R24" s="124"/>
      <c r="S24" s="124"/>
      <c r="T24" s="125"/>
    </row>
    <row r="25" spans="9:20" ht="14.25">
      <c r="I25" s="135"/>
      <c r="J25" s="136"/>
      <c r="K25" s="136"/>
      <c r="L25" s="136"/>
      <c r="M25" s="136"/>
      <c r="N25" s="136"/>
      <c r="O25" s="136"/>
      <c r="P25" s="136"/>
      <c r="Q25" s="136"/>
      <c r="R25" s="136"/>
      <c r="S25" s="136"/>
      <c r="T25" s="137"/>
    </row>
    <row r="26" spans="9:20" ht="20.25" customHeight="1">
      <c r="I26" s="132" t="s">
        <v>12</v>
      </c>
      <c r="J26" s="133"/>
      <c r="K26" s="133"/>
      <c r="L26" s="133"/>
      <c r="M26" s="133"/>
      <c r="N26" s="133"/>
      <c r="O26" s="133"/>
      <c r="P26" s="133"/>
      <c r="Q26" s="133"/>
      <c r="R26" s="133"/>
      <c r="S26" s="133"/>
      <c r="T26" s="134"/>
    </row>
    <row r="27" spans="9:20" ht="9" customHeight="1">
      <c r="I27" s="13"/>
      <c r="J27" s="14"/>
      <c r="K27" s="14"/>
      <c r="L27" s="14"/>
      <c r="M27" s="14"/>
      <c r="N27" s="14"/>
      <c r="O27" s="14"/>
      <c r="P27" s="14"/>
      <c r="Q27" s="14"/>
      <c r="R27" s="14"/>
      <c r="S27" s="14"/>
      <c r="T27" s="15"/>
    </row>
    <row r="28" spans="9:20" ht="15.75" customHeight="1">
      <c r="I28" s="123" t="s">
        <v>13</v>
      </c>
      <c r="J28" s="124"/>
      <c r="K28" s="124"/>
      <c r="L28" s="124"/>
      <c r="M28" s="124"/>
      <c r="N28" s="124"/>
      <c r="O28" s="124"/>
      <c r="P28" s="124"/>
      <c r="Q28" s="124"/>
      <c r="R28" s="124"/>
      <c r="S28" s="124"/>
      <c r="T28" s="125"/>
    </row>
    <row r="29" spans="9:20" ht="18" customHeight="1">
      <c r="I29" s="123" t="s">
        <v>14</v>
      </c>
      <c r="J29" s="124"/>
      <c r="K29" s="124"/>
      <c r="L29" s="124"/>
      <c r="M29" s="124"/>
      <c r="N29" s="124"/>
      <c r="O29" s="124"/>
      <c r="P29" s="124"/>
      <c r="Q29" s="124"/>
      <c r="R29" s="124"/>
      <c r="S29" s="124"/>
      <c r="T29" s="125"/>
    </row>
    <row r="30" spans="9:20" ht="18" customHeight="1">
      <c r="I30" s="123" t="s">
        <v>15</v>
      </c>
      <c r="J30" s="124"/>
      <c r="K30" s="124"/>
      <c r="L30" s="124"/>
      <c r="M30" s="124"/>
      <c r="N30" s="124"/>
      <c r="O30" s="124"/>
      <c r="P30" s="124"/>
      <c r="Q30" s="124"/>
      <c r="R30" s="124"/>
      <c r="S30" s="124"/>
      <c r="T30" s="125"/>
    </row>
    <row r="31" spans="9:20" ht="15.75" customHeight="1">
      <c r="I31" s="123" t="s">
        <v>16</v>
      </c>
      <c r="J31" s="124"/>
      <c r="K31" s="124"/>
      <c r="L31" s="124"/>
      <c r="M31" s="124"/>
      <c r="N31" s="124"/>
      <c r="O31" s="124"/>
      <c r="P31" s="124"/>
      <c r="Q31" s="124"/>
      <c r="R31" s="124"/>
      <c r="S31" s="124"/>
      <c r="T31" s="125"/>
    </row>
    <row r="32" spans="9:20" ht="17.25" customHeight="1">
      <c r="I32" s="123" t="s">
        <v>17</v>
      </c>
      <c r="J32" s="124"/>
      <c r="K32" s="124"/>
      <c r="L32" s="124"/>
      <c r="M32" s="124"/>
      <c r="N32" s="124"/>
      <c r="O32" s="124"/>
      <c r="P32" s="124"/>
      <c r="Q32" s="124"/>
      <c r="R32" s="124"/>
      <c r="S32" s="124"/>
      <c r="T32" s="125"/>
    </row>
    <row r="33" spans="9:20" ht="18.75" customHeight="1">
      <c r="I33" s="123" t="s">
        <v>18</v>
      </c>
      <c r="J33" s="124"/>
      <c r="K33" s="124"/>
      <c r="L33" s="124"/>
      <c r="M33" s="124"/>
      <c r="N33" s="124"/>
      <c r="O33" s="124"/>
      <c r="P33" s="124"/>
      <c r="Q33" s="124"/>
      <c r="R33" s="124"/>
      <c r="S33" s="124"/>
      <c r="T33" s="125"/>
    </row>
    <row r="34" spans="9:20" ht="14.25">
      <c r="I34" s="129"/>
      <c r="J34" s="130"/>
      <c r="K34" s="130"/>
      <c r="L34" s="130"/>
      <c r="M34" s="130"/>
      <c r="N34" s="130"/>
      <c r="O34" s="130"/>
      <c r="P34" s="130"/>
      <c r="Q34" s="130"/>
      <c r="R34" s="130"/>
      <c r="S34" s="130"/>
      <c r="T34" s="131"/>
    </row>
    <row r="35" spans="9:20" ht="22.5" customHeight="1">
      <c r="I35" s="132" t="s">
        <v>19</v>
      </c>
      <c r="J35" s="133"/>
      <c r="K35" s="133"/>
      <c r="L35" s="133"/>
      <c r="M35" s="133"/>
      <c r="N35" s="133"/>
      <c r="O35" s="133"/>
      <c r="P35" s="133"/>
      <c r="Q35" s="133"/>
      <c r="R35" s="133"/>
      <c r="S35" s="133"/>
      <c r="T35" s="134"/>
    </row>
    <row r="36" spans="9:20" ht="8.25" customHeight="1">
      <c r="I36" s="13"/>
      <c r="J36" s="14"/>
      <c r="K36" s="14"/>
      <c r="L36" s="14"/>
      <c r="M36" s="14"/>
      <c r="N36" s="14"/>
      <c r="O36" s="14"/>
      <c r="P36" s="14"/>
      <c r="Q36" s="14"/>
      <c r="R36" s="14"/>
      <c r="S36" s="14"/>
      <c r="T36" s="15"/>
    </row>
    <row r="37" spans="9:20" ht="15.75" customHeight="1">
      <c r="I37" s="123" t="s">
        <v>20</v>
      </c>
      <c r="J37" s="124"/>
      <c r="K37" s="124"/>
      <c r="L37" s="124"/>
      <c r="M37" s="124"/>
      <c r="N37" s="124"/>
      <c r="O37" s="124"/>
      <c r="P37" s="124"/>
      <c r="Q37" s="124"/>
      <c r="R37" s="124"/>
      <c r="S37" s="124"/>
      <c r="T37" s="125"/>
    </row>
    <row r="38" spans="9:20" ht="16.5" customHeight="1">
      <c r="I38" s="123" t="s">
        <v>21</v>
      </c>
      <c r="J38" s="124"/>
      <c r="K38" s="124"/>
      <c r="L38" s="124"/>
      <c r="M38" s="124"/>
      <c r="N38" s="124"/>
      <c r="O38" s="124"/>
      <c r="P38" s="124"/>
      <c r="Q38" s="124"/>
      <c r="R38" s="124"/>
      <c r="S38" s="124"/>
      <c r="T38" s="125"/>
    </row>
    <row r="39" spans="9:20" ht="16.5" customHeight="1">
      <c r="I39" s="123" t="s">
        <v>22</v>
      </c>
      <c r="J39" s="124"/>
      <c r="K39" s="124"/>
      <c r="L39" s="124"/>
      <c r="M39" s="124"/>
      <c r="N39" s="124"/>
      <c r="O39" s="124"/>
      <c r="P39" s="124"/>
      <c r="Q39" s="124"/>
      <c r="R39" s="124"/>
      <c r="S39" s="124"/>
      <c r="T39" s="125"/>
    </row>
    <row r="40" spans="9:20" ht="17.25" customHeight="1">
      <c r="I40" s="123" t="s">
        <v>23</v>
      </c>
      <c r="J40" s="124"/>
      <c r="K40" s="124"/>
      <c r="L40" s="124"/>
      <c r="M40" s="124"/>
      <c r="N40" s="124"/>
      <c r="O40" s="124"/>
      <c r="P40" s="124"/>
      <c r="Q40" s="124"/>
      <c r="R40" s="124"/>
      <c r="S40" s="124"/>
      <c r="T40" s="125"/>
    </row>
    <row r="41" spans="9:20" ht="18" customHeight="1">
      <c r="I41" s="123" t="s">
        <v>24</v>
      </c>
      <c r="J41" s="124"/>
      <c r="K41" s="124"/>
      <c r="L41" s="124"/>
      <c r="M41" s="124"/>
      <c r="N41" s="124"/>
      <c r="O41" s="124"/>
      <c r="P41" s="124"/>
      <c r="Q41" s="124"/>
      <c r="R41" s="124"/>
      <c r="S41" s="124"/>
      <c r="T41" s="125"/>
    </row>
    <row r="42" spans="9:20" ht="18.75" customHeight="1">
      <c r="I42" s="123" t="s">
        <v>25</v>
      </c>
      <c r="J42" s="124"/>
      <c r="K42" s="124"/>
      <c r="L42" s="124"/>
      <c r="M42" s="124"/>
      <c r="N42" s="124"/>
      <c r="O42" s="124"/>
      <c r="P42" s="124"/>
      <c r="Q42" s="124"/>
      <c r="R42" s="124"/>
      <c r="S42" s="124"/>
      <c r="T42" s="125"/>
    </row>
    <row r="43" spans="9:20">
      <c r="I43" s="126"/>
      <c r="J43" s="127"/>
      <c r="K43" s="127"/>
      <c r="L43" s="127"/>
      <c r="M43" s="127"/>
      <c r="N43" s="127"/>
      <c r="O43" s="127"/>
      <c r="P43" s="127"/>
      <c r="Q43" s="127"/>
      <c r="R43" s="127"/>
      <c r="S43" s="127"/>
      <c r="T43" s="128"/>
    </row>
  </sheetData>
  <mergeCells count="36">
    <mergeCell ref="I2:T2"/>
    <mergeCell ref="I3:T3"/>
    <mergeCell ref="I4:T4"/>
    <mergeCell ref="I5:T5"/>
    <mergeCell ref="I6:T6"/>
    <mergeCell ref="I22:T22"/>
    <mergeCell ref="I7:T7"/>
    <mergeCell ref="I8:T8"/>
    <mergeCell ref="I9:T9"/>
    <mergeCell ref="I10:T10"/>
    <mergeCell ref="I11:T11"/>
    <mergeCell ref="I12:T12"/>
    <mergeCell ref="I16:T16"/>
    <mergeCell ref="I17:T17"/>
    <mergeCell ref="I18:T18"/>
    <mergeCell ref="I20:T20"/>
    <mergeCell ref="I21:T21"/>
    <mergeCell ref="I23:T23"/>
    <mergeCell ref="I24:T24"/>
    <mergeCell ref="I25:T25"/>
    <mergeCell ref="I26:T26"/>
    <mergeCell ref="I28:T28"/>
    <mergeCell ref="I42:T42"/>
    <mergeCell ref="I43:T43"/>
    <mergeCell ref="I37:T37"/>
    <mergeCell ref="I38:T38"/>
    <mergeCell ref="I29:T29"/>
    <mergeCell ref="I39:T39"/>
    <mergeCell ref="I41:T41"/>
    <mergeCell ref="I40:T40"/>
    <mergeCell ref="I31:T31"/>
    <mergeCell ref="I32:T32"/>
    <mergeCell ref="I33:T33"/>
    <mergeCell ref="I34:T34"/>
    <mergeCell ref="I35:T35"/>
    <mergeCell ref="I30:T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A7" workbookViewId="0">
      <selection activeCell="E14" sqref="E14"/>
    </sheetView>
  </sheetViews>
  <sheetFormatPr defaultColWidth="12.5703125" defaultRowHeight="15" customHeight="1"/>
  <cols>
    <col min="1" max="1" width="9.85546875" customWidth="1"/>
    <col min="2" max="3" width="19.140625" customWidth="1"/>
    <col min="4" max="5" width="21.85546875" customWidth="1"/>
    <col min="6" max="6" width="17" customWidth="1"/>
    <col min="7" max="7" width="18" customWidth="1"/>
    <col min="8" max="10" width="17" customWidth="1"/>
    <col min="11" max="11" width="13.85546875" customWidth="1"/>
    <col min="12" max="12" width="35.5703125" customWidth="1"/>
    <col min="13" max="28" width="10" customWidth="1"/>
  </cols>
  <sheetData>
    <row r="1" spans="1:28" ht="12.75" customHeight="1">
      <c r="A1" s="1"/>
    </row>
    <row r="2" spans="1:28" ht="27.75" customHeight="1">
      <c r="D2" s="156" t="s">
        <v>26</v>
      </c>
      <c r="E2" s="156"/>
      <c r="F2" s="192"/>
      <c r="G2" s="192"/>
      <c r="H2" s="192"/>
    </row>
    <row r="3" spans="1:28" ht="12.75" customHeight="1"/>
    <row r="4" spans="1:28" ht="12.75" customHeight="1"/>
    <row r="5" spans="1:28" ht="43.5" customHeight="1">
      <c r="A5" s="157" t="s">
        <v>27</v>
      </c>
      <c r="B5" s="193"/>
      <c r="C5" s="193"/>
      <c r="D5" s="193"/>
      <c r="E5" s="193"/>
      <c r="F5" s="193"/>
      <c r="G5" s="193"/>
      <c r="H5" s="193"/>
      <c r="I5" s="193"/>
      <c r="J5" s="193"/>
      <c r="K5" s="193"/>
      <c r="L5" s="194"/>
    </row>
    <row r="6" spans="1:28" ht="15.75" customHeight="1"/>
    <row r="7" spans="1:28" ht="56.25" customHeight="1">
      <c r="A7" s="31" t="s">
        <v>28</v>
      </c>
      <c r="B7" s="68" t="s">
        <v>29</v>
      </c>
      <c r="C7" s="68" t="s">
        <v>30</v>
      </c>
      <c r="D7" s="69" t="s">
        <v>31</v>
      </c>
      <c r="E7" s="69" t="s">
        <v>32</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c r="AB7" s="2"/>
    </row>
    <row r="8" spans="1:28" ht="75.75" customHeight="1">
      <c r="A8" s="52" t="s">
        <v>40</v>
      </c>
      <c r="B8" s="53" t="s">
        <v>41</v>
      </c>
      <c r="C8" s="54" t="s">
        <v>42</v>
      </c>
      <c r="D8" s="55" t="s">
        <v>43</v>
      </c>
      <c r="E8" s="55" t="e" vm="1">
        <v>#VALUE!</v>
      </c>
      <c r="F8" s="56">
        <v>1754910</v>
      </c>
      <c r="G8" s="57">
        <f>F8/1.19</f>
        <v>1474714.2857142857</v>
      </c>
      <c r="H8" s="58">
        <f>G8*0.19</f>
        <v>280195.71428571426</v>
      </c>
      <c r="I8" s="58">
        <f>G8+H8</f>
        <v>1754910</v>
      </c>
      <c r="J8" s="59" t="s">
        <v>44</v>
      </c>
      <c r="K8" s="60" t="s">
        <v>45</v>
      </c>
      <c r="L8" s="61" t="s">
        <v>46</v>
      </c>
    </row>
    <row r="9" spans="1:28" ht="83.25" customHeight="1">
      <c r="A9" s="52" t="s">
        <v>47</v>
      </c>
      <c r="B9" s="62" t="s">
        <v>48</v>
      </c>
      <c r="C9" s="63" t="s">
        <v>49</v>
      </c>
      <c r="D9" s="64" t="s">
        <v>50</v>
      </c>
      <c r="E9" s="64" t="e" vm="2">
        <v>#VALUE!</v>
      </c>
      <c r="F9" s="56">
        <v>2008990</v>
      </c>
      <c r="G9" s="57">
        <f t="shared" ref="G9:G10" si="0">F9/1.19</f>
        <v>1688226.8907563025</v>
      </c>
      <c r="H9" s="58">
        <f t="shared" ref="H9:H10" si="1">G9*0.19</f>
        <v>320763.10924369749</v>
      </c>
      <c r="I9" s="58">
        <f t="shared" ref="I9:I10" si="2">G9+H9</f>
        <v>2008990</v>
      </c>
      <c r="J9" s="59" t="s">
        <v>44</v>
      </c>
      <c r="K9" s="60" t="s">
        <v>45</v>
      </c>
      <c r="L9" s="65" t="s">
        <v>51</v>
      </c>
    </row>
    <row r="10" spans="1:28" ht="70.5" customHeight="1">
      <c r="A10" s="52" t="s">
        <v>52</v>
      </c>
      <c r="B10" s="53" t="s">
        <v>53</v>
      </c>
      <c r="C10" s="66" t="s">
        <v>54</v>
      </c>
      <c r="D10" s="67" t="s">
        <v>55</v>
      </c>
      <c r="E10" s="67" t="e" vm="3">
        <v>#VALUE!</v>
      </c>
      <c r="F10" s="56">
        <v>2360000</v>
      </c>
      <c r="G10" s="57">
        <f t="shared" si="0"/>
        <v>1983193.2773109244</v>
      </c>
      <c r="H10" s="58">
        <f t="shared" si="1"/>
        <v>376806.72268907563</v>
      </c>
      <c r="I10" s="58">
        <f t="shared" si="2"/>
        <v>2360000</v>
      </c>
      <c r="J10" s="59" t="s">
        <v>56</v>
      </c>
      <c r="K10" s="60" t="s">
        <v>45</v>
      </c>
      <c r="L10" s="61" t="s">
        <v>57</v>
      </c>
    </row>
    <row r="11" spans="1:28" ht="15" hidden="1" customHeight="1">
      <c r="A11" s="3"/>
      <c r="B11" s="11"/>
      <c r="C11" s="11"/>
      <c r="D11" s="11"/>
      <c r="E11" s="11"/>
      <c r="F11" s="11"/>
      <c r="G11" s="11"/>
      <c r="H11" s="11"/>
      <c r="I11" s="11"/>
      <c r="J11" s="11"/>
      <c r="K11" s="11"/>
      <c r="L11" s="11"/>
    </row>
    <row r="12" spans="1:28" ht="12.75" customHeight="1"/>
    <row r="13" spans="1:28" ht="15" customHeight="1">
      <c r="A13" s="19"/>
      <c r="B13" s="20"/>
      <c r="C13" s="20"/>
      <c r="D13" s="20"/>
      <c r="E13" s="20"/>
      <c r="F13" s="20"/>
      <c r="G13" s="20"/>
      <c r="H13" s="20"/>
      <c r="I13" s="20"/>
      <c r="J13" s="20"/>
      <c r="K13" s="20"/>
      <c r="L13" s="20"/>
    </row>
    <row r="14" spans="1:28" ht="12.75" customHeight="1"/>
    <row r="15" spans="1:28" ht="29.25" customHeight="1">
      <c r="A15" s="158" t="s">
        <v>58</v>
      </c>
      <c r="B15" s="158"/>
      <c r="C15" s="158"/>
      <c r="D15" s="20"/>
      <c r="E15" s="20"/>
      <c r="F15" s="20"/>
      <c r="G15" s="20"/>
      <c r="H15" s="20"/>
      <c r="I15" s="20"/>
      <c r="J15" s="20"/>
      <c r="K15" s="20"/>
      <c r="L15" s="20"/>
    </row>
    <row r="16" spans="1:28" ht="117" customHeight="1">
      <c r="A16" s="159" t="s">
        <v>59</v>
      </c>
      <c r="B16" s="159"/>
      <c r="C16" s="159"/>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5"/>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L5"/>
    <mergeCell ref="A15:C15"/>
    <mergeCell ref="A16:C16"/>
  </mergeCells>
  <hyperlinks>
    <hyperlink ref="C8" r:id="rId1" xr:uid="{FC22FAB8-2B39-4D40-A476-99EC79D172DB}"/>
    <hyperlink ref="C9" r:id="rId2" xr:uid="{FDC0564E-8AEA-4858-A8E0-23550488F78D}"/>
    <hyperlink ref="C10" r:id="rId3" xr:uid="{B3365DA0-C397-4AC8-857B-B38BCEFD5491}"/>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A5" workbookViewId="0">
      <selection activeCell="E15" sqref="E15"/>
    </sheetView>
  </sheetViews>
  <sheetFormatPr defaultColWidth="12.5703125" defaultRowHeight="15" customHeight="1"/>
  <cols>
    <col min="1" max="1" width="10.42578125" customWidth="1"/>
    <col min="2" max="3" width="19.140625" customWidth="1"/>
    <col min="4" max="5" width="21.85546875" customWidth="1"/>
    <col min="6" max="7" width="17" customWidth="1"/>
    <col min="8" max="8" width="18" customWidth="1"/>
    <col min="9" max="9" width="17" customWidth="1"/>
    <col min="10" max="10" width="19.140625" customWidth="1"/>
    <col min="11" max="11" width="14" customWidth="1"/>
    <col min="12" max="12" width="31.2851562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0" t="s">
        <v>27</v>
      </c>
      <c r="B5" s="161"/>
      <c r="C5" s="161"/>
      <c r="D5" s="161"/>
      <c r="E5" s="161"/>
      <c r="F5" s="161"/>
      <c r="G5" s="161"/>
      <c r="H5" s="161"/>
      <c r="I5" s="161"/>
      <c r="J5" s="161"/>
      <c r="K5" s="161"/>
      <c r="L5" s="161"/>
    </row>
    <row r="6" spans="1:27" ht="15.75" customHeight="1"/>
    <row r="7" spans="1:27" ht="57.75" customHeight="1">
      <c r="A7" s="31" t="s">
        <v>28</v>
      </c>
      <c r="B7" s="68" t="s">
        <v>29</v>
      </c>
      <c r="C7" s="68" t="s">
        <v>30</v>
      </c>
      <c r="D7" s="69" t="s">
        <v>31</v>
      </c>
      <c r="E7" s="69" t="s">
        <v>60</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75" customHeight="1">
      <c r="A8" s="52" t="s">
        <v>40</v>
      </c>
      <c r="B8" s="53" t="s">
        <v>61</v>
      </c>
      <c r="C8" s="54" t="s">
        <v>62</v>
      </c>
      <c r="D8" s="55" t="s">
        <v>63</v>
      </c>
      <c r="E8" s="55" t="e" vm="4">
        <v>#VALUE!</v>
      </c>
      <c r="F8" s="56">
        <v>289000</v>
      </c>
      <c r="G8" s="57">
        <f>F8/1.19</f>
        <v>242857.14285714287</v>
      </c>
      <c r="H8" s="58">
        <f>G8*0.19</f>
        <v>46142.857142857145</v>
      </c>
      <c r="I8" s="58">
        <f>G8+H8</f>
        <v>289000</v>
      </c>
      <c r="J8" s="59" t="s">
        <v>64</v>
      </c>
      <c r="K8" s="60" t="s">
        <v>45</v>
      </c>
      <c r="L8" s="61" t="s">
        <v>65</v>
      </c>
    </row>
    <row r="9" spans="1:27" ht="68.25" customHeight="1">
      <c r="A9" s="52" t="s">
        <v>47</v>
      </c>
      <c r="B9" s="62" t="s">
        <v>66</v>
      </c>
      <c r="C9" s="63" t="s">
        <v>67</v>
      </c>
      <c r="D9" s="71" t="s">
        <v>68</v>
      </c>
      <c r="E9" s="64" t="e" vm="5">
        <v>#VALUE!</v>
      </c>
      <c r="F9" s="56">
        <v>379930</v>
      </c>
      <c r="G9" s="57">
        <f t="shared" ref="G9:G10" si="0">F9/1.19</f>
        <v>319268.90756302525</v>
      </c>
      <c r="H9" s="58">
        <f t="shared" ref="H9:H10" si="1">G9*0.19</f>
        <v>60661.092436974795</v>
      </c>
      <c r="I9" s="58">
        <f t="shared" ref="I9:I10" si="2">G9+H9</f>
        <v>379930.00000000006</v>
      </c>
      <c r="J9" s="59" t="s">
        <v>69</v>
      </c>
      <c r="K9" s="60" t="s">
        <v>45</v>
      </c>
      <c r="L9" s="65" t="s">
        <v>70</v>
      </c>
    </row>
    <row r="10" spans="1:27" ht="83.25" customHeight="1">
      <c r="A10" s="52" t="s">
        <v>52</v>
      </c>
      <c r="B10" s="53" t="s">
        <v>71</v>
      </c>
      <c r="C10" s="66" t="s">
        <v>72</v>
      </c>
      <c r="D10" s="72" t="s">
        <v>73</v>
      </c>
      <c r="E10" s="67" t="e" vm="6">
        <v>#VALUE!</v>
      </c>
      <c r="F10" s="56">
        <v>359000</v>
      </c>
      <c r="G10" s="57">
        <f t="shared" si="0"/>
        <v>301680.6722689076</v>
      </c>
      <c r="H10" s="58">
        <f t="shared" si="1"/>
        <v>57319.327731092446</v>
      </c>
      <c r="I10" s="58">
        <f t="shared" si="2"/>
        <v>359000.00000000006</v>
      </c>
      <c r="J10" s="59" t="s">
        <v>74</v>
      </c>
      <c r="K10" s="60" t="s">
        <v>45</v>
      </c>
      <c r="L10" s="61" t="s">
        <v>75</v>
      </c>
    </row>
    <row r="11" spans="1:27" ht="15" customHeight="1">
      <c r="A11" s="3"/>
      <c r="B11" s="11"/>
      <c r="C11" s="11"/>
      <c r="D11" s="11"/>
      <c r="E11" s="11"/>
      <c r="F11" s="11"/>
      <c r="G11" s="11"/>
      <c r="H11" s="11"/>
      <c r="I11" s="11"/>
      <c r="J11" s="11"/>
      <c r="K11" s="11"/>
    </row>
    <row r="12" spans="1:27" ht="12.75" customHeight="1"/>
    <row r="13" spans="1:27" ht="11.25" customHeight="1">
      <c r="A13" s="19"/>
      <c r="B13" s="20"/>
      <c r="C13" s="20"/>
      <c r="D13" s="20"/>
      <c r="E13" s="20"/>
      <c r="F13" s="20"/>
      <c r="G13" s="20"/>
      <c r="H13" s="20"/>
      <c r="I13" s="20"/>
      <c r="J13" s="20"/>
      <c r="K13" s="20"/>
    </row>
    <row r="14" spans="1:27" ht="12.75" customHeight="1"/>
    <row r="15" spans="1:27" ht="30" customHeight="1">
      <c r="A15" s="158" t="s">
        <v>58</v>
      </c>
      <c r="B15" s="158"/>
      <c r="C15" s="158"/>
      <c r="D15" s="20"/>
      <c r="E15" s="20"/>
      <c r="F15" s="20"/>
      <c r="G15" s="20"/>
      <c r="H15" s="20"/>
      <c r="I15" s="20"/>
      <c r="J15" s="20"/>
      <c r="K15" s="20"/>
    </row>
    <row r="16" spans="1:27" ht="103.5" customHeight="1">
      <c r="A16" s="162" t="s">
        <v>76</v>
      </c>
      <c r="B16" s="162"/>
      <c r="C16" s="162"/>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5:C15"/>
    <mergeCell ref="A16:C16"/>
  </mergeCells>
  <hyperlinks>
    <hyperlink ref="C8" r:id="rId1" xr:uid="{36A6F677-8B7D-4AA1-BB39-723948069FA5}"/>
    <hyperlink ref="C9" r:id="rId2" xr:uid="{92F6AC26-B8FF-4D81-887E-74FD5DE03886}"/>
    <hyperlink ref="C10" r:id="rId3" xr:uid="{EBC87CF2-42A3-45C2-8885-4C449D89837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topLeftCell="E1" workbookViewId="0">
      <selection activeCell="A8" sqref="A8:L10"/>
    </sheetView>
  </sheetViews>
  <sheetFormatPr defaultColWidth="12.5703125" defaultRowHeight="15" customHeight="1"/>
  <cols>
    <col min="1" max="1" width="10.140625" customWidth="1"/>
    <col min="2" max="3" width="19.140625" customWidth="1"/>
    <col min="4" max="5" width="21.85546875" customWidth="1"/>
    <col min="6" max="7" width="17" customWidth="1"/>
    <col min="8" max="8" width="18" customWidth="1"/>
    <col min="9" max="9" width="17" customWidth="1"/>
    <col min="10" max="10" width="19.140625" customWidth="1"/>
    <col min="11" max="11" width="12.28515625" customWidth="1"/>
    <col min="12" max="12" width="28.8554687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0" t="s">
        <v>27</v>
      </c>
      <c r="B5" s="161"/>
      <c r="C5" s="161"/>
      <c r="D5" s="161"/>
      <c r="E5" s="161"/>
      <c r="F5" s="161"/>
      <c r="G5" s="161"/>
      <c r="H5" s="161"/>
      <c r="I5" s="161"/>
      <c r="J5" s="161"/>
      <c r="K5" s="161"/>
      <c r="L5" s="161"/>
    </row>
    <row r="6" spans="1:27" ht="15.75" customHeight="1"/>
    <row r="7" spans="1:27" ht="51" customHeight="1">
      <c r="A7" s="31" t="s">
        <v>28</v>
      </c>
      <c r="B7" s="68" t="s">
        <v>29</v>
      </c>
      <c r="C7" s="68" t="s">
        <v>30</v>
      </c>
      <c r="D7" s="69" t="s">
        <v>31</v>
      </c>
      <c r="E7" s="69" t="s">
        <v>32</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58.5" customHeight="1">
      <c r="A8" s="52" t="s">
        <v>40</v>
      </c>
      <c r="B8" s="53" t="s">
        <v>77</v>
      </c>
      <c r="C8" s="54" t="s">
        <v>78</v>
      </c>
      <c r="D8" s="55" t="s">
        <v>79</v>
      </c>
      <c r="E8" s="55" t="e" vm="7">
        <v>#VALUE!</v>
      </c>
      <c r="F8" s="56">
        <v>290927</v>
      </c>
      <c r="G8" s="57">
        <f>F8/1.19</f>
        <v>244476.4705882353</v>
      </c>
      <c r="H8" s="58">
        <f>G8*0.19</f>
        <v>46450.529411764706</v>
      </c>
      <c r="I8" s="58">
        <f>G8+H8</f>
        <v>290927</v>
      </c>
      <c r="J8" s="59" t="s">
        <v>44</v>
      </c>
      <c r="K8" s="60" t="s">
        <v>45</v>
      </c>
      <c r="L8" s="73" t="s">
        <v>80</v>
      </c>
    </row>
    <row r="9" spans="1:27" ht="77.25" customHeight="1">
      <c r="A9" s="52" t="s">
        <v>47</v>
      </c>
      <c r="B9" s="62" t="s">
        <v>53</v>
      </c>
      <c r="C9" s="63" t="s">
        <v>81</v>
      </c>
      <c r="D9" s="71" t="s">
        <v>82</v>
      </c>
      <c r="E9" s="64" t="e" vm="8">
        <v>#VALUE!</v>
      </c>
      <c r="F9" s="56">
        <v>229999</v>
      </c>
      <c r="G9" s="57">
        <f t="shared" ref="G9:G10" si="0">F9/1.19</f>
        <v>193276.4705882353</v>
      </c>
      <c r="H9" s="58">
        <f t="shared" ref="H9:H10" si="1">G9*0.19</f>
        <v>36722.529411764706</v>
      </c>
      <c r="I9" s="58">
        <f t="shared" ref="I9:I10" si="2">G9+H9</f>
        <v>229999</v>
      </c>
      <c r="J9" s="59" t="s">
        <v>44</v>
      </c>
      <c r="K9" s="60" t="s">
        <v>45</v>
      </c>
      <c r="L9" s="65" t="s">
        <v>83</v>
      </c>
    </row>
    <row r="10" spans="1:27" ht="60" customHeight="1">
      <c r="A10" s="52" t="s">
        <v>52</v>
      </c>
      <c r="B10" s="53" t="s">
        <v>61</v>
      </c>
      <c r="C10" s="66" t="s">
        <v>84</v>
      </c>
      <c r="D10" s="74" t="s">
        <v>85</v>
      </c>
      <c r="E10" s="67" t="e" vm="9">
        <v>#VALUE!</v>
      </c>
      <c r="F10" s="56">
        <v>349900</v>
      </c>
      <c r="G10" s="57">
        <f t="shared" si="0"/>
        <v>294033.61344537814</v>
      </c>
      <c r="H10" s="58">
        <f t="shared" si="1"/>
        <v>55866.386554621844</v>
      </c>
      <c r="I10" s="58">
        <f t="shared" si="2"/>
        <v>349900</v>
      </c>
      <c r="J10" s="59" t="s">
        <v>86</v>
      </c>
      <c r="K10" s="60" t="s">
        <v>45</v>
      </c>
      <c r="L10" s="61" t="s">
        <v>87</v>
      </c>
    </row>
    <row r="11" spans="1:27" ht="8.25" customHeight="1">
      <c r="A11" s="10"/>
      <c r="B11" s="6"/>
      <c r="C11" s="6"/>
      <c r="D11" s="17"/>
      <c r="E11" s="6"/>
      <c r="F11" s="16"/>
      <c r="G11" s="6"/>
      <c r="H11" s="9"/>
      <c r="I11" s="9"/>
      <c r="J11" s="9"/>
      <c r="K11" s="9"/>
    </row>
    <row r="12" spans="1:27" ht="12.75" customHeight="1"/>
    <row r="13" spans="1:27" ht="14.25" customHeight="1">
      <c r="A13" s="19"/>
      <c r="B13" s="20"/>
      <c r="C13" s="20"/>
      <c r="D13" s="20"/>
      <c r="E13" s="20"/>
      <c r="F13" s="20"/>
      <c r="G13" s="20"/>
      <c r="H13" s="20"/>
      <c r="I13" s="20"/>
      <c r="J13" s="20"/>
      <c r="K13" s="20"/>
    </row>
    <row r="14" spans="1:27" ht="12.75" customHeight="1"/>
    <row r="15" spans="1:27" ht="27.75" customHeight="1">
      <c r="A15" s="158" t="s">
        <v>58</v>
      </c>
      <c r="B15" s="158"/>
      <c r="C15" s="158"/>
      <c r="D15" s="20"/>
      <c r="E15" s="20"/>
      <c r="F15" s="20"/>
      <c r="G15" s="20"/>
      <c r="H15" s="20"/>
      <c r="I15" s="20"/>
      <c r="J15" s="20"/>
      <c r="K15" s="20"/>
    </row>
    <row r="16" spans="1:27" ht="96.75" customHeight="1">
      <c r="A16" s="163" t="s">
        <v>88</v>
      </c>
      <c r="B16" s="164"/>
      <c r="C16" s="165"/>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5:C15"/>
    <mergeCell ref="A16:C16"/>
  </mergeCells>
  <hyperlinks>
    <hyperlink ref="C8" r:id="rId1" display="https://www.mercadolibre.com.co/disco-estado-solido-ssd-kingston-25-a400-480gb-color-negro/p/MCO17978326?pdp_filters=item_id%3AMCO1904251668&amp;from=gshop&amp;matt_tool=32927594&amp;matt_word=&amp;matt_source=google&amp;matt_campaign_id=22126928795&amp;matt_ad_group_id=191434989757&amp;matt_match_type=&amp;matt_network=g&amp;matt_device=c&amp;matt_creative=791890236942&amp;matt_keyword=&amp;matt_ad_position=&amp;matt_ad_type=pla&amp;matt_merchant_id=735127770&amp;matt_product_id=MCO17978326-product&amp;matt_product_partition_id=2494328747254&amp;matt_target_id=aud-2496717793588%3Apla-2494328747254&amp;cq_src=google_ads&amp;cq_cmp=22126928795&amp;cq_net=g&amp;cq_plt=gp&amp;cq_med=pla" xr:uid="{12044213-FF9D-4B26-B5FE-962108320ED5}"/>
    <hyperlink ref="C9" r:id="rId2" xr:uid="{015414F8-97EF-4DD1-8875-D766A3D467CC}"/>
    <hyperlink ref="C10" r:id="rId3" location="sirv-viewer-1786076849845" xr:uid="{84495747-E755-42C1-9FD8-1435BDB0463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topLeftCell="E5" workbookViewId="0">
      <selection activeCell="A8" sqref="A8:L10"/>
    </sheetView>
  </sheetViews>
  <sheetFormatPr defaultColWidth="12.5703125" defaultRowHeight="15" customHeight="1"/>
  <cols>
    <col min="1" max="1" width="10.42578125" customWidth="1"/>
    <col min="2" max="3" width="19.140625" customWidth="1"/>
    <col min="4" max="5" width="21.85546875" customWidth="1"/>
    <col min="6" max="7" width="17" customWidth="1"/>
    <col min="8" max="8" width="18" customWidth="1"/>
    <col min="9" max="9" width="17" customWidth="1"/>
    <col min="10" max="10" width="19.140625" customWidth="1"/>
    <col min="11" max="11" width="12.5703125" customWidth="1"/>
    <col min="12" max="12" width="27.570312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0" t="s">
        <v>27</v>
      </c>
      <c r="B5" s="161"/>
      <c r="C5" s="161"/>
      <c r="D5" s="161"/>
      <c r="E5" s="161"/>
      <c r="F5" s="161"/>
      <c r="G5" s="161"/>
      <c r="H5" s="161"/>
      <c r="I5" s="161"/>
      <c r="J5" s="161"/>
      <c r="K5" s="161"/>
      <c r="L5" s="161"/>
    </row>
    <row r="6" spans="1:27" ht="15.75" customHeight="1"/>
    <row r="7" spans="1:27" ht="48" customHeight="1">
      <c r="A7" s="31" t="s">
        <v>28</v>
      </c>
      <c r="B7" s="68" t="s">
        <v>29</v>
      </c>
      <c r="C7" s="68" t="s">
        <v>30</v>
      </c>
      <c r="D7" s="69" t="s">
        <v>31</v>
      </c>
      <c r="E7" s="69" t="s">
        <v>32</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64.5" customHeight="1">
      <c r="A8" s="52" t="s">
        <v>40</v>
      </c>
      <c r="B8" s="53" t="s">
        <v>89</v>
      </c>
      <c r="C8" s="54" t="s">
        <v>90</v>
      </c>
      <c r="D8" s="55" t="s">
        <v>91</v>
      </c>
      <c r="E8" s="55" t="e" vm="10">
        <v>#VALUE!</v>
      </c>
      <c r="F8" s="56">
        <v>220000</v>
      </c>
      <c r="G8" s="57">
        <f>F8/1.19</f>
        <v>184873.94957983194</v>
      </c>
      <c r="H8" s="58">
        <f>G8*0.19</f>
        <v>35126.050420168067</v>
      </c>
      <c r="I8" s="58">
        <f>G8+H8</f>
        <v>220000</v>
      </c>
      <c r="J8" s="59" t="s">
        <v>92</v>
      </c>
      <c r="K8" s="60" t="s">
        <v>45</v>
      </c>
      <c r="L8" s="61" t="s">
        <v>93</v>
      </c>
    </row>
    <row r="9" spans="1:27" ht="57.75" customHeight="1">
      <c r="A9" s="52" t="s">
        <v>47</v>
      </c>
      <c r="B9" s="62" t="s">
        <v>77</v>
      </c>
      <c r="C9" s="63" t="s">
        <v>94</v>
      </c>
      <c r="D9" s="71" t="s">
        <v>95</v>
      </c>
      <c r="E9" s="64" t="e" vm="11">
        <v>#VALUE!</v>
      </c>
      <c r="F9" s="56">
        <v>240000</v>
      </c>
      <c r="G9" s="57">
        <f t="shared" ref="G9:G10" si="0">F9/1.19</f>
        <v>201680.67226890757</v>
      </c>
      <c r="H9" s="58">
        <f t="shared" ref="H9:H10" si="1">G9*0.19</f>
        <v>38319.327731092439</v>
      </c>
      <c r="I9" s="58">
        <f t="shared" ref="I9:I10" si="2">G9+H9</f>
        <v>240000</v>
      </c>
      <c r="J9" s="59" t="s">
        <v>44</v>
      </c>
      <c r="K9" s="60" t="s">
        <v>45</v>
      </c>
      <c r="L9" s="75" t="s">
        <v>96</v>
      </c>
    </row>
    <row r="10" spans="1:27" ht="99.75" customHeight="1">
      <c r="A10" s="52" t="s">
        <v>52</v>
      </c>
      <c r="B10" s="53" t="s">
        <v>53</v>
      </c>
      <c r="C10" s="66" t="s">
        <v>97</v>
      </c>
      <c r="D10" s="67" t="s">
        <v>98</v>
      </c>
      <c r="E10" s="67" t="e" vm="12">
        <v>#VALUE!</v>
      </c>
      <c r="F10" s="56">
        <v>214650</v>
      </c>
      <c r="G10" s="57">
        <f t="shared" si="0"/>
        <v>180378.15126050421</v>
      </c>
      <c r="H10" s="58">
        <f t="shared" si="1"/>
        <v>34271.848739495799</v>
      </c>
      <c r="I10" s="58">
        <f t="shared" si="2"/>
        <v>214650</v>
      </c>
      <c r="J10" s="59" t="s">
        <v>99</v>
      </c>
      <c r="K10" s="60" t="s">
        <v>45</v>
      </c>
      <c r="L10" s="61" t="s">
        <v>100</v>
      </c>
    </row>
    <row r="11" spans="1:27" ht="12.75" customHeight="1"/>
    <row r="12" spans="1:27" ht="14.25" customHeight="1">
      <c r="A12" s="19"/>
      <c r="B12" s="20"/>
      <c r="C12" s="20"/>
      <c r="D12" s="20"/>
      <c r="E12" s="20"/>
      <c r="F12" s="20"/>
      <c r="G12" s="20"/>
      <c r="H12" s="20"/>
      <c r="I12" s="20"/>
      <c r="J12" s="20"/>
      <c r="K12" s="20"/>
    </row>
    <row r="13" spans="1:27" ht="12.75" customHeight="1"/>
    <row r="14" spans="1:27" ht="12" customHeight="1">
      <c r="A14" s="19"/>
      <c r="B14" s="20"/>
      <c r="C14" s="20"/>
      <c r="D14" s="20"/>
      <c r="E14" s="20"/>
      <c r="F14" s="20"/>
      <c r="G14" s="20"/>
      <c r="H14" s="20"/>
      <c r="I14" s="20"/>
      <c r="J14" s="20"/>
      <c r="K14" s="20"/>
    </row>
    <row r="15" spans="1:27" ht="28.5" customHeight="1">
      <c r="A15" s="158" t="s">
        <v>58</v>
      </c>
      <c r="B15" s="158"/>
      <c r="C15" s="158"/>
    </row>
    <row r="16" spans="1:27" ht="109.5" customHeight="1">
      <c r="A16" s="166" t="s">
        <v>101</v>
      </c>
      <c r="B16" s="166"/>
      <c r="C16" s="166"/>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c r="D25" s="5"/>
      <c r="E25" s="5"/>
      <c r="F25" s="5"/>
      <c r="G25" s="1"/>
      <c r="H25" s="1"/>
    </row>
    <row r="26" spans="4:8" ht="12.75" customHeight="1"/>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I2"/>
    <mergeCell ref="A5:L5"/>
    <mergeCell ref="A15:C15"/>
    <mergeCell ref="A16:C16"/>
  </mergeCells>
  <hyperlinks>
    <hyperlink ref="C8" r:id="rId1" xr:uid="{5218315E-FB6D-459B-892D-463ED6D755A6}"/>
    <hyperlink ref="C9" r:id="rId2" xr:uid="{23BC4F8E-D530-45B8-A838-4F133CE8B5F1}"/>
    <hyperlink ref="C10" r:id="rId3" xr:uid="{758D5A94-CFEA-41D7-AC6E-D0EB6A304262}"/>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workbookViewId="0">
      <selection activeCell="G15" sqref="G15"/>
    </sheetView>
  </sheetViews>
  <sheetFormatPr defaultColWidth="12.5703125" defaultRowHeight="15" customHeight="1"/>
  <cols>
    <col min="1" max="1" width="13.28515625" customWidth="1"/>
    <col min="2" max="3" width="19.140625" customWidth="1"/>
    <col min="4" max="5" width="21.85546875" customWidth="1"/>
    <col min="6" max="7" width="17" customWidth="1"/>
    <col min="8" max="8" width="18" customWidth="1"/>
    <col min="9" max="9" width="17" customWidth="1"/>
    <col min="10" max="10" width="19.140625" customWidth="1"/>
    <col min="11" max="11" width="14.140625" customWidth="1"/>
    <col min="12" max="12" width="20.2851562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0" t="s">
        <v>27</v>
      </c>
      <c r="B5" s="161"/>
      <c r="C5" s="161"/>
      <c r="D5" s="161"/>
      <c r="E5" s="161"/>
      <c r="F5" s="161"/>
      <c r="G5" s="161"/>
      <c r="H5" s="161"/>
      <c r="I5" s="161"/>
      <c r="J5" s="161"/>
      <c r="K5" s="161"/>
      <c r="L5" s="161"/>
    </row>
    <row r="6" spans="1:27" ht="15.75" customHeight="1"/>
    <row r="7" spans="1:27" ht="51" customHeight="1">
      <c r="A7" s="31" t="s">
        <v>28</v>
      </c>
      <c r="B7" s="68" t="s">
        <v>29</v>
      </c>
      <c r="C7" s="68" t="s">
        <v>30</v>
      </c>
      <c r="D7" s="69" t="s">
        <v>31</v>
      </c>
      <c r="E7" s="69" t="s">
        <v>32</v>
      </c>
      <c r="F7" s="69" t="s">
        <v>33</v>
      </c>
      <c r="G7" s="70" t="s">
        <v>34</v>
      </c>
      <c r="H7" s="68" t="s">
        <v>35</v>
      </c>
      <c r="I7" s="68" t="s">
        <v>36</v>
      </c>
      <c r="J7" s="68" t="s">
        <v>37</v>
      </c>
      <c r="K7" s="69" t="s">
        <v>38</v>
      </c>
      <c r="L7" s="76" t="s">
        <v>39</v>
      </c>
      <c r="M7" s="2"/>
      <c r="N7" s="2"/>
      <c r="O7" s="2"/>
      <c r="P7" s="2"/>
      <c r="Q7" s="2"/>
      <c r="R7" s="2"/>
      <c r="S7" s="2"/>
      <c r="T7" s="2"/>
      <c r="U7" s="2"/>
      <c r="V7" s="2"/>
      <c r="W7" s="2"/>
      <c r="X7" s="2"/>
      <c r="Y7" s="2"/>
      <c r="Z7" s="2"/>
      <c r="AA7" s="2"/>
    </row>
    <row r="8" spans="1:27" ht="50.25" customHeight="1">
      <c r="A8" s="52" t="s">
        <v>40</v>
      </c>
      <c r="B8" s="53" t="s">
        <v>77</v>
      </c>
      <c r="C8" s="54" t="s">
        <v>102</v>
      </c>
      <c r="D8" s="55" t="s">
        <v>103</v>
      </c>
      <c r="E8" s="55" t="e" vm="13">
        <v>#VALUE!</v>
      </c>
      <c r="F8" s="56">
        <v>298990</v>
      </c>
      <c r="G8" s="57">
        <f>F8/1.19</f>
        <v>251252.10084033615</v>
      </c>
      <c r="H8" s="58">
        <f>G8*0.19</f>
        <v>47737.899159663866</v>
      </c>
      <c r="I8" s="58">
        <f>G8+H8</f>
        <v>298990</v>
      </c>
      <c r="J8" s="59" t="s">
        <v>44</v>
      </c>
      <c r="K8" s="77" t="s">
        <v>45</v>
      </c>
      <c r="L8" s="78" t="s">
        <v>104</v>
      </c>
    </row>
    <row r="9" spans="1:27" ht="66" customHeight="1">
      <c r="A9" s="52" t="s">
        <v>47</v>
      </c>
      <c r="B9" s="62" t="s">
        <v>77</v>
      </c>
      <c r="C9" s="63" t="s">
        <v>105</v>
      </c>
      <c r="D9" s="71" t="s">
        <v>106</v>
      </c>
      <c r="E9" s="64" t="e" vm="14">
        <v>#VALUE!</v>
      </c>
      <c r="F9" s="56">
        <v>508250</v>
      </c>
      <c r="G9" s="57">
        <f t="shared" ref="G9:G10" si="0">F9/1.19</f>
        <v>427100.84033613448</v>
      </c>
      <c r="H9" s="58">
        <f t="shared" ref="H9:H10" si="1">G9*0.19</f>
        <v>81149.159663865546</v>
      </c>
      <c r="I9" s="58">
        <f t="shared" ref="I9:I10" si="2">G9+H9</f>
        <v>508250</v>
      </c>
      <c r="J9" s="79" t="s">
        <v>56</v>
      </c>
      <c r="K9" s="60" t="s">
        <v>45</v>
      </c>
      <c r="L9" s="80" t="s">
        <v>107</v>
      </c>
    </row>
    <row r="10" spans="1:27" ht="50.25" customHeight="1">
      <c r="A10" s="52" t="s">
        <v>52</v>
      </c>
      <c r="B10" s="53" t="s">
        <v>108</v>
      </c>
      <c r="C10" s="66" t="s">
        <v>109</v>
      </c>
      <c r="D10" s="72" t="s">
        <v>110</v>
      </c>
      <c r="E10" s="67" t="e" vm="15">
        <v>#VALUE!</v>
      </c>
      <c r="F10" s="56">
        <v>429000</v>
      </c>
      <c r="G10" s="57">
        <f t="shared" si="0"/>
        <v>360504.2016806723</v>
      </c>
      <c r="H10" s="58">
        <f t="shared" si="1"/>
        <v>68495.798319327732</v>
      </c>
      <c r="I10" s="58">
        <f t="shared" si="2"/>
        <v>429000</v>
      </c>
      <c r="J10" s="59" t="s">
        <v>44</v>
      </c>
      <c r="K10" s="77" t="s">
        <v>45</v>
      </c>
      <c r="L10" s="32" t="s">
        <v>111</v>
      </c>
    </row>
    <row r="11" spans="1:27" ht="15" hidden="1" customHeight="1">
      <c r="A11" s="3"/>
      <c r="B11" s="4"/>
      <c r="C11" s="4"/>
      <c r="D11" s="4"/>
      <c r="E11" s="4"/>
      <c r="F11" s="4"/>
      <c r="G11" s="4"/>
      <c r="H11" s="4"/>
      <c r="I11" s="4"/>
      <c r="J11" s="4"/>
      <c r="K11" s="4"/>
    </row>
    <row r="12" spans="1:27" ht="12.75" customHeight="1"/>
    <row r="13" spans="1:27" ht="12.75" customHeight="1">
      <c r="A13" s="19"/>
      <c r="B13" s="20"/>
      <c r="C13" s="20"/>
      <c r="D13" s="20"/>
      <c r="E13" s="20"/>
      <c r="F13" s="20"/>
      <c r="G13" s="20"/>
      <c r="H13" s="20"/>
      <c r="I13" s="20"/>
      <c r="J13" s="20"/>
      <c r="K13" s="20"/>
    </row>
    <row r="14" spans="1:27" ht="12.75" customHeight="1"/>
    <row r="15" spans="1:27" ht="29.25" customHeight="1">
      <c r="A15" s="158" t="s">
        <v>58</v>
      </c>
      <c r="B15" s="158"/>
      <c r="C15" s="158"/>
      <c r="D15" s="20"/>
      <c r="E15" s="20"/>
      <c r="F15" s="20"/>
      <c r="G15" s="20"/>
      <c r="H15" s="20"/>
      <c r="I15" s="20"/>
      <c r="J15" s="20"/>
      <c r="K15" s="20"/>
    </row>
    <row r="16" spans="1:27" ht="97.5" customHeight="1">
      <c r="A16" s="162" t="s">
        <v>112</v>
      </c>
      <c r="B16" s="162"/>
      <c r="C16" s="162"/>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5:C15"/>
    <mergeCell ref="A16:C16"/>
  </mergeCells>
  <hyperlinks>
    <hyperlink ref="C8" r:id="rId1" xr:uid="{32ED88C2-C211-4009-83F2-7FAACD1BE211}"/>
    <hyperlink ref="C9" r:id="rId2" xr:uid="{E10D7D5C-FD5E-45ED-8230-516C34118CD0}"/>
    <hyperlink ref="C10" r:id="rId3" xr:uid="{40F3328D-C4DD-41F8-A334-47DBFA21BC31}"/>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E5" workbookViewId="0">
      <selection activeCell="A8" sqref="A8:L10"/>
    </sheetView>
  </sheetViews>
  <sheetFormatPr defaultColWidth="12.5703125" defaultRowHeight="15" customHeight="1"/>
  <cols>
    <col min="1" max="1" width="11.28515625" customWidth="1"/>
    <col min="2" max="2" width="20.7109375" customWidth="1"/>
    <col min="3" max="3" width="19.140625" customWidth="1"/>
    <col min="4" max="5" width="21.85546875" customWidth="1"/>
    <col min="6" max="7" width="17" customWidth="1"/>
    <col min="8" max="8" width="18" customWidth="1"/>
    <col min="9" max="9" width="17" customWidth="1"/>
    <col min="10" max="10" width="19.140625" customWidth="1"/>
    <col min="11" max="11" width="14.140625" customWidth="1"/>
    <col min="12" max="12" width="24.570312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0" t="s">
        <v>27</v>
      </c>
      <c r="B5" s="161"/>
      <c r="C5" s="161"/>
      <c r="D5" s="161"/>
      <c r="E5" s="161"/>
      <c r="F5" s="161"/>
      <c r="G5" s="161"/>
      <c r="H5" s="161"/>
      <c r="I5" s="161"/>
      <c r="J5" s="161"/>
      <c r="K5" s="161"/>
      <c r="L5" s="161"/>
    </row>
    <row r="6" spans="1:27" ht="15.75" customHeight="1"/>
    <row r="7" spans="1:27" ht="51.75" customHeight="1">
      <c r="A7" s="31" t="s">
        <v>28</v>
      </c>
      <c r="B7" s="68" t="s">
        <v>29</v>
      </c>
      <c r="C7" s="68" t="s">
        <v>30</v>
      </c>
      <c r="D7" s="69" t="s">
        <v>31</v>
      </c>
      <c r="E7" s="69" t="s">
        <v>32</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72" customHeight="1">
      <c r="A8" s="52" t="s">
        <v>40</v>
      </c>
      <c r="B8" s="53" t="s">
        <v>113</v>
      </c>
      <c r="C8" s="54" t="s">
        <v>114</v>
      </c>
      <c r="D8" s="55" t="s">
        <v>115</v>
      </c>
      <c r="E8" s="55" t="e" vm="16">
        <v>#VALUE!</v>
      </c>
      <c r="F8" s="56">
        <v>2320500</v>
      </c>
      <c r="G8" s="57">
        <f>F8/1.19</f>
        <v>1950000</v>
      </c>
      <c r="H8" s="58">
        <f>G8*0.19</f>
        <v>370500</v>
      </c>
      <c r="I8" s="58">
        <f>G8+H8</f>
        <v>2320500</v>
      </c>
      <c r="J8" s="59" t="s">
        <v>86</v>
      </c>
      <c r="K8" s="60" t="s">
        <v>45</v>
      </c>
      <c r="L8" s="61" t="s">
        <v>116</v>
      </c>
    </row>
    <row r="9" spans="1:27" ht="69" customHeight="1">
      <c r="A9" s="52" t="s">
        <v>47</v>
      </c>
      <c r="B9" s="62" t="s">
        <v>77</v>
      </c>
      <c r="C9" s="63" t="s">
        <v>117</v>
      </c>
      <c r="D9" s="71" t="s">
        <v>106</v>
      </c>
      <c r="E9" s="64" t="e" vm="17">
        <v>#VALUE!</v>
      </c>
      <c r="F9" s="56">
        <v>6308000</v>
      </c>
      <c r="G9" s="57">
        <f>F9/1.19</f>
        <v>5300840.3361344542</v>
      </c>
      <c r="H9" s="58">
        <f t="shared" ref="H9:H10" si="0">G9*0.19</f>
        <v>1007159.6638655463</v>
      </c>
      <c r="I9" s="58">
        <f t="shared" ref="I9:I10" si="1">G9+H9</f>
        <v>6308000.0000000009</v>
      </c>
      <c r="J9" s="59" t="s">
        <v>86</v>
      </c>
      <c r="K9" s="60" t="s">
        <v>45</v>
      </c>
      <c r="L9" s="65" t="s">
        <v>118</v>
      </c>
    </row>
    <row r="10" spans="1:27" ht="104.25" customHeight="1">
      <c r="A10" s="52" t="s">
        <v>52</v>
      </c>
      <c r="B10" s="53" t="s">
        <v>119</v>
      </c>
      <c r="C10" s="66" t="s">
        <v>120</v>
      </c>
      <c r="D10" s="71" t="s">
        <v>121</v>
      </c>
      <c r="E10" s="67" t="e" vm="18">
        <v>#VALUE!</v>
      </c>
      <c r="F10" s="56">
        <v>17500000</v>
      </c>
      <c r="G10" s="57">
        <f t="shared" ref="G9:G10" si="2">F10/1.19</f>
        <v>14705882.352941178</v>
      </c>
      <c r="H10" s="58">
        <f t="shared" si="0"/>
        <v>2794117.6470588236</v>
      </c>
      <c r="I10" s="58">
        <f t="shared" si="1"/>
        <v>17500000</v>
      </c>
      <c r="J10" s="59" t="s">
        <v>122</v>
      </c>
      <c r="K10" s="60" t="s">
        <v>45</v>
      </c>
      <c r="L10" s="61" t="s">
        <v>123</v>
      </c>
    </row>
    <row r="11" spans="1:27" ht="3.75" customHeight="1">
      <c r="A11" s="3"/>
      <c r="B11" s="4"/>
      <c r="C11" s="4"/>
      <c r="D11" s="4"/>
      <c r="E11" s="4"/>
      <c r="F11" s="4"/>
      <c r="G11" s="4"/>
      <c r="H11" s="4"/>
      <c r="I11" s="4"/>
      <c r="J11" s="4"/>
      <c r="K11" s="4"/>
    </row>
    <row r="12" spans="1:27" ht="12.75" customHeight="1"/>
    <row r="13" spans="1:27" ht="12" customHeight="1">
      <c r="A13" s="19"/>
      <c r="B13" s="20"/>
      <c r="C13" s="20"/>
      <c r="D13" s="20"/>
      <c r="E13" s="20"/>
      <c r="F13" s="20"/>
      <c r="G13" s="20"/>
      <c r="H13" s="20"/>
      <c r="I13" s="20"/>
      <c r="J13" s="20"/>
      <c r="K13" s="20"/>
    </row>
    <row r="14" spans="1:27" ht="3" customHeight="1"/>
    <row r="15" spans="1:27" ht="30.75" customHeight="1">
      <c r="A15" s="19"/>
      <c r="B15" s="158" t="s">
        <v>58</v>
      </c>
      <c r="C15" s="158"/>
      <c r="D15" s="158"/>
      <c r="E15" s="20"/>
      <c r="F15" s="20"/>
      <c r="G15" s="20"/>
      <c r="H15" s="20"/>
      <c r="I15" s="20"/>
      <c r="J15" s="20"/>
      <c r="K15" s="20"/>
    </row>
    <row r="16" spans="1:27" ht="101.25" customHeight="1">
      <c r="B16" s="167" t="s">
        <v>124</v>
      </c>
      <c r="C16" s="167"/>
      <c r="D16" s="167"/>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B15:D15"/>
    <mergeCell ref="B16:D16"/>
  </mergeCells>
  <hyperlinks>
    <hyperlink ref="C8" r:id="rId1" xr:uid="{DBDA6082-6AAC-466B-8750-F5C32E3B6665}"/>
    <hyperlink ref="C9" r:id="rId2" location="polycard_client=search-desktop&amp;be_origin=backend&amp;overlay_label=not_apply&amp;search_layout=grid&amp;position=14&amp;type=product&amp;tracking_id=b3cc8000-1ce4-4b50-8758-b0d509efb60a&amp;wid=MCO1921504381&amp;sid=search" display="https://www.mercadolibre.com.co/servidor-dell-poweredge-24core-96gb-ram-8x-300gb/up/MCOU3927681433#polycard_client=search-desktop&amp;be_origin=backend&amp;overlay_label=not_apply&amp;search_layout=grid&amp;position=14&amp;type=product&amp;tracking_id=b3cc8000-1ce4-4b50-8758-b0d509efb60a&amp;wid=MCO1921504381&amp;sid=search" xr:uid="{073E3E17-A46B-40C5-919E-037DF786AADA}"/>
    <hyperlink ref="C10" r:id="rId3" xr:uid="{F5C4A3A1-400E-4440-80FA-91EDBBD1AF4A}"/>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A5" workbookViewId="0">
      <selection activeCell="G17" sqref="G17"/>
    </sheetView>
  </sheetViews>
  <sheetFormatPr defaultColWidth="12.5703125" defaultRowHeight="15" customHeight="1"/>
  <cols>
    <col min="1" max="1" width="12.5703125" customWidth="1"/>
    <col min="2" max="3" width="19.140625" customWidth="1"/>
    <col min="4" max="5" width="21.85546875" customWidth="1"/>
    <col min="6" max="7" width="17" customWidth="1"/>
    <col min="8" max="8" width="18" customWidth="1"/>
    <col min="9" max="9" width="17" customWidth="1"/>
    <col min="10" max="10" width="19.140625" customWidth="1"/>
    <col min="11" max="11" width="13.42578125" customWidth="1"/>
    <col min="12" max="12" width="25.2851562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68" t="s">
        <v>27</v>
      </c>
      <c r="B5" s="169"/>
      <c r="C5" s="169"/>
      <c r="D5" s="169"/>
      <c r="E5" s="169"/>
      <c r="F5" s="169"/>
      <c r="G5" s="169"/>
      <c r="H5" s="169"/>
      <c r="I5" s="169"/>
      <c r="J5" s="169"/>
      <c r="K5" s="169"/>
      <c r="L5" s="169"/>
    </row>
    <row r="6" spans="1:27" ht="15.75" customHeight="1"/>
    <row r="7" spans="1:27" ht="56.25" customHeight="1">
      <c r="A7" s="31" t="s">
        <v>28</v>
      </c>
      <c r="B7" s="68" t="s">
        <v>29</v>
      </c>
      <c r="C7" s="68" t="s">
        <v>30</v>
      </c>
      <c r="D7" s="69" t="s">
        <v>31</v>
      </c>
      <c r="E7" s="69" t="s">
        <v>32</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50.25" customHeight="1">
      <c r="A8" s="52" t="s">
        <v>40</v>
      </c>
      <c r="B8" s="53" t="s">
        <v>108</v>
      </c>
      <c r="C8" s="81" t="s">
        <v>125</v>
      </c>
      <c r="D8" s="55" t="s">
        <v>126</v>
      </c>
      <c r="E8" s="55" t="e" vm="19">
        <v>#VALUE!</v>
      </c>
      <c r="F8" s="56">
        <v>81800</v>
      </c>
      <c r="G8" s="57">
        <f>F8/1.19</f>
        <v>68739.495798319331</v>
      </c>
      <c r="H8" s="58">
        <f>G8*0.19</f>
        <v>13060.504201680673</v>
      </c>
      <c r="I8" s="58">
        <f>G8+H8</f>
        <v>81800</v>
      </c>
      <c r="J8" s="59" t="s">
        <v>56</v>
      </c>
      <c r="K8" s="60" t="s">
        <v>45</v>
      </c>
      <c r="L8" s="61" t="s">
        <v>127</v>
      </c>
    </row>
    <row r="9" spans="1:27" ht="50.25" customHeight="1">
      <c r="A9" s="52" t="s">
        <v>47</v>
      </c>
      <c r="B9" s="62" t="s">
        <v>53</v>
      </c>
      <c r="C9" s="82" t="s">
        <v>128</v>
      </c>
      <c r="D9" s="55" t="s">
        <v>129</v>
      </c>
      <c r="E9" s="64" t="e" vm="20">
        <v>#VALUE!</v>
      </c>
      <c r="F9" s="56">
        <v>149900</v>
      </c>
      <c r="G9" s="57">
        <f t="shared" ref="G9:G10" si="0">F9/1.19</f>
        <v>125966.38655462186</v>
      </c>
      <c r="H9" s="58">
        <f t="shared" ref="H9:H10" si="1">G9*0.19</f>
        <v>23933.613445378152</v>
      </c>
      <c r="I9" s="58">
        <f t="shared" ref="I9:I10" si="2">G9+H9</f>
        <v>149900</v>
      </c>
      <c r="J9" s="59" t="s">
        <v>86</v>
      </c>
      <c r="K9" s="60" t="s">
        <v>45</v>
      </c>
      <c r="L9" s="65" t="s">
        <v>130</v>
      </c>
    </row>
    <row r="10" spans="1:27" ht="73.5" customHeight="1">
      <c r="A10" s="52" t="s">
        <v>52</v>
      </c>
      <c r="B10" s="53" t="s">
        <v>53</v>
      </c>
      <c r="C10" s="83" t="s">
        <v>131</v>
      </c>
      <c r="D10" s="67" t="s">
        <v>132</v>
      </c>
      <c r="E10" s="67" t="e" vm="21">
        <v>#VALUE!</v>
      </c>
      <c r="F10" s="56">
        <v>119900</v>
      </c>
      <c r="G10" s="57">
        <f t="shared" si="0"/>
        <v>100756.3025210084</v>
      </c>
      <c r="H10" s="58">
        <f t="shared" si="1"/>
        <v>19143.697478991595</v>
      </c>
      <c r="I10" s="58">
        <f t="shared" si="2"/>
        <v>119900</v>
      </c>
      <c r="J10" s="59" t="s">
        <v>56</v>
      </c>
      <c r="K10" s="60" t="s">
        <v>45</v>
      </c>
      <c r="L10" s="61" t="s">
        <v>133</v>
      </c>
    </row>
    <row r="11" spans="1:27" ht="15" hidden="1" customHeight="1">
      <c r="A11" s="8"/>
      <c r="B11" s="6"/>
      <c r="C11" s="6"/>
      <c r="D11" s="6"/>
      <c r="E11" s="6"/>
      <c r="F11" s="7"/>
      <c r="G11" s="7"/>
      <c r="H11" s="9"/>
      <c r="I11" s="9"/>
      <c r="J11" s="9"/>
      <c r="K11" s="9"/>
    </row>
    <row r="12" spans="1:27" ht="12.75" customHeight="1"/>
    <row r="13" spans="1:27" ht="13.5" customHeight="1">
      <c r="A13" s="19"/>
      <c r="B13" s="20"/>
      <c r="C13" s="20"/>
      <c r="D13" s="20"/>
      <c r="E13" s="20"/>
      <c r="F13" s="20"/>
      <c r="G13" s="20"/>
      <c r="H13" s="20"/>
      <c r="I13" s="20"/>
      <c r="J13" s="20"/>
      <c r="K13" s="20"/>
    </row>
    <row r="14" spans="1:27" ht="5.25" customHeight="1"/>
    <row r="15" spans="1:27" ht="29.25" customHeight="1">
      <c r="A15" s="158" t="s">
        <v>58</v>
      </c>
      <c r="B15" s="158"/>
      <c r="C15" s="158"/>
      <c r="D15" s="20"/>
      <c r="E15" s="20"/>
      <c r="F15" s="20"/>
      <c r="G15" s="20"/>
      <c r="H15" s="20"/>
      <c r="I15" s="20"/>
      <c r="J15" s="20"/>
      <c r="K15" s="20"/>
    </row>
    <row r="16" spans="1:27" ht="87.75" customHeight="1">
      <c r="A16" s="167" t="s">
        <v>134</v>
      </c>
      <c r="B16" s="167"/>
      <c r="C16" s="167"/>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row r="26" spans="4:8" ht="12.75" customHeight="1">
      <c r="D26" s="5"/>
      <c r="E26" s="5"/>
      <c r="F26" s="5"/>
      <c r="G26" s="1"/>
      <c r="H26" s="1"/>
    </row>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I2"/>
    <mergeCell ref="A5:L5"/>
    <mergeCell ref="A15:C15"/>
    <mergeCell ref="A16:C16"/>
  </mergeCells>
  <hyperlinks>
    <hyperlink ref="C8" r:id="rId1" xr:uid="{C219C977-95FC-47C6-8146-13B84C550870}"/>
    <hyperlink ref="C9" r:id="rId2" xr:uid="{29692143-EDCA-4113-A569-BAE7AA877C1C}"/>
    <hyperlink ref="C10" r:id="rId3" xr:uid="{5D84FA4D-5ABD-4C41-9A75-08D795ECF783}"/>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9"/>
  <sheetViews>
    <sheetView workbookViewId="0">
      <selection activeCell="L8" sqref="A8:L10"/>
    </sheetView>
  </sheetViews>
  <sheetFormatPr defaultColWidth="12.5703125" defaultRowHeight="15" customHeight="1"/>
  <cols>
    <col min="1" max="1" width="10.42578125" customWidth="1"/>
    <col min="2" max="3" width="19.140625" customWidth="1"/>
    <col min="4" max="5" width="21.85546875" customWidth="1"/>
    <col min="6" max="7" width="17" customWidth="1"/>
    <col min="8" max="8" width="18" customWidth="1"/>
    <col min="9" max="9" width="17" customWidth="1"/>
    <col min="10" max="10" width="19.140625" customWidth="1"/>
    <col min="11" max="11" width="13.85546875" customWidth="1"/>
    <col min="12" max="12" width="28.7109375" customWidth="1"/>
    <col min="13" max="27" width="10" customWidth="1"/>
  </cols>
  <sheetData>
    <row r="1" spans="1:27" ht="12.75" customHeight="1"/>
    <row r="2" spans="1:27" ht="27.75" customHeight="1">
      <c r="D2" s="156" t="s">
        <v>26</v>
      </c>
      <c r="E2" s="156"/>
      <c r="F2" s="192"/>
      <c r="G2" s="192"/>
      <c r="H2" s="192"/>
      <c r="I2" s="192"/>
    </row>
    <row r="3" spans="1:27" ht="12.75" customHeight="1"/>
    <row r="4" spans="1:27" ht="12.75" customHeight="1"/>
    <row r="5" spans="1:27" ht="43.5" customHeight="1">
      <c r="A5" s="157" t="s">
        <v>27</v>
      </c>
      <c r="B5" s="193"/>
      <c r="C5" s="193"/>
      <c r="D5" s="193"/>
      <c r="E5" s="193"/>
      <c r="F5" s="193"/>
      <c r="G5" s="193"/>
      <c r="H5" s="193"/>
      <c r="I5" s="193"/>
      <c r="J5" s="193"/>
      <c r="K5" s="194"/>
    </row>
    <row r="6" spans="1:27" ht="15.75" customHeight="1"/>
    <row r="7" spans="1:27" ht="53.25" customHeight="1">
      <c r="A7" s="31" t="s">
        <v>28</v>
      </c>
      <c r="B7" s="68" t="s">
        <v>29</v>
      </c>
      <c r="C7" s="68" t="s">
        <v>30</v>
      </c>
      <c r="D7" s="69" t="s">
        <v>31</v>
      </c>
      <c r="E7" s="69" t="s">
        <v>135</v>
      </c>
      <c r="F7" s="69" t="s">
        <v>33</v>
      </c>
      <c r="G7" s="70" t="s">
        <v>34</v>
      </c>
      <c r="H7" s="68" t="s">
        <v>35</v>
      </c>
      <c r="I7" s="68" t="s">
        <v>36</v>
      </c>
      <c r="J7" s="68" t="s">
        <v>37</v>
      </c>
      <c r="K7" s="69" t="s">
        <v>38</v>
      </c>
      <c r="L7" s="68" t="s">
        <v>39</v>
      </c>
      <c r="M7" s="2"/>
      <c r="N7" s="2"/>
      <c r="O7" s="2"/>
      <c r="P7" s="2"/>
      <c r="Q7" s="2"/>
      <c r="R7" s="2"/>
      <c r="S7" s="2"/>
      <c r="T7" s="2"/>
      <c r="U7" s="2"/>
      <c r="V7" s="2"/>
      <c r="W7" s="2"/>
      <c r="X7" s="2"/>
      <c r="Y7" s="2"/>
      <c r="Z7" s="2"/>
      <c r="AA7" s="2"/>
    </row>
    <row r="8" spans="1:27" ht="62.25" customHeight="1">
      <c r="A8" s="52" t="s">
        <v>40</v>
      </c>
      <c r="B8" s="53" t="s">
        <v>136</v>
      </c>
      <c r="C8" s="81" t="s">
        <v>137</v>
      </c>
      <c r="D8" s="55" t="s">
        <v>138</v>
      </c>
      <c r="E8" s="55" t="e" vm="22">
        <v>#VALUE!</v>
      </c>
      <c r="F8" s="56">
        <v>76900</v>
      </c>
      <c r="G8" s="57">
        <f>F8/1.19</f>
        <v>64621.848739495799</v>
      </c>
      <c r="H8" s="58">
        <f>G8*0.19</f>
        <v>12278.151260504203</v>
      </c>
      <c r="I8" s="58">
        <f>G8+H8</f>
        <v>76900</v>
      </c>
      <c r="J8" s="59" t="s">
        <v>44</v>
      </c>
      <c r="K8" s="60" t="s">
        <v>45</v>
      </c>
      <c r="L8" s="61" t="s">
        <v>139</v>
      </c>
    </row>
    <row r="9" spans="1:27" ht="63.75" customHeight="1">
      <c r="A9" s="52" t="s">
        <v>47</v>
      </c>
      <c r="B9" s="62" t="s">
        <v>140</v>
      </c>
      <c r="C9" s="82" t="s">
        <v>141</v>
      </c>
      <c r="D9" s="55" t="s">
        <v>142</v>
      </c>
      <c r="E9" s="64" t="e" vm="23">
        <v>#VALUE!</v>
      </c>
      <c r="F9" s="56">
        <v>72900</v>
      </c>
      <c r="G9" s="57">
        <f t="shared" ref="G9:G10" si="0">F9/1.19</f>
        <v>61260.504201680676</v>
      </c>
      <c r="H9" s="58">
        <f t="shared" ref="H9:H10" si="1">G9*0.19</f>
        <v>11639.495798319329</v>
      </c>
      <c r="I9" s="58">
        <f t="shared" ref="I9:I10" si="2">G9+H9</f>
        <v>72900</v>
      </c>
      <c r="J9" s="59" t="s">
        <v>44</v>
      </c>
      <c r="K9" s="60" t="s">
        <v>45</v>
      </c>
      <c r="L9" s="65" t="s">
        <v>143</v>
      </c>
    </row>
    <row r="10" spans="1:27" ht="84" customHeight="1">
      <c r="A10" s="52" t="s">
        <v>52</v>
      </c>
      <c r="B10" s="53" t="s">
        <v>136</v>
      </c>
      <c r="C10" s="83" t="s">
        <v>144</v>
      </c>
      <c r="D10" s="72" t="s">
        <v>145</v>
      </c>
      <c r="E10" s="67" t="e" vm="24">
        <v>#VALUE!</v>
      </c>
      <c r="F10" s="56">
        <v>129900</v>
      </c>
      <c r="G10" s="57">
        <f t="shared" si="0"/>
        <v>109159.66386554623</v>
      </c>
      <c r="H10" s="58">
        <f t="shared" si="1"/>
        <v>20740.336134453784</v>
      </c>
      <c r="I10" s="58">
        <f t="shared" si="2"/>
        <v>129900.00000000001</v>
      </c>
      <c r="J10" s="59" t="s">
        <v>44</v>
      </c>
      <c r="K10" s="60" t="s">
        <v>45</v>
      </c>
      <c r="L10" s="61" t="s">
        <v>146</v>
      </c>
    </row>
    <row r="11" spans="1:27" ht="12.75" customHeight="1"/>
    <row r="12" spans="1:27" ht="13.5" customHeight="1">
      <c r="A12" s="19"/>
      <c r="B12" s="20"/>
      <c r="C12" s="20"/>
      <c r="D12" s="20"/>
      <c r="E12" s="20"/>
      <c r="F12" s="20"/>
      <c r="G12" s="20"/>
      <c r="H12" s="20"/>
      <c r="I12" s="20"/>
      <c r="J12" s="20"/>
      <c r="K12" s="20"/>
    </row>
    <row r="13" spans="1:27" ht="12.75" customHeight="1"/>
    <row r="14" spans="1:27" ht="17.25" customHeight="1">
      <c r="A14" s="19"/>
      <c r="B14" s="20"/>
      <c r="C14" s="20"/>
      <c r="D14" s="20"/>
      <c r="E14" s="20"/>
      <c r="F14" s="20"/>
      <c r="G14" s="20"/>
      <c r="H14" s="20"/>
      <c r="I14" s="20"/>
      <c r="J14" s="20"/>
      <c r="K14" s="20"/>
    </row>
    <row r="15" spans="1:27" ht="25.5" customHeight="1">
      <c r="A15" s="158" t="s">
        <v>58</v>
      </c>
      <c r="B15" s="158"/>
      <c r="C15" s="158"/>
    </row>
    <row r="16" spans="1:27" ht="90" customHeight="1">
      <c r="A16" s="167" t="s">
        <v>147</v>
      </c>
      <c r="B16" s="167"/>
      <c r="C16" s="167"/>
    </row>
    <row r="17" spans="4:8" ht="12.75" customHeight="1"/>
    <row r="18" spans="4:8" ht="12.75" customHeight="1"/>
    <row r="19" spans="4:8" ht="12.75" customHeight="1"/>
    <row r="20" spans="4:8" ht="12.75" customHeight="1"/>
    <row r="21" spans="4:8" ht="12.75" customHeight="1"/>
    <row r="22" spans="4:8" ht="12.75" customHeight="1"/>
    <row r="23" spans="4:8" ht="12.75" customHeight="1"/>
    <row r="24" spans="4:8" ht="12.75" customHeight="1"/>
    <row r="25" spans="4:8" ht="12.75" customHeight="1">
      <c r="D25" s="5"/>
      <c r="E25" s="5"/>
      <c r="F25" s="5"/>
      <c r="G25" s="1"/>
      <c r="H25" s="1"/>
    </row>
    <row r="26" spans="4:8" ht="12.75" customHeight="1"/>
    <row r="27" spans="4:8" ht="12.75" customHeight="1"/>
    <row r="28" spans="4:8" ht="12.75" customHeight="1"/>
    <row r="29" spans="4:8" ht="12.75" customHeight="1"/>
    <row r="30" spans="4:8" ht="12.75" customHeight="1"/>
    <row r="31" spans="4:8" ht="12.75" customHeight="1"/>
    <row r="32" spans="4: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I2"/>
    <mergeCell ref="A5:K5"/>
    <mergeCell ref="A15:C15"/>
    <mergeCell ref="A16:C16"/>
  </mergeCells>
  <hyperlinks>
    <hyperlink ref="C8" r:id="rId1" xr:uid="{44D6D754-B412-4B98-A7F1-C92D966B1EB9}"/>
    <hyperlink ref="C9" r:id="rId2" xr:uid="{4D52B92E-C852-4C09-83C1-A99B75707985}"/>
    <hyperlink ref="C10" r:id="rId3" xr:uid="{E689CBB6-9BA8-4569-B584-B3DED0C41FF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2" workbookViewId="0">
      <selection activeCell="L7" sqref="A7:L7"/>
    </sheetView>
  </sheetViews>
  <sheetFormatPr defaultColWidth="12.5703125" defaultRowHeight="15" customHeight="1"/>
  <cols>
    <col min="1" max="1" width="9.85546875" customWidth="1"/>
    <col min="2"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25.5703125" customWidth="1"/>
    <col min="13" max="26" width="10" customWidth="1"/>
  </cols>
  <sheetData>
    <row r="1" spans="1:26" ht="12.75" customHeight="1"/>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54"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57" customHeight="1">
      <c r="A8" s="84" t="s">
        <v>40</v>
      </c>
      <c r="B8" s="72" t="s">
        <v>136</v>
      </c>
      <c r="C8" s="54" t="s">
        <v>148</v>
      </c>
      <c r="D8" s="55" t="s">
        <v>149</v>
      </c>
      <c r="E8" s="55" t="e" vm="25">
        <v>#VALUE!</v>
      </c>
      <c r="F8" s="85">
        <v>1999000</v>
      </c>
      <c r="G8" s="86">
        <f>F8/1.19</f>
        <v>1679831.9327731093</v>
      </c>
      <c r="H8" s="59">
        <f>G8*0.19</f>
        <v>319168.06722689077</v>
      </c>
      <c r="I8" s="59">
        <f>G8+H8</f>
        <v>1999000</v>
      </c>
      <c r="J8" s="59" t="s">
        <v>44</v>
      </c>
      <c r="K8" s="87" t="s">
        <v>45</v>
      </c>
      <c r="L8" s="61" t="s">
        <v>150</v>
      </c>
    </row>
    <row r="9" spans="1:26" ht="63.75" customHeight="1">
      <c r="A9" s="84" t="s">
        <v>47</v>
      </c>
      <c r="B9" s="88" t="s">
        <v>108</v>
      </c>
      <c r="C9" s="63" t="s">
        <v>151</v>
      </c>
      <c r="D9" s="55" t="s">
        <v>152</v>
      </c>
      <c r="E9" s="64" t="e" vm="26">
        <v>#VALUE!</v>
      </c>
      <c r="F9" s="85">
        <v>2659900</v>
      </c>
      <c r="G9" s="86">
        <f>F9/1.19</f>
        <v>2235210.0840336136</v>
      </c>
      <c r="H9" s="59">
        <f>G9*0.19</f>
        <v>424689.91596638656</v>
      </c>
      <c r="I9" s="59">
        <f>G9+H9</f>
        <v>2659900</v>
      </c>
      <c r="J9" s="59" t="s">
        <v>44</v>
      </c>
      <c r="K9" s="87" t="s">
        <v>45</v>
      </c>
      <c r="L9" s="65" t="s">
        <v>153</v>
      </c>
    </row>
    <row r="10" spans="1:26" ht="66" customHeight="1">
      <c r="A10" s="84" t="s">
        <v>52</v>
      </c>
      <c r="B10" s="72" t="s">
        <v>154</v>
      </c>
      <c r="C10" s="66" t="s">
        <v>155</v>
      </c>
      <c r="D10" s="71" t="s">
        <v>156</v>
      </c>
      <c r="E10" s="67" t="e" vm="27">
        <v>#VALUE!</v>
      </c>
      <c r="F10" s="85">
        <v>2769000</v>
      </c>
      <c r="G10" s="86">
        <f>F10/1.19</f>
        <v>2326890.7563025211</v>
      </c>
      <c r="H10" s="59">
        <f>G10*0.19</f>
        <v>442109.24369747902</v>
      </c>
      <c r="I10" s="59">
        <f>G10+H10</f>
        <v>2769000</v>
      </c>
      <c r="J10" s="59" t="s">
        <v>44</v>
      </c>
      <c r="K10" s="87" t="s">
        <v>45</v>
      </c>
      <c r="L10" s="61" t="s">
        <v>157</v>
      </c>
    </row>
    <row r="11" spans="1:26" ht="15" hidden="1" customHeight="1">
      <c r="A11" s="3"/>
      <c r="B11" s="4"/>
      <c r="C11" s="4"/>
      <c r="D11" s="4"/>
      <c r="E11" s="4"/>
      <c r="F11" s="4"/>
      <c r="G11" s="4"/>
      <c r="H11" s="4"/>
      <c r="I11" s="4"/>
      <c r="J11" s="4"/>
    </row>
    <row r="12" spans="1:26" ht="12.75" customHeight="1"/>
    <row r="13" spans="1:26" ht="12.75" customHeight="1">
      <c r="A13" s="19"/>
      <c r="B13" s="20"/>
      <c r="C13" s="20"/>
      <c r="D13" s="20"/>
      <c r="E13" s="20"/>
      <c r="F13" s="20"/>
      <c r="G13" s="20"/>
      <c r="H13" s="20"/>
      <c r="I13" s="20"/>
      <c r="J13" s="20"/>
    </row>
    <row r="14" spans="1:26" ht="12.75" customHeight="1"/>
    <row r="15" spans="1:26" ht="27" customHeight="1">
      <c r="A15" s="158" t="s">
        <v>58</v>
      </c>
      <c r="B15" s="158"/>
      <c r="C15" s="158"/>
      <c r="D15" s="20"/>
      <c r="E15" s="20"/>
      <c r="F15" s="20"/>
      <c r="G15" s="20"/>
      <c r="H15" s="20"/>
      <c r="I15" s="20"/>
      <c r="J15" s="20"/>
    </row>
    <row r="16" spans="1:26" ht="111.75" customHeight="1">
      <c r="A16" s="167" t="s">
        <v>158</v>
      </c>
      <c r="B16" s="167"/>
      <c r="C16" s="16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5:C15"/>
    <mergeCell ref="A16:C16"/>
  </mergeCells>
  <hyperlinks>
    <hyperlink ref="C8" r:id="rId1" xr:uid="{A2C1C35F-8978-4968-8734-441689FE34E9}"/>
    <hyperlink ref="C9" r:id="rId2" xr:uid="{84378D6E-6910-4475-B4F5-EBA25F088FD2}"/>
    <hyperlink ref="C10" r:id="rId3" xr:uid="{F04D65AE-8049-4227-B224-F18835AA3E3B}"/>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9"/>
  <sheetViews>
    <sheetView topLeftCell="L5" workbookViewId="0">
      <selection activeCell="L8" sqref="L8"/>
    </sheetView>
  </sheetViews>
  <sheetFormatPr defaultColWidth="12.5703125" defaultRowHeight="15" customHeight="1"/>
  <cols>
    <col min="1" max="1" width="9.85546875" customWidth="1"/>
    <col min="2" max="3" width="19.140625" customWidth="1"/>
    <col min="4" max="4" width="21.85546875" customWidth="1"/>
    <col min="5" max="6" width="17" customWidth="1"/>
    <col min="7" max="7" width="18" customWidth="1"/>
    <col min="8" max="8" width="17" customWidth="1"/>
    <col min="9" max="10" width="19.140625" customWidth="1"/>
    <col min="11" max="11" width="10" customWidth="1"/>
    <col min="12" max="12" width="30.7109375" customWidth="1"/>
    <col min="13" max="26" width="10" customWidth="1"/>
  </cols>
  <sheetData>
    <row r="1" spans="1:26" ht="12.75" customHeight="1"/>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48"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62.25" customHeight="1">
      <c r="A8" s="84" t="s">
        <v>40</v>
      </c>
      <c r="B8" s="72" t="s">
        <v>108</v>
      </c>
      <c r="C8" s="54" t="s">
        <v>159</v>
      </c>
      <c r="D8" s="55" t="s">
        <v>160</v>
      </c>
      <c r="E8" s="55" t="e" vm="28">
        <v>#VALUE!</v>
      </c>
      <c r="F8" s="85">
        <v>1099900</v>
      </c>
      <c r="G8" s="86">
        <f>F8/1.19</f>
        <v>924285.71428571432</v>
      </c>
      <c r="H8" s="59">
        <f>G8*0.19</f>
        <v>175614.28571428571</v>
      </c>
      <c r="I8" s="59">
        <f>G8+H8</f>
        <v>1099900</v>
      </c>
      <c r="J8" s="59" t="s">
        <v>86</v>
      </c>
      <c r="K8" s="87" t="s">
        <v>45</v>
      </c>
      <c r="L8" s="61" t="s">
        <v>161</v>
      </c>
    </row>
    <row r="9" spans="1:26" ht="72" customHeight="1">
      <c r="A9" s="84" t="s">
        <v>47</v>
      </c>
      <c r="B9" s="88" t="s">
        <v>53</v>
      </c>
      <c r="C9" s="63" t="s">
        <v>162</v>
      </c>
      <c r="D9" s="55" t="s">
        <v>163</v>
      </c>
      <c r="E9" s="64" t="e" vm="29">
        <v>#VALUE!</v>
      </c>
      <c r="F9" s="85">
        <v>1339900</v>
      </c>
      <c r="G9" s="86">
        <f>F9/1.19</f>
        <v>1125966.3865546219</v>
      </c>
      <c r="H9" s="59">
        <f>G9*0.19</f>
        <v>213933.61344537814</v>
      </c>
      <c r="I9" s="59">
        <f>G9+H9</f>
        <v>1339900</v>
      </c>
      <c r="J9" s="59" t="s">
        <v>86</v>
      </c>
      <c r="K9" s="87" t="s">
        <v>45</v>
      </c>
      <c r="L9" s="65" t="s">
        <v>164</v>
      </c>
    </row>
    <row r="10" spans="1:26" ht="74.25" customHeight="1">
      <c r="A10" s="84" t="s">
        <v>52</v>
      </c>
      <c r="B10" s="72" t="s">
        <v>77</v>
      </c>
      <c r="C10" s="66" t="s">
        <v>165</v>
      </c>
      <c r="D10" s="72" t="s">
        <v>166</v>
      </c>
      <c r="E10" s="67" t="e" vm="30">
        <v>#VALUE!</v>
      </c>
      <c r="F10" s="85">
        <v>1728531</v>
      </c>
      <c r="G10" s="86">
        <f>F10/1.19</f>
        <v>1452547.0588235294</v>
      </c>
      <c r="H10" s="59">
        <f>G10*0.19</f>
        <v>275983.9411764706</v>
      </c>
      <c r="I10" s="59">
        <f>G10+H10</f>
        <v>1728531</v>
      </c>
      <c r="J10" s="59" t="s">
        <v>44</v>
      </c>
      <c r="K10" s="87" t="s">
        <v>45</v>
      </c>
      <c r="L10" s="61" t="s">
        <v>167</v>
      </c>
    </row>
    <row r="11" spans="1:26" ht="12.75" customHeight="1"/>
    <row r="12" spans="1:26" ht="12" customHeight="1">
      <c r="A12" s="19"/>
      <c r="B12" s="20"/>
      <c r="C12" s="20"/>
      <c r="D12" s="20"/>
      <c r="E12" s="20"/>
      <c r="F12" s="20"/>
      <c r="G12" s="20"/>
      <c r="H12" s="20"/>
      <c r="I12" s="20"/>
      <c r="J12" s="20"/>
    </row>
    <row r="13" spans="1:26" ht="12.75" customHeight="1"/>
    <row r="14" spans="1:26" ht="13.5" customHeight="1">
      <c r="A14" s="19"/>
      <c r="B14" s="20"/>
      <c r="C14" s="20"/>
      <c r="D14" s="20"/>
      <c r="E14" s="20"/>
      <c r="F14" s="20"/>
      <c r="G14" s="20"/>
      <c r="H14" s="20"/>
      <c r="I14" s="20"/>
      <c r="J14" s="20"/>
    </row>
    <row r="15" spans="1:26" ht="28.5" customHeight="1">
      <c r="A15" s="158" t="s">
        <v>58</v>
      </c>
      <c r="B15" s="158"/>
      <c r="C15" s="158"/>
    </row>
    <row r="16" spans="1:26" ht="101.25" customHeight="1">
      <c r="A16" s="167" t="s">
        <v>168</v>
      </c>
      <c r="B16" s="167"/>
      <c r="C16" s="16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5"/>
      <c r="E25" s="5"/>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D2:H2"/>
    <mergeCell ref="A5:J5"/>
    <mergeCell ref="A15:C15"/>
    <mergeCell ref="A16:C16"/>
  </mergeCells>
  <hyperlinks>
    <hyperlink ref="C8" r:id="rId1" xr:uid="{F34EC697-7BA3-44D4-99B8-B0C673BB7A58}"/>
    <hyperlink ref="C9" r:id="rId2" xr:uid="{5B787903-76E3-493A-BBA8-93EF588FDF68}"/>
    <hyperlink ref="C10" r:id="rId3" xr:uid="{6D778D43-239F-4ABB-A122-3A3CF91C2DF5}"/>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election activeCell="L7" sqref="L7"/>
    </sheetView>
  </sheetViews>
  <sheetFormatPr defaultColWidth="12.5703125" defaultRowHeight="15" customHeight="1"/>
  <cols>
    <col min="1" max="1" width="12" customWidth="1"/>
    <col min="2" max="3" width="19.140625" customWidth="1"/>
    <col min="4" max="4" width="21.85546875" customWidth="1"/>
    <col min="5" max="5" width="25.42578125" customWidth="1"/>
    <col min="6" max="6" width="17" customWidth="1"/>
    <col min="7" max="7" width="20.42578125" customWidth="1"/>
    <col min="8" max="8" width="17" customWidth="1"/>
    <col min="9" max="10" width="19.140625" customWidth="1"/>
    <col min="11" max="11" width="10" customWidth="1"/>
    <col min="12" max="12" width="29" customWidth="1"/>
    <col min="13" max="26" width="10" customWidth="1"/>
  </cols>
  <sheetData>
    <row r="1" spans="1:26" ht="12.75" customHeight="1"/>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48"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83.25" customHeight="1">
      <c r="A8" s="84" t="s">
        <v>40</v>
      </c>
      <c r="B8" s="72" t="s">
        <v>169</v>
      </c>
      <c r="C8" s="54" t="s">
        <v>170</v>
      </c>
      <c r="D8" s="55" t="s">
        <v>171</v>
      </c>
      <c r="E8" s="55" t="e" vm="31">
        <v>#VALUE!</v>
      </c>
      <c r="F8" s="85">
        <v>838950</v>
      </c>
      <c r="G8" s="86">
        <f>F8/1.19</f>
        <v>705000</v>
      </c>
      <c r="H8" s="59">
        <f>G8*0.19</f>
        <v>133950</v>
      </c>
      <c r="I8" s="59">
        <f>G8+H8</f>
        <v>838950</v>
      </c>
      <c r="J8" s="59" t="s">
        <v>44</v>
      </c>
      <c r="K8" s="87" t="s">
        <v>45</v>
      </c>
      <c r="L8" s="61" t="s">
        <v>172</v>
      </c>
    </row>
    <row r="9" spans="1:26" ht="68.25" customHeight="1">
      <c r="A9" s="91" t="s">
        <v>47</v>
      </c>
      <c r="B9" s="92" t="s">
        <v>173</v>
      </c>
      <c r="C9" s="93" t="s">
        <v>174</v>
      </c>
      <c r="D9" s="94" t="s">
        <v>175</v>
      </c>
      <c r="E9" s="95" t="e" vm="32">
        <v>#VALUE!</v>
      </c>
      <c r="F9" s="96">
        <v>702803</v>
      </c>
      <c r="G9" s="97">
        <f>F9/1.19</f>
        <v>590590.75630252098</v>
      </c>
      <c r="H9" s="98">
        <f>G9*0.19</f>
        <v>112212.24369747899</v>
      </c>
      <c r="I9" s="98">
        <f>G9+H9</f>
        <v>702803</v>
      </c>
      <c r="J9" s="98" t="s">
        <v>122</v>
      </c>
      <c r="K9" s="87" t="s">
        <v>45</v>
      </c>
      <c r="L9" s="65" t="s">
        <v>176</v>
      </c>
    </row>
    <row r="10" spans="1:26" ht="86.25" customHeight="1">
      <c r="A10" s="84" t="s">
        <v>52</v>
      </c>
      <c r="B10" s="72" t="s">
        <v>177</v>
      </c>
      <c r="C10" s="83" t="s">
        <v>144</v>
      </c>
      <c r="D10" s="72" t="s">
        <v>178</v>
      </c>
      <c r="E10" s="67" t="e" vm="33">
        <v>#VALUE!</v>
      </c>
      <c r="F10" s="85">
        <v>1049000</v>
      </c>
      <c r="G10" s="86">
        <f>F10/1.19</f>
        <v>881512.60504201683</v>
      </c>
      <c r="H10" s="59">
        <f>G10*0.19</f>
        <v>167487.3949579832</v>
      </c>
      <c r="I10" s="59">
        <f>G10+H10</f>
        <v>1049000</v>
      </c>
      <c r="J10" s="59" t="s">
        <v>179</v>
      </c>
      <c r="K10" s="99" t="s">
        <v>45</v>
      </c>
      <c r="L10" s="61" t="s">
        <v>180</v>
      </c>
    </row>
    <row r="11" spans="1:26" ht="17.25" customHeight="1">
      <c r="A11" s="1"/>
      <c r="B11" s="21"/>
      <c r="C11" s="21"/>
      <c r="D11" s="21"/>
      <c r="E11" s="21"/>
      <c r="F11" s="21"/>
      <c r="G11" s="21"/>
      <c r="H11" s="21"/>
      <c r="I11" s="21"/>
      <c r="J11" s="21"/>
    </row>
    <row r="12" spans="1:26" ht="12.75" customHeight="1"/>
    <row r="13" spans="1:26" ht="13.5" customHeight="1">
      <c r="A13" s="19"/>
      <c r="B13" s="20"/>
      <c r="C13" s="20"/>
      <c r="D13" s="20"/>
      <c r="E13" s="20"/>
      <c r="F13" s="20"/>
      <c r="G13" s="20"/>
      <c r="H13" s="20"/>
      <c r="I13" s="20"/>
      <c r="J13" s="20"/>
    </row>
    <row r="14" spans="1:26" ht="12.75" customHeight="1"/>
    <row r="15" spans="1:26" ht="26.25" customHeight="1">
      <c r="A15" s="158" t="s">
        <v>58</v>
      </c>
      <c r="B15" s="158"/>
      <c r="C15" s="158"/>
      <c r="D15" s="20"/>
      <c r="E15" s="20"/>
      <c r="F15" s="20"/>
      <c r="G15" s="20"/>
      <c r="H15" s="20"/>
      <c r="I15" s="20"/>
      <c r="J15" s="20"/>
    </row>
    <row r="16" spans="1:26" ht="99" customHeight="1">
      <c r="A16" s="167" t="s">
        <v>181</v>
      </c>
      <c r="B16" s="167"/>
      <c r="C16" s="16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5:C15"/>
    <mergeCell ref="A16:C16"/>
  </mergeCells>
  <hyperlinks>
    <hyperlink ref="C8" r:id="rId1" xr:uid="{65710A90-EA01-41B6-87B1-41EECE64EA45}"/>
    <hyperlink ref="C9" r:id="rId2" xr:uid="{A733F6C3-DA80-4200-9198-81265CEC455F}"/>
    <hyperlink ref="C10" r:id="rId3" xr:uid="{4138D72D-45D2-4ED0-A7ED-E335B54947C5}"/>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6" workbookViewId="0">
      <selection activeCell="L8" sqref="A8:L10"/>
    </sheetView>
  </sheetViews>
  <sheetFormatPr defaultColWidth="12.5703125" defaultRowHeight="15" customHeight="1"/>
  <cols>
    <col min="1" max="1" width="11.140625" customWidth="1"/>
    <col min="2" max="3" width="19.140625" customWidth="1"/>
    <col min="4" max="4" width="21.85546875" customWidth="1"/>
    <col min="5" max="5" width="28.28515625" customWidth="1"/>
    <col min="6" max="6" width="17" customWidth="1"/>
    <col min="7" max="7" width="18" customWidth="1"/>
    <col min="8" max="8" width="17" customWidth="1"/>
    <col min="9" max="10" width="19.140625" customWidth="1"/>
    <col min="11" max="11" width="10" customWidth="1"/>
    <col min="12" max="12" width="47.140625" customWidth="1"/>
    <col min="13" max="26" width="10" customWidth="1"/>
  </cols>
  <sheetData>
    <row r="1" spans="1:26" ht="12.75" customHeight="1">
      <c r="A1" s="1"/>
    </row>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56.25"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91.5" customHeight="1">
      <c r="A8" s="84" t="s">
        <v>40</v>
      </c>
      <c r="B8" s="72" t="s">
        <v>182</v>
      </c>
      <c r="C8" s="100" t="s">
        <v>183</v>
      </c>
      <c r="D8" s="55" t="s">
        <v>184</v>
      </c>
      <c r="E8" s="55" t="e" vm="34">
        <v>#VALUE!</v>
      </c>
      <c r="F8" s="85" t="s">
        <v>185</v>
      </c>
      <c r="G8" s="86" t="e">
        <f>F8/1.19</f>
        <v>#VALUE!</v>
      </c>
      <c r="H8" s="59" t="e">
        <f>G8*0.19</f>
        <v>#VALUE!</v>
      </c>
      <c r="I8" s="59" t="e">
        <f>G8+H8</f>
        <v>#VALUE!</v>
      </c>
      <c r="J8" s="59" t="s">
        <v>186</v>
      </c>
      <c r="K8" s="87" t="s">
        <v>45</v>
      </c>
      <c r="L8" s="61" t="s">
        <v>187</v>
      </c>
    </row>
    <row r="9" spans="1:26" ht="77.25" customHeight="1">
      <c r="A9" s="91" t="s">
        <v>47</v>
      </c>
      <c r="B9" s="92" t="s">
        <v>188</v>
      </c>
      <c r="C9" s="93" t="s">
        <v>189</v>
      </c>
      <c r="D9" s="94" t="s">
        <v>184</v>
      </c>
      <c r="E9" s="95" t="e" vm="35">
        <v>#VALUE!</v>
      </c>
      <c r="F9" s="96" t="s">
        <v>185</v>
      </c>
      <c r="G9" s="97" t="e">
        <f>F9/1.19</f>
        <v>#VALUE!</v>
      </c>
      <c r="H9" s="98" t="e">
        <f>G9*0.19</f>
        <v>#VALUE!</v>
      </c>
      <c r="I9" s="98" t="e">
        <f>G9+H9</f>
        <v>#VALUE!</v>
      </c>
      <c r="J9" s="98" t="s">
        <v>186</v>
      </c>
      <c r="K9" s="87" t="s">
        <v>45</v>
      </c>
      <c r="L9" s="65" t="s">
        <v>190</v>
      </c>
    </row>
    <row r="10" spans="1:26" ht="81" customHeight="1">
      <c r="A10" s="84" t="s">
        <v>52</v>
      </c>
      <c r="B10" s="72" t="s">
        <v>191</v>
      </c>
      <c r="C10" s="63" t="s">
        <v>192</v>
      </c>
      <c r="D10" s="72" t="s">
        <v>193</v>
      </c>
      <c r="E10" s="67" t="e" vm="36">
        <v>#VALUE!</v>
      </c>
      <c r="F10" s="85" t="s">
        <v>185</v>
      </c>
      <c r="G10" s="86" t="e">
        <f>F10/1.19</f>
        <v>#VALUE!</v>
      </c>
      <c r="H10" s="59" t="e">
        <f>G10*0.19</f>
        <v>#VALUE!</v>
      </c>
      <c r="I10" s="59" t="e">
        <f>G10+H10</f>
        <v>#VALUE!</v>
      </c>
      <c r="J10" s="59" t="s">
        <v>186</v>
      </c>
      <c r="K10" s="99" t="s">
        <v>45</v>
      </c>
      <c r="L10" s="61" t="s">
        <v>194</v>
      </c>
    </row>
    <row r="11" spans="1:26" ht="24.75" customHeight="1">
      <c r="A11" s="1"/>
      <c r="B11" s="21"/>
      <c r="C11" s="21"/>
      <c r="D11" s="21"/>
      <c r="E11" s="21"/>
      <c r="F11" s="21"/>
      <c r="G11" s="22"/>
      <c r="H11" s="21"/>
      <c r="I11" s="21"/>
      <c r="J11" s="21"/>
    </row>
    <row r="12" spans="1:26" ht="12.75" customHeight="1">
      <c r="G12" s="22"/>
    </row>
    <row r="13" spans="1:26" ht="10.5" customHeight="1">
      <c r="A13" s="19"/>
      <c r="B13" s="20"/>
      <c r="C13" s="20"/>
      <c r="D13" s="20"/>
      <c r="E13" s="20"/>
      <c r="F13" s="20"/>
      <c r="G13" s="20"/>
      <c r="H13" s="20"/>
      <c r="I13" s="20"/>
      <c r="J13" s="20"/>
    </row>
    <row r="14" spans="1:26" ht="27" customHeight="1">
      <c r="A14" s="158" t="s">
        <v>58</v>
      </c>
      <c r="B14" s="158"/>
      <c r="C14" s="158"/>
    </row>
    <row r="15" spans="1:26" ht="114" customHeight="1">
      <c r="A15" s="167" t="s">
        <v>195</v>
      </c>
      <c r="B15" s="167"/>
      <c r="C15" s="167"/>
      <c r="D15" s="20"/>
      <c r="E15" s="20"/>
      <c r="F15" s="20"/>
      <c r="G15" s="20"/>
      <c r="H15" s="20"/>
      <c r="I15" s="20"/>
      <c r="J15" s="2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4:C14"/>
    <mergeCell ref="A15:C15"/>
  </mergeCells>
  <hyperlinks>
    <hyperlink ref="C9" r:id="rId1" xr:uid="{1D2B96D5-04ED-4E62-ACA6-8BA184E6DDBC}"/>
    <hyperlink ref="C10" r:id="rId2" xr:uid="{0460023C-6EF6-4CE4-9403-08CEE2B6B6BE}"/>
    <hyperlink ref="C8" r:id="rId3" xr:uid="{6014A830-2475-4BC8-9E84-9294290757F5}"/>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2" workbookViewId="0">
      <selection activeCell="L7" sqref="A7:L7"/>
    </sheetView>
  </sheetViews>
  <sheetFormatPr defaultColWidth="12.5703125" defaultRowHeight="15" customHeight="1"/>
  <cols>
    <col min="1" max="1" width="13.140625" customWidth="1"/>
    <col min="2" max="3" width="19.140625" customWidth="1"/>
    <col min="4" max="4" width="21.85546875" customWidth="1"/>
    <col min="5" max="5" width="27.85546875" customWidth="1"/>
    <col min="6" max="6" width="17" customWidth="1"/>
    <col min="7" max="7" width="18" customWidth="1"/>
    <col min="8" max="8" width="17" customWidth="1"/>
    <col min="9" max="10" width="19.140625" customWidth="1"/>
    <col min="11" max="11" width="10" customWidth="1"/>
    <col min="12" max="12" width="27.42578125" customWidth="1"/>
    <col min="13" max="26" width="10" customWidth="1"/>
  </cols>
  <sheetData>
    <row r="1" spans="1:26" ht="12.75" customHeight="1">
      <c r="A1" s="1"/>
    </row>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54"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82.5" customHeight="1">
      <c r="A8" s="84" t="s">
        <v>40</v>
      </c>
      <c r="B8" s="72" t="s">
        <v>196</v>
      </c>
      <c r="C8" s="101" t="s">
        <v>197</v>
      </c>
      <c r="D8" s="55" t="s">
        <v>198</v>
      </c>
      <c r="E8" s="55" t="e" vm="37">
        <v>#VALUE!</v>
      </c>
      <c r="F8" s="85">
        <v>45030</v>
      </c>
      <c r="G8" s="86">
        <f>F8/1.19</f>
        <v>37840.336134453784</v>
      </c>
      <c r="H8" s="59">
        <f>G8*0.19</f>
        <v>7189.6638655462193</v>
      </c>
      <c r="I8" s="59">
        <f>G8+H8</f>
        <v>45030</v>
      </c>
      <c r="J8" s="59" t="s">
        <v>199</v>
      </c>
      <c r="K8" s="87" t="s">
        <v>45</v>
      </c>
      <c r="L8" s="61" t="s">
        <v>200</v>
      </c>
    </row>
    <row r="9" spans="1:26" ht="90" customHeight="1">
      <c r="A9" s="84" t="s">
        <v>47</v>
      </c>
      <c r="B9" s="88" t="s">
        <v>201</v>
      </c>
      <c r="C9" s="63" t="s">
        <v>202</v>
      </c>
      <c r="D9" s="55" t="s">
        <v>203</v>
      </c>
      <c r="E9" s="64" t="e" vm="38">
        <v>#VALUE!</v>
      </c>
      <c r="F9" s="85">
        <v>124585</v>
      </c>
      <c r="G9" s="86">
        <f>F9/1.19</f>
        <v>104693.27731092437</v>
      </c>
      <c r="H9" s="59">
        <f>G9*0.19</f>
        <v>19891.722689075632</v>
      </c>
      <c r="I9" s="59">
        <f>G9+H9</f>
        <v>124585</v>
      </c>
      <c r="J9" s="59" t="s">
        <v>186</v>
      </c>
      <c r="K9" s="87" t="s">
        <v>45</v>
      </c>
      <c r="L9" s="65" t="s">
        <v>204</v>
      </c>
    </row>
    <row r="10" spans="1:26" ht="87.75" customHeight="1">
      <c r="A10" s="84" t="s">
        <v>52</v>
      </c>
      <c r="B10" s="72" t="s">
        <v>205</v>
      </c>
      <c r="C10" s="66" t="s">
        <v>206</v>
      </c>
      <c r="D10" s="72" t="s">
        <v>207</v>
      </c>
      <c r="E10" s="67" t="e" vm="39">
        <v>#VALUE!</v>
      </c>
      <c r="F10" s="85">
        <v>23000</v>
      </c>
      <c r="G10" s="86">
        <f>F10/1.19</f>
        <v>19327.731092436974</v>
      </c>
      <c r="H10" s="59">
        <f>G10*0.19</f>
        <v>3672.2689075630251</v>
      </c>
      <c r="I10" s="59">
        <f>G10+H10</f>
        <v>23000</v>
      </c>
      <c r="J10" s="59" t="s">
        <v>208</v>
      </c>
      <c r="K10" s="87" t="s">
        <v>45</v>
      </c>
      <c r="L10" s="61" t="s">
        <v>209</v>
      </c>
    </row>
    <row r="11" spans="1:26" ht="24.75" hidden="1" customHeight="1">
      <c r="A11" s="3"/>
      <c r="B11" s="4"/>
      <c r="C11" s="4"/>
      <c r="D11" s="4"/>
      <c r="E11" s="4"/>
      <c r="F11" s="4"/>
      <c r="G11" s="4"/>
      <c r="H11" s="4"/>
      <c r="I11" s="4"/>
      <c r="J11" s="4"/>
    </row>
    <row r="12" spans="1:26" ht="12.75" customHeight="1"/>
    <row r="13" spans="1:26" ht="15.75" customHeight="1">
      <c r="A13" s="19"/>
      <c r="B13" s="20"/>
      <c r="C13" s="20"/>
      <c r="D13" s="20"/>
      <c r="E13" s="20"/>
      <c r="F13" s="20"/>
      <c r="G13" s="20"/>
      <c r="H13" s="20"/>
      <c r="I13" s="20"/>
      <c r="J13" s="20"/>
    </row>
    <row r="14" spans="1:26" ht="12.75" customHeight="1"/>
    <row r="15" spans="1:26" ht="30.75" customHeight="1">
      <c r="A15" s="19"/>
      <c r="B15" s="158" t="s">
        <v>58</v>
      </c>
      <c r="C15" s="158"/>
      <c r="D15" s="158"/>
      <c r="E15" s="20"/>
      <c r="F15" s="20"/>
      <c r="G15" s="20"/>
      <c r="H15" s="20"/>
      <c r="I15" s="20"/>
      <c r="J15" s="20"/>
    </row>
    <row r="16" spans="1:26" ht="81.75" customHeight="1">
      <c r="B16" s="167" t="s">
        <v>210</v>
      </c>
      <c r="C16" s="167"/>
      <c r="D16" s="16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B15:D15"/>
    <mergeCell ref="B16:D16"/>
  </mergeCells>
  <hyperlinks>
    <hyperlink ref="C8" r:id="rId1" xr:uid="{7383945E-0178-4BB1-8054-660C8B8CA688}"/>
    <hyperlink ref="C9" r:id="rId2" xr:uid="{4A3EF69B-6EFC-4642-80CE-7C44C07A9C8A}"/>
    <hyperlink ref="C10" r:id="rId3" xr:uid="{7B8DF501-8560-41DC-8C7C-424F1747F386}"/>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1000"/>
  <sheetViews>
    <sheetView topLeftCell="A7" workbookViewId="0">
      <selection activeCell="L7" sqref="L7"/>
    </sheetView>
  </sheetViews>
  <sheetFormatPr defaultColWidth="12.5703125" defaultRowHeight="15" customHeight="1"/>
  <cols>
    <col min="1" max="1" width="12.140625" customWidth="1"/>
    <col min="2" max="2" width="19.140625" customWidth="1"/>
    <col min="3" max="3" width="21.85546875" customWidth="1"/>
    <col min="4" max="4" width="17" customWidth="1"/>
    <col min="5" max="5" width="25.7109375" customWidth="1"/>
    <col min="6" max="6" width="18" customWidth="1"/>
    <col min="7" max="7" width="17" customWidth="1"/>
    <col min="8" max="9" width="19.140625" customWidth="1"/>
    <col min="10" max="10" width="15.85546875" customWidth="1"/>
    <col min="11" max="11" width="10" customWidth="1"/>
    <col min="12" max="12" width="39.140625" customWidth="1"/>
    <col min="13" max="25" width="10" customWidth="1"/>
  </cols>
  <sheetData>
    <row r="1" spans="1:25" ht="12.75" customHeight="1">
      <c r="A1" s="1"/>
    </row>
    <row r="2" spans="1:25" ht="27.75" customHeight="1">
      <c r="C2" s="156" t="s">
        <v>26</v>
      </c>
      <c r="D2" s="192"/>
      <c r="E2" s="192"/>
      <c r="F2" s="192"/>
      <c r="G2" s="192"/>
    </row>
    <row r="3" spans="1:25" ht="12.75" customHeight="1"/>
    <row r="4" spans="1:25" ht="12.75" customHeight="1"/>
    <row r="5" spans="1:25" ht="43.5" customHeight="1">
      <c r="A5" s="157" t="s">
        <v>27</v>
      </c>
      <c r="B5" s="170"/>
      <c r="C5" s="170"/>
      <c r="D5" s="170"/>
      <c r="E5" s="170"/>
      <c r="F5" s="170"/>
      <c r="G5" s="170"/>
      <c r="H5" s="170"/>
      <c r="I5" s="171"/>
    </row>
    <row r="6" spans="1:25" ht="15.75" customHeight="1"/>
    <row r="7" spans="1:25" ht="55.5"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row>
    <row r="8" spans="1:25" ht="77.25" customHeight="1">
      <c r="A8" s="103" t="s">
        <v>40</v>
      </c>
      <c r="B8" s="72" t="s">
        <v>211</v>
      </c>
      <c r="C8" s="81" t="s">
        <v>137</v>
      </c>
      <c r="D8" s="55" t="s">
        <v>212</v>
      </c>
      <c r="E8" s="55" t="e" vm="40">
        <v>#VALUE!</v>
      </c>
      <c r="F8" s="85">
        <v>1790000</v>
      </c>
      <c r="G8" s="86">
        <f>F8/1.19</f>
        <v>1504201.6806722691</v>
      </c>
      <c r="H8" s="59">
        <f>G8*0.19</f>
        <v>285798.31932773115</v>
      </c>
      <c r="I8" s="59">
        <f>G8+H8</f>
        <v>1790000.0000000002</v>
      </c>
      <c r="J8" s="59" t="s">
        <v>186</v>
      </c>
      <c r="K8" s="87" t="s">
        <v>45</v>
      </c>
      <c r="L8" s="61" t="s">
        <v>213</v>
      </c>
    </row>
    <row r="9" spans="1:25" ht="81" customHeight="1">
      <c r="A9" s="103" t="s">
        <v>47</v>
      </c>
      <c r="B9" s="88" t="s">
        <v>214</v>
      </c>
      <c r="C9" s="63" t="s">
        <v>215</v>
      </c>
      <c r="D9" s="55" t="s">
        <v>216</v>
      </c>
      <c r="E9" s="64" t="e" vm="41">
        <v>#VALUE!</v>
      </c>
      <c r="F9" s="85">
        <v>4080534</v>
      </c>
      <c r="G9" s="86">
        <f>F9/1.19</f>
        <v>3429020.1680672271</v>
      </c>
      <c r="H9" s="59">
        <f>G9*0.19</f>
        <v>651513.83193277312</v>
      </c>
      <c r="I9" s="59">
        <f>G9+H9</f>
        <v>4080534</v>
      </c>
      <c r="J9" s="59" t="s">
        <v>186</v>
      </c>
      <c r="K9" s="87" t="s">
        <v>45</v>
      </c>
      <c r="L9" s="65" t="s">
        <v>217</v>
      </c>
    </row>
    <row r="10" spans="1:25" ht="84" customHeight="1">
      <c r="A10" s="103" t="s">
        <v>52</v>
      </c>
      <c r="B10" s="72" t="s">
        <v>218</v>
      </c>
      <c r="C10" s="66" t="s">
        <v>219</v>
      </c>
      <c r="D10" s="72" t="s">
        <v>220</v>
      </c>
      <c r="E10" s="67" t="e" vm="42">
        <v>#VALUE!</v>
      </c>
      <c r="F10" s="85">
        <v>618000</v>
      </c>
      <c r="G10" s="86">
        <f>F10/1.19</f>
        <v>519327.731092437</v>
      </c>
      <c r="H10" s="59">
        <f>G10*0.19</f>
        <v>98672.268907563033</v>
      </c>
      <c r="I10" s="59">
        <f>G10+H10</f>
        <v>618000</v>
      </c>
      <c r="J10" s="59" t="s">
        <v>186</v>
      </c>
      <c r="K10" s="87" t="s">
        <v>45</v>
      </c>
      <c r="L10" s="61" t="s">
        <v>221</v>
      </c>
    </row>
    <row r="11" spans="1:25" ht="15" hidden="1" customHeight="1">
      <c r="A11" s="3"/>
      <c r="B11" s="4"/>
      <c r="C11" s="4"/>
      <c r="D11" s="4"/>
      <c r="E11" s="4"/>
      <c r="F11" s="4"/>
      <c r="G11" s="4"/>
      <c r="H11" s="4"/>
      <c r="I11" s="4"/>
    </row>
    <row r="12" spans="1:25" ht="12.75" customHeight="1"/>
    <row r="13" spans="1:25" ht="12.75" customHeight="1">
      <c r="A13" s="19"/>
      <c r="B13" s="20"/>
      <c r="C13" s="20"/>
      <c r="D13" s="20"/>
      <c r="E13" s="20"/>
      <c r="F13" s="20"/>
      <c r="G13" s="20"/>
      <c r="H13" s="20"/>
      <c r="I13" s="20"/>
    </row>
    <row r="14" spans="1:25" ht="8.25" customHeight="1"/>
    <row r="15" spans="1:25" ht="33" customHeight="1">
      <c r="A15" s="158" t="s">
        <v>58</v>
      </c>
      <c r="B15" s="158"/>
      <c r="C15" s="158"/>
      <c r="D15" s="20"/>
      <c r="E15" s="20"/>
      <c r="F15" s="20"/>
      <c r="G15" s="20"/>
      <c r="H15" s="20"/>
      <c r="I15" s="20"/>
    </row>
    <row r="16" spans="1:25" ht="102.75" customHeight="1">
      <c r="A16" s="167" t="s">
        <v>222</v>
      </c>
      <c r="B16" s="167"/>
      <c r="C16" s="167"/>
    </row>
    <row r="17" spans="3:6" ht="12.75" customHeight="1"/>
    <row r="18" spans="3:6" ht="12.75" customHeight="1"/>
    <row r="19" spans="3:6" ht="12.75" customHeight="1"/>
    <row r="20" spans="3:6" ht="12.75" customHeight="1"/>
    <row r="21" spans="3:6" ht="12.75" customHeight="1"/>
    <row r="22" spans="3:6" ht="12.75" customHeight="1"/>
    <row r="23" spans="3:6" ht="12.75" customHeight="1"/>
    <row r="24" spans="3:6" ht="12.75" customHeight="1"/>
    <row r="25" spans="3:6" ht="12.75" customHeight="1"/>
    <row r="26" spans="3:6" ht="12.75" customHeight="1">
      <c r="C26" s="5"/>
      <c r="D26" s="5"/>
      <c r="E26" s="1"/>
      <c r="F26" s="1"/>
    </row>
    <row r="27" spans="3:6" ht="12.75" customHeight="1"/>
    <row r="28" spans="3:6" ht="12.75" customHeight="1"/>
    <row r="29" spans="3:6" ht="12.75" customHeight="1"/>
    <row r="30" spans="3:6" ht="12.75" customHeight="1"/>
    <row r="31" spans="3:6" ht="12.75" customHeight="1"/>
    <row r="32" spans="3: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C2:G2"/>
    <mergeCell ref="A5:I5"/>
    <mergeCell ref="A15:C15"/>
    <mergeCell ref="A16:C16"/>
  </mergeCells>
  <hyperlinks>
    <hyperlink ref="C8" r:id="rId1" xr:uid="{2C136268-51E9-4F6F-B928-8E54CBE06507}"/>
    <hyperlink ref="C9" r:id="rId2" xr:uid="{A0E41CAD-78BD-4942-84E1-799610AAB99F}"/>
    <hyperlink ref="C10" r:id="rId3" xr:uid="{3C65676B-2473-4BD4-B55B-FD51BC5567C3}"/>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5" workbookViewId="0">
      <selection activeCell="L8" sqref="A8:L10"/>
    </sheetView>
  </sheetViews>
  <sheetFormatPr defaultColWidth="12.5703125" defaultRowHeight="15" customHeight="1"/>
  <cols>
    <col min="1" max="1" width="11.42578125" customWidth="1"/>
    <col min="2" max="3" width="19.140625" customWidth="1"/>
    <col min="4" max="4" width="21.85546875" customWidth="1"/>
    <col min="5" max="5" width="29.42578125" customWidth="1"/>
    <col min="6" max="6" width="17" customWidth="1"/>
    <col min="7" max="7" width="18" customWidth="1"/>
    <col min="8" max="8" width="17" customWidth="1"/>
    <col min="9" max="10" width="19.140625" customWidth="1"/>
    <col min="11" max="11" width="10" customWidth="1"/>
    <col min="12" max="12" width="33" customWidth="1"/>
    <col min="13" max="26" width="10" customWidth="1"/>
  </cols>
  <sheetData>
    <row r="1" spans="1:26" ht="12.75" customHeight="1">
      <c r="A1" s="1"/>
    </row>
    <row r="2" spans="1:26" ht="27.75" customHeight="1">
      <c r="D2" s="156" t="s">
        <v>26</v>
      </c>
      <c r="E2" s="192"/>
      <c r="F2" s="192"/>
      <c r="G2" s="192"/>
      <c r="H2" s="192"/>
    </row>
    <row r="3" spans="1:26" ht="12.75" customHeight="1"/>
    <row r="4" spans="1:26" ht="12.75" customHeight="1"/>
    <row r="5" spans="1:26" ht="43.5" customHeight="1">
      <c r="A5" s="157" t="s">
        <v>27</v>
      </c>
      <c r="B5" s="193"/>
      <c r="C5" s="193"/>
      <c r="D5" s="193"/>
      <c r="E5" s="193"/>
      <c r="F5" s="193"/>
      <c r="G5" s="193"/>
      <c r="H5" s="193"/>
      <c r="I5" s="193"/>
      <c r="J5" s="194"/>
    </row>
    <row r="6" spans="1:26" ht="15.75" customHeight="1"/>
    <row r="7" spans="1:26" ht="51.75" customHeight="1">
      <c r="A7" s="31" t="s">
        <v>28</v>
      </c>
      <c r="B7" s="89" t="s">
        <v>29</v>
      </c>
      <c r="C7" s="89" t="s">
        <v>30</v>
      </c>
      <c r="D7" s="69" t="s">
        <v>31</v>
      </c>
      <c r="E7" s="69" t="s">
        <v>135</v>
      </c>
      <c r="F7" s="69" t="s">
        <v>33</v>
      </c>
      <c r="G7" s="90" t="s">
        <v>34</v>
      </c>
      <c r="H7" s="89" t="s">
        <v>35</v>
      </c>
      <c r="I7" s="89" t="s">
        <v>36</v>
      </c>
      <c r="J7" s="89" t="s">
        <v>37</v>
      </c>
      <c r="K7" s="69" t="s">
        <v>38</v>
      </c>
      <c r="L7" s="89" t="s">
        <v>39</v>
      </c>
      <c r="M7" s="2"/>
      <c r="N7" s="2"/>
      <c r="O7" s="2"/>
      <c r="P7" s="2"/>
      <c r="Q7" s="2"/>
      <c r="R7" s="2"/>
      <c r="S7" s="2"/>
      <c r="T7" s="2"/>
      <c r="U7" s="2"/>
      <c r="V7" s="2"/>
      <c r="W7" s="2"/>
      <c r="X7" s="2"/>
      <c r="Y7" s="2"/>
      <c r="Z7" s="2"/>
    </row>
    <row r="8" spans="1:26" ht="77.25" customHeight="1">
      <c r="A8" s="84" t="s">
        <v>40</v>
      </c>
      <c r="B8" s="72" t="s">
        <v>223</v>
      </c>
      <c r="C8" s="102" t="s">
        <v>224</v>
      </c>
      <c r="D8" s="55" t="s">
        <v>225</v>
      </c>
      <c r="E8" s="55" t="e" vm="43">
        <v>#VALUE!</v>
      </c>
      <c r="F8" s="85">
        <v>769999</v>
      </c>
      <c r="G8" s="86">
        <f>F8/1.19</f>
        <v>647057.98319327738</v>
      </c>
      <c r="H8" s="59">
        <f>G8*0.19</f>
        <v>122941.01680672271</v>
      </c>
      <c r="I8" s="59">
        <f>G8+H8</f>
        <v>769999.00000000012</v>
      </c>
      <c r="J8" s="59" t="s">
        <v>226</v>
      </c>
      <c r="K8" s="87" t="s">
        <v>45</v>
      </c>
      <c r="L8" s="61" t="s">
        <v>227</v>
      </c>
    </row>
    <row r="9" spans="1:26" ht="81.75" customHeight="1">
      <c r="A9" s="84" t="s">
        <v>47</v>
      </c>
      <c r="B9" s="88" t="s">
        <v>223</v>
      </c>
      <c r="C9" s="63" t="s">
        <v>228</v>
      </c>
      <c r="D9" s="55" t="s">
        <v>229</v>
      </c>
      <c r="E9" s="64" t="e" vm="44">
        <v>#VALUE!</v>
      </c>
      <c r="F9" s="85">
        <v>1099999</v>
      </c>
      <c r="G9" s="86">
        <f>F9/1.19</f>
        <v>924368.90756302525</v>
      </c>
      <c r="H9" s="59">
        <f>G9*0.19</f>
        <v>175630.09243697481</v>
      </c>
      <c r="I9" s="59">
        <f>G9+H9</f>
        <v>1099999</v>
      </c>
      <c r="J9" s="59" t="s">
        <v>226</v>
      </c>
      <c r="K9" s="87" t="s">
        <v>45</v>
      </c>
      <c r="L9" s="65" t="s">
        <v>230</v>
      </c>
    </row>
    <row r="10" spans="1:26" ht="87.75" customHeight="1">
      <c r="A10" s="84" t="s">
        <v>52</v>
      </c>
      <c r="B10" s="72" t="s">
        <v>231</v>
      </c>
      <c r="C10" s="66" t="s">
        <v>232</v>
      </c>
      <c r="D10" s="72" t="s">
        <v>233</v>
      </c>
      <c r="E10" s="67" t="e" vm="45">
        <v>#VALUE!</v>
      </c>
      <c r="F10" s="85">
        <v>24560</v>
      </c>
      <c r="G10" s="86">
        <f>F10/1.19</f>
        <v>20638.655462184874</v>
      </c>
      <c r="H10" s="59">
        <f>G10*0.19</f>
        <v>3921.3445378151259</v>
      </c>
      <c r="I10" s="59">
        <f>G10+H10</f>
        <v>24560</v>
      </c>
      <c r="J10" s="59" t="s">
        <v>234</v>
      </c>
      <c r="K10" s="87" t="s">
        <v>45</v>
      </c>
      <c r="L10" s="61" t="s">
        <v>235</v>
      </c>
    </row>
    <row r="11" spans="1:26" ht="25.5" hidden="1" customHeight="1">
      <c r="A11" s="3"/>
      <c r="B11" s="4"/>
      <c r="C11" s="4"/>
      <c r="D11" s="4"/>
      <c r="E11" s="4"/>
      <c r="F11" s="4"/>
      <c r="G11" s="4"/>
      <c r="H11" s="4"/>
      <c r="I11" s="4"/>
      <c r="J11" s="4"/>
    </row>
    <row r="12" spans="1:26" ht="12.75" customHeight="1"/>
    <row r="13" spans="1:26" ht="13.5" customHeight="1">
      <c r="A13" s="19"/>
      <c r="B13" s="20"/>
      <c r="C13" s="20"/>
      <c r="D13" s="20"/>
      <c r="E13" s="20"/>
      <c r="F13" s="20"/>
      <c r="G13" s="20"/>
      <c r="H13" s="20"/>
      <c r="I13" s="20"/>
      <c r="J13" s="20"/>
    </row>
    <row r="14" spans="1:26" ht="12.75" customHeight="1"/>
    <row r="15" spans="1:26" ht="27.75" customHeight="1">
      <c r="A15" s="19"/>
      <c r="B15" s="158" t="s">
        <v>58</v>
      </c>
      <c r="C15" s="158"/>
      <c r="D15" s="158"/>
      <c r="E15" s="20"/>
      <c r="F15" s="20"/>
      <c r="G15" s="20"/>
      <c r="H15" s="20"/>
      <c r="I15" s="20"/>
      <c r="J15" s="20"/>
    </row>
    <row r="16" spans="1:26" ht="103.5" customHeight="1">
      <c r="B16" s="167" t="s">
        <v>236</v>
      </c>
      <c r="C16" s="167"/>
      <c r="D16" s="167"/>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
      <c r="E26" s="5"/>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B15:D15"/>
    <mergeCell ref="B16:D16"/>
  </mergeCells>
  <hyperlinks>
    <hyperlink ref="C9" r:id="rId1" xr:uid="{2B736EF5-7C72-428B-9ECC-30D68134597E}"/>
    <hyperlink ref="C10" r:id="rId2" display="https://www.eneba.com/latam/microsoft-windows-microsoft-windows-11-professional-key-global/nordic-digital?product=digital&amp;currency=COP&amp;utm_adid=&amp;utm_campaign=&amp;utm_content=&amp;utm_source=google-ads&amp;utm_term=&amp;gad_source=1&amp;gad_campaignid=19499769054&amp;gclid=CjwKCAjwy5rUBhB5EiwAIoAtCsAWrtW8CQ89neiP2CumyusMjc6RMT1hraEwlNOXFqqMWz1J4_v7oRoCSksQAvD_BwE" xr:uid="{B30A9EAB-59D2-428F-802D-B98AFF97D6A9}"/>
    <hyperlink ref="C8" r:id="rId3" xr:uid="{63E5CA0D-E5A0-40DF-AEFC-49710D5D4D8A}"/>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5"/>
  <sheetViews>
    <sheetView topLeftCell="A9" workbookViewId="0">
      <selection activeCell="E9" sqref="E9"/>
    </sheetView>
  </sheetViews>
  <sheetFormatPr defaultColWidth="9.140625" defaultRowHeight="12.75"/>
  <cols>
    <col min="1" max="1" width="27.7109375" customWidth="1"/>
    <col min="2" max="2" width="9" customWidth="1"/>
    <col min="3" max="3" width="21.28515625" customWidth="1"/>
    <col min="4" max="4" width="18.28515625" customWidth="1"/>
    <col min="5" max="5" width="17.140625" customWidth="1"/>
    <col min="6" max="6" width="19" customWidth="1"/>
    <col min="7" max="7" width="25.42578125" customWidth="1"/>
    <col min="8" max="8" width="35.140625" customWidth="1"/>
    <col min="9" max="9" width="24.7109375" customWidth="1"/>
    <col min="10" max="10" width="35" customWidth="1"/>
    <col min="11" max="11" width="30.140625" customWidth="1"/>
    <col min="12" max="12" width="30.7109375" customWidth="1"/>
    <col min="13" max="13" width="35.5703125" customWidth="1"/>
  </cols>
  <sheetData>
    <row r="1" spans="1:13" ht="16.5">
      <c r="A1" s="188" t="s">
        <v>237</v>
      </c>
      <c r="B1" s="188"/>
      <c r="C1" s="188"/>
      <c r="D1" s="188"/>
      <c r="E1" s="188"/>
      <c r="F1" s="188"/>
      <c r="G1" s="188"/>
      <c r="H1" s="188"/>
      <c r="I1" s="188"/>
      <c r="J1" s="188"/>
      <c r="K1" s="188"/>
      <c r="L1" s="188"/>
      <c r="M1" s="188"/>
    </row>
    <row r="2" spans="1:13">
      <c r="A2" s="178" t="s">
        <v>238</v>
      </c>
      <c r="B2" s="178"/>
      <c r="C2" s="178"/>
      <c r="D2" s="178"/>
      <c r="E2" s="178"/>
      <c r="F2" s="178"/>
      <c r="G2" s="178"/>
      <c r="H2" s="178"/>
      <c r="I2" s="178"/>
      <c r="J2" s="178"/>
      <c r="K2" s="178"/>
      <c r="L2" s="178"/>
      <c r="M2" s="178"/>
    </row>
    <row r="3" spans="1:13" ht="15">
      <c r="A3" s="29"/>
      <c r="B3" s="29"/>
      <c r="C3" s="29"/>
      <c r="D3" s="29"/>
      <c r="E3" s="29"/>
      <c r="F3" s="29"/>
      <c r="G3" s="29"/>
      <c r="H3" s="29"/>
      <c r="I3" s="29"/>
      <c r="J3" s="29"/>
      <c r="K3" s="29"/>
      <c r="L3" s="29"/>
      <c r="M3" s="29"/>
    </row>
    <row r="4" spans="1:13" ht="24">
      <c r="A4" s="38" t="s">
        <v>239</v>
      </c>
      <c r="B4" s="39" t="s">
        <v>240</v>
      </c>
      <c r="C4" s="39" t="s">
        <v>241</v>
      </c>
      <c r="D4" s="39" t="s">
        <v>242</v>
      </c>
      <c r="E4" s="39" t="s">
        <v>243</v>
      </c>
      <c r="F4" s="39" t="s">
        <v>244</v>
      </c>
      <c r="G4" s="40" t="s">
        <v>245</v>
      </c>
      <c r="H4" s="39" t="s">
        <v>246</v>
      </c>
      <c r="I4" s="39" t="s">
        <v>247</v>
      </c>
      <c r="J4" s="39" t="s">
        <v>248</v>
      </c>
      <c r="K4" s="39" t="s">
        <v>249</v>
      </c>
      <c r="L4" s="39" t="s">
        <v>250</v>
      </c>
      <c r="M4" s="39" t="s">
        <v>251</v>
      </c>
    </row>
    <row r="5" spans="1:13" ht="90" customHeight="1">
      <c r="A5" s="36" t="s">
        <v>252</v>
      </c>
      <c r="B5" s="37">
        <v>1</v>
      </c>
      <c r="C5" s="37" t="s">
        <v>253</v>
      </c>
      <c r="D5" s="37" t="s">
        <v>254</v>
      </c>
      <c r="E5" s="37" t="s">
        <v>255</v>
      </c>
      <c r="F5" s="37" t="s">
        <v>256</v>
      </c>
      <c r="G5" s="41">
        <v>1313178</v>
      </c>
      <c r="H5" s="37" t="s">
        <v>257</v>
      </c>
      <c r="I5" s="37" t="s">
        <v>258</v>
      </c>
      <c r="J5" s="37" t="s">
        <v>259</v>
      </c>
      <c r="K5" s="37" t="s">
        <v>260</v>
      </c>
      <c r="L5" s="37" t="s">
        <v>261</v>
      </c>
      <c r="M5" s="37" t="s">
        <v>262</v>
      </c>
    </row>
    <row r="6" spans="1:13" ht="84" customHeight="1">
      <c r="A6" s="33" t="s">
        <v>263</v>
      </c>
      <c r="B6" s="34">
        <v>1</v>
      </c>
      <c r="C6" s="34" t="s">
        <v>264</v>
      </c>
      <c r="D6" s="34" t="s">
        <v>265</v>
      </c>
      <c r="E6" s="34" t="s">
        <v>266</v>
      </c>
      <c r="F6" s="34" t="s">
        <v>267</v>
      </c>
      <c r="G6" s="42">
        <v>3939534</v>
      </c>
      <c r="H6" s="34" t="s">
        <v>268</v>
      </c>
      <c r="I6" s="34" t="s">
        <v>258</v>
      </c>
      <c r="J6" s="34" t="s">
        <v>259</v>
      </c>
      <c r="K6" s="34" t="s">
        <v>260</v>
      </c>
      <c r="L6" s="34" t="s">
        <v>261</v>
      </c>
      <c r="M6" s="34" t="s">
        <v>262</v>
      </c>
    </row>
    <row r="7" spans="1:13" ht="88.5" customHeight="1">
      <c r="A7" s="36" t="s">
        <v>269</v>
      </c>
      <c r="B7" s="37">
        <v>1</v>
      </c>
      <c r="C7" s="37" t="s">
        <v>253</v>
      </c>
      <c r="D7" s="37" t="s">
        <v>270</v>
      </c>
      <c r="E7" s="37" t="s">
        <v>255</v>
      </c>
      <c r="F7" s="37" t="s">
        <v>256</v>
      </c>
      <c r="G7" s="41">
        <v>656589</v>
      </c>
      <c r="H7" s="37" t="s">
        <v>271</v>
      </c>
      <c r="I7" s="37" t="s">
        <v>258</v>
      </c>
      <c r="J7" s="37" t="s">
        <v>259</v>
      </c>
      <c r="K7" s="37" t="s">
        <v>260</v>
      </c>
      <c r="L7" s="37" t="s">
        <v>261</v>
      </c>
      <c r="M7" s="37" t="s">
        <v>262</v>
      </c>
    </row>
    <row r="8" spans="1:13" ht="88.5" customHeight="1">
      <c r="A8" s="33" t="s">
        <v>272</v>
      </c>
      <c r="B8" s="34">
        <v>1</v>
      </c>
      <c r="C8" s="34" t="s">
        <v>253</v>
      </c>
      <c r="D8" s="34" t="s">
        <v>270</v>
      </c>
      <c r="E8" s="34" t="s">
        <v>255</v>
      </c>
      <c r="F8" s="34" t="s">
        <v>256</v>
      </c>
      <c r="G8" s="42">
        <v>656589</v>
      </c>
      <c r="H8" s="34" t="s">
        <v>273</v>
      </c>
      <c r="I8" s="34" t="s">
        <v>258</v>
      </c>
      <c r="J8" s="34" t="s">
        <v>259</v>
      </c>
      <c r="K8" s="34" t="s">
        <v>260</v>
      </c>
      <c r="L8" s="34" t="s">
        <v>261</v>
      </c>
      <c r="M8" s="34" t="s">
        <v>262</v>
      </c>
    </row>
    <row r="9" spans="1:13" ht="74.25" customHeight="1">
      <c r="A9" s="36" t="s">
        <v>274</v>
      </c>
      <c r="B9" s="37">
        <v>1</v>
      </c>
      <c r="C9" s="37" t="s">
        <v>275</v>
      </c>
      <c r="D9" s="37" t="s">
        <v>276</v>
      </c>
      <c r="E9" s="37" t="s">
        <v>277</v>
      </c>
      <c r="F9" s="37" t="s">
        <v>278</v>
      </c>
      <c r="G9" s="41">
        <v>144000</v>
      </c>
      <c r="H9" s="37" t="s">
        <v>279</v>
      </c>
      <c r="I9" s="37" t="s">
        <v>258</v>
      </c>
      <c r="J9" s="37" t="s">
        <v>280</v>
      </c>
      <c r="K9" s="37" t="s">
        <v>281</v>
      </c>
      <c r="L9" s="37" t="s">
        <v>282</v>
      </c>
      <c r="M9" s="37" t="s">
        <v>283</v>
      </c>
    </row>
    <row r="10" spans="1:13" ht="156.75" customHeight="1">
      <c r="A10" s="33" t="s">
        <v>284</v>
      </c>
      <c r="B10" s="34">
        <v>3</v>
      </c>
      <c r="C10" s="34" t="s">
        <v>275</v>
      </c>
      <c r="D10" s="34" t="s">
        <v>285</v>
      </c>
      <c r="E10" s="34" t="s">
        <v>277</v>
      </c>
      <c r="F10" s="34" t="s">
        <v>286</v>
      </c>
      <c r="G10" s="42">
        <v>480000</v>
      </c>
      <c r="H10" s="34" t="s">
        <v>287</v>
      </c>
      <c r="I10" s="34" t="s">
        <v>258</v>
      </c>
      <c r="J10" s="34" t="s">
        <v>288</v>
      </c>
      <c r="K10" s="34" t="s">
        <v>289</v>
      </c>
      <c r="L10" s="34" t="s">
        <v>290</v>
      </c>
      <c r="M10" s="34" t="s">
        <v>291</v>
      </c>
    </row>
    <row r="11" spans="1:13" ht="15">
      <c r="A11" s="195" t="s">
        <v>292</v>
      </c>
      <c r="B11" s="196"/>
      <c r="C11" s="196"/>
      <c r="D11" s="196"/>
      <c r="E11" s="196"/>
      <c r="F11" s="197"/>
      <c r="G11" s="43">
        <f>G5 + G6 + G7 + G8 +G9 + G10</f>
        <v>7189890</v>
      </c>
      <c r="H11" s="35" t="s">
        <v>293</v>
      </c>
      <c r="I11" s="35" t="s">
        <v>293</v>
      </c>
      <c r="J11" s="35" t="s">
        <v>293</v>
      </c>
      <c r="K11" s="35" t="s">
        <v>293</v>
      </c>
      <c r="L11" s="35" t="s">
        <v>293</v>
      </c>
      <c r="M11" s="35" t="s">
        <v>293</v>
      </c>
    </row>
    <row r="12" spans="1:13" ht="15">
      <c r="A12" s="29"/>
      <c r="B12" s="29"/>
      <c r="C12" s="29"/>
      <c r="D12" s="29"/>
      <c r="E12" s="29"/>
      <c r="F12" s="29"/>
      <c r="G12" s="29"/>
      <c r="H12" s="29"/>
      <c r="I12" s="29"/>
      <c r="J12" s="29"/>
      <c r="K12" s="29"/>
      <c r="L12" s="29"/>
      <c r="M12" s="29"/>
    </row>
    <row r="13" spans="1:13">
      <c r="A13" s="178" t="s">
        <v>294</v>
      </c>
      <c r="B13" s="178"/>
      <c r="C13" s="178"/>
      <c r="D13" s="178"/>
      <c r="E13" s="178"/>
      <c r="F13" s="178"/>
      <c r="G13" s="178"/>
      <c r="H13" s="178"/>
      <c r="I13" s="178"/>
      <c r="J13" s="178"/>
      <c r="K13" s="178"/>
      <c r="L13" s="178"/>
      <c r="M13" s="178"/>
    </row>
    <row r="14" spans="1:13" ht="15">
      <c r="A14" s="29"/>
      <c r="B14" s="29"/>
      <c r="C14" s="29"/>
      <c r="D14" s="29"/>
      <c r="E14" s="29"/>
      <c r="F14" s="29"/>
      <c r="G14" s="29"/>
      <c r="H14" s="29"/>
      <c r="I14" s="29"/>
      <c r="J14" s="29"/>
      <c r="K14" s="29"/>
      <c r="L14" s="29"/>
      <c r="M14" s="29"/>
    </row>
    <row r="15" spans="1:13" ht="12.75" customHeight="1">
      <c r="A15" s="198" t="s">
        <v>295</v>
      </c>
      <c r="B15" s="199"/>
      <c r="C15" s="199"/>
      <c r="D15" s="199"/>
      <c r="E15" s="199"/>
      <c r="F15" s="199"/>
      <c r="G15" s="199"/>
      <c r="H15" s="199"/>
      <c r="I15" s="199"/>
      <c r="J15" s="199"/>
      <c r="K15" s="199"/>
      <c r="L15" s="199"/>
      <c r="M15" s="199"/>
    </row>
    <row r="16" spans="1:13">
      <c r="A16" s="185" t="s">
        <v>296</v>
      </c>
      <c r="B16" s="185"/>
      <c r="C16" s="185"/>
      <c r="D16" s="185"/>
      <c r="E16" s="185"/>
      <c r="F16" s="185"/>
      <c r="G16" s="185"/>
      <c r="H16" s="185"/>
      <c r="I16" s="185"/>
      <c r="J16" s="185"/>
      <c r="K16" s="185"/>
      <c r="L16" s="185"/>
      <c r="M16" s="185"/>
    </row>
    <row r="17" spans="1:13" ht="18" customHeight="1">
      <c r="A17" s="186" t="s">
        <v>297</v>
      </c>
      <c r="B17" s="187"/>
      <c r="C17" s="187"/>
      <c r="D17" s="187"/>
      <c r="E17" s="186" t="s">
        <v>298</v>
      </c>
      <c r="F17" s="187"/>
      <c r="G17" s="186" t="s">
        <v>299</v>
      </c>
      <c r="H17" s="187"/>
      <c r="I17" s="187"/>
      <c r="J17" s="187"/>
      <c r="K17" s="187"/>
      <c r="L17" s="187"/>
      <c r="M17" s="187"/>
    </row>
    <row r="18" spans="1:13" ht="16.5" customHeight="1">
      <c r="A18" s="179" t="s">
        <v>300</v>
      </c>
      <c r="B18" s="180"/>
      <c r="C18" s="180"/>
      <c r="D18" s="180"/>
      <c r="E18" s="181">
        <v>0.25</v>
      </c>
      <c r="F18" s="182"/>
      <c r="G18" s="183" t="s">
        <v>301</v>
      </c>
      <c r="H18" s="184"/>
      <c r="I18" s="184"/>
      <c r="J18" s="184"/>
      <c r="K18" s="184"/>
      <c r="L18" s="184"/>
      <c r="M18" s="184"/>
    </row>
    <row r="19" spans="1:13" ht="21.75" customHeight="1">
      <c r="A19" s="172" t="s">
        <v>302</v>
      </c>
      <c r="B19" s="173"/>
      <c r="C19" s="173"/>
      <c r="D19" s="173"/>
      <c r="E19" s="174">
        <v>0.75</v>
      </c>
      <c r="F19" s="175"/>
      <c r="G19" s="176" t="s">
        <v>303</v>
      </c>
      <c r="H19" s="177"/>
      <c r="I19" s="177"/>
      <c r="J19" s="177"/>
      <c r="K19" s="177"/>
      <c r="L19" s="177"/>
      <c r="M19" s="177"/>
    </row>
    <row r="20" spans="1:13" ht="18.75" customHeight="1">
      <c r="A20" s="179" t="s">
        <v>304</v>
      </c>
      <c r="B20" s="180"/>
      <c r="C20" s="180"/>
      <c r="D20" s="180"/>
      <c r="E20" s="181">
        <v>0.35</v>
      </c>
      <c r="F20" s="182"/>
      <c r="G20" s="183" t="s">
        <v>305</v>
      </c>
      <c r="H20" s="184"/>
      <c r="I20" s="184"/>
      <c r="J20" s="184"/>
      <c r="K20" s="184"/>
      <c r="L20" s="184"/>
      <c r="M20" s="184"/>
    </row>
    <row r="21" spans="1:13" ht="25.5" customHeight="1">
      <c r="A21" s="172" t="s">
        <v>306</v>
      </c>
      <c r="B21" s="173"/>
      <c r="C21" s="173"/>
      <c r="D21" s="173"/>
      <c r="E21" s="174">
        <v>0.9</v>
      </c>
      <c r="F21" s="175"/>
      <c r="G21" s="176" t="s">
        <v>307</v>
      </c>
      <c r="H21" s="177"/>
      <c r="I21" s="177"/>
      <c r="J21" s="177"/>
      <c r="K21" s="177"/>
      <c r="L21" s="177"/>
      <c r="M21" s="177"/>
    </row>
    <row r="22" spans="1:13" ht="20.25" customHeight="1">
      <c r="A22" s="179" t="s">
        <v>308</v>
      </c>
      <c r="B22" s="180"/>
      <c r="C22" s="180"/>
      <c r="D22" s="180"/>
      <c r="E22" s="181">
        <v>1.1499999999999999</v>
      </c>
      <c r="F22" s="182"/>
      <c r="G22" s="183" t="s">
        <v>309</v>
      </c>
      <c r="H22" s="184"/>
      <c r="I22" s="184"/>
      <c r="J22" s="184"/>
      <c r="K22" s="184"/>
      <c r="L22" s="184"/>
      <c r="M22" s="184"/>
    </row>
    <row r="23" spans="1:13" ht="18.75" customHeight="1">
      <c r="A23" s="172" t="s">
        <v>310</v>
      </c>
      <c r="B23" s="173"/>
      <c r="C23" s="173"/>
      <c r="D23" s="173"/>
      <c r="E23" s="174">
        <v>1.65</v>
      </c>
      <c r="F23" s="175"/>
      <c r="G23" s="176" t="s">
        <v>311</v>
      </c>
      <c r="H23" s="177"/>
      <c r="I23" s="177"/>
      <c r="J23" s="177"/>
      <c r="K23" s="177"/>
      <c r="L23" s="177"/>
      <c r="M23" s="177"/>
    </row>
    <row r="24" spans="1:13">
      <c r="A24" s="178" t="s">
        <v>312</v>
      </c>
      <c r="B24" s="178"/>
      <c r="C24" s="178"/>
      <c r="D24" s="178"/>
      <c r="E24" s="178"/>
      <c r="F24" s="178"/>
      <c r="G24" s="178"/>
      <c r="H24" s="178"/>
      <c r="I24" s="178"/>
      <c r="J24" s="178"/>
      <c r="K24" s="178"/>
      <c r="L24" s="178"/>
      <c r="M24" s="178"/>
    </row>
    <row r="25" spans="1:13" ht="12"/>
  </sheetData>
  <mergeCells count="28">
    <mergeCell ref="A11:F11"/>
    <mergeCell ref="A1:M1"/>
    <mergeCell ref="A2:M2"/>
    <mergeCell ref="A13:M13"/>
    <mergeCell ref="A15:M15"/>
    <mergeCell ref="A16:M16"/>
    <mergeCell ref="A17:D17"/>
    <mergeCell ref="E17:F17"/>
    <mergeCell ref="G17:M17"/>
    <mergeCell ref="A18:D18"/>
    <mergeCell ref="E18:F18"/>
    <mergeCell ref="G18:M18"/>
    <mergeCell ref="A19:D19"/>
    <mergeCell ref="E19:F19"/>
    <mergeCell ref="G19:M19"/>
    <mergeCell ref="A20:D20"/>
    <mergeCell ref="E20:F20"/>
    <mergeCell ref="G20:M20"/>
    <mergeCell ref="A21:D21"/>
    <mergeCell ref="E21:F21"/>
    <mergeCell ref="G21:M21"/>
    <mergeCell ref="A24:M24"/>
    <mergeCell ref="A22:D22"/>
    <mergeCell ref="E22:F22"/>
    <mergeCell ref="G22:M22"/>
    <mergeCell ref="A23:D23"/>
    <mergeCell ref="E23:F23"/>
    <mergeCell ref="G23:M2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571A-0A35-41BF-BF7A-ECC112C84B4C}">
  <dimension ref="A1:J44"/>
  <sheetViews>
    <sheetView topLeftCell="A12" workbookViewId="0">
      <selection activeCell="A15" sqref="A15:C15"/>
    </sheetView>
  </sheetViews>
  <sheetFormatPr defaultRowHeight="12"/>
  <cols>
    <col min="1" max="1" width="19.85546875" style="18" customWidth="1"/>
    <col min="2" max="2" width="31.28515625" style="18" customWidth="1"/>
    <col min="3" max="3" width="20.85546875" style="18" customWidth="1"/>
    <col min="4" max="4" width="17.5703125" style="18" customWidth="1"/>
    <col min="5" max="5" width="23.140625" style="18" customWidth="1"/>
    <col min="6" max="6" width="21.28515625" style="18" customWidth="1"/>
    <col min="7" max="7" width="18.140625" style="18" customWidth="1"/>
    <col min="8" max="8" width="21.140625" style="18" customWidth="1"/>
    <col min="9" max="9" width="16" customWidth="1"/>
    <col min="10" max="10" width="28.28515625" customWidth="1"/>
  </cols>
  <sheetData>
    <row r="1" spans="1:10" ht="69" customHeight="1">
      <c r="A1" s="104" t="s">
        <v>313</v>
      </c>
      <c r="B1" s="104" t="s">
        <v>314</v>
      </c>
      <c r="C1" s="104" t="s">
        <v>315</v>
      </c>
      <c r="D1" s="104" t="s">
        <v>316</v>
      </c>
      <c r="E1" s="104" t="s">
        <v>317</v>
      </c>
      <c r="F1" s="104" t="s">
        <v>318</v>
      </c>
      <c r="G1" s="104" t="s">
        <v>319</v>
      </c>
      <c r="H1" s="104" t="s">
        <v>320</v>
      </c>
      <c r="I1" s="105" t="s">
        <v>321</v>
      </c>
      <c r="J1" s="18"/>
    </row>
    <row r="2" spans="1:10" ht="83.25">
      <c r="A2" s="106" t="s">
        <v>322</v>
      </c>
      <c r="B2" s="106" t="s">
        <v>323</v>
      </c>
      <c r="C2" s="55" t="s">
        <v>324</v>
      </c>
      <c r="D2" s="55" t="s">
        <v>325</v>
      </c>
      <c r="E2" s="55" t="s">
        <v>326</v>
      </c>
      <c r="F2" s="106" t="s">
        <v>327</v>
      </c>
      <c r="G2" s="55" t="s">
        <v>328</v>
      </c>
      <c r="H2" s="55" t="s">
        <v>329</v>
      </c>
      <c r="I2" s="66" t="s">
        <v>330</v>
      </c>
      <c r="J2" s="18"/>
    </row>
    <row r="3" spans="1:10" ht="69">
      <c r="A3" s="106" t="s">
        <v>322</v>
      </c>
      <c r="B3" s="106" t="s">
        <v>331</v>
      </c>
      <c r="C3" s="55" t="s">
        <v>332</v>
      </c>
      <c r="D3" s="55" t="s">
        <v>333</v>
      </c>
      <c r="E3" s="55" t="s">
        <v>334</v>
      </c>
      <c r="F3" s="106" t="s">
        <v>335</v>
      </c>
      <c r="G3" s="55" t="s">
        <v>336</v>
      </c>
      <c r="H3" s="55" t="s">
        <v>337</v>
      </c>
      <c r="I3" s="66" t="s">
        <v>338</v>
      </c>
      <c r="J3" s="18"/>
    </row>
    <row r="4" spans="1:10" ht="69">
      <c r="A4" s="23" t="s">
        <v>322</v>
      </c>
      <c r="B4" s="23" t="s">
        <v>339</v>
      </c>
      <c r="C4" s="24" t="s">
        <v>340</v>
      </c>
      <c r="D4" s="24" t="s">
        <v>341</v>
      </c>
      <c r="E4" s="24" t="s">
        <v>342</v>
      </c>
      <c r="F4" s="23" t="s">
        <v>343</v>
      </c>
      <c r="G4" s="24" t="s">
        <v>344</v>
      </c>
      <c r="H4" s="24" t="s">
        <v>337</v>
      </c>
      <c r="I4" s="25" t="s">
        <v>345</v>
      </c>
      <c r="J4" s="18" t="s">
        <v>346</v>
      </c>
    </row>
    <row r="5" spans="1:10" ht="83.25">
      <c r="A5" s="106" t="s">
        <v>347</v>
      </c>
      <c r="B5" s="106" t="s">
        <v>348</v>
      </c>
      <c r="C5" s="55" t="s">
        <v>349</v>
      </c>
      <c r="D5" s="55" t="s">
        <v>350</v>
      </c>
      <c r="E5" s="106" t="s">
        <v>351</v>
      </c>
      <c r="F5" s="55" t="s">
        <v>352</v>
      </c>
      <c r="G5" s="55" t="s">
        <v>353</v>
      </c>
      <c r="H5" s="55" t="s">
        <v>337</v>
      </c>
      <c r="I5" s="66" t="s">
        <v>354</v>
      </c>
      <c r="J5" s="18"/>
    </row>
    <row r="6" spans="1:10" ht="83.25">
      <c r="A6" s="106" t="s">
        <v>347</v>
      </c>
      <c r="B6" s="106" t="s">
        <v>355</v>
      </c>
      <c r="C6" s="55" t="s">
        <v>356</v>
      </c>
      <c r="D6" s="55" t="s">
        <v>357</v>
      </c>
      <c r="E6" s="106" t="s">
        <v>358</v>
      </c>
      <c r="F6" s="106" t="s">
        <v>359</v>
      </c>
      <c r="G6" s="55" t="s">
        <v>360</v>
      </c>
      <c r="H6" s="55" t="s">
        <v>361</v>
      </c>
      <c r="I6" s="66" t="s">
        <v>362</v>
      </c>
      <c r="J6" s="18"/>
    </row>
    <row r="7" spans="1:10" ht="96.75">
      <c r="A7" s="23" t="s">
        <v>347</v>
      </c>
      <c r="B7" s="23" t="s">
        <v>363</v>
      </c>
      <c r="C7" s="24" t="s">
        <v>364</v>
      </c>
      <c r="D7" s="24" t="s">
        <v>365</v>
      </c>
      <c r="E7" s="23" t="s">
        <v>366</v>
      </c>
      <c r="F7" s="24" t="s">
        <v>367</v>
      </c>
      <c r="G7" s="24" t="s">
        <v>368</v>
      </c>
      <c r="H7" s="24" t="s">
        <v>337</v>
      </c>
      <c r="I7" s="25" t="s">
        <v>369</v>
      </c>
      <c r="J7" s="18" t="s">
        <v>370</v>
      </c>
    </row>
    <row r="8" spans="1:10" ht="96.75" customHeight="1">
      <c r="A8" s="106" t="s">
        <v>371</v>
      </c>
      <c r="B8" s="106" t="s">
        <v>372</v>
      </c>
      <c r="C8" s="55" t="s">
        <v>373</v>
      </c>
      <c r="D8" s="55" t="s">
        <v>374</v>
      </c>
      <c r="E8" s="106" t="s">
        <v>375</v>
      </c>
      <c r="F8" s="106" t="s">
        <v>376</v>
      </c>
      <c r="G8" s="55" t="s">
        <v>377</v>
      </c>
      <c r="H8" s="55" t="s">
        <v>378</v>
      </c>
      <c r="I8" s="66" t="s">
        <v>379</v>
      </c>
      <c r="J8" s="18"/>
    </row>
    <row r="9" spans="1:10" ht="94.5" customHeight="1">
      <c r="A9" s="106" t="s">
        <v>371</v>
      </c>
      <c r="B9" s="106" t="s">
        <v>380</v>
      </c>
      <c r="C9" s="55" t="s">
        <v>381</v>
      </c>
      <c r="D9" s="55" t="s">
        <v>382</v>
      </c>
      <c r="E9" s="55" t="s">
        <v>383</v>
      </c>
      <c r="F9" s="106" t="s">
        <v>384</v>
      </c>
      <c r="G9" s="55" t="s">
        <v>385</v>
      </c>
      <c r="H9" s="55" t="s">
        <v>386</v>
      </c>
      <c r="I9" s="66" t="s">
        <v>387</v>
      </c>
      <c r="J9" s="18"/>
    </row>
    <row r="10" spans="1:10" ht="66" customHeight="1">
      <c r="A10" s="23" t="s">
        <v>371</v>
      </c>
      <c r="B10" s="23" t="s">
        <v>388</v>
      </c>
      <c r="C10" s="24" t="s">
        <v>389</v>
      </c>
      <c r="D10" s="24" t="s">
        <v>390</v>
      </c>
      <c r="E10" s="23" t="s">
        <v>391</v>
      </c>
      <c r="F10" s="23" t="s">
        <v>392</v>
      </c>
      <c r="G10" s="24" t="s">
        <v>393</v>
      </c>
      <c r="H10" s="24" t="s">
        <v>394</v>
      </c>
      <c r="I10" s="25" t="s">
        <v>395</v>
      </c>
      <c r="J10" s="18" t="s">
        <v>396</v>
      </c>
    </row>
    <row r="11" spans="1:10" ht="60.75" customHeight="1">
      <c r="A11" s="190" t="s">
        <v>397</v>
      </c>
      <c r="B11" s="190"/>
      <c r="C11" s="117"/>
      <c r="D11" s="117"/>
      <c r="E11" s="117"/>
      <c r="F11" s="117"/>
      <c r="G11" s="117"/>
      <c r="H11" s="117"/>
      <c r="I11" s="117"/>
      <c r="J11" s="118"/>
    </row>
    <row r="12" spans="1:10" ht="65.25" customHeight="1">
      <c r="A12" s="111" t="s">
        <v>398</v>
      </c>
      <c r="B12" s="112" t="s">
        <v>399</v>
      </c>
      <c r="C12" s="112" t="s">
        <v>400</v>
      </c>
      <c r="D12" s="112" t="s">
        <v>401</v>
      </c>
      <c r="E12" s="112" t="s">
        <v>402</v>
      </c>
      <c r="F12" s="112" t="s">
        <v>403</v>
      </c>
      <c r="G12" s="111" t="s">
        <v>404</v>
      </c>
      <c r="H12" s="112" t="s">
        <v>405</v>
      </c>
      <c r="I12" s="112" t="s">
        <v>406</v>
      </c>
      <c r="J12" s="113" t="s">
        <v>407</v>
      </c>
    </row>
    <row r="13" spans="1:10" ht="54.75" customHeight="1">
      <c r="A13" s="107" t="s">
        <v>408</v>
      </c>
      <c r="B13" s="108" t="s">
        <v>409</v>
      </c>
      <c r="C13" s="108" t="s">
        <v>410</v>
      </c>
      <c r="D13" s="108" t="s">
        <v>411</v>
      </c>
      <c r="E13" s="108" t="s">
        <v>412</v>
      </c>
      <c r="F13" s="108" t="s">
        <v>413</v>
      </c>
      <c r="G13" s="107" t="s">
        <v>404</v>
      </c>
      <c r="H13" s="108" t="s">
        <v>414</v>
      </c>
      <c r="I13" s="108" t="s">
        <v>406</v>
      </c>
      <c r="J13" s="109" t="s">
        <v>415</v>
      </c>
    </row>
    <row r="14" spans="1:10" ht="66" customHeight="1">
      <c r="A14" s="111" t="s">
        <v>416</v>
      </c>
      <c r="B14" s="112" t="s">
        <v>417</v>
      </c>
      <c r="C14" s="112" t="s">
        <v>418</v>
      </c>
      <c r="D14" s="112" t="s">
        <v>419</v>
      </c>
      <c r="E14" s="112" t="s">
        <v>420</v>
      </c>
      <c r="F14" s="112" t="s">
        <v>421</v>
      </c>
      <c r="G14" s="111" t="s">
        <v>404</v>
      </c>
      <c r="H14" s="112" t="s">
        <v>422</v>
      </c>
      <c r="I14" s="112" t="s">
        <v>406</v>
      </c>
      <c r="J14" s="113" t="s">
        <v>423</v>
      </c>
    </row>
    <row r="15" spans="1:10" ht="102.75" customHeight="1">
      <c r="A15" s="191" t="s">
        <v>424</v>
      </c>
      <c r="B15" s="191"/>
      <c r="C15" s="191"/>
    </row>
    <row r="16" spans="1:10" ht="27.75">
      <c r="A16" s="119" t="s">
        <v>425</v>
      </c>
      <c r="B16" s="119" t="s">
        <v>315</v>
      </c>
      <c r="C16" s="119" t="s">
        <v>426</v>
      </c>
      <c r="D16" s="119" t="s">
        <v>317</v>
      </c>
      <c r="E16" s="119" t="s">
        <v>427</v>
      </c>
      <c r="F16" s="119" t="s">
        <v>428</v>
      </c>
      <c r="G16" s="119" t="s">
        <v>429</v>
      </c>
      <c r="H16" s="119" t="s">
        <v>430</v>
      </c>
      <c r="I16" s="119" t="s">
        <v>320</v>
      </c>
      <c r="J16" s="119" t="s">
        <v>247</v>
      </c>
    </row>
    <row r="17" spans="1:10" ht="55.5">
      <c r="A17" s="111" t="s">
        <v>431</v>
      </c>
      <c r="B17" s="112" t="s">
        <v>432</v>
      </c>
      <c r="C17" s="112" t="s">
        <v>433</v>
      </c>
      <c r="D17" s="112" t="s">
        <v>434</v>
      </c>
      <c r="E17" s="111" t="s">
        <v>435</v>
      </c>
      <c r="F17" s="112" t="s">
        <v>436</v>
      </c>
      <c r="G17" s="111" t="s">
        <v>437</v>
      </c>
      <c r="H17" s="112" t="s">
        <v>438</v>
      </c>
      <c r="I17" s="112" t="s">
        <v>406</v>
      </c>
      <c r="J17" s="114" t="s">
        <v>439</v>
      </c>
    </row>
    <row r="18" spans="1:10" ht="41.25">
      <c r="A18" s="107" t="s">
        <v>440</v>
      </c>
      <c r="B18" s="108" t="s">
        <v>441</v>
      </c>
      <c r="C18" s="108" t="s">
        <v>442</v>
      </c>
      <c r="D18" s="108" t="s">
        <v>443</v>
      </c>
      <c r="E18" s="108" t="s">
        <v>444</v>
      </c>
      <c r="F18" s="108" t="s">
        <v>445</v>
      </c>
      <c r="G18" s="107" t="s">
        <v>404</v>
      </c>
      <c r="H18" s="108" t="s">
        <v>446</v>
      </c>
      <c r="I18" s="108" t="s">
        <v>406</v>
      </c>
      <c r="J18" s="108" t="s">
        <v>447</v>
      </c>
    </row>
    <row r="19" spans="1:10" ht="27.75">
      <c r="A19" s="111" t="s">
        <v>448</v>
      </c>
      <c r="B19" s="112" t="s">
        <v>449</v>
      </c>
      <c r="C19" s="112" t="s">
        <v>450</v>
      </c>
      <c r="D19" s="112" t="s">
        <v>451</v>
      </c>
      <c r="E19" s="112" t="s">
        <v>452</v>
      </c>
      <c r="F19" s="112" t="s">
        <v>453</v>
      </c>
      <c r="G19" s="111" t="s">
        <v>404</v>
      </c>
      <c r="H19" s="112" t="s">
        <v>454</v>
      </c>
      <c r="I19" s="112" t="s">
        <v>406</v>
      </c>
      <c r="J19" s="112" t="s">
        <v>455</v>
      </c>
    </row>
    <row r="20" spans="1:10" ht="66.75" customHeight="1">
      <c r="A20" s="189" t="s">
        <v>456</v>
      </c>
      <c r="B20" s="189"/>
    </row>
    <row r="21" spans="1:10" ht="27.75">
      <c r="A21" s="119" t="s">
        <v>425</v>
      </c>
      <c r="B21" s="119" t="s">
        <v>315</v>
      </c>
      <c r="C21" s="119" t="s">
        <v>426</v>
      </c>
      <c r="D21" s="119" t="s">
        <v>317</v>
      </c>
      <c r="E21" s="119" t="s">
        <v>427</v>
      </c>
      <c r="F21" s="119" t="s">
        <v>428</v>
      </c>
      <c r="G21" s="119" t="s">
        <v>429</v>
      </c>
      <c r="H21" s="119" t="s">
        <v>430</v>
      </c>
      <c r="I21" s="119" t="s">
        <v>320</v>
      </c>
      <c r="J21" s="119" t="s">
        <v>247</v>
      </c>
    </row>
    <row r="22" spans="1:10" ht="55.5">
      <c r="A22" s="111" t="s">
        <v>457</v>
      </c>
      <c r="B22" s="112" t="s">
        <v>458</v>
      </c>
      <c r="C22" s="112" t="s">
        <v>459</v>
      </c>
      <c r="D22" s="112" t="s">
        <v>460</v>
      </c>
      <c r="E22" s="112" t="s">
        <v>461</v>
      </c>
      <c r="F22" s="112" t="s">
        <v>462</v>
      </c>
      <c r="G22" s="111" t="s">
        <v>404</v>
      </c>
      <c r="H22" s="112" t="s">
        <v>463</v>
      </c>
      <c r="I22" s="112" t="s">
        <v>406</v>
      </c>
      <c r="J22" s="112" t="s">
        <v>464</v>
      </c>
    </row>
    <row r="23" spans="1:10" ht="41.25">
      <c r="A23" s="107" t="s">
        <v>465</v>
      </c>
      <c r="B23" s="108" t="s">
        <v>466</v>
      </c>
      <c r="C23" s="108" t="s">
        <v>467</v>
      </c>
      <c r="D23" s="108" t="s">
        <v>468</v>
      </c>
      <c r="E23" s="108" t="s">
        <v>469</v>
      </c>
      <c r="F23" s="108" t="s">
        <v>470</v>
      </c>
      <c r="G23" s="107" t="s">
        <v>404</v>
      </c>
      <c r="H23" s="108" t="s">
        <v>414</v>
      </c>
      <c r="I23" s="108" t="s">
        <v>406</v>
      </c>
      <c r="J23" s="108" t="s">
        <v>471</v>
      </c>
    </row>
    <row r="24" spans="1:10" ht="41.25">
      <c r="A24" s="111" t="s">
        <v>472</v>
      </c>
      <c r="B24" s="112" t="s">
        <v>473</v>
      </c>
      <c r="C24" s="112" t="s">
        <v>474</v>
      </c>
      <c r="D24" s="112" t="s">
        <v>475</v>
      </c>
      <c r="E24" s="112" t="s">
        <v>469</v>
      </c>
      <c r="F24" s="112" t="s">
        <v>476</v>
      </c>
      <c r="G24" s="111" t="s">
        <v>404</v>
      </c>
      <c r="H24" s="112" t="s">
        <v>477</v>
      </c>
      <c r="I24" s="112" t="s">
        <v>406</v>
      </c>
      <c r="J24" s="112" t="s">
        <v>407</v>
      </c>
    </row>
    <row r="25" spans="1:10" ht="47.25" customHeight="1">
      <c r="A25" s="189" t="s">
        <v>478</v>
      </c>
      <c r="B25" s="189"/>
    </row>
    <row r="26" spans="1:10" ht="27.75">
      <c r="A26" s="119" t="s">
        <v>425</v>
      </c>
      <c r="B26" s="119" t="s">
        <v>315</v>
      </c>
      <c r="C26" s="119" t="s">
        <v>426</v>
      </c>
      <c r="D26" s="119" t="s">
        <v>317</v>
      </c>
      <c r="E26" s="119" t="s">
        <v>427</v>
      </c>
      <c r="F26" s="119" t="s">
        <v>428</v>
      </c>
      <c r="G26" s="119" t="s">
        <v>429</v>
      </c>
      <c r="H26" s="119" t="s">
        <v>430</v>
      </c>
      <c r="I26" s="119" t="s">
        <v>320</v>
      </c>
      <c r="J26" s="119" t="s">
        <v>247</v>
      </c>
    </row>
    <row r="27" spans="1:10" ht="41.25">
      <c r="A27" s="111" t="s">
        <v>479</v>
      </c>
      <c r="B27" s="112" t="s">
        <v>480</v>
      </c>
      <c r="C27" s="112" t="s">
        <v>481</v>
      </c>
      <c r="D27" s="112" t="s">
        <v>482</v>
      </c>
      <c r="E27" s="112" t="s">
        <v>483</v>
      </c>
      <c r="F27" s="112" t="s">
        <v>484</v>
      </c>
      <c r="G27" s="111" t="s">
        <v>404</v>
      </c>
      <c r="H27" s="112" t="s">
        <v>485</v>
      </c>
      <c r="I27" s="112" t="s">
        <v>406</v>
      </c>
      <c r="J27" s="112" t="s">
        <v>486</v>
      </c>
    </row>
    <row r="28" spans="1:10" ht="27.75">
      <c r="A28" s="107" t="s">
        <v>487</v>
      </c>
      <c r="B28" s="108" t="s">
        <v>488</v>
      </c>
      <c r="C28" s="108" t="s">
        <v>489</v>
      </c>
      <c r="D28" s="108" t="s">
        <v>490</v>
      </c>
      <c r="E28" s="108" t="s">
        <v>491</v>
      </c>
      <c r="F28" s="108" t="s">
        <v>492</v>
      </c>
      <c r="G28" s="107" t="s">
        <v>404</v>
      </c>
      <c r="H28" s="108" t="s">
        <v>493</v>
      </c>
      <c r="I28" s="108" t="s">
        <v>406</v>
      </c>
      <c r="J28" s="108" t="s">
        <v>407</v>
      </c>
    </row>
    <row r="29" spans="1:10" ht="27.75">
      <c r="A29" s="111" t="s">
        <v>494</v>
      </c>
      <c r="B29" s="112" t="s">
        <v>495</v>
      </c>
      <c r="C29" s="112" t="s">
        <v>496</v>
      </c>
      <c r="D29" s="112" t="s">
        <v>490</v>
      </c>
      <c r="E29" s="112" t="s">
        <v>491</v>
      </c>
      <c r="F29" s="112" t="s">
        <v>497</v>
      </c>
      <c r="G29" s="111" t="s">
        <v>404</v>
      </c>
      <c r="H29" s="112" t="s">
        <v>498</v>
      </c>
      <c r="I29" s="112" t="s">
        <v>406</v>
      </c>
      <c r="J29" s="112" t="s">
        <v>499</v>
      </c>
    </row>
    <row r="30" spans="1:10" ht="69" customHeight="1">
      <c r="A30" s="189" t="s">
        <v>500</v>
      </c>
      <c r="B30" s="189"/>
    </row>
    <row r="31" spans="1:10" ht="27.75">
      <c r="A31" s="119" t="s">
        <v>425</v>
      </c>
      <c r="B31" s="119" t="s">
        <v>315</v>
      </c>
      <c r="C31" s="119" t="s">
        <v>426</v>
      </c>
      <c r="D31" s="119" t="s">
        <v>317</v>
      </c>
      <c r="E31" s="119" t="s">
        <v>427</v>
      </c>
      <c r="F31" s="119" t="s">
        <v>428</v>
      </c>
      <c r="G31" s="119" t="s">
        <v>429</v>
      </c>
      <c r="H31" s="119" t="s">
        <v>430</v>
      </c>
      <c r="I31" s="119" t="s">
        <v>320</v>
      </c>
      <c r="J31" s="119" t="s">
        <v>247</v>
      </c>
    </row>
    <row r="32" spans="1:10" ht="41.25">
      <c r="A32" s="111" t="s">
        <v>501</v>
      </c>
      <c r="B32" s="112" t="s">
        <v>502</v>
      </c>
      <c r="C32" s="112" t="s">
        <v>503</v>
      </c>
      <c r="D32" s="112" t="s">
        <v>504</v>
      </c>
      <c r="E32" s="112" t="s">
        <v>505</v>
      </c>
      <c r="F32" s="112" t="s">
        <v>506</v>
      </c>
      <c r="G32" s="111" t="s">
        <v>404</v>
      </c>
      <c r="H32" s="112" t="s">
        <v>507</v>
      </c>
      <c r="I32" s="112" t="s">
        <v>406</v>
      </c>
      <c r="J32" s="112" t="s">
        <v>508</v>
      </c>
    </row>
    <row r="33" spans="1:10" ht="27.75">
      <c r="A33" s="107" t="s">
        <v>509</v>
      </c>
      <c r="B33" s="108" t="s">
        <v>510</v>
      </c>
      <c r="C33" s="108" t="s">
        <v>511</v>
      </c>
      <c r="D33" s="108" t="s">
        <v>512</v>
      </c>
      <c r="E33" s="108" t="s">
        <v>513</v>
      </c>
      <c r="F33" s="108" t="s">
        <v>514</v>
      </c>
      <c r="G33" s="107" t="s">
        <v>437</v>
      </c>
      <c r="H33" s="108" t="s">
        <v>515</v>
      </c>
      <c r="I33" s="108" t="s">
        <v>406</v>
      </c>
      <c r="J33" s="108" t="s">
        <v>516</v>
      </c>
    </row>
    <row r="34" spans="1:10" ht="27.75">
      <c r="A34" s="111" t="s">
        <v>517</v>
      </c>
      <c r="B34" s="112" t="s">
        <v>518</v>
      </c>
      <c r="C34" s="112" t="s">
        <v>519</v>
      </c>
      <c r="D34" s="112" t="s">
        <v>520</v>
      </c>
      <c r="E34" s="112" t="s">
        <v>521</v>
      </c>
      <c r="F34" s="112" t="s">
        <v>522</v>
      </c>
      <c r="G34" s="111" t="s">
        <v>437</v>
      </c>
      <c r="H34" s="112" t="s">
        <v>523</v>
      </c>
      <c r="I34" s="112" t="s">
        <v>406</v>
      </c>
      <c r="J34" s="112" t="s">
        <v>524</v>
      </c>
    </row>
    <row r="35" spans="1:10" ht="45" customHeight="1">
      <c r="A35" s="189" t="s">
        <v>525</v>
      </c>
      <c r="B35" s="189"/>
    </row>
    <row r="36" spans="1:10" ht="27.75">
      <c r="A36" s="119" t="s">
        <v>425</v>
      </c>
      <c r="B36" s="119" t="s">
        <v>315</v>
      </c>
      <c r="C36" s="119" t="s">
        <v>426</v>
      </c>
      <c r="D36" s="119" t="s">
        <v>317</v>
      </c>
      <c r="E36" s="119" t="s">
        <v>427</v>
      </c>
      <c r="F36" s="119" t="s">
        <v>428</v>
      </c>
      <c r="G36" s="119" t="s">
        <v>429</v>
      </c>
      <c r="H36" s="119" t="s">
        <v>430</v>
      </c>
      <c r="I36" s="119" t="s">
        <v>320</v>
      </c>
      <c r="J36" s="119" t="s">
        <v>247</v>
      </c>
    </row>
    <row r="37" spans="1:10" ht="27.75">
      <c r="A37" s="111" t="s">
        <v>526</v>
      </c>
      <c r="B37" s="112" t="s">
        <v>527</v>
      </c>
      <c r="C37" s="112" t="s">
        <v>528</v>
      </c>
      <c r="D37" s="112" t="s">
        <v>529</v>
      </c>
      <c r="E37" s="112" t="s">
        <v>530</v>
      </c>
      <c r="F37" s="112" t="s">
        <v>531</v>
      </c>
      <c r="G37" s="111" t="s">
        <v>437</v>
      </c>
      <c r="H37" s="112" t="s">
        <v>532</v>
      </c>
      <c r="I37" s="112" t="s">
        <v>406</v>
      </c>
      <c r="J37" s="112" t="s">
        <v>533</v>
      </c>
    </row>
    <row r="38" spans="1:10" ht="27.75">
      <c r="A38" s="107" t="s">
        <v>534</v>
      </c>
      <c r="B38" s="108" t="s">
        <v>535</v>
      </c>
      <c r="C38" s="108" t="s">
        <v>536</v>
      </c>
      <c r="D38" s="108" t="s">
        <v>537</v>
      </c>
      <c r="E38" s="108" t="s">
        <v>452</v>
      </c>
      <c r="F38" s="108" t="s">
        <v>538</v>
      </c>
      <c r="G38" s="107" t="s">
        <v>437</v>
      </c>
      <c r="H38" s="110" t="s">
        <v>539</v>
      </c>
      <c r="I38" s="108" t="s">
        <v>406</v>
      </c>
      <c r="J38" s="108" t="s">
        <v>540</v>
      </c>
    </row>
    <row r="39" spans="1:10" ht="27.75">
      <c r="A39" s="111" t="s">
        <v>541</v>
      </c>
      <c r="B39" s="112" t="s">
        <v>542</v>
      </c>
      <c r="C39" s="112" t="s">
        <v>543</v>
      </c>
      <c r="D39" s="112" t="s">
        <v>537</v>
      </c>
      <c r="E39" s="112" t="s">
        <v>544</v>
      </c>
      <c r="F39" s="112" t="s">
        <v>545</v>
      </c>
      <c r="G39" s="115" t="s">
        <v>437</v>
      </c>
      <c r="H39" s="112" t="s">
        <v>546</v>
      </c>
      <c r="I39" s="116" t="s">
        <v>406</v>
      </c>
      <c r="J39" s="112" t="s">
        <v>547</v>
      </c>
    </row>
    <row r="40" spans="1:10" ht="51.75" customHeight="1">
      <c r="A40" s="189" t="s">
        <v>548</v>
      </c>
      <c r="B40" s="189"/>
    </row>
    <row r="41" spans="1:10" ht="27.75">
      <c r="A41" s="119" t="s">
        <v>425</v>
      </c>
      <c r="B41" s="119" t="s">
        <v>315</v>
      </c>
      <c r="C41" s="119" t="s">
        <v>426</v>
      </c>
      <c r="D41" s="119" t="s">
        <v>317</v>
      </c>
      <c r="E41" s="119" t="s">
        <v>427</v>
      </c>
      <c r="F41" s="119" t="s">
        <v>428</v>
      </c>
      <c r="G41" s="119" t="s">
        <v>429</v>
      </c>
      <c r="H41" s="119" t="s">
        <v>430</v>
      </c>
      <c r="I41" s="119" t="s">
        <v>320</v>
      </c>
      <c r="J41" s="119" t="s">
        <v>247</v>
      </c>
    </row>
    <row r="42" spans="1:10" ht="41.25">
      <c r="A42" s="111" t="s">
        <v>549</v>
      </c>
      <c r="B42" s="112" t="s">
        <v>550</v>
      </c>
      <c r="C42" s="112" t="s">
        <v>551</v>
      </c>
      <c r="D42" s="112" t="s">
        <v>552</v>
      </c>
      <c r="E42" s="112" t="s">
        <v>553</v>
      </c>
      <c r="F42" s="112" t="s">
        <v>554</v>
      </c>
      <c r="G42" s="111" t="s">
        <v>404</v>
      </c>
      <c r="H42" s="112" t="s">
        <v>555</v>
      </c>
      <c r="I42" s="112" t="s">
        <v>406</v>
      </c>
      <c r="J42" s="112" t="s">
        <v>556</v>
      </c>
    </row>
    <row r="43" spans="1:10" ht="27.75">
      <c r="A43" s="107" t="s">
        <v>557</v>
      </c>
      <c r="B43" s="108" t="s">
        <v>558</v>
      </c>
      <c r="C43" s="108" t="s">
        <v>559</v>
      </c>
      <c r="D43" s="108" t="s">
        <v>560</v>
      </c>
      <c r="E43" s="108" t="s">
        <v>553</v>
      </c>
      <c r="F43" s="108" t="s">
        <v>561</v>
      </c>
      <c r="G43" s="107" t="s">
        <v>404</v>
      </c>
      <c r="H43" s="108" t="s">
        <v>562</v>
      </c>
      <c r="I43" s="108" t="s">
        <v>406</v>
      </c>
      <c r="J43" s="108" t="s">
        <v>423</v>
      </c>
    </row>
    <row r="44" spans="1:10" ht="41.25">
      <c r="A44" s="111" t="s">
        <v>563</v>
      </c>
      <c r="B44" s="112" t="s">
        <v>564</v>
      </c>
      <c r="C44" s="112" t="s">
        <v>565</v>
      </c>
      <c r="D44" s="112" t="s">
        <v>566</v>
      </c>
      <c r="E44" s="112" t="s">
        <v>567</v>
      </c>
      <c r="F44" s="112" t="s">
        <v>568</v>
      </c>
      <c r="G44" s="111" t="s">
        <v>437</v>
      </c>
      <c r="H44" s="112" t="s">
        <v>569</v>
      </c>
      <c r="I44" s="112" t="s">
        <v>406</v>
      </c>
      <c r="J44" s="112" t="s">
        <v>563</v>
      </c>
    </row>
  </sheetData>
  <mergeCells count="7">
    <mergeCell ref="A40:B40"/>
    <mergeCell ref="A25:B25"/>
    <mergeCell ref="A20:B20"/>
    <mergeCell ref="A11:B11"/>
    <mergeCell ref="A15:C15"/>
    <mergeCell ref="A30:B30"/>
    <mergeCell ref="A35:B35"/>
  </mergeCells>
  <hyperlinks>
    <hyperlink ref="I2" r:id="rId1" xr:uid="{2BE4B6FB-A44B-4730-A129-D54E7B2E7359}"/>
    <hyperlink ref="I3" r:id="rId2" xr:uid="{CDA75697-EB8D-4C8A-A3CD-120E69EC1717}"/>
    <hyperlink ref="I4" r:id="rId3" xr:uid="{B78DC453-DC52-4A40-9B53-B118914406DB}"/>
    <hyperlink ref="I5" r:id="rId4" xr:uid="{A745901E-E267-4040-BC54-62CEEC00955F}"/>
    <hyperlink ref="I6" r:id="rId5" xr:uid="{FA37F943-4F6A-474A-A521-690C30BA74FF}"/>
    <hyperlink ref="I7" r:id="rId6" xr:uid="{B09B6E61-6E2C-483D-BEF4-2F334270ED02}"/>
    <hyperlink ref="I8" r:id="rId7" xr:uid="{08A88A83-0F46-428D-8763-4213DF237F69}"/>
    <hyperlink ref="I9" r:id="rId8" xr:uid="{946F9949-8152-4F72-8E22-70D93F455891}"/>
    <hyperlink ref="I10" r:id="rId9" xr:uid="{5038B00D-5DB9-46A8-A969-12C84A081AF2}"/>
    <hyperlink ref="J17" r:id="rId10" xr:uid="{65FAF97C-1FF8-44DA-9135-76668CC20AC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1340-C4EA-4A88-9C9E-4113429FCD4B}">
  <dimension ref="A1:E31"/>
  <sheetViews>
    <sheetView tabSelected="1" topLeftCell="A17" workbookViewId="0">
      <selection activeCell="A27" sqref="A27:A28"/>
    </sheetView>
  </sheetViews>
  <sheetFormatPr defaultRowHeight="12.75"/>
  <cols>
    <col min="1" max="1" width="56.28515625" customWidth="1"/>
    <col min="2" max="2" width="28" customWidth="1"/>
    <col min="3" max="3" width="24.85546875" customWidth="1"/>
    <col min="4" max="4" width="24.5703125" customWidth="1"/>
    <col min="5" max="5" width="66.5703125" customWidth="1"/>
  </cols>
  <sheetData>
    <row r="1" spans="1:5" ht="16.5">
      <c r="A1" s="120" t="s">
        <v>570</v>
      </c>
      <c r="B1" s="120"/>
      <c r="C1" s="120"/>
      <c r="D1" s="120"/>
      <c r="E1" s="120"/>
    </row>
    <row r="2" spans="1:5" ht="12">
      <c r="A2" s="26"/>
      <c r="B2" s="26"/>
      <c r="C2" s="26"/>
      <c r="D2" s="26"/>
      <c r="E2" s="26"/>
    </row>
    <row r="3" spans="1:5" ht="25.5" customHeight="1">
      <c r="A3" s="47" t="s">
        <v>571</v>
      </c>
      <c r="B3" s="48" t="s">
        <v>572</v>
      </c>
      <c r="C3" s="48" t="s">
        <v>573</v>
      </c>
      <c r="D3" s="48" t="s">
        <v>574</v>
      </c>
      <c r="E3" s="48" t="s">
        <v>575</v>
      </c>
    </row>
    <row r="4" spans="1:5" ht="37.5">
      <c r="A4" s="51" t="s">
        <v>576</v>
      </c>
      <c r="B4" s="30" t="s">
        <v>50</v>
      </c>
      <c r="C4" s="30" t="s">
        <v>577</v>
      </c>
      <c r="D4" s="46">
        <v>2008990</v>
      </c>
      <c r="E4" s="30" t="s">
        <v>578</v>
      </c>
    </row>
    <row r="5" spans="1:5" ht="37.5">
      <c r="A5" s="27" t="s">
        <v>579</v>
      </c>
      <c r="B5" s="28" t="s">
        <v>68</v>
      </c>
      <c r="C5" s="28" t="s">
        <v>580</v>
      </c>
      <c r="D5" s="44">
        <v>379930</v>
      </c>
      <c r="E5" s="28" t="s">
        <v>581</v>
      </c>
    </row>
    <row r="6" spans="1:5" ht="37.5">
      <c r="A6" s="51" t="s">
        <v>582</v>
      </c>
      <c r="B6" s="30" t="s">
        <v>79</v>
      </c>
      <c r="C6" s="30" t="s">
        <v>583</v>
      </c>
      <c r="D6" s="46">
        <v>290927</v>
      </c>
      <c r="E6" s="30" t="s">
        <v>584</v>
      </c>
    </row>
    <row r="7" spans="1:5" ht="37.5">
      <c r="A7" s="27" t="s">
        <v>585</v>
      </c>
      <c r="B7" s="28" t="s">
        <v>91</v>
      </c>
      <c r="C7" s="28" t="s">
        <v>586</v>
      </c>
      <c r="D7" s="44">
        <v>220000</v>
      </c>
      <c r="E7" s="28" t="s">
        <v>587</v>
      </c>
    </row>
    <row r="8" spans="1:5" ht="37.5">
      <c r="A8" s="51" t="s">
        <v>588</v>
      </c>
      <c r="B8" s="30" t="s">
        <v>103</v>
      </c>
      <c r="C8" s="30" t="s">
        <v>589</v>
      </c>
      <c r="D8" s="46">
        <v>298990</v>
      </c>
      <c r="E8" s="30" t="s">
        <v>590</v>
      </c>
    </row>
    <row r="9" spans="1:5" ht="24.75">
      <c r="A9" s="27" t="s">
        <v>591</v>
      </c>
      <c r="B9" s="28" t="s">
        <v>592</v>
      </c>
      <c r="C9" s="28" t="s">
        <v>593</v>
      </c>
      <c r="D9" s="44">
        <v>6308000</v>
      </c>
      <c r="E9" s="28" t="s">
        <v>594</v>
      </c>
    </row>
    <row r="10" spans="1:5" ht="37.5">
      <c r="A10" s="51" t="s">
        <v>595</v>
      </c>
      <c r="B10" s="30" t="s">
        <v>129</v>
      </c>
      <c r="C10" s="30" t="s">
        <v>596</v>
      </c>
      <c r="D10" s="46">
        <v>149900</v>
      </c>
      <c r="E10" s="30" t="s">
        <v>597</v>
      </c>
    </row>
    <row r="11" spans="1:5" ht="24.75">
      <c r="A11" s="27" t="s">
        <v>598</v>
      </c>
      <c r="B11" s="28" t="s">
        <v>145</v>
      </c>
      <c r="C11" s="28" t="s">
        <v>599</v>
      </c>
      <c r="D11" s="44">
        <v>129900</v>
      </c>
      <c r="E11" s="28" t="s">
        <v>600</v>
      </c>
    </row>
    <row r="12" spans="1:5" ht="37.5">
      <c r="A12" s="51" t="s">
        <v>601</v>
      </c>
      <c r="B12" s="30" t="s">
        <v>602</v>
      </c>
      <c r="C12" s="30" t="s">
        <v>603</v>
      </c>
      <c r="D12" s="46">
        <v>2659900</v>
      </c>
      <c r="E12" s="30" t="s">
        <v>604</v>
      </c>
    </row>
    <row r="13" spans="1:5" ht="37.5">
      <c r="A13" s="27" t="s">
        <v>605</v>
      </c>
      <c r="B13" s="28" t="s">
        <v>160</v>
      </c>
      <c r="C13" s="28" t="s">
        <v>606</v>
      </c>
      <c r="D13" s="44">
        <v>1099900</v>
      </c>
      <c r="E13" s="28" t="s">
        <v>607</v>
      </c>
    </row>
    <row r="14" spans="1:5" ht="37.5">
      <c r="A14" s="51" t="s">
        <v>608</v>
      </c>
      <c r="B14" s="30" t="s">
        <v>178</v>
      </c>
      <c r="C14" s="30" t="s">
        <v>609</v>
      </c>
      <c r="D14" s="46">
        <v>1049000</v>
      </c>
      <c r="E14" s="30" t="s">
        <v>610</v>
      </c>
    </row>
    <row r="15" spans="1:5" ht="75.75">
      <c r="A15" s="27" t="s">
        <v>611</v>
      </c>
      <c r="B15" s="28" t="s">
        <v>612</v>
      </c>
      <c r="C15" s="28" t="s">
        <v>612</v>
      </c>
      <c r="D15" s="44">
        <v>0</v>
      </c>
      <c r="E15" s="28" t="s">
        <v>613</v>
      </c>
    </row>
    <row r="16" spans="1:5" ht="37.5">
      <c r="A16" s="51" t="s">
        <v>614</v>
      </c>
      <c r="B16" s="30" t="s">
        <v>198</v>
      </c>
      <c r="C16" s="30" t="s">
        <v>615</v>
      </c>
      <c r="D16" s="46">
        <v>45030</v>
      </c>
      <c r="E16" s="30" t="s">
        <v>616</v>
      </c>
    </row>
    <row r="17" spans="1:5" ht="37.5">
      <c r="A17" s="27" t="s">
        <v>617</v>
      </c>
      <c r="B17" s="28" t="s">
        <v>225</v>
      </c>
      <c r="C17" s="28" t="s">
        <v>223</v>
      </c>
      <c r="D17" s="44">
        <v>769999</v>
      </c>
      <c r="E17" s="28" t="s">
        <v>618</v>
      </c>
    </row>
    <row r="18" spans="1:5" ht="37.5">
      <c r="A18" s="51" t="s">
        <v>619</v>
      </c>
      <c r="B18" s="30" t="s">
        <v>216</v>
      </c>
      <c r="C18" s="30" t="s">
        <v>214</v>
      </c>
      <c r="D18" s="46">
        <v>4080534</v>
      </c>
      <c r="E18" s="30" t="s">
        <v>620</v>
      </c>
    </row>
    <row r="19" spans="1:5" ht="12">
      <c r="A19" s="26"/>
      <c r="B19" s="26"/>
      <c r="C19" s="26"/>
      <c r="D19" s="26"/>
      <c r="E19" s="26"/>
    </row>
    <row r="20" spans="1:5" ht="16.5">
      <c r="A20" s="200" t="s">
        <v>621</v>
      </c>
      <c r="B20" s="201"/>
      <c r="C20" s="202"/>
      <c r="D20" s="49">
        <f>SUM(D4:D18)</f>
        <v>19491000</v>
      </c>
      <c r="E20" s="50" t="s">
        <v>293</v>
      </c>
    </row>
    <row r="21" spans="1:5" ht="15">
      <c r="A21" s="29"/>
      <c r="B21" s="29"/>
      <c r="C21" s="29"/>
      <c r="D21" s="29"/>
      <c r="E21" s="29"/>
    </row>
    <row r="22" spans="1:5" ht="78" customHeight="1">
      <c r="A22" s="121" t="s">
        <v>622</v>
      </c>
      <c r="B22" s="122"/>
      <c r="C22" s="122"/>
      <c r="D22" s="45">
        <v>7189890</v>
      </c>
      <c r="E22" s="30" t="s">
        <v>623</v>
      </c>
    </row>
    <row r="23" spans="1:5" ht="167.25" customHeight="1">
      <c r="A23" s="203" t="s">
        <v>624</v>
      </c>
      <c r="B23" s="204"/>
      <c r="C23" s="204"/>
      <c r="D23" s="44">
        <v>194100</v>
      </c>
      <c r="E23" s="28" t="s">
        <v>625</v>
      </c>
    </row>
    <row r="24" spans="1:5" ht="15">
      <c r="A24" s="29"/>
      <c r="B24" s="29"/>
      <c r="C24" s="29"/>
      <c r="D24" s="29"/>
      <c r="E24" s="29"/>
    </row>
    <row r="25" spans="1:5" ht="12.75" customHeight="1">
      <c r="A25" s="200" t="s">
        <v>626</v>
      </c>
      <c r="B25" s="201"/>
      <c r="C25" s="201"/>
      <c r="D25" s="49">
        <f xml:space="preserve"> D22 + D23 + D20</f>
        <v>26874990</v>
      </c>
      <c r="E25" s="29"/>
    </row>
    <row r="26" spans="1:5" ht="12"/>
    <row r="31" spans="1:5">
      <c r="E31" t="s">
        <v>627</v>
      </c>
    </row>
  </sheetData>
  <mergeCells count="5">
    <mergeCell ref="A1:E1"/>
    <mergeCell ref="A20:C20"/>
    <mergeCell ref="A22:C22"/>
    <mergeCell ref="A23:C23"/>
    <mergeCell ref="A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
  <cp:revision/>
  <dcterms:created xsi:type="dcterms:W3CDTF">2010-11-08T17:12:00Z</dcterms:created>
  <dcterms:modified xsi:type="dcterms:W3CDTF">2026-09-01T16:13:13Z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