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Cache/pivotCacheDefinition12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9.xml" ContentType="application/vnd.openxmlformats-officedocument.spreadsheetml.pivotTab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0.xml" ContentType="application/vnd.openxmlformats-officedocument.spreadsheetml.pivotTab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1.xml" ContentType="application/vnd.openxmlformats-officedocument.spreadsheetml.pivotTab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ac1\Documents\Excel projects\HR\"/>
    </mc:Choice>
  </mc:AlternateContent>
  <xr:revisionPtr revIDLastSave="0" documentId="13_ncr:1_{707C3B93-93D1-4388-9993-9141E6F58C2A}" xr6:coauthVersionLast="47" xr6:coauthVersionMax="47" xr10:uidLastSave="{00000000-0000-0000-0000-000000000000}"/>
  <bookViews>
    <workbookView xWindow="-120" yWindow="-120" windowWidth="20730" windowHeight="11040" xr2:uid="{16C26125-35E5-4C68-96AB-EAC9A3821520}"/>
  </bookViews>
  <sheets>
    <sheet name="Dashboard" sheetId="15" r:id="rId1"/>
    <sheet name="Headline" sheetId="13" r:id="rId2"/>
    <sheet name="Term Reason" sheetId="12" r:id="rId3"/>
    <sheet name="Separations" sheetId="11" r:id="rId4"/>
    <sheet name="Region" sheetId="10" r:id="rId5"/>
    <sheet name="Ternure" sheetId="8" r:id="rId6"/>
    <sheet name="Ethnicity" sheetId="6" r:id="rId7"/>
    <sheet name="ActiveEmployees" sheetId="4" r:id="rId8"/>
  </sheets>
  <definedNames>
    <definedName name="SegmentaciónDeDatos_BU_Region">#N/A</definedName>
    <definedName name="SegmentaciónDeDatos_Date__año">#N/A</definedName>
    <definedName name="SegmentaciónDeDatos_EthnicGroup">#N/A</definedName>
    <definedName name="SegmentaciónDeDatos_FP">#N/A</definedName>
    <definedName name="SegmentaciónDeDatos_Gender">#N/A</definedName>
  </definedNames>
  <calcPr calcId="191029"/>
  <pivotCaches>
    <pivotCache cacheId="762" r:id="rId9"/>
    <pivotCache cacheId="768" r:id="rId10"/>
    <pivotCache cacheId="777" r:id="rId11"/>
    <pivotCache cacheId="780" r:id="rId12"/>
    <pivotCache cacheId="789" r:id="rId13"/>
    <pivotCache cacheId="828" r:id="rId14"/>
    <pivotCache cacheId="831" r:id="rId15"/>
    <pivotCache cacheId="834" r:id="rId16"/>
    <pivotCache cacheId="837" r:id="rId17"/>
    <pivotCache cacheId="840" r:id="rId18"/>
    <pivotCache cacheId="843" r:id="rId19"/>
  </pivotCaches>
  <fileRecoveryPr repairLoad="1"/>
  <extLst>
    <ext xmlns:x14="http://schemas.microsoft.com/office/spreadsheetml/2009/9/main" uri="{876F7934-8845-4945-9796-88D515C7AA90}">
      <x14:pivotCaches>
        <pivotCache cacheId="21" r:id="rId20"/>
      </x14:pivotCaches>
    </ext>
    <ext xmlns:x14="http://schemas.microsoft.com/office/spreadsheetml/2009/9/main" uri="{BBE1A952-AA13-448e-AADC-164F8A28A991}">
      <x14:slicerCaches>
        <x14:slicerCache r:id="rId21"/>
        <x14:slicerCache r:id="rId22"/>
        <x14:slicerCache r:id="rId23"/>
        <x14:slicerCache r:id="rId24"/>
        <x14:slicerCache r:id="rId2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HR Data_ce856f35-13b4-41c6-aacf-32265940e884" name="HR Data" connection="Consulta - HR Data"/>
        </x15:modelTables>
        <x15:extLst>
          <ext xmlns:x16="http://schemas.microsoft.com/office/spreadsheetml/2014/11/main" uri="{9835A34E-60A6-4A7C-AAB8-D5F71C897F49}">
            <x16:modelTimeGroupings>
              <x16:modelTimeGrouping tableName="HR Data" columnName="Date" columnId="Date">
                <x16:calculatedTimeColumn columnName="Date (año)" columnId="Date (año)" contentType="years" isSelected="1"/>
                <x16:calculatedTimeColumn columnName="Date (trimestre)" columnId="Date (trimestre)" contentType="quarters" isSelected="1"/>
                <x16:calculatedTimeColumn columnName="Date (índice de meses)" columnId="Date (índice de meses)" contentType="monthsindex" isSelected="1"/>
                <x16:calculatedTimeColumn columnName="Date (mes)" columnId="Date (me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5" i="15" l="1"/>
  <c r="K4" i="15"/>
  <c r="T5" i="15"/>
  <c r="J4" i="15"/>
  <c r="S5" i="15"/>
  <c r="N5" i="15"/>
  <c r="H5" i="15"/>
  <c r="M5" i="15"/>
  <c r="M4" i="15"/>
  <c r="F5" i="15"/>
  <c r="N4" i="15"/>
  <c r="K5" i="15"/>
  <c r="J5" i="15"/>
  <c r="G5" i="15"/>
  <c r="G2" i="15" l="1"/>
  <c r="H2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2625DE-84ED-4E81-8629-9B18EA25CC1E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450986A5-502D-41B6-A04E-DBE2EF8DCA87}" name="Consulta - HR Data" description="Conexión a la consulta 'HR Data' en el libro." type="100" refreshedVersion="7" minRefreshableVersion="5">
    <extLst>
      <ext xmlns:x15="http://schemas.microsoft.com/office/spreadsheetml/2010/11/main" uri="{DE250136-89BD-433C-8126-D09CA5730AF9}">
        <x15:connection id="ad4adbce-db66-4800-8bab-b3174e8fa6d1"/>
      </ext>
    </extLst>
  </connection>
  <connection id="3" xr16:uid="{7595EF53-9DB2-4BEF-BE8C-7B8D74DDAF89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4" xr16:uid="{32928665-FE6E-4CA1-86CF-12F4A8D194F7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5" xr16:uid="{E37404B6-DD73-4D7A-BA2B-8DFB854B8FC0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  <connection id="6" xr16:uid="{EFE5FE98-0A8B-46A1-9122-FB90258DCCDC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<sst xmlns="http://schemas.openxmlformats.org/spreadsheetml/2006/main" count="233" uniqueCount="68">
  <si>
    <t>Etiquetas de fila</t>
  </si>
  <si>
    <t>Total general</t>
  </si>
  <si>
    <t>2015</t>
  </si>
  <si>
    <t>Tri1</t>
  </si>
  <si>
    <t>Tri2</t>
  </si>
  <si>
    <t>Tri3</t>
  </si>
  <si>
    <t>Tri4</t>
  </si>
  <si>
    <t>2016</t>
  </si>
  <si>
    <t>2017</t>
  </si>
  <si>
    <t>2018</t>
  </si>
  <si>
    <t>Total 2015</t>
  </si>
  <si>
    <t>Total 2017</t>
  </si>
  <si>
    <t>M</t>
  </si>
  <si>
    <t>Group C</t>
  </si>
  <si>
    <t>Group B</t>
  </si>
  <si>
    <t>F</t>
  </si>
  <si>
    <t>Group G</t>
  </si>
  <si>
    <t>Group F</t>
  </si>
  <si>
    <t>Group A</t>
  </si>
  <si>
    <t>Group D</t>
  </si>
  <si>
    <t>Group E</t>
  </si>
  <si>
    <t>Active Employees</t>
  </si>
  <si>
    <t>Total 2016</t>
  </si>
  <si>
    <t>New Hires</t>
  </si>
  <si>
    <t>Total 2018</t>
  </si>
  <si>
    <t>Etiquetas de columna</t>
  </si>
  <si>
    <t>Full Time</t>
  </si>
  <si>
    <t>Part Time</t>
  </si>
  <si>
    <t>Promedio de TenureMonths</t>
  </si>
  <si>
    <t>Midwest</t>
  </si>
  <si>
    <t>oct</t>
  </si>
  <si>
    <t>Northwest</t>
  </si>
  <si>
    <t>abr</t>
  </si>
  <si>
    <t>East</t>
  </si>
  <si>
    <t>mar</t>
  </si>
  <si>
    <t>West</t>
  </si>
  <si>
    <t>ene</t>
  </si>
  <si>
    <t>feb</t>
  </si>
  <si>
    <t>may</t>
  </si>
  <si>
    <t>jun</t>
  </si>
  <si>
    <t>jul</t>
  </si>
  <si>
    <t>ago</t>
  </si>
  <si>
    <t>sep</t>
  </si>
  <si>
    <t>nov</t>
  </si>
  <si>
    <t>dic</t>
  </si>
  <si>
    <t>North</t>
  </si>
  <si>
    <t>Central</t>
  </si>
  <si>
    <t>South</t>
  </si>
  <si>
    <t>Voluntary</t>
  </si>
  <si>
    <t>Involuntary</t>
  </si>
  <si>
    <t>Separations</t>
  </si>
  <si>
    <t>Bad Hires</t>
  </si>
  <si>
    <t>Total Tri1</t>
  </si>
  <si>
    <t>Total Tri2</t>
  </si>
  <si>
    <t>Total Tri3</t>
  </si>
  <si>
    <t>Total Tri4</t>
  </si>
  <si>
    <t>HR Managment Dashboard</t>
  </si>
  <si>
    <t>Total Emp</t>
  </si>
  <si>
    <t>Hourly</t>
  </si>
  <si>
    <t>Salary</t>
  </si>
  <si>
    <t xml:space="preserve"> </t>
  </si>
  <si>
    <t>FT</t>
  </si>
  <si>
    <t>PT</t>
  </si>
  <si>
    <t>&lt;30</t>
  </si>
  <si>
    <t>30-49</t>
  </si>
  <si>
    <t>50+</t>
  </si>
  <si>
    <t>TO %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</si>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</sst>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\ %;\-0.00\ %;0.00\ 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0" tint="-0.499984740745262"/>
      <name val="Calibri"/>
      <family val="2"/>
      <scheme val="minor"/>
    </font>
    <font>
      <sz val="22"/>
      <color rgb="FF697563"/>
      <name val="Calibri"/>
      <family val="2"/>
      <scheme val="minor"/>
    </font>
    <font>
      <b/>
      <sz val="12"/>
      <color rgb="FF697563"/>
      <name val="Calibri"/>
      <family val="2"/>
      <scheme val="minor"/>
    </font>
    <font>
      <sz val="18"/>
      <color rgb="FF697563"/>
      <name val="Calibri"/>
      <family val="2"/>
      <scheme val="minor"/>
    </font>
    <font>
      <b/>
      <sz val="11"/>
      <color rgb="FF697563"/>
      <name val="Calibri"/>
      <family val="2"/>
      <scheme val="minor"/>
    </font>
    <font>
      <sz val="16"/>
      <color rgb="FF69756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horizontal="left" indent="2"/>
    </xf>
    <xf numFmtId="10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9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center" vertical="center"/>
    </xf>
    <xf numFmtId="9" fontId="8" fillId="0" borderId="0" xfId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1" defaultTableStyle="TableStyleMedium2" defaultPivotStyle="PivotStyleLight16">
    <tableStyle name="Estilo de segmentación de datos 1" pivot="0" table="0" count="2" xr9:uid="{4A740095-5CF7-45B3-A50F-B7B98BBA10EA}"/>
  </tableStyles>
  <colors>
    <mruColors>
      <color rgb="FF697563"/>
      <color rgb="FF4B756F"/>
      <color rgb="FF86C2B9"/>
      <color rgb="FFA7C299"/>
      <color rgb="FFC28F8F"/>
      <color rgb="FFF2F2F2"/>
      <color rgb="FFF29544"/>
      <color rgb="FFD95F69"/>
      <color rgb="FFE2C547"/>
      <color rgb="FFC2DDC8"/>
    </mruColors>
  </colors>
  <extLst>
    <ext xmlns:x14="http://schemas.microsoft.com/office/spreadsheetml/2009/9/main" uri="{46F421CA-312F-682f-3DD2-61675219B42D}">
      <x14:dxfs count="1">
        <dxf>
          <fill>
            <patternFill>
              <bgColor rgb="FF697563"/>
            </patternFill>
          </fill>
        </dxf>
      </x14:dxfs>
    </ext>
    <ext xmlns:x14="http://schemas.microsoft.com/office/spreadsheetml/2009/9/main" uri="{EB79DEF2-80B8-43e5-95BD-54CBDDF9020C}">
      <x14:slicerStyles defaultSlicerStyle="Estilo de segmentación de datos 1">
        <x14:slicerStyle name="Estilo de segmentación de datos 1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5.xml"/><Relationship Id="rId18" Type="http://schemas.openxmlformats.org/officeDocument/2006/relationships/pivotCacheDefinition" Target="pivotCache/pivotCacheDefinition10.xml"/><Relationship Id="rId26" Type="http://schemas.openxmlformats.org/officeDocument/2006/relationships/theme" Target="theme/theme1.xml"/><Relationship Id="rId39" Type="http://schemas.openxmlformats.org/officeDocument/2006/relationships/customXml" Target="../customXml/item8.xml"/><Relationship Id="rId21" Type="http://schemas.microsoft.com/office/2007/relationships/slicerCache" Target="slicerCaches/slicerCache1.xml"/><Relationship Id="rId34" Type="http://schemas.openxmlformats.org/officeDocument/2006/relationships/customXml" Target="../customXml/item3.xml"/><Relationship Id="rId42" Type="http://schemas.openxmlformats.org/officeDocument/2006/relationships/customXml" Target="../customXml/item11.xml"/><Relationship Id="rId47" Type="http://schemas.openxmlformats.org/officeDocument/2006/relationships/customXml" Target="../customXml/item16.xml"/><Relationship Id="rId50" Type="http://schemas.openxmlformats.org/officeDocument/2006/relationships/customXml" Target="../customXml/item19.xml"/><Relationship Id="rId55" Type="http://schemas.openxmlformats.org/officeDocument/2006/relationships/customXml" Target="../customXml/item2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8.xml"/><Relationship Id="rId29" Type="http://schemas.openxmlformats.org/officeDocument/2006/relationships/sharedStrings" Target="sharedStrings.xml"/><Relationship Id="rId11" Type="http://schemas.openxmlformats.org/officeDocument/2006/relationships/pivotCacheDefinition" Target="pivotCache/pivotCacheDefinition3.xml"/><Relationship Id="rId24" Type="http://schemas.microsoft.com/office/2007/relationships/slicerCache" Target="slicerCaches/slicerCache4.xml"/><Relationship Id="rId32" Type="http://schemas.openxmlformats.org/officeDocument/2006/relationships/customXml" Target="../customXml/item1.xml"/><Relationship Id="rId37" Type="http://schemas.openxmlformats.org/officeDocument/2006/relationships/customXml" Target="../customXml/item6.xml"/><Relationship Id="rId40" Type="http://schemas.openxmlformats.org/officeDocument/2006/relationships/customXml" Target="../customXml/item9.xml"/><Relationship Id="rId45" Type="http://schemas.openxmlformats.org/officeDocument/2006/relationships/customXml" Target="../customXml/item14.xml"/><Relationship Id="rId53" Type="http://schemas.openxmlformats.org/officeDocument/2006/relationships/customXml" Target="../customXml/item22.xml"/><Relationship Id="rId58" Type="http://schemas.openxmlformats.org/officeDocument/2006/relationships/customXml" Target="../customXml/item27.xml"/><Relationship Id="rId5" Type="http://schemas.openxmlformats.org/officeDocument/2006/relationships/worksheet" Target="worksheets/sheet5.xml"/><Relationship Id="rId19" Type="http://schemas.openxmlformats.org/officeDocument/2006/relationships/pivotCacheDefinition" Target="pivotCache/pivotCacheDefinition1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6.xml"/><Relationship Id="rId22" Type="http://schemas.microsoft.com/office/2007/relationships/slicerCache" Target="slicerCaches/slicerCache2.xml"/><Relationship Id="rId27" Type="http://schemas.openxmlformats.org/officeDocument/2006/relationships/connections" Target="connections.xml"/><Relationship Id="rId30" Type="http://schemas.openxmlformats.org/officeDocument/2006/relationships/powerPivotData" Target="model/item.data"/><Relationship Id="rId35" Type="http://schemas.openxmlformats.org/officeDocument/2006/relationships/customXml" Target="../customXml/item4.xml"/><Relationship Id="rId43" Type="http://schemas.openxmlformats.org/officeDocument/2006/relationships/customXml" Target="../customXml/item12.xml"/><Relationship Id="rId48" Type="http://schemas.openxmlformats.org/officeDocument/2006/relationships/customXml" Target="../customXml/item17.xml"/><Relationship Id="rId56" Type="http://schemas.openxmlformats.org/officeDocument/2006/relationships/customXml" Target="../customXml/item2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20.xml"/><Relationship Id="rId3" Type="http://schemas.openxmlformats.org/officeDocument/2006/relationships/worksheet" Target="worksheets/sheet3.xml"/><Relationship Id="rId12" Type="http://schemas.openxmlformats.org/officeDocument/2006/relationships/pivotCacheDefinition" Target="pivotCache/pivotCacheDefinition4.xml"/><Relationship Id="rId17" Type="http://schemas.openxmlformats.org/officeDocument/2006/relationships/pivotCacheDefinition" Target="pivotCache/pivotCacheDefinition9.xml"/><Relationship Id="rId25" Type="http://schemas.microsoft.com/office/2007/relationships/slicerCache" Target="slicerCaches/slicerCache5.xml"/><Relationship Id="rId33" Type="http://schemas.openxmlformats.org/officeDocument/2006/relationships/customXml" Target="../customXml/item2.xml"/><Relationship Id="rId38" Type="http://schemas.openxmlformats.org/officeDocument/2006/relationships/customXml" Target="../customXml/item7.xml"/><Relationship Id="rId46" Type="http://schemas.openxmlformats.org/officeDocument/2006/relationships/customXml" Target="../customXml/item15.xml"/><Relationship Id="rId59" Type="http://schemas.openxmlformats.org/officeDocument/2006/relationships/customXml" Target="../customXml/item28.xml"/><Relationship Id="rId20" Type="http://schemas.openxmlformats.org/officeDocument/2006/relationships/pivotCacheDefinition" Target="pivotCache/pivotCacheDefinition12.xml"/><Relationship Id="rId41" Type="http://schemas.openxmlformats.org/officeDocument/2006/relationships/customXml" Target="../customXml/item10.xml"/><Relationship Id="rId54" Type="http://schemas.openxmlformats.org/officeDocument/2006/relationships/customXml" Target="../customXml/item2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pivotCacheDefinition" Target="pivotCache/pivotCacheDefinition7.xml"/><Relationship Id="rId23" Type="http://schemas.microsoft.com/office/2007/relationships/slicerCache" Target="slicerCaches/slicerCache3.xml"/><Relationship Id="rId28" Type="http://schemas.openxmlformats.org/officeDocument/2006/relationships/styles" Target="styles.xml"/><Relationship Id="rId36" Type="http://schemas.openxmlformats.org/officeDocument/2006/relationships/customXml" Target="../customXml/item5.xml"/><Relationship Id="rId49" Type="http://schemas.openxmlformats.org/officeDocument/2006/relationships/customXml" Target="../customXml/item18.xml"/><Relationship Id="rId57" Type="http://schemas.openxmlformats.org/officeDocument/2006/relationships/customXml" Target="../customXml/item26.xml"/><Relationship Id="rId10" Type="http://schemas.openxmlformats.org/officeDocument/2006/relationships/pivotCacheDefinition" Target="pivotCache/pivotCacheDefinition2.xml"/><Relationship Id="rId31" Type="http://schemas.openxmlformats.org/officeDocument/2006/relationships/calcChain" Target="calcChain.xml"/><Relationship Id="rId44" Type="http://schemas.openxmlformats.org/officeDocument/2006/relationships/customXml" Target="../customXml/item13.xml"/><Relationship Id="rId52" Type="http://schemas.openxmlformats.org/officeDocument/2006/relationships/customXml" Target="../customXml/item2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[HR_project.xlsx]ActiveEmployees!ActiveEmployees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Total Active Employees</a:t>
            </a:r>
          </a:p>
        </c:rich>
      </c:tx>
      <c:layout>
        <c:manualLayout>
          <c:xMode val="edge"/>
          <c:yMode val="edge"/>
          <c:x val="8.8823635101761847E-2"/>
          <c:y val="4.08489201007873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5765392242947338E-2"/>
          <c:y val="0.13610940304427122"/>
          <c:w val="0.92238013469974189"/>
          <c:h val="0.548057367829021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ActiveEmployees!$B$3</c:f>
              <c:strCache>
                <c:ptCount val="1"/>
                <c:pt idx="0">
                  <c:v>Active Employees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ActiveEmployees!$A$4:$A$92</c:f>
              <c:multiLvlStrCache>
                <c:ptCount val="48"/>
                <c:lvl>
                  <c:pt idx="0">
                    <c:v>ene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dic</c:v>
                  </c:pt>
                  <c:pt idx="12">
                    <c:v>ene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ago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dic</c:v>
                  </c:pt>
                  <c:pt idx="24">
                    <c:v>ene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abr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ago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dic</c:v>
                  </c:pt>
                  <c:pt idx="36">
                    <c:v>ene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abr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ago</c:v>
                  </c:pt>
                  <c:pt idx="44">
                    <c:v>sep</c:v>
                  </c:pt>
                  <c:pt idx="45">
                    <c:v>oct</c:v>
                  </c:pt>
                  <c:pt idx="46">
                    <c:v>nov</c:v>
                  </c:pt>
                  <c:pt idx="47">
                    <c:v>dic</c:v>
                  </c:pt>
                </c:lvl>
                <c:lvl>
                  <c:pt idx="0">
                    <c:v>Tri1</c:v>
                  </c:pt>
                  <c:pt idx="3">
                    <c:v>Tri2</c:v>
                  </c:pt>
                  <c:pt idx="6">
                    <c:v>Tri3</c:v>
                  </c:pt>
                  <c:pt idx="9">
                    <c:v>Tri4</c:v>
                  </c:pt>
                  <c:pt idx="12">
                    <c:v>Tri1</c:v>
                  </c:pt>
                  <c:pt idx="15">
                    <c:v>Tri2</c:v>
                  </c:pt>
                  <c:pt idx="18">
                    <c:v>Tri3</c:v>
                  </c:pt>
                  <c:pt idx="21">
                    <c:v>Tri4</c:v>
                  </c:pt>
                  <c:pt idx="24">
                    <c:v>Tri1</c:v>
                  </c:pt>
                  <c:pt idx="27">
                    <c:v>Tri2</c:v>
                  </c:pt>
                  <c:pt idx="30">
                    <c:v>Tri3</c:v>
                  </c:pt>
                  <c:pt idx="33">
                    <c:v>Tri4</c:v>
                  </c:pt>
                  <c:pt idx="36">
                    <c:v>Tri1</c:v>
                  </c:pt>
                  <c:pt idx="39">
                    <c:v>Tri2</c:v>
                  </c:pt>
                  <c:pt idx="42">
                    <c:v>Tri3</c:v>
                  </c:pt>
                  <c:pt idx="45">
                    <c:v>Tri4</c:v>
                  </c:pt>
                </c:lvl>
                <c:lvl>
                  <c:pt idx="0">
                    <c:v>2015</c:v>
                  </c:pt>
                  <c:pt idx="12">
                    <c:v>2016</c:v>
                  </c:pt>
                  <c:pt idx="24">
                    <c:v>2017</c:v>
                  </c:pt>
                  <c:pt idx="36">
                    <c:v>2018</c:v>
                  </c:pt>
                </c:lvl>
              </c:multiLvlStrCache>
            </c:multiLvlStrRef>
          </c:cat>
          <c:val>
            <c:numRef>
              <c:f>ActiveEmployees!$B$4:$B$92</c:f>
              <c:numCache>
                <c:formatCode>General</c:formatCode>
                <c:ptCount val="48"/>
                <c:pt idx="0">
                  <c:v>228</c:v>
                </c:pt>
                <c:pt idx="1">
                  <c:v>229</c:v>
                </c:pt>
                <c:pt idx="2">
                  <c:v>229</c:v>
                </c:pt>
                <c:pt idx="3">
                  <c:v>233</c:v>
                </c:pt>
                <c:pt idx="4">
                  <c:v>242</c:v>
                </c:pt>
                <c:pt idx="5">
                  <c:v>251</c:v>
                </c:pt>
                <c:pt idx="6">
                  <c:v>258</c:v>
                </c:pt>
                <c:pt idx="7">
                  <c:v>269</c:v>
                </c:pt>
                <c:pt idx="8">
                  <c:v>275</c:v>
                </c:pt>
                <c:pt idx="9">
                  <c:v>289</c:v>
                </c:pt>
                <c:pt idx="10">
                  <c:v>291</c:v>
                </c:pt>
                <c:pt idx="11">
                  <c:v>300</c:v>
                </c:pt>
                <c:pt idx="12">
                  <c:v>312</c:v>
                </c:pt>
                <c:pt idx="13">
                  <c:v>322</c:v>
                </c:pt>
                <c:pt idx="14">
                  <c:v>338</c:v>
                </c:pt>
                <c:pt idx="15">
                  <c:v>343</c:v>
                </c:pt>
                <c:pt idx="16">
                  <c:v>351</c:v>
                </c:pt>
                <c:pt idx="17">
                  <c:v>361</c:v>
                </c:pt>
                <c:pt idx="18">
                  <c:v>370</c:v>
                </c:pt>
                <c:pt idx="19">
                  <c:v>386</c:v>
                </c:pt>
                <c:pt idx="20">
                  <c:v>403</c:v>
                </c:pt>
                <c:pt idx="21">
                  <c:v>426</c:v>
                </c:pt>
                <c:pt idx="22">
                  <c:v>453</c:v>
                </c:pt>
                <c:pt idx="23">
                  <c:v>467</c:v>
                </c:pt>
                <c:pt idx="24">
                  <c:v>455</c:v>
                </c:pt>
                <c:pt idx="25">
                  <c:v>454</c:v>
                </c:pt>
                <c:pt idx="26">
                  <c:v>449</c:v>
                </c:pt>
                <c:pt idx="27">
                  <c:v>448</c:v>
                </c:pt>
                <c:pt idx="28">
                  <c:v>454</c:v>
                </c:pt>
                <c:pt idx="29">
                  <c:v>458</c:v>
                </c:pt>
                <c:pt idx="30">
                  <c:v>462</c:v>
                </c:pt>
                <c:pt idx="31">
                  <c:v>488</c:v>
                </c:pt>
                <c:pt idx="32">
                  <c:v>494</c:v>
                </c:pt>
                <c:pt idx="33">
                  <c:v>504</c:v>
                </c:pt>
                <c:pt idx="34">
                  <c:v>517</c:v>
                </c:pt>
                <c:pt idx="35">
                  <c:v>505</c:v>
                </c:pt>
                <c:pt idx="36">
                  <c:v>506</c:v>
                </c:pt>
                <c:pt idx="37">
                  <c:v>505</c:v>
                </c:pt>
                <c:pt idx="38">
                  <c:v>525</c:v>
                </c:pt>
                <c:pt idx="39">
                  <c:v>537</c:v>
                </c:pt>
                <c:pt idx="40">
                  <c:v>571</c:v>
                </c:pt>
                <c:pt idx="41">
                  <c:v>633</c:v>
                </c:pt>
                <c:pt idx="42">
                  <c:v>635</c:v>
                </c:pt>
                <c:pt idx="43">
                  <c:v>634</c:v>
                </c:pt>
                <c:pt idx="44">
                  <c:v>648</c:v>
                </c:pt>
                <c:pt idx="45">
                  <c:v>658</c:v>
                </c:pt>
                <c:pt idx="46">
                  <c:v>657</c:v>
                </c:pt>
                <c:pt idx="47">
                  <c:v>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68-4A9D-AD8B-DF8C04641314}"/>
            </c:ext>
          </c:extLst>
        </c:ser>
        <c:ser>
          <c:idx val="1"/>
          <c:order val="1"/>
          <c:tx>
            <c:strRef>
              <c:f>ActiveEmployees!$C$3</c:f>
              <c:strCache>
                <c:ptCount val="1"/>
                <c:pt idx="0">
                  <c:v>New Hires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ActiveEmployees!$A$4:$A$92</c:f>
              <c:multiLvlStrCache>
                <c:ptCount val="48"/>
                <c:lvl>
                  <c:pt idx="0">
                    <c:v>ene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dic</c:v>
                  </c:pt>
                  <c:pt idx="12">
                    <c:v>ene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ago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dic</c:v>
                  </c:pt>
                  <c:pt idx="24">
                    <c:v>ene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abr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ago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dic</c:v>
                  </c:pt>
                  <c:pt idx="36">
                    <c:v>ene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abr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ago</c:v>
                  </c:pt>
                  <c:pt idx="44">
                    <c:v>sep</c:v>
                  </c:pt>
                  <c:pt idx="45">
                    <c:v>oct</c:v>
                  </c:pt>
                  <c:pt idx="46">
                    <c:v>nov</c:v>
                  </c:pt>
                  <c:pt idx="47">
                    <c:v>dic</c:v>
                  </c:pt>
                </c:lvl>
                <c:lvl>
                  <c:pt idx="0">
                    <c:v>Tri1</c:v>
                  </c:pt>
                  <c:pt idx="3">
                    <c:v>Tri2</c:v>
                  </c:pt>
                  <c:pt idx="6">
                    <c:v>Tri3</c:v>
                  </c:pt>
                  <c:pt idx="9">
                    <c:v>Tri4</c:v>
                  </c:pt>
                  <c:pt idx="12">
                    <c:v>Tri1</c:v>
                  </c:pt>
                  <c:pt idx="15">
                    <c:v>Tri2</c:v>
                  </c:pt>
                  <c:pt idx="18">
                    <c:v>Tri3</c:v>
                  </c:pt>
                  <c:pt idx="21">
                    <c:v>Tri4</c:v>
                  </c:pt>
                  <c:pt idx="24">
                    <c:v>Tri1</c:v>
                  </c:pt>
                  <c:pt idx="27">
                    <c:v>Tri2</c:v>
                  </c:pt>
                  <c:pt idx="30">
                    <c:v>Tri3</c:v>
                  </c:pt>
                  <c:pt idx="33">
                    <c:v>Tri4</c:v>
                  </c:pt>
                  <c:pt idx="36">
                    <c:v>Tri1</c:v>
                  </c:pt>
                  <c:pt idx="39">
                    <c:v>Tri2</c:v>
                  </c:pt>
                  <c:pt idx="42">
                    <c:v>Tri3</c:v>
                  </c:pt>
                  <c:pt idx="45">
                    <c:v>Tri4</c:v>
                  </c:pt>
                </c:lvl>
                <c:lvl>
                  <c:pt idx="0">
                    <c:v>2015</c:v>
                  </c:pt>
                  <c:pt idx="12">
                    <c:v>2016</c:v>
                  </c:pt>
                  <c:pt idx="24">
                    <c:v>2017</c:v>
                  </c:pt>
                  <c:pt idx="36">
                    <c:v>2018</c:v>
                  </c:pt>
                </c:lvl>
              </c:multiLvlStrCache>
            </c:multiLvlStrRef>
          </c:cat>
          <c:val>
            <c:numRef>
              <c:f>ActiveEmployees!$C$4:$C$92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8</c:v>
                </c:pt>
                <c:pt idx="5">
                  <c:v>9</c:v>
                </c:pt>
                <c:pt idx="6">
                  <c:v>7</c:v>
                </c:pt>
                <c:pt idx="7">
                  <c:v>11</c:v>
                </c:pt>
                <c:pt idx="8">
                  <c:v>6</c:v>
                </c:pt>
                <c:pt idx="9">
                  <c:v>14</c:v>
                </c:pt>
                <c:pt idx="10">
                  <c:v>9</c:v>
                </c:pt>
                <c:pt idx="11">
                  <c:v>7</c:v>
                </c:pt>
                <c:pt idx="12">
                  <c:v>10</c:v>
                </c:pt>
                <c:pt idx="13">
                  <c:v>9</c:v>
                </c:pt>
                <c:pt idx="14">
                  <c:v>18</c:v>
                </c:pt>
                <c:pt idx="15">
                  <c:v>8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18</c:v>
                </c:pt>
                <c:pt idx="20">
                  <c:v>21</c:v>
                </c:pt>
                <c:pt idx="21">
                  <c:v>24</c:v>
                </c:pt>
                <c:pt idx="22">
                  <c:v>33</c:v>
                </c:pt>
                <c:pt idx="23">
                  <c:v>17</c:v>
                </c:pt>
                <c:pt idx="24">
                  <c:v>18</c:v>
                </c:pt>
                <c:pt idx="25">
                  <c:v>27</c:v>
                </c:pt>
                <c:pt idx="26">
                  <c:v>21</c:v>
                </c:pt>
                <c:pt idx="27">
                  <c:v>31</c:v>
                </c:pt>
                <c:pt idx="28">
                  <c:v>47</c:v>
                </c:pt>
                <c:pt idx="29">
                  <c:v>36</c:v>
                </c:pt>
                <c:pt idx="30">
                  <c:v>53</c:v>
                </c:pt>
                <c:pt idx="31">
                  <c:v>76</c:v>
                </c:pt>
                <c:pt idx="32">
                  <c:v>47</c:v>
                </c:pt>
                <c:pt idx="33">
                  <c:v>65</c:v>
                </c:pt>
                <c:pt idx="34">
                  <c:v>55</c:v>
                </c:pt>
                <c:pt idx="35">
                  <c:v>10</c:v>
                </c:pt>
                <c:pt idx="36">
                  <c:v>39</c:v>
                </c:pt>
                <c:pt idx="37">
                  <c:v>34</c:v>
                </c:pt>
                <c:pt idx="38">
                  <c:v>54</c:v>
                </c:pt>
                <c:pt idx="39">
                  <c:v>72</c:v>
                </c:pt>
                <c:pt idx="40">
                  <c:v>108</c:v>
                </c:pt>
                <c:pt idx="41">
                  <c:v>118</c:v>
                </c:pt>
                <c:pt idx="42">
                  <c:v>102</c:v>
                </c:pt>
                <c:pt idx="43">
                  <c:v>96</c:v>
                </c:pt>
                <c:pt idx="44">
                  <c:v>80</c:v>
                </c:pt>
                <c:pt idx="45">
                  <c:v>102</c:v>
                </c:pt>
                <c:pt idx="46">
                  <c:v>45</c:v>
                </c:pt>
                <c:pt idx="4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68-4A9D-AD8B-DF8C04641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416211168"/>
        <c:axId val="1416234464"/>
      </c:barChart>
      <c:catAx>
        <c:axId val="1416211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16234464"/>
        <c:crosses val="autoZero"/>
        <c:auto val="1"/>
        <c:lblAlgn val="ctr"/>
        <c:lblOffset val="100"/>
        <c:noMultiLvlLbl val="0"/>
      </c:catAx>
      <c:valAx>
        <c:axId val="14162344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1621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7581370022195488"/>
          <c:y val="6.4329767543997246E-2"/>
          <c:w val="0.37433966239169936"/>
          <c:h val="8.03577052868391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[HR_project.xlsx]Region!Region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Actives by Region</a:t>
            </a:r>
          </a:p>
        </c:rich>
      </c:tx>
      <c:layout>
        <c:manualLayout>
          <c:xMode val="edge"/>
          <c:yMode val="edge"/>
          <c:x val="0.11029328964042356"/>
          <c:y val="5.45014158687128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86C2B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4B756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9272455860605928"/>
          <c:y val="0.16650517643627877"/>
          <c:w val="0.75771992150715839"/>
          <c:h val="0.7988226198997853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Region!$B$3:$B$4</c:f>
              <c:strCache>
                <c:ptCount val="1"/>
                <c:pt idx="0">
                  <c:v>Full Time</c:v>
                </c:pt>
              </c:strCache>
            </c:strRef>
          </c:tx>
          <c:spPr>
            <a:solidFill>
              <a:srgbClr val="86C2B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Region!$A$5:$A$12</c:f>
              <c:strCache>
                <c:ptCount val="7"/>
                <c:pt idx="0">
                  <c:v>Central</c:v>
                </c:pt>
                <c:pt idx="1">
                  <c:v>East</c:v>
                </c:pt>
                <c:pt idx="2">
                  <c:v>Midwest</c:v>
                </c:pt>
                <c:pt idx="3">
                  <c:v>North</c:v>
                </c:pt>
                <c:pt idx="4">
                  <c:v>Northwest</c:v>
                </c:pt>
                <c:pt idx="5">
                  <c:v>South</c:v>
                </c:pt>
                <c:pt idx="6">
                  <c:v>West</c:v>
                </c:pt>
              </c:strCache>
            </c:strRef>
          </c:cat>
          <c:val>
            <c:numRef>
              <c:f>Region!$B$5:$B$12</c:f>
              <c:numCache>
                <c:formatCode>General</c:formatCode>
                <c:ptCount val="7"/>
                <c:pt idx="0">
                  <c:v>25</c:v>
                </c:pt>
                <c:pt idx="1">
                  <c:v>86</c:v>
                </c:pt>
                <c:pt idx="2">
                  <c:v>21</c:v>
                </c:pt>
                <c:pt idx="3">
                  <c:v>34</c:v>
                </c:pt>
                <c:pt idx="4">
                  <c:v>21</c:v>
                </c:pt>
                <c:pt idx="5">
                  <c:v>33</c:v>
                </c:pt>
                <c:pt idx="6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FD-4946-AF0B-E290653B248A}"/>
            </c:ext>
          </c:extLst>
        </c:ser>
        <c:ser>
          <c:idx val="1"/>
          <c:order val="1"/>
          <c:tx>
            <c:strRef>
              <c:f>Region!$C$3:$C$4</c:f>
              <c:strCache>
                <c:ptCount val="1"/>
                <c:pt idx="0">
                  <c:v>Part Time</c:v>
                </c:pt>
              </c:strCache>
            </c:strRef>
          </c:tx>
          <c:spPr>
            <a:solidFill>
              <a:srgbClr val="4B756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Region!$A$5:$A$12</c:f>
              <c:strCache>
                <c:ptCount val="7"/>
                <c:pt idx="0">
                  <c:v>Central</c:v>
                </c:pt>
                <c:pt idx="1">
                  <c:v>East</c:v>
                </c:pt>
                <c:pt idx="2">
                  <c:v>Midwest</c:v>
                </c:pt>
                <c:pt idx="3">
                  <c:v>North</c:v>
                </c:pt>
                <c:pt idx="4">
                  <c:v>Northwest</c:v>
                </c:pt>
                <c:pt idx="5">
                  <c:v>South</c:v>
                </c:pt>
                <c:pt idx="6">
                  <c:v>West</c:v>
                </c:pt>
              </c:strCache>
            </c:strRef>
          </c:cat>
          <c:val>
            <c:numRef>
              <c:f>Region!$C$5:$C$12</c:f>
              <c:numCache>
                <c:formatCode>General</c:formatCode>
                <c:ptCount val="7"/>
                <c:pt idx="0">
                  <c:v>50</c:v>
                </c:pt>
                <c:pt idx="1">
                  <c:v>27</c:v>
                </c:pt>
                <c:pt idx="2">
                  <c:v>41</c:v>
                </c:pt>
                <c:pt idx="3">
                  <c:v>90</c:v>
                </c:pt>
                <c:pt idx="4">
                  <c:v>73</c:v>
                </c:pt>
                <c:pt idx="5">
                  <c:v>81</c:v>
                </c:pt>
                <c:pt idx="6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FD-4946-AF0B-E290653B248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1892151952"/>
        <c:axId val="1892167344"/>
      </c:barChart>
      <c:catAx>
        <c:axId val="18921519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92167344"/>
        <c:crosses val="autoZero"/>
        <c:auto val="1"/>
        <c:lblAlgn val="ctr"/>
        <c:lblOffset val="100"/>
        <c:noMultiLvlLbl val="0"/>
      </c:catAx>
      <c:valAx>
        <c:axId val="1892167344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189215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5510243037802096"/>
          <c:y val="4.2083333333333334E-2"/>
          <c:w val="0.31925226541252477"/>
          <c:h val="0.166088509769612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[HR_project.xlsx]Ternure!Tenure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Average Tenure - Months</a:t>
            </a:r>
          </a:p>
        </c:rich>
      </c:tx>
      <c:layout>
        <c:manualLayout>
          <c:xMode val="edge"/>
          <c:yMode val="edge"/>
          <c:x val="0.12279806575848591"/>
          <c:y val="3.70493012389727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rgbClr val="86C2B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rgbClr val="4B756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9247594050743664E-2"/>
          <c:y val="0.16650517643627877"/>
          <c:w val="0.89019685039370078"/>
          <c:h val="0.5572167541557305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Ternure!$B$3:$B$4</c:f>
              <c:strCache>
                <c:ptCount val="1"/>
                <c:pt idx="0">
                  <c:v>Full Time</c:v>
                </c:pt>
              </c:strCache>
            </c:strRef>
          </c:tx>
          <c:spPr>
            <a:solidFill>
              <a:srgbClr val="86C2B9"/>
            </a:solidFill>
            <a:ln>
              <a:noFill/>
            </a:ln>
            <a:effectLst/>
          </c:spPr>
          <c:invertIfNegative val="0"/>
          <c:cat>
            <c:multiLvlStrRef>
              <c:f>Ternure!$A$5:$A$26</c:f>
              <c:multiLvlStrCache>
                <c:ptCount val="14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  <c:pt idx="6">
                    <c:v>F</c:v>
                  </c:pt>
                  <c:pt idx="7">
                    <c:v>M</c:v>
                  </c:pt>
                  <c:pt idx="8">
                    <c:v>F</c:v>
                  </c:pt>
                  <c:pt idx="9">
                    <c:v>M</c:v>
                  </c:pt>
                  <c:pt idx="10">
                    <c:v>F</c:v>
                  </c:pt>
                  <c:pt idx="11">
                    <c:v>M</c:v>
                  </c:pt>
                  <c:pt idx="12">
                    <c:v>F</c:v>
                  </c:pt>
                  <c:pt idx="13">
                    <c:v>M</c:v>
                  </c:pt>
                </c:lvl>
                <c:lvl>
                  <c:pt idx="0">
                    <c:v>Group A</c:v>
                  </c:pt>
                  <c:pt idx="2">
                    <c:v>Group B</c:v>
                  </c:pt>
                  <c:pt idx="4">
                    <c:v>Group C</c:v>
                  </c:pt>
                  <c:pt idx="6">
                    <c:v>Group D</c:v>
                  </c:pt>
                  <c:pt idx="8">
                    <c:v>Group E</c:v>
                  </c:pt>
                  <c:pt idx="10">
                    <c:v>Group F</c:v>
                  </c:pt>
                  <c:pt idx="12">
                    <c:v>Group G</c:v>
                  </c:pt>
                </c:lvl>
              </c:multiLvlStrCache>
            </c:multiLvlStrRef>
          </c:cat>
          <c:val>
            <c:numRef>
              <c:f>Ternure!$B$5:$B$26</c:f>
              <c:numCache>
                <c:formatCode>0</c:formatCode>
                <c:ptCount val="14"/>
                <c:pt idx="0">
                  <c:v>70.382573789846518</c:v>
                </c:pt>
                <c:pt idx="1">
                  <c:v>119.90401639344262</c:v>
                </c:pt>
                <c:pt idx="2">
                  <c:v>83.820245148110317</c:v>
                </c:pt>
                <c:pt idx="3">
                  <c:v>53.592885245901641</c:v>
                </c:pt>
                <c:pt idx="4">
                  <c:v>54.629182692307694</c:v>
                </c:pt>
                <c:pt idx="5">
                  <c:v>128.29971739130434</c:v>
                </c:pt>
                <c:pt idx="6">
                  <c:v>94.087997179125523</c:v>
                </c:pt>
                <c:pt idx="7">
                  <c:v>80.395936920222638</c:v>
                </c:pt>
                <c:pt idx="8">
                  <c:v>87.806331521739139</c:v>
                </c:pt>
                <c:pt idx="9">
                  <c:v>73.032235576923071</c:v>
                </c:pt>
                <c:pt idx="10">
                  <c:v>62.269440175631175</c:v>
                </c:pt>
                <c:pt idx="11">
                  <c:v>68.739059674502712</c:v>
                </c:pt>
                <c:pt idx="12">
                  <c:v>77.995287896592245</c:v>
                </c:pt>
                <c:pt idx="13">
                  <c:v>86.55105128205129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65-4341-B506-872138FA3724}"/>
            </c:ext>
          </c:extLst>
        </c:ser>
        <c:ser>
          <c:idx val="1"/>
          <c:order val="1"/>
          <c:tx>
            <c:strRef>
              <c:f>Ternure!$C$3:$C$4</c:f>
              <c:strCache>
                <c:ptCount val="1"/>
                <c:pt idx="0">
                  <c:v>Part Time</c:v>
                </c:pt>
              </c:strCache>
            </c:strRef>
          </c:tx>
          <c:spPr>
            <a:solidFill>
              <a:srgbClr val="4B756F"/>
            </a:solidFill>
            <a:ln>
              <a:noFill/>
            </a:ln>
            <a:effectLst/>
          </c:spPr>
          <c:invertIfNegative val="0"/>
          <c:cat>
            <c:multiLvlStrRef>
              <c:f>Ternure!$A$5:$A$26</c:f>
              <c:multiLvlStrCache>
                <c:ptCount val="14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  <c:pt idx="6">
                    <c:v>F</c:v>
                  </c:pt>
                  <c:pt idx="7">
                    <c:v>M</c:v>
                  </c:pt>
                  <c:pt idx="8">
                    <c:v>F</c:v>
                  </c:pt>
                  <c:pt idx="9">
                    <c:v>M</c:v>
                  </c:pt>
                  <c:pt idx="10">
                    <c:v>F</c:v>
                  </c:pt>
                  <c:pt idx="11">
                    <c:v>M</c:v>
                  </c:pt>
                  <c:pt idx="12">
                    <c:v>F</c:v>
                  </c:pt>
                  <c:pt idx="13">
                    <c:v>M</c:v>
                  </c:pt>
                </c:lvl>
                <c:lvl>
                  <c:pt idx="0">
                    <c:v>Group A</c:v>
                  </c:pt>
                  <c:pt idx="2">
                    <c:v>Group B</c:v>
                  </c:pt>
                  <c:pt idx="4">
                    <c:v>Group C</c:v>
                  </c:pt>
                  <c:pt idx="6">
                    <c:v>Group D</c:v>
                  </c:pt>
                  <c:pt idx="8">
                    <c:v>Group E</c:v>
                  </c:pt>
                  <c:pt idx="10">
                    <c:v>Group F</c:v>
                  </c:pt>
                  <c:pt idx="12">
                    <c:v>Group G</c:v>
                  </c:pt>
                </c:lvl>
              </c:multiLvlStrCache>
            </c:multiLvlStrRef>
          </c:cat>
          <c:val>
            <c:numRef>
              <c:f>Ternure!$C$5:$C$26</c:f>
              <c:numCache>
                <c:formatCode>0</c:formatCode>
                <c:ptCount val="14"/>
                <c:pt idx="0">
                  <c:v>34.996778916544656</c:v>
                </c:pt>
                <c:pt idx="1">
                  <c:v>22.05218836565097</c:v>
                </c:pt>
                <c:pt idx="2">
                  <c:v>10.169374999999999</c:v>
                </c:pt>
                <c:pt idx="3">
                  <c:v>17.047006255585341</c:v>
                </c:pt>
                <c:pt idx="4">
                  <c:v>16.945921875</c:v>
                </c:pt>
                <c:pt idx="5">
                  <c:v>24.399399454049135</c:v>
                </c:pt>
                <c:pt idx="6">
                  <c:v>21.334473324213405</c:v>
                </c:pt>
                <c:pt idx="7">
                  <c:v>21.972669172932328</c:v>
                </c:pt>
                <c:pt idx="8">
                  <c:v>12.31662937062937</c:v>
                </c:pt>
                <c:pt idx="9">
                  <c:v>33.792770979020979</c:v>
                </c:pt>
                <c:pt idx="10">
                  <c:v>13.201372549019608</c:v>
                </c:pt>
                <c:pt idx="11">
                  <c:v>23.494297589359935</c:v>
                </c:pt>
                <c:pt idx="12">
                  <c:v>7.3145542949756885</c:v>
                </c:pt>
                <c:pt idx="13">
                  <c:v>22.846244897959185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65-4341-B506-872138FA3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165293744"/>
        <c:axId val="1165290000"/>
      </c:barChart>
      <c:catAx>
        <c:axId val="116529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65290000"/>
        <c:crosses val="autoZero"/>
        <c:auto val="1"/>
        <c:lblAlgn val="ctr"/>
        <c:lblOffset val="100"/>
        <c:noMultiLvlLbl val="0"/>
      </c:catAx>
      <c:valAx>
        <c:axId val="1165290000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6529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6967760279965016"/>
          <c:y val="6.0601851851851851E-2"/>
          <c:w val="0.29397812773403326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[HR_project.xlsx]Ethnicity!Ethnicity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Actives by Ethnic Group</a:t>
            </a:r>
          </a:p>
        </c:rich>
      </c:tx>
      <c:layout>
        <c:manualLayout>
          <c:xMode val="edge"/>
          <c:yMode val="edge"/>
          <c:x val="0.1470428032699872"/>
          <c:y val="4.77914613198237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86C2B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4B756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246903660851918E-2"/>
          <c:y val="0.15771781077706065"/>
          <c:w val="0.894273215848019"/>
          <c:h val="0.587664363226983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Ethnicity!$B$3:$B$4</c:f>
              <c:strCache>
                <c:ptCount val="1"/>
                <c:pt idx="0">
                  <c:v>Full Time</c:v>
                </c:pt>
              </c:strCache>
            </c:strRef>
          </c:tx>
          <c:spPr>
            <a:solidFill>
              <a:srgbClr val="86C2B9"/>
            </a:solidFill>
            <a:ln>
              <a:noFill/>
            </a:ln>
            <a:effectLst/>
          </c:spPr>
          <c:invertIfNegative val="0"/>
          <c:cat>
            <c:multiLvlStrRef>
              <c:f>Ethnicity!$A$5:$A$26</c:f>
              <c:multiLvlStrCache>
                <c:ptCount val="14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  <c:pt idx="6">
                    <c:v>F</c:v>
                  </c:pt>
                  <c:pt idx="7">
                    <c:v>M</c:v>
                  </c:pt>
                  <c:pt idx="8">
                    <c:v>F</c:v>
                  </c:pt>
                  <c:pt idx="9">
                    <c:v>M</c:v>
                  </c:pt>
                  <c:pt idx="10">
                    <c:v>F</c:v>
                  </c:pt>
                  <c:pt idx="11">
                    <c:v>M</c:v>
                  </c:pt>
                  <c:pt idx="12">
                    <c:v>F</c:v>
                  </c:pt>
                  <c:pt idx="13">
                    <c:v>M</c:v>
                  </c:pt>
                </c:lvl>
                <c:lvl>
                  <c:pt idx="0">
                    <c:v>Group A</c:v>
                  </c:pt>
                  <c:pt idx="2">
                    <c:v>Group B</c:v>
                  </c:pt>
                  <c:pt idx="4">
                    <c:v>Group C</c:v>
                  </c:pt>
                  <c:pt idx="6">
                    <c:v>Group D</c:v>
                  </c:pt>
                  <c:pt idx="8">
                    <c:v>Group E</c:v>
                  </c:pt>
                  <c:pt idx="10">
                    <c:v>Group F</c:v>
                  </c:pt>
                  <c:pt idx="12">
                    <c:v>Group G</c:v>
                  </c:pt>
                </c:lvl>
              </c:multiLvlStrCache>
            </c:multiLvlStrRef>
          </c:cat>
          <c:val>
            <c:numRef>
              <c:f>Ethnicity!$B$5:$B$26</c:f>
              <c:numCache>
                <c:formatCode>General</c:formatCode>
                <c:ptCount val="14"/>
                <c:pt idx="0">
                  <c:v>20</c:v>
                </c:pt>
                <c:pt idx="1">
                  <c:v>14</c:v>
                </c:pt>
                <c:pt idx="2">
                  <c:v>25</c:v>
                </c:pt>
                <c:pt idx="3">
                  <c:v>15</c:v>
                </c:pt>
                <c:pt idx="4">
                  <c:v>14</c:v>
                </c:pt>
                <c:pt idx="5">
                  <c:v>11</c:v>
                </c:pt>
                <c:pt idx="6">
                  <c:v>19</c:v>
                </c:pt>
                <c:pt idx="7">
                  <c:v>13</c:v>
                </c:pt>
                <c:pt idx="8">
                  <c:v>27</c:v>
                </c:pt>
                <c:pt idx="9">
                  <c:v>13</c:v>
                </c:pt>
                <c:pt idx="10">
                  <c:v>23</c:v>
                </c:pt>
                <c:pt idx="11">
                  <c:v>14</c:v>
                </c:pt>
                <c:pt idx="12">
                  <c:v>21</c:v>
                </c:pt>
                <c:pt idx="1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01-4A37-8C98-00C31EEE0B20}"/>
            </c:ext>
          </c:extLst>
        </c:ser>
        <c:ser>
          <c:idx val="1"/>
          <c:order val="1"/>
          <c:tx>
            <c:strRef>
              <c:f>Ethnicity!$C$3:$C$4</c:f>
              <c:strCache>
                <c:ptCount val="1"/>
                <c:pt idx="0">
                  <c:v>Part Time</c:v>
                </c:pt>
              </c:strCache>
            </c:strRef>
          </c:tx>
          <c:spPr>
            <a:solidFill>
              <a:srgbClr val="4B756F"/>
            </a:solidFill>
            <a:ln>
              <a:noFill/>
            </a:ln>
            <a:effectLst/>
          </c:spPr>
          <c:invertIfNegative val="0"/>
          <c:cat>
            <c:multiLvlStrRef>
              <c:f>Ethnicity!$A$5:$A$26</c:f>
              <c:multiLvlStrCache>
                <c:ptCount val="14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  <c:pt idx="6">
                    <c:v>F</c:v>
                  </c:pt>
                  <c:pt idx="7">
                    <c:v>M</c:v>
                  </c:pt>
                  <c:pt idx="8">
                    <c:v>F</c:v>
                  </c:pt>
                  <c:pt idx="9">
                    <c:v>M</c:v>
                  </c:pt>
                  <c:pt idx="10">
                    <c:v>F</c:v>
                  </c:pt>
                  <c:pt idx="11">
                    <c:v>M</c:v>
                  </c:pt>
                  <c:pt idx="12">
                    <c:v>F</c:v>
                  </c:pt>
                  <c:pt idx="13">
                    <c:v>M</c:v>
                  </c:pt>
                </c:lvl>
                <c:lvl>
                  <c:pt idx="0">
                    <c:v>Group A</c:v>
                  </c:pt>
                  <c:pt idx="2">
                    <c:v>Group B</c:v>
                  </c:pt>
                  <c:pt idx="4">
                    <c:v>Group C</c:v>
                  </c:pt>
                  <c:pt idx="6">
                    <c:v>Group D</c:v>
                  </c:pt>
                  <c:pt idx="8">
                    <c:v>Group E</c:v>
                  </c:pt>
                  <c:pt idx="10">
                    <c:v>Group F</c:v>
                  </c:pt>
                  <c:pt idx="12">
                    <c:v>Group G</c:v>
                  </c:pt>
                </c:lvl>
              </c:multiLvlStrCache>
            </c:multiLvlStrRef>
          </c:cat>
          <c:val>
            <c:numRef>
              <c:f>Ethnicity!$C$5:$C$26</c:f>
              <c:numCache>
                <c:formatCode>General</c:formatCode>
                <c:ptCount val="14"/>
                <c:pt idx="0">
                  <c:v>25</c:v>
                </c:pt>
                <c:pt idx="1">
                  <c:v>35</c:v>
                </c:pt>
                <c:pt idx="2">
                  <c:v>17</c:v>
                </c:pt>
                <c:pt idx="3">
                  <c:v>35</c:v>
                </c:pt>
                <c:pt idx="4">
                  <c:v>16</c:v>
                </c:pt>
                <c:pt idx="5">
                  <c:v>50</c:v>
                </c:pt>
                <c:pt idx="6">
                  <c:v>24</c:v>
                </c:pt>
                <c:pt idx="7">
                  <c:v>35</c:v>
                </c:pt>
                <c:pt idx="8">
                  <c:v>22</c:v>
                </c:pt>
                <c:pt idx="9">
                  <c:v>30</c:v>
                </c:pt>
                <c:pt idx="10">
                  <c:v>25</c:v>
                </c:pt>
                <c:pt idx="11">
                  <c:v>40</c:v>
                </c:pt>
                <c:pt idx="12">
                  <c:v>19</c:v>
                </c:pt>
                <c:pt idx="1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01-4A37-8C98-00C31EEE0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344408544"/>
        <c:axId val="1344402720"/>
      </c:barChart>
      <c:catAx>
        <c:axId val="134440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44402720"/>
        <c:crosses val="autoZero"/>
        <c:auto val="1"/>
        <c:lblAlgn val="ctr"/>
        <c:lblOffset val="100"/>
        <c:noMultiLvlLbl val="0"/>
      </c:catAx>
      <c:valAx>
        <c:axId val="1344402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4440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874668428318166"/>
          <c:y val="6.0705628169519889E-2"/>
          <c:w val="0.35036715648639161"/>
          <c:h val="6.80791559879695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[HR_project.xlsx]Separations!Separations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Separations</a:t>
            </a:r>
          </a:p>
        </c:rich>
      </c:tx>
      <c:layout>
        <c:manualLayout>
          <c:xMode val="edge"/>
          <c:yMode val="edge"/>
          <c:x val="8.740118265163685E-2"/>
          <c:y val="3.2407437785514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dLbl>
          <c:idx val="0"/>
          <c:layout>
            <c:manualLayout>
              <c:x val="0"/>
              <c:y val="9.691910103237841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  <c:dLbl>
          <c:idx val="0"/>
          <c:layout>
            <c:manualLayout>
              <c:x val="0"/>
              <c:y val="7.7835558101297473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/>
          </a:solidFill>
          <a:ln>
            <a:noFill/>
          </a:ln>
          <a:effectLst/>
        </c:spPr>
        <c:dLbl>
          <c:idx val="0"/>
          <c:layout>
            <c:manualLayout>
              <c:x val="0"/>
              <c:y val="-8.91009672315909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3"/>
          </a:solidFill>
          <a:ln>
            <a:noFill/>
          </a:ln>
          <a:effectLst/>
        </c:spPr>
        <c:dLbl>
          <c:idx val="0"/>
          <c:layout>
            <c:manualLayout>
              <c:x val="0"/>
              <c:y val="-8.91009672315909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/>
          </a:solidFill>
          <a:ln>
            <a:noFill/>
          </a:ln>
          <a:effectLst/>
        </c:spPr>
        <c:dLbl>
          <c:idx val="0"/>
          <c:layout>
            <c:manualLayout>
              <c:x val="0"/>
              <c:y val="7.7835558101297473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/>
          </a:solidFill>
          <a:ln>
            <a:noFill/>
          </a:ln>
          <a:effectLst/>
        </c:spPr>
        <c:dLbl>
          <c:idx val="0"/>
          <c:layout>
            <c:manualLayout>
              <c:x val="0"/>
              <c:y val="9.691910103237841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3"/>
          </a:solidFill>
          <a:ln>
            <a:noFill/>
          </a:ln>
          <a:effectLst/>
        </c:spPr>
        <c:dLbl>
          <c:idx val="0"/>
          <c:layout>
            <c:manualLayout>
              <c:x val="0"/>
              <c:y val="-8.91009672315909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3"/>
          </a:solidFill>
          <a:ln>
            <a:noFill/>
          </a:ln>
          <a:effectLst/>
        </c:spPr>
        <c:dLbl>
          <c:idx val="0"/>
          <c:layout>
            <c:manualLayout>
              <c:x val="0"/>
              <c:y val="7.7835558101297473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3"/>
          </a:solidFill>
          <a:ln>
            <a:noFill/>
          </a:ln>
          <a:effectLst/>
        </c:spPr>
        <c:dLbl>
          <c:idx val="0"/>
          <c:layout>
            <c:manualLayout>
              <c:x val="0"/>
              <c:y val="9.691910103237841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layout>
            <c:manualLayout>
              <c:x val="0"/>
              <c:y val="-8.91009672315909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layout>
            <c:manualLayout>
              <c:x val="0"/>
              <c:y val="7.7835558101297473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layout>
            <c:manualLayout>
              <c:x val="0"/>
              <c:y val="9.691910103237841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layout>
            <c:manualLayout>
              <c:x val="0"/>
              <c:y val="-8.91009672315909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layout>
            <c:manualLayout>
              <c:x val="0"/>
              <c:y val="7.7835558101297473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layout>
            <c:manualLayout>
              <c:x val="0"/>
              <c:y val="9.691910103237841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3">
              <a:tint val="77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"/>
              <c:y val="-8.91009672315909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3">
              <a:shade val="76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"/>
              <c:y val="7.7835558101297473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3">
              <a:shade val="76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"/>
              <c:y val="9.691910103237841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746981627296587E-2"/>
          <c:y val="0.18502369495479731"/>
          <c:w val="0.92197462817147857"/>
          <c:h val="0.670540099154272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Separations!$B$3</c:f>
              <c:strCache>
                <c:ptCount val="1"/>
                <c:pt idx="0">
                  <c:v>Separations</c:v>
                </c:pt>
              </c:strCache>
            </c:strRef>
          </c:tx>
          <c:spPr>
            <a:solidFill>
              <a:schemeClr val="accent3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8.910096723159097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71A-46F8-887B-7923E0FFF1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Separations!$A$4:$A$8</c:f>
              <c:strCach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strCache>
            </c:strRef>
          </c:cat>
          <c:val>
            <c:numRef>
              <c:f>Separations!$B$4:$B$8</c:f>
              <c:numCache>
                <c:formatCode>General</c:formatCode>
                <c:ptCount val="4"/>
                <c:pt idx="0">
                  <c:v>11</c:v>
                </c:pt>
                <c:pt idx="1">
                  <c:v>96</c:v>
                </c:pt>
                <c:pt idx="2">
                  <c:v>599</c:v>
                </c:pt>
                <c:pt idx="3">
                  <c:v>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1A-46F8-887B-7923E0FFF187}"/>
            </c:ext>
          </c:extLst>
        </c:ser>
        <c:ser>
          <c:idx val="1"/>
          <c:order val="1"/>
          <c:tx>
            <c:strRef>
              <c:f>Separations!$C$3</c:f>
              <c:strCache>
                <c:ptCount val="1"/>
                <c:pt idx="0">
                  <c:v>Bad Hires</c:v>
                </c:pt>
              </c:strCache>
            </c:strRef>
          </c:tx>
          <c:spPr>
            <a:solidFill>
              <a:schemeClr val="accent3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7.7835558101297473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71A-46F8-887B-7923E0FFF187}"/>
                </c:ext>
              </c:extLst>
            </c:dLbl>
            <c:dLbl>
              <c:idx val="1"/>
              <c:layout>
                <c:manualLayout>
                  <c:x val="0"/>
                  <c:y val="9.691910103237841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71A-46F8-887B-7923E0FFF1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Separations!$A$4:$A$8</c:f>
              <c:strCach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strCache>
            </c:strRef>
          </c:cat>
          <c:val>
            <c:numRef>
              <c:f>Separations!$C$4:$C$8</c:f>
              <c:numCache>
                <c:formatCode>General</c:formatCode>
                <c:ptCount val="4"/>
                <c:pt idx="0">
                  <c:v>11</c:v>
                </c:pt>
                <c:pt idx="1">
                  <c:v>92</c:v>
                </c:pt>
                <c:pt idx="2">
                  <c:v>400</c:v>
                </c:pt>
                <c:pt idx="3">
                  <c:v>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1A-46F8-887B-7923E0FFF18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436526032"/>
        <c:axId val="436545168"/>
      </c:barChart>
      <c:catAx>
        <c:axId val="43652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36545168"/>
        <c:crosses val="autoZero"/>
        <c:auto val="1"/>
        <c:lblAlgn val="ctr"/>
        <c:lblOffset val="100"/>
        <c:noMultiLvlLbl val="0"/>
      </c:catAx>
      <c:valAx>
        <c:axId val="43654516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36526032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0051475456714534"/>
          <c:y val="0.18351140998522164"/>
          <c:w val="0.26254136032210662"/>
          <c:h val="0.241050689830913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[HR_project.xlsx]Term Reason!TermReason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Termination Reason</a:t>
            </a:r>
          </a:p>
        </c:rich>
      </c:tx>
      <c:layout>
        <c:manualLayout>
          <c:xMode val="edge"/>
          <c:yMode val="edge"/>
          <c:x val="0.13876518914629715"/>
          <c:y val="4.16667493335396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9247594050743664E-2"/>
          <c:y val="0.13872739865850103"/>
          <c:w val="0.89019685039370078"/>
          <c:h val="0.67582470108639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'Term Reason'!$B$3:$B$4</c:f>
              <c:strCache>
                <c:ptCount val="1"/>
                <c:pt idx="0">
                  <c:v>Involuntary</c:v>
                </c:pt>
              </c:strCache>
            </c:strRef>
          </c:tx>
          <c:spPr>
            <a:solidFill>
              <a:schemeClr val="accent2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'Term Reason'!$A$5:$A$9</c:f>
              <c:strCach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strCache>
            </c:strRef>
          </c:cat>
          <c:val>
            <c:numRef>
              <c:f>'Term Reason'!$B$5:$B$9</c:f>
              <c:numCache>
                <c:formatCode>General</c:formatCode>
                <c:ptCount val="4"/>
                <c:pt idx="0">
                  <c:v>11</c:v>
                </c:pt>
                <c:pt idx="1">
                  <c:v>73</c:v>
                </c:pt>
                <c:pt idx="2">
                  <c:v>127</c:v>
                </c:pt>
                <c:pt idx="3">
                  <c:v>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4-4C12-8A43-2BAD7AFC48A2}"/>
            </c:ext>
          </c:extLst>
        </c:ser>
        <c:ser>
          <c:idx val="1"/>
          <c:order val="1"/>
          <c:tx>
            <c:strRef>
              <c:f>'Term Reason'!$C$3:$C$4</c:f>
              <c:strCache>
                <c:ptCount val="1"/>
                <c:pt idx="0">
                  <c:v>Voluntary</c:v>
                </c:pt>
              </c:strCache>
            </c:strRef>
          </c:tx>
          <c:spPr>
            <a:solidFill>
              <a:schemeClr val="accent2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'Term Reason'!$A$5:$A$9</c:f>
              <c:strCach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strCache>
            </c:strRef>
          </c:cat>
          <c:val>
            <c:numRef>
              <c:f>'Term Reason'!$C$5:$C$9</c:f>
              <c:numCache>
                <c:formatCode>General</c:formatCode>
                <c:ptCount val="4"/>
                <c:pt idx="1">
                  <c:v>23</c:v>
                </c:pt>
                <c:pt idx="2">
                  <c:v>472</c:v>
                </c:pt>
                <c:pt idx="3">
                  <c:v>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FA0-485F-AEDB-242BFF37864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1825668352"/>
        <c:axId val="1825661696"/>
      </c:barChart>
      <c:catAx>
        <c:axId val="182566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25661696"/>
        <c:crosses val="autoZero"/>
        <c:auto val="1"/>
        <c:lblAlgn val="ctr"/>
        <c:lblOffset val="100"/>
        <c:noMultiLvlLbl val="0"/>
      </c:catAx>
      <c:valAx>
        <c:axId val="1825661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25668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72747156605425"/>
          <c:y val="0.24138858021797382"/>
          <c:w val="0.26684011329964302"/>
          <c:h val="0.141733345766431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[HR_project.xlsx]Headline!Age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C28F8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A7C2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0765465336374263E-2"/>
          <c:y val="0.12716166034801205"/>
          <c:w val="0.90799710159755709"/>
          <c:h val="0.643719646155341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Headline!$B$23:$B$24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rgbClr val="C28F8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Headline!$A$25:$A$28</c:f>
              <c:strCache>
                <c:ptCount val="3"/>
                <c:pt idx="0">
                  <c:v>&lt;30</c:v>
                </c:pt>
                <c:pt idx="1">
                  <c:v>30-49</c:v>
                </c:pt>
                <c:pt idx="2">
                  <c:v>50+</c:v>
                </c:pt>
              </c:strCache>
            </c:strRef>
          </c:cat>
          <c:val>
            <c:numRef>
              <c:f>Headline!$B$25:$B$28</c:f>
              <c:numCache>
                <c:formatCode>General</c:formatCode>
                <c:ptCount val="3"/>
                <c:pt idx="0">
                  <c:v>172</c:v>
                </c:pt>
                <c:pt idx="1">
                  <c:v>81</c:v>
                </c:pt>
                <c:pt idx="2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00-4C34-8ECB-61B218385E45}"/>
            </c:ext>
          </c:extLst>
        </c:ser>
        <c:ser>
          <c:idx val="1"/>
          <c:order val="1"/>
          <c:tx>
            <c:strRef>
              <c:f>Headline!$C$23:$C$24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rgbClr val="A7C2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Headline!$A$25:$A$28</c:f>
              <c:strCache>
                <c:ptCount val="3"/>
                <c:pt idx="0">
                  <c:v>&lt;30</c:v>
                </c:pt>
                <c:pt idx="1">
                  <c:v>30-49</c:v>
                </c:pt>
                <c:pt idx="2">
                  <c:v>50+</c:v>
                </c:pt>
              </c:strCache>
            </c:strRef>
          </c:cat>
          <c:val>
            <c:numRef>
              <c:f>Headline!$C$25:$C$28</c:f>
              <c:numCache>
                <c:formatCode>General</c:formatCode>
                <c:ptCount val="3"/>
                <c:pt idx="0">
                  <c:v>165</c:v>
                </c:pt>
                <c:pt idx="1">
                  <c:v>105</c:v>
                </c:pt>
                <c:pt idx="2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00-4C34-8ECB-61B218385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935323407"/>
        <c:axId val="1935295119"/>
      </c:barChart>
      <c:catAx>
        <c:axId val="1935323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35295119"/>
        <c:crosses val="autoZero"/>
        <c:auto val="1"/>
        <c:lblAlgn val="ctr"/>
        <c:lblOffset val="100"/>
        <c:noMultiLvlLbl val="0"/>
      </c:catAx>
      <c:valAx>
        <c:axId val="193529511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35323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5149344843462598"/>
          <c:y val="7.7138135510838923E-2"/>
          <c:w val="0.30497477641604442"/>
          <c:h val="0.186767765140468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[HR_project.xlsx]Headline!Age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Headline!$B$23:$B$24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Headline!$A$25:$A$28</c:f>
              <c:strCache>
                <c:ptCount val="3"/>
                <c:pt idx="0">
                  <c:v>&lt;30</c:v>
                </c:pt>
                <c:pt idx="1">
                  <c:v>30-49</c:v>
                </c:pt>
                <c:pt idx="2">
                  <c:v>50+</c:v>
                </c:pt>
              </c:strCache>
            </c:strRef>
          </c:cat>
          <c:val>
            <c:numRef>
              <c:f>Headline!$B$25:$B$28</c:f>
              <c:numCache>
                <c:formatCode>General</c:formatCode>
                <c:ptCount val="3"/>
                <c:pt idx="0">
                  <c:v>172</c:v>
                </c:pt>
                <c:pt idx="1">
                  <c:v>81</c:v>
                </c:pt>
                <c:pt idx="2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55-4629-AB60-646602BDD88E}"/>
            </c:ext>
          </c:extLst>
        </c:ser>
        <c:ser>
          <c:idx val="1"/>
          <c:order val="1"/>
          <c:tx>
            <c:strRef>
              <c:f>Headline!$C$23:$C$24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Headline!$A$25:$A$28</c:f>
              <c:strCache>
                <c:ptCount val="3"/>
                <c:pt idx="0">
                  <c:v>&lt;30</c:v>
                </c:pt>
                <c:pt idx="1">
                  <c:v>30-49</c:v>
                </c:pt>
                <c:pt idx="2">
                  <c:v>50+</c:v>
                </c:pt>
              </c:strCache>
            </c:strRef>
          </c:cat>
          <c:val>
            <c:numRef>
              <c:f>Headline!$C$25:$C$28</c:f>
              <c:numCache>
                <c:formatCode>General</c:formatCode>
                <c:ptCount val="3"/>
                <c:pt idx="0">
                  <c:v>165</c:v>
                </c:pt>
                <c:pt idx="1">
                  <c:v>105</c:v>
                </c:pt>
                <c:pt idx="2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55-4629-AB60-646602BDD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5323407"/>
        <c:axId val="1935295119"/>
      </c:barChart>
      <c:catAx>
        <c:axId val="1935323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35295119"/>
        <c:crosses val="autoZero"/>
        <c:auto val="1"/>
        <c:lblAlgn val="ctr"/>
        <c:lblOffset val="100"/>
        <c:noMultiLvlLbl val="0"/>
      </c:catAx>
      <c:valAx>
        <c:axId val="19352951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35323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85566141732283463"/>
          <c:y val="4.1666666666666664E-2"/>
          <c:w val="0.10534383202099737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[HR_project.xlsx]Term Reason!TermReason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Termination Reason</a:t>
            </a:r>
          </a:p>
        </c:rich>
      </c:tx>
      <c:layout>
        <c:manualLayout>
          <c:xMode val="edge"/>
          <c:yMode val="edge"/>
          <c:x val="9.3041557305336836E-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9247594050743664E-2"/>
          <c:y val="0.13872739865850103"/>
          <c:w val="0.89019685039370078"/>
          <c:h val="0.753873213764946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'Term Reason'!$B$3:$B$4</c:f>
              <c:strCache>
                <c:ptCount val="1"/>
                <c:pt idx="0">
                  <c:v>Involuntary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'Term Reason'!$A$5:$A$9</c:f>
              <c:strCach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strCache>
            </c:strRef>
          </c:cat>
          <c:val>
            <c:numRef>
              <c:f>'Term Reason'!$B$5:$B$9</c:f>
              <c:numCache>
                <c:formatCode>General</c:formatCode>
                <c:ptCount val="4"/>
                <c:pt idx="0">
                  <c:v>11</c:v>
                </c:pt>
                <c:pt idx="1">
                  <c:v>73</c:v>
                </c:pt>
                <c:pt idx="2">
                  <c:v>127</c:v>
                </c:pt>
                <c:pt idx="3">
                  <c:v>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EF-427C-8656-6116B13517D6}"/>
            </c:ext>
          </c:extLst>
        </c:ser>
        <c:ser>
          <c:idx val="1"/>
          <c:order val="1"/>
          <c:tx>
            <c:strRef>
              <c:f>'Term Reason'!$C$3:$C$4</c:f>
              <c:strCache>
                <c:ptCount val="1"/>
                <c:pt idx="0">
                  <c:v>Voluntary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'Term Reason'!$A$5:$A$9</c:f>
              <c:strCach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strCache>
            </c:strRef>
          </c:cat>
          <c:val>
            <c:numRef>
              <c:f>'Term Reason'!$C$5:$C$9</c:f>
              <c:numCache>
                <c:formatCode>General</c:formatCode>
                <c:ptCount val="4"/>
                <c:pt idx="1">
                  <c:v>23</c:v>
                </c:pt>
                <c:pt idx="2">
                  <c:v>472</c:v>
                </c:pt>
                <c:pt idx="3">
                  <c:v>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47-479E-A528-7C7F8BF232B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1825668352"/>
        <c:axId val="1825661696"/>
      </c:barChart>
      <c:catAx>
        <c:axId val="182566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25661696"/>
        <c:crosses val="autoZero"/>
        <c:auto val="1"/>
        <c:lblAlgn val="ctr"/>
        <c:lblOffset val="100"/>
        <c:noMultiLvlLbl val="0"/>
      </c:catAx>
      <c:valAx>
        <c:axId val="1825661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25668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72747156605425"/>
          <c:y val="0.24138858021797382"/>
          <c:w val="0.32521150481189853"/>
          <c:h val="0.106889135825621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[HR_project.xlsx]Separations!Separations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Separations</a:t>
            </a:r>
          </a:p>
        </c:rich>
      </c:tx>
      <c:layout>
        <c:manualLayout>
          <c:xMode val="edge"/>
          <c:yMode val="edge"/>
          <c:x val="4.8569335083114611E-2"/>
          <c:y val="3.2407407407407406E-2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0"/>
              <c:y val="9.691910103237841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0"/>
              <c:y val="7.7835558101297473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8.91009672315909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8.91009672315909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0"/>
              <c:y val="7.7835558101297473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0"/>
              <c:y val="9.691910103237841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8.91009672315909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0"/>
              <c:y val="7.7835558101297473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0"/>
              <c:y val="9.691910103237841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layout>
            <c:manualLayout>
              <c:x val="0"/>
              <c:y val="-8.91009672315909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layout>
            <c:manualLayout>
              <c:x val="0"/>
              <c:y val="7.7835558101297473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layout>
            <c:manualLayout>
              <c:x val="0"/>
              <c:y val="9.691910103237841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746981627296587E-2"/>
          <c:y val="0.18502369495479731"/>
          <c:w val="0.92197462817147857"/>
          <c:h val="0.70757691746864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Separations!$B$3</c:f>
              <c:strCache>
                <c:ptCount val="1"/>
                <c:pt idx="0">
                  <c:v>Separations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8.910096723159097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A04-4525-80E1-6D7835EBF3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Separations!$A$4:$A$8</c:f>
              <c:strCach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strCache>
            </c:strRef>
          </c:cat>
          <c:val>
            <c:numRef>
              <c:f>Separations!$B$4:$B$8</c:f>
              <c:numCache>
                <c:formatCode>General</c:formatCode>
                <c:ptCount val="4"/>
                <c:pt idx="0">
                  <c:v>11</c:v>
                </c:pt>
                <c:pt idx="1">
                  <c:v>96</c:v>
                </c:pt>
                <c:pt idx="2">
                  <c:v>599</c:v>
                </c:pt>
                <c:pt idx="3">
                  <c:v>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A04-4525-80E1-6D7835EBF3D2}"/>
            </c:ext>
          </c:extLst>
        </c:ser>
        <c:ser>
          <c:idx val="1"/>
          <c:order val="1"/>
          <c:tx>
            <c:strRef>
              <c:f>Separations!$C$3</c:f>
              <c:strCache>
                <c:ptCount val="1"/>
                <c:pt idx="0">
                  <c:v>Bad Hires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7.7835558101297473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A04-4525-80E1-6D7835EBF3D2}"/>
                </c:ext>
              </c:extLst>
            </c:dLbl>
            <c:dLbl>
              <c:idx val="1"/>
              <c:layout>
                <c:manualLayout>
                  <c:x val="0"/>
                  <c:y val="9.691910103237841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A04-4525-80E1-6D7835EBF3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Separations!$A$4:$A$8</c:f>
              <c:strCach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strCache>
            </c:strRef>
          </c:cat>
          <c:val>
            <c:numRef>
              <c:f>Separations!$C$4:$C$8</c:f>
              <c:numCache>
                <c:formatCode>General</c:formatCode>
                <c:ptCount val="4"/>
                <c:pt idx="0">
                  <c:v>11</c:v>
                </c:pt>
                <c:pt idx="1">
                  <c:v>92</c:v>
                </c:pt>
                <c:pt idx="2">
                  <c:v>400</c:v>
                </c:pt>
                <c:pt idx="3">
                  <c:v>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A04-4525-80E1-6D7835EBF3D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436526032"/>
        <c:axId val="436545168"/>
      </c:barChart>
      <c:catAx>
        <c:axId val="43652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36545168"/>
        <c:crosses val="autoZero"/>
        <c:auto val="1"/>
        <c:lblAlgn val="ctr"/>
        <c:lblOffset val="100"/>
        <c:noMultiLvlLbl val="0"/>
      </c:catAx>
      <c:valAx>
        <c:axId val="43654516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36526032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10051475456714534"/>
          <c:y val="0.18351140998522164"/>
          <c:w val="0.26254136032210662"/>
          <c:h val="0.241050689830913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[HR_project.xlsx]Region!Region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Actives by Region</a:t>
            </a:r>
          </a:p>
        </c:rich>
      </c:tx>
      <c:layout>
        <c:manualLayout>
          <c:xMode val="edge"/>
          <c:yMode val="edge"/>
          <c:x val="7.6347112860892408E-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927580927384076"/>
          <c:y val="0.16650517643627877"/>
          <c:w val="0.80116863517060366"/>
          <c:h val="0.726095435987168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Region!$B$3:$B$4</c:f>
              <c:strCache>
                <c:ptCount val="1"/>
                <c:pt idx="0">
                  <c:v>Full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Region!$A$5:$A$12</c:f>
              <c:strCache>
                <c:ptCount val="7"/>
                <c:pt idx="0">
                  <c:v>Central</c:v>
                </c:pt>
                <c:pt idx="1">
                  <c:v>East</c:v>
                </c:pt>
                <c:pt idx="2">
                  <c:v>Midwest</c:v>
                </c:pt>
                <c:pt idx="3">
                  <c:v>North</c:v>
                </c:pt>
                <c:pt idx="4">
                  <c:v>Northwest</c:v>
                </c:pt>
                <c:pt idx="5">
                  <c:v>South</c:v>
                </c:pt>
                <c:pt idx="6">
                  <c:v>West</c:v>
                </c:pt>
              </c:strCache>
            </c:strRef>
          </c:cat>
          <c:val>
            <c:numRef>
              <c:f>Region!$B$5:$B$12</c:f>
              <c:numCache>
                <c:formatCode>General</c:formatCode>
                <c:ptCount val="7"/>
                <c:pt idx="0">
                  <c:v>25</c:v>
                </c:pt>
                <c:pt idx="1">
                  <c:v>86</c:v>
                </c:pt>
                <c:pt idx="2">
                  <c:v>21</c:v>
                </c:pt>
                <c:pt idx="3">
                  <c:v>34</c:v>
                </c:pt>
                <c:pt idx="4">
                  <c:v>21</c:v>
                </c:pt>
                <c:pt idx="5">
                  <c:v>33</c:v>
                </c:pt>
                <c:pt idx="6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3C-4A9B-A94F-4F60048FAEE2}"/>
            </c:ext>
          </c:extLst>
        </c:ser>
        <c:ser>
          <c:idx val="1"/>
          <c:order val="1"/>
          <c:tx>
            <c:strRef>
              <c:f>Region!$C$3:$C$4</c:f>
              <c:strCache>
                <c:ptCount val="1"/>
                <c:pt idx="0">
                  <c:v>Part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Region!$A$5:$A$12</c:f>
              <c:strCache>
                <c:ptCount val="7"/>
                <c:pt idx="0">
                  <c:v>Central</c:v>
                </c:pt>
                <c:pt idx="1">
                  <c:v>East</c:v>
                </c:pt>
                <c:pt idx="2">
                  <c:v>Midwest</c:v>
                </c:pt>
                <c:pt idx="3">
                  <c:v>North</c:v>
                </c:pt>
                <c:pt idx="4">
                  <c:v>Northwest</c:v>
                </c:pt>
                <c:pt idx="5">
                  <c:v>South</c:v>
                </c:pt>
                <c:pt idx="6">
                  <c:v>West</c:v>
                </c:pt>
              </c:strCache>
            </c:strRef>
          </c:cat>
          <c:val>
            <c:numRef>
              <c:f>Region!$C$5:$C$12</c:f>
              <c:numCache>
                <c:formatCode>General</c:formatCode>
                <c:ptCount val="7"/>
                <c:pt idx="0">
                  <c:v>50</c:v>
                </c:pt>
                <c:pt idx="1">
                  <c:v>27</c:v>
                </c:pt>
                <c:pt idx="2">
                  <c:v>41</c:v>
                </c:pt>
                <c:pt idx="3">
                  <c:v>90</c:v>
                </c:pt>
                <c:pt idx="4">
                  <c:v>73</c:v>
                </c:pt>
                <c:pt idx="5">
                  <c:v>81</c:v>
                </c:pt>
                <c:pt idx="6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3C-4A9B-A94F-4F60048FAEE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1892151952"/>
        <c:axId val="1892167344"/>
      </c:barChart>
      <c:catAx>
        <c:axId val="18921519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92167344"/>
        <c:crosses val="autoZero"/>
        <c:auto val="1"/>
        <c:lblAlgn val="ctr"/>
        <c:lblOffset val="100"/>
        <c:noMultiLvlLbl val="0"/>
      </c:catAx>
      <c:valAx>
        <c:axId val="1892167344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189215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3778630796150482"/>
          <c:y val="5.5972222222222222E-2"/>
          <c:w val="0.31925226541252477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[HR_project.xlsx]Ternure!Tenure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Average Tenure - Months</a:t>
            </a:r>
          </a:p>
        </c:rich>
      </c:tx>
      <c:layout>
        <c:manualLayout>
          <c:xMode val="edge"/>
          <c:yMode val="edge"/>
          <c:x val="9.0717790710943741E-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9247594050743664E-2"/>
          <c:y val="0.16650517643627877"/>
          <c:w val="0.89019685039370078"/>
          <c:h val="0.5572167541557305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Ternure!$B$3:$B$4</c:f>
              <c:strCache>
                <c:ptCount val="1"/>
                <c:pt idx="0">
                  <c:v>Full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Ternure!$A$5:$A$26</c:f>
              <c:multiLvlStrCache>
                <c:ptCount val="14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  <c:pt idx="6">
                    <c:v>F</c:v>
                  </c:pt>
                  <c:pt idx="7">
                    <c:v>M</c:v>
                  </c:pt>
                  <c:pt idx="8">
                    <c:v>F</c:v>
                  </c:pt>
                  <c:pt idx="9">
                    <c:v>M</c:v>
                  </c:pt>
                  <c:pt idx="10">
                    <c:v>F</c:v>
                  </c:pt>
                  <c:pt idx="11">
                    <c:v>M</c:v>
                  </c:pt>
                  <c:pt idx="12">
                    <c:v>F</c:v>
                  </c:pt>
                  <c:pt idx="13">
                    <c:v>M</c:v>
                  </c:pt>
                </c:lvl>
                <c:lvl>
                  <c:pt idx="0">
                    <c:v>Group A</c:v>
                  </c:pt>
                  <c:pt idx="2">
                    <c:v>Group B</c:v>
                  </c:pt>
                  <c:pt idx="4">
                    <c:v>Group C</c:v>
                  </c:pt>
                  <c:pt idx="6">
                    <c:v>Group D</c:v>
                  </c:pt>
                  <c:pt idx="8">
                    <c:v>Group E</c:v>
                  </c:pt>
                  <c:pt idx="10">
                    <c:v>Group F</c:v>
                  </c:pt>
                  <c:pt idx="12">
                    <c:v>Group G</c:v>
                  </c:pt>
                </c:lvl>
              </c:multiLvlStrCache>
            </c:multiLvlStrRef>
          </c:cat>
          <c:val>
            <c:numRef>
              <c:f>Ternure!$B$5:$B$26</c:f>
              <c:numCache>
                <c:formatCode>0</c:formatCode>
                <c:ptCount val="14"/>
                <c:pt idx="0">
                  <c:v>70.382573789846518</c:v>
                </c:pt>
                <c:pt idx="1">
                  <c:v>119.90401639344262</c:v>
                </c:pt>
                <c:pt idx="2">
                  <c:v>83.820245148110317</c:v>
                </c:pt>
                <c:pt idx="3">
                  <c:v>53.592885245901641</c:v>
                </c:pt>
                <c:pt idx="4">
                  <c:v>54.629182692307694</c:v>
                </c:pt>
                <c:pt idx="5">
                  <c:v>128.29971739130434</c:v>
                </c:pt>
                <c:pt idx="6">
                  <c:v>94.087997179125523</c:v>
                </c:pt>
                <c:pt idx="7">
                  <c:v>80.395936920222638</c:v>
                </c:pt>
                <c:pt idx="8">
                  <c:v>87.806331521739139</c:v>
                </c:pt>
                <c:pt idx="9">
                  <c:v>73.032235576923071</c:v>
                </c:pt>
                <c:pt idx="10">
                  <c:v>62.269440175631175</c:v>
                </c:pt>
                <c:pt idx="11">
                  <c:v>68.739059674502712</c:v>
                </c:pt>
                <c:pt idx="12">
                  <c:v>77.995287896592245</c:v>
                </c:pt>
                <c:pt idx="13">
                  <c:v>86.55105128205129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D2-408C-B310-DFA073EFE6A9}"/>
            </c:ext>
          </c:extLst>
        </c:ser>
        <c:ser>
          <c:idx val="1"/>
          <c:order val="1"/>
          <c:tx>
            <c:strRef>
              <c:f>Ternure!$C$3:$C$4</c:f>
              <c:strCache>
                <c:ptCount val="1"/>
                <c:pt idx="0">
                  <c:v>Part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Ternure!$A$5:$A$26</c:f>
              <c:multiLvlStrCache>
                <c:ptCount val="14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  <c:pt idx="6">
                    <c:v>F</c:v>
                  </c:pt>
                  <c:pt idx="7">
                    <c:v>M</c:v>
                  </c:pt>
                  <c:pt idx="8">
                    <c:v>F</c:v>
                  </c:pt>
                  <c:pt idx="9">
                    <c:v>M</c:v>
                  </c:pt>
                  <c:pt idx="10">
                    <c:v>F</c:v>
                  </c:pt>
                  <c:pt idx="11">
                    <c:v>M</c:v>
                  </c:pt>
                  <c:pt idx="12">
                    <c:v>F</c:v>
                  </c:pt>
                  <c:pt idx="13">
                    <c:v>M</c:v>
                  </c:pt>
                </c:lvl>
                <c:lvl>
                  <c:pt idx="0">
                    <c:v>Group A</c:v>
                  </c:pt>
                  <c:pt idx="2">
                    <c:v>Group B</c:v>
                  </c:pt>
                  <c:pt idx="4">
                    <c:v>Group C</c:v>
                  </c:pt>
                  <c:pt idx="6">
                    <c:v>Group D</c:v>
                  </c:pt>
                  <c:pt idx="8">
                    <c:v>Group E</c:v>
                  </c:pt>
                  <c:pt idx="10">
                    <c:v>Group F</c:v>
                  </c:pt>
                  <c:pt idx="12">
                    <c:v>Group G</c:v>
                  </c:pt>
                </c:lvl>
              </c:multiLvlStrCache>
            </c:multiLvlStrRef>
          </c:cat>
          <c:val>
            <c:numRef>
              <c:f>Ternure!$C$5:$C$26</c:f>
              <c:numCache>
                <c:formatCode>0</c:formatCode>
                <c:ptCount val="14"/>
                <c:pt idx="0">
                  <c:v>34.996778916544656</c:v>
                </c:pt>
                <c:pt idx="1">
                  <c:v>22.05218836565097</c:v>
                </c:pt>
                <c:pt idx="2">
                  <c:v>10.169374999999999</c:v>
                </c:pt>
                <c:pt idx="3">
                  <c:v>17.047006255585341</c:v>
                </c:pt>
                <c:pt idx="4">
                  <c:v>16.945921875</c:v>
                </c:pt>
                <c:pt idx="5">
                  <c:v>24.399399454049135</c:v>
                </c:pt>
                <c:pt idx="6">
                  <c:v>21.334473324213405</c:v>
                </c:pt>
                <c:pt idx="7">
                  <c:v>21.972669172932328</c:v>
                </c:pt>
                <c:pt idx="8">
                  <c:v>12.31662937062937</c:v>
                </c:pt>
                <c:pt idx="9">
                  <c:v>33.792770979020979</c:v>
                </c:pt>
                <c:pt idx="10">
                  <c:v>13.201372549019608</c:v>
                </c:pt>
                <c:pt idx="11">
                  <c:v>23.494297589359935</c:v>
                </c:pt>
                <c:pt idx="12">
                  <c:v>7.3145542949756885</c:v>
                </c:pt>
                <c:pt idx="13">
                  <c:v>22.846244897959185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D2-408C-B310-DFA073EFE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5293744"/>
        <c:axId val="1165290000"/>
      </c:barChart>
      <c:catAx>
        <c:axId val="116529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65290000"/>
        <c:crosses val="autoZero"/>
        <c:auto val="1"/>
        <c:lblAlgn val="ctr"/>
        <c:lblOffset val="100"/>
        <c:noMultiLvlLbl val="0"/>
      </c:catAx>
      <c:valAx>
        <c:axId val="1165290000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6529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6967760279965016"/>
          <c:y val="6.0601851851851851E-2"/>
          <c:w val="0.29397812773403326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[HR_project.xlsx]Ethnicity!Ethnicity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Actives by Ethnic Group</a:t>
            </a:r>
          </a:p>
        </c:rich>
      </c:tx>
      <c:layout>
        <c:manualLayout>
          <c:xMode val="edge"/>
          <c:yMode val="edge"/>
          <c:x val="3.2330476422833938E-2"/>
          <c:y val="4.33284029311959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Ethnicity!$B$3:$B$4</c:f>
              <c:strCache>
                <c:ptCount val="1"/>
                <c:pt idx="0">
                  <c:v>Full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Ethnicity!$A$5:$A$26</c:f>
              <c:multiLvlStrCache>
                <c:ptCount val="14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  <c:pt idx="6">
                    <c:v>F</c:v>
                  </c:pt>
                  <c:pt idx="7">
                    <c:v>M</c:v>
                  </c:pt>
                  <c:pt idx="8">
                    <c:v>F</c:v>
                  </c:pt>
                  <c:pt idx="9">
                    <c:v>M</c:v>
                  </c:pt>
                  <c:pt idx="10">
                    <c:v>F</c:v>
                  </c:pt>
                  <c:pt idx="11">
                    <c:v>M</c:v>
                  </c:pt>
                  <c:pt idx="12">
                    <c:v>F</c:v>
                  </c:pt>
                  <c:pt idx="13">
                    <c:v>M</c:v>
                  </c:pt>
                </c:lvl>
                <c:lvl>
                  <c:pt idx="0">
                    <c:v>Group A</c:v>
                  </c:pt>
                  <c:pt idx="2">
                    <c:v>Group B</c:v>
                  </c:pt>
                  <c:pt idx="4">
                    <c:v>Group C</c:v>
                  </c:pt>
                  <c:pt idx="6">
                    <c:v>Group D</c:v>
                  </c:pt>
                  <c:pt idx="8">
                    <c:v>Group E</c:v>
                  </c:pt>
                  <c:pt idx="10">
                    <c:v>Group F</c:v>
                  </c:pt>
                  <c:pt idx="12">
                    <c:v>Group G</c:v>
                  </c:pt>
                </c:lvl>
              </c:multiLvlStrCache>
            </c:multiLvlStrRef>
          </c:cat>
          <c:val>
            <c:numRef>
              <c:f>Ethnicity!$B$5:$B$26</c:f>
              <c:numCache>
                <c:formatCode>General</c:formatCode>
                <c:ptCount val="14"/>
                <c:pt idx="0">
                  <c:v>20</c:v>
                </c:pt>
                <c:pt idx="1">
                  <c:v>14</c:v>
                </c:pt>
                <c:pt idx="2">
                  <c:v>25</c:v>
                </c:pt>
                <c:pt idx="3">
                  <c:v>15</c:v>
                </c:pt>
                <c:pt idx="4">
                  <c:v>14</c:v>
                </c:pt>
                <c:pt idx="5">
                  <c:v>11</c:v>
                </c:pt>
                <c:pt idx="6">
                  <c:v>19</c:v>
                </c:pt>
                <c:pt idx="7">
                  <c:v>13</c:v>
                </c:pt>
                <c:pt idx="8">
                  <c:v>27</c:v>
                </c:pt>
                <c:pt idx="9">
                  <c:v>13</c:v>
                </c:pt>
                <c:pt idx="10">
                  <c:v>23</c:v>
                </c:pt>
                <c:pt idx="11">
                  <c:v>14</c:v>
                </c:pt>
                <c:pt idx="12">
                  <c:v>21</c:v>
                </c:pt>
                <c:pt idx="1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0C-4BDD-848E-5FA2812CF11A}"/>
            </c:ext>
          </c:extLst>
        </c:ser>
        <c:ser>
          <c:idx val="1"/>
          <c:order val="1"/>
          <c:tx>
            <c:strRef>
              <c:f>Ethnicity!$C$3:$C$4</c:f>
              <c:strCache>
                <c:ptCount val="1"/>
                <c:pt idx="0">
                  <c:v>Part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Ethnicity!$A$5:$A$26</c:f>
              <c:multiLvlStrCache>
                <c:ptCount val="14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  <c:pt idx="6">
                    <c:v>F</c:v>
                  </c:pt>
                  <c:pt idx="7">
                    <c:v>M</c:v>
                  </c:pt>
                  <c:pt idx="8">
                    <c:v>F</c:v>
                  </c:pt>
                  <c:pt idx="9">
                    <c:v>M</c:v>
                  </c:pt>
                  <c:pt idx="10">
                    <c:v>F</c:v>
                  </c:pt>
                  <c:pt idx="11">
                    <c:v>M</c:v>
                  </c:pt>
                  <c:pt idx="12">
                    <c:v>F</c:v>
                  </c:pt>
                  <c:pt idx="13">
                    <c:v>M</c:v>
                  </c:pt>
                </c:lvl>
                <c:lvl>
                  <c:pt idx="0">
                    <c:v>Group A</c:v>
                  </c:pt>
                  <c:pt idx="2">
                    <c:v>Group B</c:v>
                  </c:pt>
                  <c:pt idx="4">
                    <c:v>Group C</c:v>
                  </c:pt>
                  <c:pt idx="6">
                    <c:v>Group D</c:v>
                  </c:pt>
                  <c:pt idx="8">
                    <c:v>Group E</c:v>
                  </c:pt>
                  <c:pt idx="10">
                    <c:v>Group F</c:v>
                  </c:pt>
                  <c:pt idx="12">
                    <c:v>Group G</c:v>
                  </c:pt>
                </c:lvl>
              </c:multiLvlStrCache>
            </c:multiLvlStrRef>
          </c:cat>
          <c:val>
            <c:numRef>
              <c:f>Ethnicity!$C$5:$C$26</c:f>
              <c:numCache>
                <c:formatCode>General</c:formatCode>
                <c:ptCount val="14"/>
                <c:pt idx="0">
                  <c:v>25</c:v>
                </c:pt>
                <c:pt idx="1">
                  <c:v>35</c:v>
                </c:pt>
                <c:pt idx="2">
                  <c:v>17</c:v>
                </c:pt>
                <c:pt idx="3">
                  <c:v>35</c:v>
                </c:pt>
                <c:pt idx="4">
                  <c:v>16</c:v>
                </c:pt>
                <c:pt idx="5">
                  <c:v>50</c:v>
                </c:pt>
                <c:pt idx="6">
                  <c:v>24</c:v>
                </c:pt>
                <c:pt idx="7">
                  <c:v>35</c:v>
                </c:pt>
                <c:pt idx="8">
                  <c:v>22</c:v>
                </c:pt>
                <c:pt idx="9">
                  <c:v>30</c:v>
                </c:pt>
                <c:pt idx="10">
                  <c:v>25</c:v>
                </c:pt>
                <c:pt idx="11">
                  <c:v>40</c:v>
                </c:pt>
                <c:pt idx="12">
                  <c:v>19</c:v>
                </c:pt>
                <c:pt idx="1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0C-4BDD-848E-5FA2812CF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4408544"/>
        <c:axId val="1344402720"/>
      </c:barChart>
      <c:catAx>
        <c:axId val="134440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44402720"/>
        <c:crosses val="autoZero"/>
        <c:auto val="1"/>
        <c:lblAlgn val="ctr"/>
        <c:lblOffset val="100"/>
        <c:noMultiLvlLbl val="0"/>
      </c:catAx>
      <c:valAx>
        <c:axId val="1344402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4440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8310386309624298"/>
          <c:y val="5.1365431424373817E-2"/>
          <c:w val="0.16896132270856123"/>
          <c:h val="6.80791559879695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[HR_project.xlsx]ActiveEmployees!ActiveEmployees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Total Active Employees</a:t>
            </a:r>
          </a:p>
        </c:rich>
      </c:tx>
      <c:layout>
        <c:manualLayout>
          <c:xMode val="edge"/>
          <c:yMode val="edge"/>
          <c:x val="8.2243865402111524E-2"/>
          <c:y val="3.06512935883014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8097080134309901E-2"/>
          <c:y val="0.13610940304427122"/>
          <c:w val="0.90004843534209089"/>
          <c:h val="0.548057367829021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ActiveEmployees!$B$3</c:f>
              <c:strCache>
                <c:ptCount val="1"/>
                <c:pt idx="0">
                  <c:v>Active Employees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ActiveEmployees!$A$4:$A$92</c:f>
              <c:multiLvlStrCache>
                <c:ptCount val="48"/>
                <c:lvl>
                  <c:pt idx="0">
                    <c:v>ene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dic</c:v>
                  </c:pt>
                  <c:pt idx="12">
                    <c:v>ene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ago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dic</c:v>
                  </c:pt>
                  <c:pt idx="24">
                    <c:v>ene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abr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ago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dic</c:v>
                  </c:pt>
                  <c:pt idx="36">
                    <c:v>ene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abr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ago</c:v>
                  </c:pt>
                  <c:pt idx="44">
                    <c:v>sep</c:v>
                  </c:pt>
                  <c:pt idx="45">
                    <c:v>oct</c:v>
                  </c:pt>
                  <c:pt idx="46">
                    <c:v>nov</c:v>
                  </c:pt>
                  <c:pt idx="47">
                    <c:v>dic</c:v>
                  </c:pt>
                </c:lvl>
                <c:lvl>
                  <c:pt idx="0">
                    <c:v>Tri1</c:v>
                  </c:pt>
                  <c:pt idx="3">
                    <c:v>Tri2</c:v>
                  </c:pt>
                  <c:pt idx="6">
                    <c:v>Tri3</c:v>
                  </c:pt>
                  <c:pt idx="9">
                    <c:v>Tri4</c:v>
                  </c:pt>
                  <c:pt idx="12">
                    <c:v>Tri1</c:v>
                  </c:pt>
                  <c:pt idx="15">
                    <c:v>Tri2</c:v>
                  </c:pt>
                  <c:pt idx="18">
                    <c:v>Tri3</c:v>
                  </c:pt>
                  <c:pt idx="21">
                    <c:v>Tri4</c:v>
                  </c:pt>
                  <c:pt idx="24">
                    <c:v>Tri1</c:v>
                  </c:pt>
                  <c:pt idx="27">
                    <c:v>Tri2</c:v>
                  </c:pt>
                  <c:pt idx="30">
                    <c:v>Tri3</c:v>
                  </c:pt>
                  <c:pt idx="33">
                    <c:v>Tri4</c:v>
                  </c:pt>
                  <c:pt idx="36">
                    <c:v>Tri1</c:v>
                  </c:pt>
                  <c:pt idx="39">
                    <c:v>Tri2</c:v>
                  </c:pt>
                  <c:pt idx="42">
                    <c:v>Tri3</c:v>
                  </c:pt>
                  <c:pt idx="45">
                    <c:v>Tri4</c:v>
                  </c:pt>
                </c:lvl>
                <c:lvl>
                  <c:pt idx="0">
                    <c:v>2015</c:v>
                  </c:pt>
                  <c:pt idx="12">
                    <c:v>2016</c:v>
                  </c:pt>
                  <c:pt idx="24">
                    <c:v>2017</c:v>
                  </c:pt>
                  <c:pt idx="36">
                    <c:v>2018</c:v>
                  </c:pt>
                </c:lvl>
              </c:multiLvlStrCache>
            </c:multiLvlStrRef>
          </c:cat>
          <c:val>
            <c:numRef>
              <c:f>ActiveEmployees!$B$4:$B$92</c:f>
              <c:numCache>
                <c:formatCode>General</c:formatCode>
                <c:ptCount val="48"/>
                <c:pt idx="0">
                  <c:v>228</c:v>
                </c:pt>
                <c:pt idx="1">
                  <c:v>229</c:v>
                </c:pt>
                <c:pt idx="2">
                  <c:v>229</c:v>
                </c:pt>
                <c:pt idx="3">
                  <c:v>233</c:v>
                </c:pt>
                <c:pt idx="4">
                  <c:v>242</c:v>
                </c:pt>
                <c:pt idx="5">
                  <c:v>251</c:v>
                </c:pt>
                <c:pt idx="6">
                  <c:v>258</c:v>
                </c:pt>
                <c:pt idx="7">
                  <c:v>269</c:v>
                </c:pt>
                <c:pt idx="8">
                  <c:v>275</c:v>
                </c:pt>
                <c:pt idx="9">
                  <c:v>289</c:v>
                </c:pt>
                <c:pt idx="10">
                  <c:v>291</c:v>
                </c:pt>
                <c:pt idx="11">
                  <c:v>300</c:v>
                </c:pt>
                <c:pt idx="12">
                  <c:v>312</c:v>
                </c:pt>
                <c:pt idx="13">
                  <c:v>322</c:v>
                </c:pt>
                <c:pt idx="14">
                  <c:v>338</c:v>
                </c:pt>
                <c:pt idx="15">
                  <c:v>343</c:v>
                </c:pt>
                <c:pt idx="16">
                  <c:v>351</c:v>
                </c:pt>
                <c:pt idx="17">
                  <c:v>361</c:v>
                </c:pt>
                <c:pt idx="18">
                  <c:v>370</c:v>
                </c:pt>
                <c:pt idx="19">
                  <c:v>386</c:v>
                </c:pt>
                <c:pt idx="20">
                  <c:v>403</c:v>
                </c:pt>
                <c:pt idx="21">
                  <c:v>426</c:v>
                </c:pt>
                <c:pt idx="22">
                  <c:v>453</c:v>
                </c:pt>
                <c:pt idx="23">
                  <c:v>467</c:v>
                </c:pt>
                <c:pt idx="24">
                  <c:v>455</c:v>
                </c:pt>
                <c:pt idx="25">
                  <c:v>454</c:v>
                </c:pt>
                <c:pt idx="26">
                  <c:v>449</c:v>
                </c:pt>
                <c:pt idx="27">
                  <c:v>448</c:v>
                </c:pt>
                <c:pt idx="28">
                  <c:v>454</c:v>
                </c:pt>
                <c:pt idx="29">
                  <c:v>458</c:v>
                </c:pt>
                <c:pt idx="30">
                  <c:v>462</c:v>
                </c:pt>
                <c:pt idx="31">
                  <c:v>488</c:v>
                </c:pt>
                <c:pt idx="32">
                  <c:v>494</c:v>
                </c:pt>
                <c:pt idx="33">
                  <c:v>504</c:v>
                </c:pt>
                <c:pt idx="34">
                  <c:v>517</c:v>
                </c:pt>
                <c:pt idx="35">
                  <c:v>505</c:v>
                </c:pt>
                <c:pt idx="36">
                  <c:v>506</c:v>
                </c:pt>
                <c:pt idx="37">
                  <c:v>505</c:v>
                </c:pt>
                <c:pt idx="38">
                  <c:v>525</c:v>
                </c:pt>
                <c:pt idx="39">
                  <c:v>537</c:v>
                </c:pt>
                <c:pt idx="40">
                  <c:v>571</c:v>
                </c:pt>
                <c:pt idx="41">
                  <c:v>633</c:v>
                </c:pt>
                <c:pt idx="42">
                  <c:v>635</c:v>
                </c:pt>
                <c:pt idx="43">
                  <c:v>634</c:v>
                </c:pt>
                <c:pt idx="44">
                  <c:v>648</c:v>
                </c:pt>
                <c:pt idx="45">
                  <c:v>658</c:v>
                </c:pt>
                <c:pt idx="46">
                  <c:v>657</c:v>
                </c:pt>
                <c:pt idx="47">
                  <c:v>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66-495F-B938-867A37B638D0}"/>
            </c:ext>
          </c:extLst>
        </c:ser>
        <c:ser>
          <c:idx val="1"/>
          <c:order val="1"/>
          <c:tx>
            <c:strRef>
              <c:f>ActiveEmployees!$C$3</c:f>
              <c:strCache>
                <c:ptCount val="1"/>
                <c:pt idx="0">
                  <c:v>New Hires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ActiveEmployees!$A$4:$A$92</c:f>
              <c:multiLvlStrCache>
                <c:ptCount val="48"/>
                <c:lvl>
                  <c:pt idx="0">
                    <c:v>ene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dic</c:v>
                  </c:pt>
                  <c:pt idx="12">
                    <c:v>ene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ago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dic</c:v>
                  </c:pt>
                  <c:pt idx="24">
                    <c:v>ene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abr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ago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dic</c:v>
                  </c:pt>
                  <c:pt idx="36">
                    <c:v>ene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abr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ago</c:v>
                  </c:pt>
                  <c:pt idx="44">
                    <c:v>sep</c:v>
                  </c:pt>
                  <c:pt idx="45">
                    <c:v>oct</c:v>
                  </c:pt>
                  <c:pt idx="46">
                    <c:v>nov</c:v>
                  </c:pt>
                  <c:pt idx="47">
                    <c:v>dic</c:v>
                  </c:pt>
                </c:lvl>
                <c:lvl>
                  <c:pt idx="0">
                    <c:v>Tri1</c:v>
                  </c:pt>
                  <c:pt idx="3">
                    <c:v>Tri2</c:v>
                  </c:pt>
                  <c:pt idx="6">
                    <c:v>Tri3</c:v>
                  </c:pt>
                  <c:pt idx="9">
                    <c:v>Tri4</c:v>
                  </c:pt>
                  <c:pt idx="12">
                    <c:v>Tri1</c:v>
                  </c:pt>
                  <c:pt idx="15">
                    <c:v>Tri2</c:v>
                  </c:pt>
                  <c:pt idx="18">
                    <c:v>Tri3</c:v>
                  </c:pt>
                  <c:pt idx="21">
                    <c:v>Tri4</c:v>
                  </c:pt>
                  <c:pt idx="24">
                    <c:v>Tri1</c:v>
                  </c:pt>
                  <c:pt idx="27">
                    <c:v>Tri2</c:v>
                  </c:pt>
                  <c:pt idx="30">
                    <c:v>Tri3</c:v>
                  </c:pt>
                  <c:pt idx="33">
                    <c:v>Tri4</c:v>
                  </c:pt>
                  <c:pt idx="36">
                    <c:v>Tri1</c:v>
                  </c:pt>
                  <c:pt idx="39">
                    <c:v>Tri2</c:v>
                  </c:pt>
                  <c:pt idx="42">
                    <c:v>Tri3</c:v>
                  </c:pt>
                  <c:pt idx="45">
                    <c:v>Tri4</c:v>
                  </c:pt>
                </c:lvl>
                <c:lvl>
                  <c:pt idx="0">
                    <c:v>2015</c:v>
                  </c:pt>
                  <c:pt idx="12">
                    <c:v>2016</c:v>
                  </c:pt>
                  <c:pt idx="24">
                    <c:v>2017</c:v>
                  </c:pt>
                  <c:pt idx="36">
                    <c:v>2018</c:v>
                  </c:pt>
                </c:lvl>
              </c:multiLvlStrCache>
            </c:multiLvlStrRef>
          </c:cat>
          <c:val>
            <c:numRef>
              <c:f>ActiveEmployees!$C$4:$C$92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8</c:v>
                </c:pt>
                <c:pt idx="5">
                  <c:v>9</c:v>
                </c:pt>
                <c:pt idx="6">
                  <c:v>7</c:v>
                </c:pt>
                <c:pt idx="7">
                  <c:v>11</c:v>
                </c:pt>
                <c:pt idx="8">
                  <c:v>6</c:v>
                </c:pt>
                <c:pt idx="9">
                  <c:v>14</c:v>
                </c:pt>
                <c:pt idx="10">
                  <c:v>9</c:v>
                </c:pt>
                <c:pt idx="11">
                  <c:v>7</c:v>
                </c:pt>
                <c:pt idx="12">
                  <c:v>10</c:v>
                </c:pt>
                <c:pt idx="13">
                  <c:v>9</c:v>
                </c:pt>
                <c:pt idx="14">
                  <c:v>18</c:v>
                </c:pt>
                <c:pt idx="15">
                  <c:v>8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18</c:v>
                </c:pt>
                <c:pt idx="20">
                  <c:v>21</c:v>
                </c:pt>
                <c:pt idx="21">
                  <c:v>24</c:v>
                </c:pt>
                <c:pt idx="22">
                  <c:v>33</c:v>
                </c:pt>
                <c:pt idx="23">
                  <c:v>17</c:v>
                </c:pt>
                <c:pt idx="24">
                  <c:v>18</c:v>
                </c:pt>
                <c:pt idx="25">
                  <c:v>27</c:v>
                </c:pt>
                <c:pt idx="26">
                  <c:v>21</c:v>
                </c:pt>
                <c:pt idx="27">
                  <c:v>31</c:v>
                </c:pt>
                <c:pt idx="28">
                  <c:v>47</c:v>
                </c:pt>
                <c:pt idx="29">
                  <c:v>36</c:v>
                </c:pt>
                <c:pt idx="30">
                  <c:v>53</c:v>
                </c:pt>
                <c:pt idx="31">
                  <c:v>76</c:v>
                </c:pt>
                <c:pt idx="32">
                  <c:v>47</c:v>
                </c:pt>
                <c:pt idx="33">
                  <c:v>65</c:v>
                </c:pt>
                <c:pt idx="34">
                  <c:v>55</c:v>
                </c:pt>
                <c:pt idx="35">
                  <c:v>10</c:v>
                </c:pt>
                <c:pt idx="36">
                  <c:v>39</c:v>
                </c:pt>
                <c:pt idx="37">
                  <c:v>34</c:v>
                </c:pt>
                <c:pt idx="38">
                  <c:v>54</c:v>
                </c:pt>
                <c:pt idx="39">
                  <c:v>72</c:v>
                </c:pt>
                <c:pt idx="40">
                  <c:v>108</c:v>
                </c:pt>
                <c:pt idx="41">
                  <c:v>118</c:v>
                </c:pt>
                <c:pt idx="42">
                  <c:v>102</c:v>
                </c:pt>
                <c:pt idx="43">
                  <c:v>96</c:v>
                </c:pt>
                <c:pt idx="44">
                  <c:v>80</c:v>
                </c:pt>
                <c:pt idx="45">
                  <c:v>102</c:v>
                </c:pt>
                <c:pt idx="46">
                  <c:v>45</c:v>
                </c:pt>
                <c:pt idx="4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66-495F-B938-867A37B63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416211168"/>
        <c:axId val="1416234464"/>
      </c:barChart>
      <c:catAx>
        <c:axId val="1416211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16234464"/>
        <c:crosses val="autoZero"/>
        <c:auto val="1"/>
        <c:lblAlgn val="ctr"/>
        <c:lblOffset val="100"/>
        <c:noMultiLvlLbl val="0"/>
      </c:catAx>
      <c:valAx>
        <c:axId val="14162344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1621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207411916403218"/>
          <c:y val="3.7769403824521937E-2"/>
          <c:w val="0.2427901375170996"/>
          <c:h val="8.03577052868391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7.png"/><Relationship Id="rId18" Type="http://schemas.openxmlformats.org/officeDocument/2006/relationships/chart" Target="../charts/chart7.xml"/><Relationship Id="rId26" Type="http://schemas.openxmlformats.org/officeDocument/2006/relationships/image" Target="../media/image19.png"/><Relationship Id="rId21" Type="http://schemas.openxmlformats.org/officeDocument/2006/relationships/image" Target="../media/image14.png"/><Relationship Id="rId34" Type="http://schemas.openxmlformats.org/officeDocument/2006/relationships/image" Target="../media/image27.png"/><Relationship Id="rId7" Type="http://schemas.openxmlformats.org/officeDocument/2006/relationships/image" Target="../media/image1.png"/><Relationship Id="rId12" Type="http://schemas.openxmlformats.org/officeDocument/2006/relationships/image" Target="../media/image6.svg"/><Relationship Id="rId17" Type="http://schemas.openxmlformats.org/officeDocument/2006/relationships/image" Target="../media/image11.svg"/><Relationship Id="rId25" Type="http://schemas.openxmlformats.org/officeDocument/2006/relationships/image" Target="../media/image18.png"/><Relationship Id="rId33" Type="http://schemas.openxmlformats.org/officeDocument/2006/relationships/image" Target="../media/image26.svg"/><Relationship Id="rId2" Type="http://schemas.openxmlformats.org/officeDocument/2006/relationships/chart" Target="../charts/chart2.xml"/><Relationship Id="rId16" Type="http://schemas.openxmlformats.org/officeDocument/2006/relationships/image" Target="../media/image10.png"/><Relationship Id="rId20" Type="http://schemas.openxmlformats.org/officeDocument/2006/relationships/image" Target="../media/image13.svg"/><Relationship Id="rId29" Type="http://schemas.openxmlformats.org/officeDocument/2006/relationships/image" Target="../media/image22.svg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image" Target="../media/image5.png"/><Relationship Id="rId24" Type="http://schemas.openxmlformats.org/officeDocument/2006/relationships/image" Target="../media/image17.svg"/><Relationship Id="rId32" Type="http://schemas.openxmlformats.org/officeDocument/2006/relationships/image" Target="../media/image25.png"/><Relationship Id="rId37" Type="http://schemas.openxmlformats.org/officeDocument/2006/relationships/image" Target="../media/image30.svg"/><Relationship Id="rId5" Type="http://schemas.openxmlformats.org/officeDocument/2006/relationships/chart" Target="../charts/chart5.xml"/><Relationship Id="rId15" Type="http://schemas.openxmlformats.org/officeDocument/2006/relationships/image" Target="../media/image9.svg"/><Relationship Id="rId23" Type="http://schemas.openxmlformats.org/officeDocument/2006/relationships/image" Target="../media/image16.png"/><Relationship Id="rId28" Type="http://schemas.openxmlformats.org/officeDocument/2006/relationships/image" Target="../media/image21.png"/><Relationship Id="rId36" Type="http://schemas.openxmlformats.org/officeDocument/2006/relationships/image" Target="../media/image29.png"/><Relationship Id="rId10" Type="http://schemas.openxmlformats.org/officeDocument/2006/relationships/image" Target="../media/image4.svg"/><Relationship Id="rId19" Type="http://schemas.openxmlformats.org/officeDocument/2006/relationships/image" Target="../media/image12.png"/><Relationship Id="rId31" Type="http://schemas.openxmlformats.org/officeDocument/2006/relationships/image" Target="../media/image24.svg"/><Relationship Id="rId4" Type="http://schemas.openxmlformats.org/officeDocument/2006/relationships/chart" Target="../charts/chart4.xml"/><Relationship Id="rId9" Type="http://schemas.openxmlformats.org/officeDocument/2006/relationships/image" Target="../media/image3.png"/><Relationship Id="rId14" Type="http://schemas.openxmlformats.org/officeDocument/2006/relationships/image" Target="../media/image8.svg"/><Relationship Id="rId22" Type="http://schemas.openxmlformats.org/officeDocument/2006/relationships/image" Target="../media/image15.svg"/><Relationship Id="rId27" Type="http://schemas.openxmlformats.org/officeDocument/2006/relationships/image" Target="../media/image20.svg"/><Relationship Id="rId30" Type="http://schemas.openxmlformats.org/officeDocument/2006/relationships/image" Target="../media/image23.png"/><Relationship Id="rId35" Type="http://schemas.openxmlformats.org/officeDocument/2006/relationships/image" Target="../media/image28.svg"/><Relationship Id="rId8" Type="http://schemas.openxmlformats.org/officeDocument/2006/relationships/image" Target="../media/image2.svg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-1</xdr:colOff>
      <xdr:row>6</xdr:row>
      <xdr:rowOff>9521</xdr:rowOff>
    </xdr:from>
    <xdr:to>
      <xdr:col>16</xdr:col>
      <xdr:colOff>357187</xdr:colOff>
      <xdr:row>19</xdr:row>
      <xdr:rowOff>23809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8913547-AD25-42FA-8BE7-A11B871214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285750</xdr:colOff>
      <xdr:row>19</xdr:row>
      <xdr:rowOff>47624</xdr:rowOff>
    </xdr:from>
    <xdr:to>
      <xdr:col>16</xdr:col>
      <xdr:colOff>352424</xdr:colOff>
      <xdr:row>35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9D69E7B-B263-45BF-BE77-D612B76559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369091</xdr:colOff>
      <xdr:row>21</xdr:row>
      <xdr:rowOff>26192</xdr:rowOff>
    </xdr:from>
    <xdr:to>
      <xdr:col>23</xdr:col>
      <xdr:colOff>547687</xdr:colOff>
      <xdr:row>35</xdr:row>
      <xdr:rowOff>95249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4375CD1-FADB-438C-A3BD-3F68D7D262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385764</xdr:colOff>
      <xdr:row>6</xdr:row>
      <xdr:rowOff>11907</xdr:rowOff>
    </xdr:from>
    <xdr:to>
      <xdr:col>23</xdr:col>
      <xdr:colOff>559593</xdr:colOff>
      <xdr:row>21</xdr:row>
      <xdr:rowOff>-1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A6DE325-BBB6-4F0C-A34B-C5DCC33C9F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7142</xdr:colOff>
      <xdr:row>19</xdr:row>
      <xdr:rowOff>59529</xdr:rowOff>
    </xdr:from>
    <xdr:to>
      <xdr:col>10</xdr:col>
      <xdr:colOff>273843</xdr:colOff>
      <xdr:row>27</xdr:row>
      <xdr:rowOff>59531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22863BE-691C-4D94-9B0F-F91D3319BB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11903</xdr:colOff>
      <xdr:row>27</xdr:row>
      <xdr:rowOff>95249</xdr:rowOff>
    </xdr:from>
    <xdr:to>
      <xdr:col>10</xdr:col>
      <xdr:colOff>273843</xdr:colOff>
      <xdr:row>35</xdr:row>
      <xdr:rowOff>83342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5765DA7E-724D-49C0-8DCD-25AD94B0A4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11906</xdr:colOff>
      <xdr:row>5</xdr:row>
      <xdr:rowOff>47625</xdr:rowOff>
    </xdr:from>
    <xdr:to>
      <xdr:col>24</xdr:col>
      <xdr:colOff>0</xdr:colOff>
      <xdr:row>5</xdr:row>
      <xdr:rowOff>47625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C22EEFF9-3757-4380-A37F-F70BD02AC42C}"/>
            </a:ext>
          </a:extLst>
        </xdr:cNvPr>
        <xdr:cNvCxnSpPr/>
      </xdr:nvCxnSpPr>
      <xdr:spPr>
        <a:xfrm>
          <a:off x="11906" y="1357313"/>
          <a:ext cx="15775782" cy="0"/>
        </a:xfrm>
        <a:prstGeom prst="line">
          <a:avLst/>
        </a:prstGeom>
        <a:ln w="3492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595312</xdr:colOff>
      <xdr:row>1</xdr:row>
      <xdr:rowOff>142874</xdr:rowOff>
    </xdr:from>
    <xdr:to>
      <xdr:col>4</xdr:col>
      <xdr:colOff>595312</xdr:colOff>
      <xdr:row>4</xdr:row>
      <xdr:rowOff>250031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A0A044AB-0887-437E-8639-19395FFA5361}"/>
            </a:ext>
          </a:extLst>
        </xdr:cNvPr>
        <xdr:cNvCxnSpPr/>
      </xdr:nvCxnSpPr>
      <xdr:spPr>
        <a:xfrm>
          <a:off x="3214687" y="214312"/>
          <a:ext cx="0" cy="1035844"/>
        </a:xfrm>
        <a:prstGeom prst="line">
          <a:avLst/>
        </a:prstGeom>
        <a:ln w="1905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45243</xdr:colOff>
      <xdr:row>1</xdr:row>
      <xdr:rowOff>104774</xdr:rowOff>
    </xdr:from>
    <xdr:to>
      <xdr:col>8</xdr:col>
      <xdr:colOff>45243</xdr:colOff>
      <xdr:row>4</xdr:row>
      <xdr:rowOff>211931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71701E47-640F-4F4A-8EAE-9D648090A88F}"/>
            </a:ext>
          </a:extLst>
        </xdr:cNvPr>
        <xdr:cNvCxnSpPr/>
      </xdr:nvCxnSpPr>
      <xdr:spPr>
        <a:xfrm>
          <a:off x="5355431" y="176212"/>
          <a:ext cx="0" cy="1035844"/>
        </a:xfrm>
        <a:prstGeom prst="line">
          <a:avLst/>
        </a:prstGeom>
        <a:ln w="1905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107158</xdr:colOff>
      <xdr:row>2</xdr:row>
      <xdr:rowOff>56625</xdr:rowOff>
    </xdr:from>
    <xdr:to>
      <xdr:col>6</xdr:col>
      <xdr:colOff>619650</xdr:colOff>
      <xdr:row>3</xdr:row>
      <xdr:rowOff>259554</xdr:rowOff>
    </xdr:to>
    <xdr:pic>
      <xdr:nvPicPr>
        <xdr:cNvPr id="10" name="Gráfico 9" descr="Hombre">
          <a:extLst>
            <a:ext uri="{FF2B5EF4-FFF2-40B4-BE49-F238E27FC236}">
              <a16:creationId xmlns:a16="http://schemas.microsoft.com/office/drawing/2014/main" id="{A3D64B02-F939-4CCD-8853-010F35B3D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107658" y="437625"/>
          <a:ext cx="512492" cy="512492"/>
        </a:xfrm>
        <a:prstGeom prst="rect">
          <a:avLst/>
        </a:prstGeom>
      </xdr:spPr>
    </xdr:pic>
    <xdr:clientData/>
  </xdr:twoCellAnchor>
  <xdr:twoCellAnchor editAs="oneCell">
    <xdr:from>
      <xdr:col>7</xdr:col>
      <xdr:colOff>90471</xdr:colOff>
      <xdr:row>2</xdr:row>
      <xdr:rowOff>59494</xdr:rowOff>
    </xdr:from>
    <xdr:to>
      <xdr:col>7</xdr:col>
      <xdr:colOff>607219</xdr:colOff>
      <xdr:row>3</xdr:row>
      <xdr:rowOff>266679</xdr:rowOff>
    </xdr:to>
    <xdr:pic>
      <xdr:nvPicPr>
        <xdr:cNvPr id="13" name="Gráfico 12" descr="Mujer">
          <a:extLst>
            <a:ext uri="{FF2B5EF4-FFF2-40B4-BE49-F238E27FC236}">
              <a16:creationId xmlns:a16="http://schemas.microsoft.com/office/drawing/2014/main" id="{052B38C1-338B-4AF8-AF37-FEAB64F33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4745815" y="440494"/>
          <a:ext cx="516748" cy="516748"/>
        </a:xfrm>
        <a:prstGeom prst="rect">
          <a:avLst/>
        </a:prstGeom>
      </xdr:spPr>
    </xdr:pic>
    <xdr:clientData/>
  </xdr:twoCellAnchor>
  <xdr:twoCellAnchor editAs="oneCell">
    <xdr:from>
      <xdr:col>5</xdr:col>
      <xdr:colOff>85689</xdr:colOff>
      <xdr:row>2</xdr:row>
      <xdr:rowOff>35719</xdr:rowOff>
    </xdr:from>
    <xdr:to>
      <xdr:col>5</xdr:col>
      <xdr:colOff>692871</xdr:colOff>
      <xdr:row>4</xdr:row>
      <xdr:rowOff>23776</xdr:rowOff>
    </xdr:to>
    <xdr:pic>
      <xdr:nvPicPr>
        <xdr:cNvPr id="15" name="Gráfico 14" descr="Usuarios">
          <a:extLst>
            <a:ext uri="{FF2B5EF4-FFF2-40B4-BE49-F238E27FC236}">
              <a16:creationId xmlns:a16="http://schemas.microsoft.com/office/drawing/2014/main" id="{38216E84-A163-4CA0-B0C7-188E3E91F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359908" y="416719"/>
          <a:ext cx="607182" cy="607182"/>
        </a:xfrm>
        <a:prstGeom prst="rect">
          <a:avLst/>
        </a:prstGeom>
      </xdr:spPr>
    </xdr:pic>
    <xdr:clientData/>
  </xdr:twoCellAnchor>
  <xdr:twoCellAnchor editAs="oneCell">
    <xdr:from>
      <xdr:col>8</xdr:col>
      <xdr:colOff>119063</xdr:colOff>
      <xdr:row>1</xdr:row>
      <xdr:rowOff>59531</xdr:rowOff>
    </xdr:from>
    <xdr:to>
      <xdr:col>8</xdr:col>
      <xdr:colOff>628649</xdr:colOff>
      <xdr:row>2</xdr:row>
      <xdr:rowOff>259555</xdr:rowOff>
    </xdr:to>
    <xdr:pic>
      <xdr:nvPicPr>
        <xdr:cNvPr id="18" name="Gráfico 17" descr="Monedas">
          <a:extLst>
            <a:ext uri="{FF2B5EF4-FFF2-40B4-BE49-F238E27FC236}">
              <a16:creationId xmlns:a16="http://schemas.microsoft.com/office/drawing/2014/main" id="{F799C3A8-B0F8-42D5-AF6D-496D3D0AB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5429251" y="130969"/>
          <a:ext cx="509586" cy="509586"/>
        </a:xfrm>
        <a:prstGeom prst="rect">
          <a:avLst/>
        </a:prstGeom>
      </xdr:spPr>
    </xdr:pic>
    <xdr:clientData/>
  </xdr:twoCellAnchor>
  <xdr:twoCellAnchor editAs="oneCell">
    <xdr:from>
      <xdr:col>9</xdr:col>
      <xdr:colOff>80965</xdr:colOff>
      <xdr:row>1</xdr:row>
      <xdr:rowOff>78056</xdr:rowOff>
    </xdr:from>
    <xdr:to>
      <xdr:col>9</xdr:col>
      <xdr:colOff>593457</xdr:colOff>
      <xdr:row>2</xdr:row>
      <xdr:rowOff>280986</xdr:rowOff>
    </xdr:to>
    <xdr:pic>
      <xdr:nvPicPr>
        <xdr:cNvPr id="19" name="Gráfico 18" descr="Hombre">
          <a:extLst>
            <a:ext uri="{FF2B5EF4-FFF2-40B4-BE49-F238E27FC236}">
              <a16:creationId xmlns:a16="http://schemas.microsoft.com/office/drawing/2014/main" id="{ED5D7F82-1E93-426B-9064-56874A4DB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6045996" y="149494"/>
          <a:ext cx="512492" cy="512492"/>
        </a:xfrm>
        <a:prstGeom prst="rect">
          <a:avLst/>
        </a:prstGeom>
      </xdr:spPr>
    </xdr:pic>
    <xdr:clientData/>
  </xdr:twoCellAnchor>
  <xdr:twoCellAnchor editAs="oneCell">
    <xdr:from>
      <xdr:col>10</xdr:col>
      <xdr:colOff>64278</xdr:colOff>
      <xdr:row>1</xdr:row>
      <xdr:rowOff>80925</xdr:rowOff>
    </xdr:from>
    <xdr:to>
      <xdr:col>10</xdr:col>
      <xdr:colOff>581026</xdr:colOff>
      <xdr:row>2</xdr:row>
      <xdr:rowOff>288111</xdr:rowOff>
    </xdr:to>
    <xdr:pic>
      <xdr:nvPicPr>
        <xdr:cNvPr id="20" name="Gráfico 19" descr="Mujer">
          <a:extLst>
            <a:ext uri="{FF2B5EF4-FFF2-40B4-BE49-F238E27FC236}">
              <a16:creationId xmlns:a16="http://schemas.microsoft.com/office/drawing/2014/main" id="{A811BAD3-E746-409B-BD0F-FBB59DC6F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684153" y="152363"/>
          <a:ext cx="516748" cy="516748"/>
        </a:xfrm>
        <a:prstGeom prst="rect">
          <a:avLst/>
        </a:prstGeom>
      </xdr:spPr>
    </xdr:pic>
    <xdr:clientData/>
  </xdr:twoCellAnchor>
  <xdr:twoCellAnchor>
    <xdr:from>
      <xdr:col>11</xdr:col>
      <xdr:colOff>19050</xdr:colOff>
      <xdr:row>1</xdr:row>
      <xdr:rowOff>102393</xdr:rowOff>
    </xdr:from>
    <xdr:to>
      <xdr:col>11</xdr:col>
      <xdr:colOff>19050</xdr:colOff>
      <xdr:row>4</xdr:row>
      <xdr:rowOff>209550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72E8CEEB-7ABB-4C74-9ED2-6B66E383EBBF}"/>
            </a:ext>
          </a:extLst>
        </xdr:cNvPr>
        <xdr:cNvCxnSpPr/>
      </xdr:nvCxnSpPr>
      <xdr:spPr>
        <a:xfrm>
          <a:off x="7293769" y="173831"/>
          <a:ext cx="0" cy="1035844"/>
        </a:xfrm>
        <a:prstGeom prst="line">
          <a:avLst/>
        </a:prstGeom>
        <a:ln w="1905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95250</xdr:colOff>
      <xdr:row>1</xdr:row>
      <xdr:rowOff>71436</xdr:rowOff>
    </xdr:from>
    <xdr:to>
      <xdr:col>11</xdr:col>
      <xdr:colOff>581024</xdr:colOff>
      <xdr:row>2</xdr:row>
      <xdr:rowOff>247648</xdr:rowOff>
    </xdr:to>
    <xdr:pic>
      <xdr:nvPicPr>
        <xdr:cNvPr id="23" name="Gráfico 22" descr="Reloj">
          <a:extLst>
            <a:ext uri="{FF2B5EF4-FFF2-40B4-BE49-F238E27FC236}">
              <a16:creationId xmlns:a16="http://schemas.microsoft.com/office/drawing/2014/main" id="{7F2261E4-14C3-4A02-A1D2-904B84B80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7369969" y="142874"/>
          <a:ext cx="485774" cy="485774"/>
        </a:xfrm>
        <a:prstGeom prst="rect">
          <a:avLst/>
        </a:prstGeom>
      </xdr:spPr>
    </xdr:pic>
    <xdr:clientData/>
  </xdr:twoCellAnchor>
  <xdr:twoCellAnchor editAs="oneCell">
    <xdr:from>
      <xdr:col>12</xdr:col>
      <xdr:colOff>114302</xdr:colOff>
      <xdr:row>1</xdr:row>
      <xdr:rowOff>51863</xdr:rowOff>
    </xdr:from>
    <xdr:to>
      <xdr:col>12</xdr:col>
      <xdr:colOff>626794</xdr:colOff>
      <xdr:row>2</xdr:row>
      <xdr:rowOff>254793</xdr:rowOff>
    </xdr:to>
    <xdr:pic>
      <xdr:nvPicPr>
        <xdr:cNvPr id="22" name="Gráfico 21" descr="Hombre">
          <a:extLst>
            <a:ext uri="{FF2B5EF4-FFF2-40B4-BE49-F238E27FC236}">
              <a16:creationId xmlns:a16="http://schemas.microsoft.com/office/drawing/2014/main" id="{5EFEFB86-DE03-490B-8754-F1737B976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8127208" y="123301"/>
          <a:ext cx="512492" cy="512492"/>
        </a:xfrm>
        <a:prstGeom prst="rect">
          <a:avLst/>
        </a:prstGeom>
      </xdr:spPr>
    </xdr:pic>
    <xdr:clientData/>
  </xdr:twoCellAnchor>
  <xdr:twoCellAnchor editAs="oneCell">
    <xdr:from>
      <xdr:col>13</xdr:col>
      <xdr:colOff>97615</xdr:colOff>
      <xdr:row>1</xdr:row>
      <xdr:rowOff>54732</xdr:rowOff>
    </xdr:from>
    <xdr:to>
      <xdr:col>13</xdr:col>
      <xdr:colOff>614363</xdr:colOff>
      <xdr:row>2</xdr:row>
      <xdr:rowOff>261918</xdr:rowOff>
    </xdr:to>
    <xdr:pic>
      <xdr:nvPicPr>
        <xdr:cNvPr id="24" name="Gráfico 23" descr="Mujer">
          <a:extLst>
            <a:ext uri="{FF2B5EF4-FFF2-40B4-BE49-F238E27FC236}">
              <a16:creationId xmlns:a16="http://schemas.microsoft.com/office/drawing/2014/main" id="{AC3C1856-0087-424E-93DE-20F85A400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765365" y="126170"/>
          <a:ext cx="516748" cy="516748"/>
        </a:xfrm>
        <a:prstGeom prst="rect">
          <a:avLst/>
        </a:prstGeom>
      </xdr:spPr>
    </xdr:pic>
    <xdr:clientData/>
  </xdr:twoCellAnchor>
  <xdr:twoCellAnchor>
    <xdr:from>
      <xdr:col>14</xdr:col>
      <xdr:colOff>59531</xdr:colOff>
      <xdr:row>0</xdr:row>
      <xdr:rowOff>11906</xdr:rowOff>
    </xdr:from>
    <xdr:to>
      <xdr:col>17</xdr:col>
      <xdr:colOff>571500</xdr:colOff>
      <xdr:row>4</xdr:row>
      <xdr:rowOff>297656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3B93C2B9-64E7-44BF-BE2E-91C9603BC5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19</xdr:col>
      <xdr:colOff>80965</xdr:colOff>
      <xdr:row>2</xdr:row>
      <xdr:rowOff>54242</xdr:rowOff>
    </xdr:from>
    <xdr:to>
      <xdr:col>19</xdr:col>
      <xdr:colOff>593457</xdr:colOff>
      <xdr:row>3</xdr:row>
      <xdr:rowOff>257171</xdr:rowOff>
    </xdr:to>
    <xdr:pic>
      <xdr:nvPicPr>
        <xdr:cNvPr id="26" name="Gráfico 25" descr="Hombre">
          <a:extLst>
            <a:ext uri="{FF2B5EF4-FFF2-40B4-BE49-F238E27FC236}">
              <a16:creationId xmlns:a16="http://schemas.microsoft.com/office/drawing/2014/main" id="{F13B7DBD-1924-407E-AA30-DF2EEAEA6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12677778" y="435242"/>
          <a:ext cx="512492" cy="512492"/>
        </a:xfrm>
        <a:prstGeom prst="rect">
          <a:avLst/>
        </a:prstGeom>
      </xdr:spPr>
    </xdr:pic>
    <xdr:clientData/>
  </xdr:twoCellAnchor>
  <xdr:twoCellAnchor editAs="oneCell">
    <xdr:from>
      <xdr:col>20</xdr:col>
      <xdr:colOff>64279</xdr:colOff>
      <xdr:row>2</xdr:row>
      <xdr:rowOff>57111</xdr:rowOff>
    </xdr:from>
    <xdr:to>
      <xdr:col>20</xdr:col>
      <xdr:colOff>581027</xdr:colOff>
      <xdr:row>3</xdr:row>
      <xdr:rowOff>264296</xdr:rowOff>
    </xdr:to>
    <xdr:pic>
      <xdr:nvPicPr>
        <xdr:cNvPr id="27" name="Gráfico 26" descr="Mujer">
          <a:extLst>
            <a:ext uri="{FF2B5EF4-FFF2-40B4-BE49-F238E27FC236}">
              <a16:creationId xmlns:a16="http://schemas.microsoft.com/office/drawing/2014/main" id="{5B0C8BDE-E8C2-49FE-9A9D-4E15CBB44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13315935" y="438111"/>
          <a:ext cx="516748" cy="516748"/>
        </a:xfrm>
        <a:prstGeom prst="rect">
          <a:avLst/>
        </a:prstGeom>
      </xdr:spPr>
    </xdr:pic>
    <xdr:clientData/>
  </xdr:twoCellAnchor>
  <xdr:twoCellAnchor editAs="oneCell">
    <xdr:from>
      <xdr:col>18</xdr:col>
      <xdr:colOff>71401</xdr:colOff>
      <xdr:row>2</xdr:row>
      <xdr:rowOff>33336</xdr:rowOff>
    </xdr:from>
    <xdr:to>
      <xdr:col>19</xdr:col>
      <xdr:colOff>23739</xdr:colOff>
      <xdr:row>4</xdr:row>
      <xdr:rowOff>21393</xdr:rowOff>
    </xdr:to>
    <xdr:pic>
      <xdr:nvPicPr>
        <xdr:cNvPr id="28" name="Gráfico 27" descr="Usuarios">
          <a:extLst>
            <a:ext uri="{FF2B5EF4-FFF2-40B4-BE49-F238E27FC236}">
              <a16:creationId xmlns:a16="http://schemas.microsoft.com/office/drawing/2014/main" id="{BA15ED1E-B47F-4E57-A776-F9D29FBE9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12013370" y="414336"/>
          <a:ext cx="607182" cy="607182"/>
        </a:xfrm>
        <a:prstGeom prst="rect">
          <a:avLst/>
        </a:prstGeom>
      </xdr:spPr>
    </xdr:pic>
    <xdr:clientData/>
  </xdr:twoCellAnchor>
  <xdr:twoCellAnchor>
    <xdr:from>
      <xdr:col>13</xdr:col>
      <xdr:colOff>635791</xdr:colOff>
      <xdr:row>1</xdr:row>
      <xdr:rowOff>135733</xdr:rowOff>
    </xdr:from>
    <xdr:to>
      <xdr:col>13</xdr:col>
      <xdr:colOff>635791</xdr:colOff>
      <xdr:row>4</xdr:row>
      <xdr:rowOff>242890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3001EB15-B62B-48AE-AD63-E4DA9BE68C2E}"/>
            </a:ext>
          </a:extLst>
        </xdr:cNvPr>
        <xdr:cNvCxnSpPr/>
      </xdr:nvCxnSpPr>
      <xdr:spPr>
        <a:xfrm>
          <a:off x="9303541" y="207171"/>
          <a:ext cx="0" cy="1035844"/>
        </a:xfrm>
        <a:prstGeom prst="line">
          <a:avLst/>
        </a:prstGeom>
        <a:ln w="1905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2376</xdr:colOff>
      <xdr:row>1</xdr:row>
      <xdr:rowOff>133354</xdr:rowOff>
    </xdr:from>
    <xdr:to>
      <xdr:col>18</xdr:col>
      <xdr:colOff>2376</xdr:colOff>
      <xdr:row>4</xdr:row>
      <xdr:rowOff>240511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918AE156-67EF-4C64-B650-6914446C9F83}"/>
            </a:ext>
          </a:extLst>
        </xdr:cNvPr>
        <xdr:cNvCxnSpPr/>
      </xdr:nvCxnSpPr>
      <xdr:spPr>
        <a:xfrm>
          <a:off x="11944345" y="204792"/>
          <a:ext cx="0" cy="1035844"/>
        </a:xfrm>
        <a:prstGeom prst="line">
          <a:avLst/>
        </a:prstGeom>
        <a:ln w="1905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47617</xdr:colOff>
      <xdr:row>1</xdr:row>
      <xdr:rowOff>130976</xdr:rowOff>
    </xdr:from>
    <xdr:to>
      <xdr:col>21</xdr:col>
      <xdr:colOff>47617</xdr:colOff>
      <xdr:row>4</xdr:row>
      <xdr:rowOff>238133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150F9278-83C5-448A-BC28-6A1BBC07C3E7}"/>
            </a:ext>
          </a:extLst>
        </xdr:cNvPr>
        <xdr:cNvCxnSpPr/>
      </xdr:nvCxnSpPr>
      <xdr:spPr>
        <a:xfrm>
          <a:off x="13954117" y="202414"/>
          <a:ext cx="0" cy="1035844"/>
        </a:xfrm>
        <a:prstGeom prst="line">
          <a:avLst/>
        </a:prstGeom>
        <a:ln w="1905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12</xdr:row>
      <xdr:rowOff>130177</xdr:rowOff>
    </xdr:from>
    <xdr:to>
      <xdr:col>1</xdr:col>
      <xdr:colOff>631031</xdr:colOff>
      <xdr:row>24</xdr:row>
      <xdr:rowOff>39688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8" name="BU Region">
              <a:extLst>
                <a:ext uri="{FF2B5EF4-FFF2-40B4-BE49-F238E27FC236}">
                  <a16:creationId xmlns:a16="http://schemas.microsoft.com/office/drawing/2014/main" id="{D77456EA-764F-4E0F-A563-63D788A74D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BU Reg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678115"/>
              <a:ext cx="1285875" cy="219551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21</xdr:col>
      <xdr:colOff>121444</xdr:colOff>
      <xdr:row>1</xdr:row>
      <xdr:rowOff>30957</xdr:rowOff>
    </xdr:from>
    <xdr:to>
      <xdr:col>23</xdr:col>
      <xdr:colOff>476249</xdr:colOff>
      <xdr:row>4</xdr:row>
      <xdr:rowOff>273844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2" name="Date (año)">
              <a:extLst>
                <a:ext uri="{FF2B5EF4-FFF2-40B4-BE49-F238E27FC236}">
                  <a16:creationId xmlns:a16="http://schemas.microsoft.com/office/drawing/2014/main" id="{674BCE12-52B0-42E7-A4E7-027A9CF767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e (año)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027944" y="102395"/>
              <a:ext cx="1664493" cy="11715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11906</xdr:colOff>
      <xdr:row>24</xdr:row>
      <xdr:rowOff>54770</xdr:rowOff>
    </xdr:from>
    <xdr:to>
      <xdr:col>1</xdr:col>
      <xdr:colOff>642937</xdr:colOff>
      <xdr:row>35</xdr:row>
      <xdr:rowOff>154782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4" name="EthnicGroup">
              <a:extLst>
                <a:ext uri="{FF2B5EF4-FFF2-40B4-BE49-F238E27FC236}">
                  <a16:creationId xmlns:a16="http://schemas.microsoft.com/office/drawing/2014/main" id="{7D51985B-DF3B-40B7-9C06-94302E9E4B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thnicGroup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06" y="4888708"/>
              <a:ext cx="1285875" cy="21955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5</xdr:row>
      <xdr:rowOff>90487</xdr:rowOff>
    </xdr:from>
    <xdr:to>
      <xdr:col>1</xdr:col>
      <xdr:colOff>631031</xdr:colOff>
      <xdr:row>9</xdr:row>
      <xdr:rowOff>59531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7" name="FP">
              <a:extLst>
                <a:ext uri="{FF2B5EF4-FFF2-40B4-BE49-F238E27FC236}">
                  <a16:creationId xmlns:a16="http://schemas.microsoft.com/office/drawing/2014/main" id="{D9DA67B7-7478-4CB6-9808-8A61414F21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P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400175"/>
              <a:ext cx="1285875" cy="6357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9</xdr:row>
      <xdr:rowOff>74614</xdr:rowOff>
    </xdr:from>
    <xdr:to>
      <xdr:col>1</xdr:col>
      <xdr:colOff>631031</xdr:colOff>
      <xdr:row>12</xdr:row>
      <xdr:rowOff>115094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2" name="Gender">
              <a:extLst>
                <a:ext uri="{FF2B5EF4-FFF2-40B4-BE49-F238E27FC236}">
                  <a16:creationId xmlns:a16="http://schemas.microsoft.com/office/drawing/2014/main" id="{E2978917-FA8D-4193-8442-564F4610D9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051052"/>
              <a:ext cx="1285875" cy="6119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392907</xdr:colOff>
      <xdr:row>2</xdr:row>
      <xdr:rowOff>261939</xdr:rowOff>
    </xdr:from>
    <xdr:to>
      <xdr:col>4</xdr:col>
      <xdr:colOff>154782</xdr:colOff>
      <xdr:row>4</xdr:row>
      <xdr:rowOff>109539</xdr:rowOff>
    </xdr:to>
    <xdr:pic>
      <xdr:nvPicPr>
        <xdr:cNvPr id="34" name="Imagen 33" descr="Crear logos gratis en minutos - Free Logo Design">
          <a:extLst>
            <a:ext uri="{FF2B5EF4-FFF2-40B4-BE49-F238E27FC236}">
              <a16:creationId xmlns:a16="http://schemas.microsoft.com/office/drawing/2014/main" id="{3AFC2689-0EC3-4A43-8E28-034EBE795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5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646" t="77381" r="11083" b="7268"/>
        <a:stretch/>
      </xdr:blipFill>
      <xdr:spPr bwMode="auto">
        <a:xfrm>
          <a:off x="392907" y="642939"/>
          <a:ext cx="238125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22022</xdr:colOff>
      <xdr:row>21</xdr:row>
      <xdr:rowOff>122464</xdr:rowOff>
    </xdr:from>
    <xdr:to>
      <xdr:col>17</xdr:col>
      <xdr:colOff>294165</xdr:colOff>
      <xdr:row>23</xdr:row>
      <xdr:rowOff>13607</xdr:rowOff>
    </xdr:to>
    <xdr:pic>
      <xdr:nvPicPr>
        <xdr:cNvPr id="36" name="Gráfico 35" descr="Reloj">
          <a:extLst>
            <a:ext uri="{FF2B5EF4-FFF2-40B4-BE49-F238E27FC236}">
              <a16:creationId xmlns:a16="http://schemas.microsoft.com/office/drawing/2014/main" id="{B0BC7A36-A31C-4762-95C2-B6F3E43BA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7"/>
            </a:ext>
          </a:extLst>
        </a:blip>
        <a:stretch>
          <a:fillRect/>
        </a:stretch>
      </xdr:blipFill>
      <xdr:spPr>
        <a:xfrm flipH="1">
          <a:off x="11275129" y="4408714"/>
          <a:ext cx="272143" cy="272143"/>
        </a:xfrm>
        <a:prstGeom prst="rect">
          <a:avLst/>
        </a:prstGeom>
      </xdr:spPr>
    </xdr:pic>
    <xdr:clientData/>
  </xdr:twoCellAnchor>
  <xdr:twoCellAnchor editAs="oneCell">
    <xdr:from>
      <xdr:col>2</xdr:col>
      <xdr:colOff>527504</xdr:colOff>
      <xdr:row>6</xdr:row>
      <xdr:rowOff>56451</xdr:rowOff>
    </xdr:from>
    <xdr:to>
      <xdr:col>3</xdr:col>
      <xdr:colOff>146504</xdr:colOff>
      <xdr:row>7</xdr:row>
      <xdr:rowOff>138094</xdr:rowOff>
    </xdr:to>
    <xdr:pic>
      <xdr:nvPicPr>
        <xdr:cNvPr id="38" name="Gráfico 37" descr="Identificación de empleado">
          <a:extLst>
            <a:ext uri="{FF2B5EF4-FFF2-40B4-BE49-F238E27FC236}">
              <a16:creationId xmlns:a16="http://schemas.microsoft.com/office/drawing/2014/main" id="{152EF729-A752-4743-9E13-6170895AA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9"/>
            </a:ext>
          </a:extLst>
        </a:blip>
        <a:stretch>
          <a:fillRect/>
        </a:stretch>
      </xdr:blipFill>
      <xdr:spPr>
        <a:xfrm flipH="1">
          <a:off x="1833790" y="1485201"/>
          <a:ext cx="272143" cy="272143"/>
        </a:xfrm>
        <a:prstGeom prst="rect">
          <a:avLst/>
        </a:prstGeom>
      </xdr:spPr>
    </xdr:pic>
    <xdr:clientData/>
  </xdr:twoCellAnchor>
  <xdr:twoCellAnchor editAs="oneCell">
    <xdr:from>
      <xdr:col>2</xdr:col>
      <xdr:colOff>524428</xdr:colOff>
      <xdr:row>27</xdr:row>
      <xdr:rowOff>135013</xdr:rowOff>
    </xdr:from>
    <xdr:to>
      <xdr:col>3</xdr:col>
      <xdr:colOff>143428</xdr:colOff>
      <xdr:row>29</xdr:row>
      <xdr:rowOff>26156</xdr:rowOff>
    </xdr:to>
    <xdr:pic>
      <xdr:nvPicPr>
        <xdr:cNvPr id="40" name="Gráfico 39" descr="Información">
          <a:extLst>
            <a:ext uri="{FF2B5EF4-FFF2-40B4-BE49-F238E27FC236}">
              <a16:creationId xmlns:a16="http://schemas.microsoft.com/office/drawing/2014/main" id="{EB163981-0DD8-47FD-93CD-2C7CB9A2B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1"/>
            </a:ext>
          </a:extLst>
        </a:blip>
        <a:stretch>
          <a:fillRect/>
        </a:stretch>
      </xdr:blipFill>
      <xdr:spPr>
        <a:xfrm flipH="1">
          <a:off x="1830714" y="5564263"/>
          <a:ext cx="272143" cy="272143"/>
        </a:xfrm>
        <a:prstGeom prst="rect">
          <a:avLst/>
        </a:prstGeom>
      </xdr:spPr>
    </xdr:pic>
    <xdr:clientData/>
  </xdr:twoCellAnchor>
  <xdr:twoCellAnchor editAs="oneCell">
    <xdr:from>
      <xdr:col>17</xdr:col>
      <xdr:colOff>114830</xdr:colOff>
      <xdr:row>6</xdr:row>
      <xdr:rowOff>133633</xdr:rowOff>
    </xdr:from>
    <xdr:to>
      <xdr:col>17</xdr:col>
      <xdr:colOff>386973</xdr:colOff>
      <xdr:row>8</xdr:row>
      <xdr:rowOff>24776</xdr:rowOff>
    </xdr:to>
    <xdr:pic>
      <xdr:nvPicPr>
        <xdr:cNvPr id="42" name="Gráfico 41" descr="América en globo terráqueo">
          <a:extLst>
            <a:ext uri="{FF2B5EF4-FFF2-40B4-BE49-F238E27FC236}">
              <a16:creationId xmlns:a16="http://schemas.microsoft.com/office/drawing/2014/main" id="{5F48F4D8-6149-408B-8347-294B9C5BD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3"/>
            </a:ext>
          </a:extLst>
        </a:blip>
        <a:stretch>
          <a:fillRect/>
        </a:stretch>
      </xdr:blipFill>
      <xdr:spPr>
        <a:xfrm flipH="1">
          <a:off x="11367937" y="1562383"/>
          <a:ext cx="272143" cy="272143"/>
        </a:xfrm>
        <a:prstGeom prst="rect">
          <a:avLst/>
        </a:prstGeom>
      </xdr:spPr>
    </xdr:pic>
    <xdr:clientData/>
  </xdr:twoCellAnchor>
  <xdr:twoCellAnchor editAs="oneCell">
    <xdr:from>
      <xdr:col>10</xdr:col>
      <xdr:colOff>472339</xdr:colOff>
      <xdr:row>20</xdr:row>
      <xdr:rowOff>1286</xdr:rowOff>
    </xdr:from>
    <xdr:to>
      <xdr:col>11</xdr:col>
      <xdr:colOff>91339</xdr:colOff>
      <xdr:row>21</xdr:row>
      <xdr:rowOff>82929</xdr:rowOff>
    </xdr:to>
    <xdr:pic>
      <xdr:nvPicPr>
        <xdr:cNvPr id="44" name="Gráfico 43" descr="Marcador">
          <a:extLst>
            <a:ext uri="{FF2B5EF4-FFF2-40B4-BE49-F238E27FC236}">
              <a16:creationId xmlns:a16="http://schemas.microsoft.com/office/drawing/2014/main" id="{2C1014A8-3346-47B5-A783-2BB88E564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5"/>
            </a:ext>
          </a:extLst>
        </a:blip>
        <a:stretch>
          <a:fillRect/>
        </a:stretch>
      </xdr:blipFill>
      <xdr:spPr>
        <a:xfrm flipH="1">
          <a:off x="7071803" y="4097036"/>
          <a:ext cx="272143" cy="272143"/>
        </a:xfrm>
        <a:prstGeom prst="rect">
          <a:avLst/>
        </a:prstGeom>
      </xdr:spPr>
    </xdr:pic>
    <xdr:clientData/>
  </xdr:twoCellAnchor>
  <xdr:twoCellAnchor editAs="oneCell">
    <xdr:from>
      <xdr:col>2</xdr:col>
      <xdr:colOff>210723</xdr:colOff>
      <xdr:row>19</xdr:row>
      <xdr:rowOff>107062</xdr:rowOff>
    </xdr:from>
    <xdr:to>
      <xdr:col>2</xdr:col>
      <xdr:colOff>482866</xdr:colOff>
      <xdr:row>20</xdr:row>
      <xdr:rowOff>188705</xdr:rowOff>
    </xdr:to>
    <xdr:pic>
      <xdr:nvPicPr>
        <xdr:cNvPr id="46" name="Gráfico 45" descr="Advertencia">
          <a:extLst>
            <a:ext uri="{FF2B5EF4-FFF2-40B4-BE49-F238E27FC236}">
              <a16:creationId xmlns:a16="http://schemas.microsoft.com/office/drawing/2014/main" id="{CB774611-6EF3-4F36-9156-011B51213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7"/>
            </a:ext>
          </a:extLst>
        </a:blip>
        <a:stretch>
          <a:fillRect/>
        </a:stretch>
      </xdr:blipFill>
      <xdr:spPr>
        <a:xfrm flipH="1">
          <a:off x="1517009" y="4012312"/>
          <a:ext cx="272143" cy="272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13</xdr:row>
      <xdr:rowOff>109537</xdr:rowOff>
    </xdr:from>
    <xdr:to>
      <xdr:col>10</xdr:col>
      <xdr:colOff>495300</xdr:colOff>
      <xdr:row>27</xdr:row>
      <xdr:rowOff>185737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02D6CF7-84C5-44B6-A8C2-1D5D3BC6E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152400</xdr:rowOff>
    </xdr:from>
    <xdr:to>
      <xdr:col>10</xdr:col>
      <xdr:colOff>142875</xdr:colOff>
      <xdr:row>12</xdr:row>
      <xdr:rowOff>61912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7120249-D5E8-41AE-A90A-AAC15ED5E3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352424</xdr:colOff>
      <xdr:row>1</xdr:row>
      <xdr:rowOff>185736</xdr:rowOff>
    </xdr:from>
    <xdr:to>
      <xdr:col>7</xdr:col>
      <xdr:colOff>752475</xdr:colOff>
      <xdr:row>12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70EE6E2-4FE4-4B7B-9B8E-E6581D3FF7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2</xdr:row>
      <xdr:rowOff>23812</xdr:rowOff>
    </xdr:from>
    <xdr:to>
      <xdr:col>10</xdr:col>
      <xdr:colOff>723900</xdr:colOff>
      <xdr:row>16</xdr:row>
      <xdr:rowOff>100012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AF901B4-2E06-4BF2-BDD1-86CA046DCA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2</xdr:row>
      <xdr:rowOff>185737</xdr:rowOff>
    </xdr:from>
    <xdr:to>
      <xdr:col>7</xdr:col>
      <xdr:colOff>28575</xdr:colOff>
      <xdr:row>17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E4A6C0C-56EF-4419-8BC0-996398D458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</xdr:colOff>
      <xdr:row>2</xdr:row>
      <xdr:rowOff>185738</xdr:rowOff>
    </xdr:from>
    <xdr:to>
      <xdr:col>11</xdr:col>
      <xdr:colOff>47625</xdr:colOff>
      <xdr:row>19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04110B6-AAD5-4E19-A915-8CD60561CF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3</xdr:row>
      <xdr:rowOff>161925</xdr:rowOff>
    </xdr:from>
    <xdr:to>
      <xdr:col>13</xdr:col>
      <xdr:colOff>38100</xdr:colOff>
      <xdr:row>17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F424EF8-24B9-4709-A168-8A69FA14E8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ac1" refreshedDate="44595.907110069442" backgroundQuery="1" createdVersion="7" refreshedVersion="7" minRefreshableVersion="3" recordCount="0" supportSubquery="1" supportAdvancedDrill="1" xr:uid="{52700C21-0593-45E5-9813-C0AD2B068118}">
  <cacheSource type="external" connectionId="6"/>
  <cacheFields count="5">
    <cacheField name="[HR Data].[EthnicGroup].[EthnicGroup]" caption="EthnicGroup" numFmtId="0" hierarchy="4" level="1">
      <sharedItems count="7">
        <s v="Group A"/>
        <s v="Group B"/>
        <s v="Group C"/>
        <s v="Group D"/>
        <s v="Group E"/>
        <s v="Group F"/>
        <s v="Group G"/>
      </sharedItems>
    </cacheField>
    <cacheField name="[HR Data].[Gender].[Gender]" caption="Gender" numFmtId="0" hierarchy="2" level="1">
      <sharedItems count="2">
        <s v="F"/>
        <s v="M"/>
      </sharedItems>
    </cacheField>
    <cacheField name="[Measures].[Active Employees]" caption="Active Employees" numFmtId="0" hierarchy="28" level="32767"/>
    <cacheField name="[HR Data].[FP].[FP]" caption="FP" numFmtId="0" hierarchy="5" level="1">
      <sharedItems count="2">
        <s v="FT"/>
        <s v="PT"/>
      </sharedItems>
    </cacheField>
    <cacheField name="[HR Data].[Date (año)].[Date (año)]" caption="Date (año)" numFmtId="0" hierarchy="16" level="1">
      <sharedItems containsSemiMixedTypes="0" containsNonDate="0" containsString="0"/>
    </cacheField>
  </cacheFields>
  <cacheHierarchies count="35">
    <cacheHierarchy uniqueName="[HR Data].[Date]" caption="Date" attribute="1" time="1" defaultMemberUniqueName="[HR Data].[Date].[All]" allUniqueName="[HR Data].[Date].[All]" dimensionUniqueName="[HR Data]" displayFolder="" count="0" memberValueDatatype="7" unbalanced="0"/>
    <cacheHierarchy uniqueName="[HR Data].[EmpID]" caption="EmpID" attribute="1" defaultMemberUniqueName="[HR Data].[EmpID].[All]" allUniqueName="[HR Data].[EmpID].[All]" dimensionUniqueName="[HR Data]" displayFolder="" count="0" memberValueDatatype="20" unbalanced="0"/>
    <cacheHierarchy uniqueName="[HR Data].[Gender]" caption="Gender" attribute="1" defaultMemberUniqueName="[HR Data].[Gender].[All]" allUniqueName="[HR Data].[Gender].[All]" dimensionUniqueName="[HR Data]" displayFolder="" count="2" memberValueDatatype="130" unbalanced="0">
      <fieldsUsage count="2">
        <fieldUsage x="-1"/>
        <fieldUsage x="1"/>
      </fieldsUsage>
    </cacheHierarchy>
    <cacheHierarchy uniqueName="[HR Data].[Age]" caption="Age" attribute="1" defaultMemberUniqueName="[HR Data].[Age].[All]" allUniqueName="[HR Data].[Age].[All]" dimensionUniqueName="[HR Data]" displayFolder="" count="0" memberValueDatatype="20" unbalanced="0"/>
    <cacheHierarchy uniqueName="[HR Data].[EthnicGroup]" caption="EthnicGroup" attribute="1" defaultMemberUniqueName="[HR Data].[EthnicGroup].[All]" allUniqueName="[HR Data].[EthnicGroup].[All]" dimensionUniqueName="[HR Data]" displayFolder="" count="2" memberValueDatatype="130" unbalanced="0">
      <fieldsUsage count="2">
        <fieldUsage x="-1"/>
        <fieldUsage x="0"/>
      </fieldsUsage>
    </cacheHierarchy>
    <cacheHierarchy uniqueName="[HR Data].[FP]" caption="FP" attribute="1" defaultMemberUniqueName="[HR Data].[FP].[All]" allUniqueName="[HR Data].[FP].[All]" dimensionUniqueName="[HR Data]" displayFolder="" count="2" memberValueDatatype="130" unbalanced="0">
      <fieldsUsage count="2">
        <fieldUsage x="-1"/>
        <fieldUsage x="3"/>
      </fieldsUsage>
    </cacheHierarchy>
    <cacheHierarchy uniqueName="[HR Data].[TermDate]" caption="TermDate" attribute="1" time="1" defaultMemberUniqueName="[HR Data].[TermDate].[All]" allUniqueName="[HR Data].[TermDate].[All]" dimensionUniqueName="[HR Data]" displayFolder="" count="0" memberValueDatatype="7" unbalanced="0"/>
    <cacheHierarchy uniqueName="[HR Data].[isNewHire]" caption="isNewHire" attribute="1" defaultMemberUniqueName="[HR Data].[isNewHire].[All]" allUniqueName="[HR Data].[isNewHire].[All]" dimensionUniqueName="[HR Data]" displayFolder="" count="0" memberValueDatatype="130" unbalanced="0"/>
    <cacheHierarchy uniqueName="[HR Data].[BU Region]" caption="BU Region" attribute="1" defaultMemberUniqueName="[HR Data].[BU Region].[All]" allUniqueName="[HR Data].[BU Region].[All]" dimensionUniqueName="[HR Data]" displayFolder="" count="2" memberValueDatatype="130" unbalanced="0"/>
    <cacheHierarchy uniqueName="[HR Data].[HireDate]" caption="HireDate" attribute="1" time="1" defaultMemberUniqueName="[HR Data].[HireDate].[All]" allUniqueName="[HR Data].[HireDate].[All]" dimensionUniqueName="[HR Data]" displayFolder="" count="0" memberValueDatatype="7" unbalanced="0"/>
    <cacheHierarchy uniqueName="[HR Data].[PayType]" caption="PayType" attribute="1" defaultMemberUniqueName="[HR Data].[PayType].[All]" allUniqueName="[HR Data].[PayType].[All]" dimensionUniqueName="[HR Data]" displayFolder="" count="0" memberValueDatatype="130" unbalanced="0"/>
    <cacheHierarchy uniqueName="[HR Data].[TermReason]" caption="TermReason" attribute="1" defaultMemberUniqueName="[HR Data].[TermReason].[All]" allUniqueName="[HR Data].[TermReason].[All]" dimensionUniqueName="[HR Data]" displayFolder="" count="0" memberValueDatatype="130" unbalanced="0"/>
    <cacheHierarchy uniqueName="[HR Data].[AgeGroup]" caption="AgeGroup" attribute="1" defaultMemberUniqueName="[HR Data].[AgeGroup].[All]" allUniqueName="[HR Data].[AgeGroup].[All]" dimensionUniqueName="[HR Data]" displayFolder="" count="0" memberValueDatatype="130" unbalanced="0"/>
    <cacheHierarchy uniqueName="[HR Data].[TenureDays]" caption="TenureDays" attribute="1" defaultMemberUniqueName="[HR Data].[TenureDays].[All]" allUniqueName="[HR Data].[TenureDays].[All]" dimensionUniqueName="[HR Data]" displayFolder="" count="0" memberValueDatatype="20" unbalanced="0"/>
    <cacheHierarchy uniqueName="[HR Data].[TenureMonths]" caption="TenureMonths" attribute="1" defaultMemberUniqueName="[HR Data].[TenureMonths].[All]" allUniqueName="[HR Data].[TenureMonths].[All]" dimensionUniqueName="[HR Data]" displayFolder="" count="0" memberValueDatatype="5" unbalanced="0"/>
    <cacheHierarchy uniqueName="[HR Data].[BadHires]" caption="BadHires" attribute="1" defaultMemberUniqueName="[HR Data].[BadHires].[All]" allUniqueName="[HR Data].[BadHires].[All]" dimensionUniqueName="[HR Data]" displayFolder="" count="0" memberValueDatatype="20" unbalanced="0"/>
    <cacheHierarchy uniqueName="[HR Data].[Date (año)]" caption="Date (año)" attribute="1" defaultMemberUniqueName="[HR Data].[Date (año)].[All]" allUniqueName="[HR Data].[Date (año)].[All]" dimensionUniqueName="[HR Data]" displayFolder="" count="2" memberValueDatatype="130" unbalanced="0">
      <fieldsUsage count="2">
        <fieldUsage x="-1"/>
        <fieldUsage x="4"/>
      </fieldsUsage>
    </cacheHierarchy>
    <cacheHierarchy uniqueName="[HR Data].[Date (trimestre)]" caption="Date (trimestre)" attribute="1" defaultMemberUniqueName="[HR Data].[Date (trimestre)].[All]" allUniqueName="[HR Data].[Date (trimestre)].[All]" dimensionUniqueName="[HR Data]" displayFolder="" count="0" memberValueDatatype="130" unbalanced="0"/>
    <cacheHierarchy uniqueName="[HR Data].[Date (mes)]" caption="Date (mes)" attribute="1" defaultMemberUniqueName="[HR Data].[Date (mes)].[All]" allUniqueName="[HR Data].[Date (mes)].[All]" dimensionUniqueName="[HR Data]" displayFolder="" count="0" memberValueDatatype="130" unbalanced="0"/>
    <cacheHierarchy uniqueName="[HR Data].[Date (índice de meses)]" caption="Date (índice de meses)" attribute="1" defaultMemberUniqueName="[HR Data].[Date (índice de meses)].[All]" allUniqueName="[HR Data].[Date (índice de meses)].[All]" dimensionUniqueName="[HR Data]" displayFolder="" count="0" memberValueDatatype="20" unbalanced="0" hidden="1"/>
    <cacheHierarchy uniqueName="[Measures].[Suma de EmpID]" caption="Suma de EmpID" measure="1" displayFolder="" measureGroup="HR Data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Recuento de EmpID]" caption="Recuento de EmpID" measure="1" displayFolder="" measureGroup="HR Data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Máx. de EmpID]" caption="Máx. de EmpID" measure="1" displayFolder="" measureGroup="HR Data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a de TenureMonths]" caption="Suma de TenureMonths" measure="1" displayFolder="" measureGroup="HR Data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Promedio de TenureMonths]" caption="Promedio de TenureMonths" measure="1" displayFolder="" measureGroup="HR Data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a de BadHires]" caption="Suma de BadHires" measure="1" displayFolder="" measureGroup="HR Data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Recuento de TermReason]" caption="Recuento de TermReason" measure="1" displayFolder="" measureGroup="HR Data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EmpCount]" caption="EmpCount" measure="1" displayFolder="" measureGroup="HR Data" count="0"/>
    <cacheHierarchy uniqueName="[Measures].[Active Employees]" caption="Active Employees" measure="1" displayFolder="" measureGroup="HR Data" count="0" oneField="1">
      <fieldsUsage count="1">
        <fieldUsage x="2"/>
      </fieldsUsage>
    </cacheHierarchy>
    <cacheHierarchy uniqueName="[Measures].[New Hires]" caption="New Hires" measure="1" displayFolder="" measureGroup="HR Data" count="0"/>
    <cacheHierarchy uniqueName="[Measures].[Avg. Tenure Months]" caption="Avg. Tenure Months" measure="1" displayFolder="" measureGroup="HR Data" count="0"/>
    <cacheHierarchy uniqueName="[Measures].[Separations]" caption="Separations" measure="1" displayFolder="" measureGroup="HR Data" count="0"/>
    <cacheHierarchy uniqueName="[Measures].[TO %]" caption="TO %" measure="1" displayFolder="" measureGroup="HR Data" count="0"/>
    <cacheHierarchy uniqueName="[Measures].[__XL_Count HR Data]" caption="__XL_Count HR Data" measure="1" displayFolder="" measureGroup="HR Data" count="0" hidden="1"/>
    <cacheHierarchy uniqueName="[Measures].[__No measures defined]" caption="__No measures defined" measure="1" displayFolder="" count="0" hidden="1"/>
  </cacheHierarchies>
  <kpis count="0"/>
  <dimensions count="2">
    <dimension name="HR Data" uniqueName="[HR Data]" caption="HR Data"/>
    <dimension measure="1" name="Measures" uniqueName="[Measures]" caption="Measures"/>
  </dimensions>
  <measureGroups count="1">
    <measureGroup name="HR Data" caption="HR 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ac1" refreshedDate="44595.907111342596" backgroundQuery="1" createdVersion="7" refreshedVersion="7" minRefreshableVersion="3" recordCount="0" supportSubquery="1" supportAdvancedDrill="1" xr:uid="{1D343A80-EBAF-4A24-B735-772A3F8F64EB}">
  <cacheSource type="external" connectionId="6"/>
  <cacheFields count="4">
    <cacheField name="[HR Data].[Gender].[Gender]" caption="Gender" numFmtId="0" hierarchy="2" level="1">
      <sharedItems count="2">
        <s v="F"/>
        <s v="M"/>
      </sharedItems>
    </cacheField>
    <cacheField name="[Measures].[Active Employees]" caption="Active Employees" numFmtId="0" hierarchy="28" level="32767"/>
    <cacheField name="[HR Data].[FP].[FP]" caption="FP" numFmtId="0" hierarchy="5" level="1">
      <sharedItems count="2">
        <s v="FT"/>
        <s v="PT"/>
      </sharedItems>
    </cacheField>
    <cacheField name="[HR Data].[Date (año)].[Date (año)]" caption="Date (año)" numFmtId="0" hierarchy="16" level="1">
      <sharedItems containsSemiMixedTypes="0" containsNonDate="0" containsString="0"/>
    </cacheField>
  </cacheFields>
  <cacheHierarchies count="35">
    <cacheHierarchy uniqueName="[HR Data].[Date]" caption="Date" attribute="1" time="1" defaultMemberUniqueName="[HR Data].[Date].[All]" allUniqueName="[HR Data].[Date].[All]" dimensionUniqueName="[HR Data]" displayFolder="" count="0" memberValueDatatype="7" unbalanced="0"/>
    <cacheHierarchy uniqueName="[HR Data].[EmpID]" caption="EmpID" attribute="1" defaultMemberUniqueName="[HR Data].[EmpID].[All]" allUniqueName="[HR Data].[EmpID].[All]" dimensionUniqueName="[HR Data]" displayFolder="" count="0" memberValueDatatype="20" unbalanced="0"/>
    <cacheHierarchy uniqueName="[HR Data].[Gender]" caption="Gender" attribute="1" defaultMemberUniqueName="[HR Data].[Gender].[All]" allUniqueName="[HR Data].[Gender].[All]" dimensionUniqueName="[HR Data]" displayFolder="" count="2" memberValueDatatype="130" unbalanced="0">
      <fieldsUsage count="2">
        <fieldUsage x="-1"/>
        <fieldUsage x="0"/>
      </fieldsUsage>
    </cacheHierarchy>
    <cacheHierarchy uniqueName="[HR Data].[Age]" caption="Age" attribute="1" defaultMemberUniqueName="[HR Data].[Age].[All]" allUniqueName="[HR Data].[Age].[All]" dimensionUniqueName="[HR Data]" displayFolder="" count="0" memberValueDatatype="20" unbalanced="0"/>
    <cacheHierarchy uniqueName="[HR Data].[EthnicGroup]" caption="EthnicGroup" attribute="1" defaultMemberUniqueName="[HR Data].[EthnicGroup].[All]" allUniqueName="[HR Data].[EthnicGroup].[All]" dimensionUniqueName="[HR Data]" displayFolder="" count="2" memberValueDatatype="130" unbalanced="0"/>
    <cacheHierarchy uniqueName="[HR Data].[FP]" caption="FP" attribute="1" defaultMemberUniqueName="[HR Data].[FP].[All]" allUniqueName="[HR Data].[FP].[All]" dimensionUniqueName="[HR Data]" displayFolder="" count="2" memberValueDatatype="130" unbalanced="0">
      <fieldsUsage count="2">
        <fieldUsage x="-1"/>
        <fieldUsage x="2"/>
      </fieldsUsage>
    </cacheHierarchy>
    <cacheHierarchy uniqueName="[HR Data].[TermDate]" caption="TermDate" attribute="1" time="1" defaultMemberUniqueName="[HR Data].[TermDate].[All]" allUniqueName="[HR Data].[TermDate].[All]" dimensionUniqueName="[HR Data]" displayFolder="" count="0" memberValueDatatype="7" unbalanced="0"/>
    <cacheHierarchy uniqueName="[HR Data].[isNewHire]" caption="isNewHire" attribute="1" defaultMemberUniqueName="[HR Data].[isNewHire].[All]" allUniqueName="[HR Data].[isNewHire].[All]" dimensionUniqueName="[HR Data]" displayFolder="" count="0" memberValueDatatype="130" unbalanced="0"/>
    <cacheHierarchy uniqueName="[HR Data].[BU Region]" caption="BU Region" attribute="1" defaultMemberUniqueName="[HR Data].[BU Region].[All]" allUniqueName="[HR Data].[BU Region].[All]" dimensionUniqueName="[HR Data]" displayFolder="" count="2" memberValueDatatype="130" unbalanced="0"/>
    <cacheHierarchy uniqueName="[HR Data].[HireDate]" caption="HireDate" attribute="1" time="1" defaultMemberUniqueName="[HR Data].[HireDate].[All]" allUniqueName="[HR Data].[HireDate].[All]" dimensionUniqueName="[HR Data]" displayFolder="" count="0" memberValueDatatype="7" unbalanced="0"/>
    <cacheHierarchy uniqueName="[HR Data].[PayType]" caption="PayType" attribute="1" defaultMemberUniqueName="[HR Data].[PayType].[All]" allUniqueName="[HR Data].[PayType].[All]" dimensionUniqueName="[HR Data]" displayFolder="" count="0" memberValueDatatype="130" unbalanced="0"/>
    <cacheHierarchy uniqueName="[HR Data].[TermReason]" caption="TermReason" attribute="1" defaultMemberUniqueName="[HR Data].[TermReason].[All]" allUniqueName="[HR Data].[TermReason].[All]" dimensionUniqueName="[HR Data]" displayFolder="" count="0" memberValueDatatype="130" unbalanced="0"/>
    <cacheHierarchy uniqueName="[HR Data].[AgeGroup]" caption="AgeGroup" attribute="1" defaultMemberUniqueName="[HR Data].[AgeGroup].[All]" allUniqueName="[HR Data].[AgeGroup].[All]" dimensionUniqueName="[HR Data]" displayFolder="" count="0" memberValueDatatype="130" unbalanced="0"/>
    <cacheHierarchy uniqueName="[HR Data].[TenureDays]" caption="TenureDays" attribute="1" defaultMemberUniqueName="[HR Data].[TenureDays].[All]" allUniqueName="[HR Data].[TenureDays].[All]" dimensionUniqueName="[HR Data]" displayFolder="" count="0" memberValueDatatype="20" unbalanced="0"/>
    <cacheHierarchy uniqueName="[HR Data].[TenureMonths]" caption="TenureMonths" attribute="1" defaultMemberUniqueName="[HR Data].[TenureMonths].[All]" allUniqueName="[HR Data].[TenureMonths].[All]" dimensionUniqueName="[HR Data]" displayFolder="" count="0" memberValueDatatype="5" unbalanced="0"/>
    <cacheHierarchy uniqueName="[HR Data].[BadHires]" caption="BadHires" attribute="1" defaultMemberUniqueName="[HR Data].[BadHires].[All]" allUniqueName="[HR Data].[BadHires].[All]" dimensionUniqueName="[HR Data]" displayFolder="" count="0" memberValueDatatype="20" unbalanced="0"/>
    <cacheHierarchy uniqueName="[HR Data].[Date (año)]" caption="Date (año)" attribute="1" defaultMemberUniqueName="[HR Data].[Date (año)].[All]" allUniqueName="[HR Data].[Date (año)].[All]" dimensionUniqueName="[HR Data]" displayFolder="" count="2" memberValueDatatype="130" unbalanced="0">
      <fieldsUsage count="2">
        <fieldUsage x="-1"/>
        <fieldUsage x="3"/>
      </fieldsUsage>
    </cacheHierarchy>
    <cacheHierarchy uniqueName="[HR Data].[Date (trimestre)]" caption="Date (trimestre)" attribute="1" defaultMemberUniqueName="[HR Data].[Date (trimestre)].[All]" allUniqueName="[HR Data].[Date (trimestre)].[All]" dimensionUniqueName="[HR Data]" displayFolder="" count="0" memberValueDatatype="130" unbalanced="0"/>
    <cacheHierarchy uniqueName="[HR Data].[Date (mes)]" caption="Date (mes)" attribute="1" defaultMemberUniqueName="[HR Data].[Date (mes)].[All]" allUniqueName="[HR Data].[Date (mes)].[All]" dimensionUniqueName="[HR Data]" displayFolder="" count="0" memberValueDatatype="130" unbalanced="0"/>
    <cacheHierarchy uniqueName="[HR Data].[Date (índice de meses)]" caption="Date (índice de meses)" attribute="1" defaultMemberUniqueName="[HR Data].[Date (índice de meses)].[All]" allUniqueName="[HR Data].[Date (índice de meses)].[All]" dimensionUniqueName="[HR Data]" displayFolder="" count="0" memberValueDatatype="20" unbalanced="0" hidden="1"/>
    <cacheHierarchy uniqueName="[Measures].[Suma de EmpID]" caption="Suma de EmpID" measure="1" displayFolder="" measureGroup="HR Data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Recuento de EmpID]" caption="Recuento de EmpID" measure="1" displayFolder="" measureGroup="HR Data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Máx. de EmpID]" caption="Máx. de EmpID" measure="1" displayFolder="" measureGroup="HR Data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a de TenureMonths]" caption="Suma de TenureMonths" measure="1" displayFolder="" measureGroup="HR Data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Promedio de TenureMonths]" caption="Promedio de TenureMonths" measure="1" displayFolder="" measureGroup="HR Data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a de BadHires]" caption="Suma de BadHires" measure="1" displayFolder="" measureGroup="HR Data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Recuento de TermReason]" caption="Recuento de TermReason" measure="1" displayFolder="" measureGroup="HR Data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EmpCount]" caption="EmpCount" measure="1" displayFolder="" measureGroup="HR Data" count="0"/>
    <cacheHierarchy uniqueName="[Measures].[Active Employees]" caption="Active Employees" measure="1" displayFolder="" measureGroup="HR Data" count="0" oneField="1">
      <fieldsUsage count="1">
        <fieldUsage x="1"/>
      </fieldsUsage>
    </cacheHierarchy>
    <cacheHierarchy uniqueName="[Measures].[New Hires]" caption="New Hires" measure="1" displayFolder="" measureGroup="HR Data" count="0"/>
    <cacheHierarchy uniqueName="[Measures].[Avg. Tenure Months]" caption="Avg. Tenure Months" measure="1" displayFolder="" measureGroup="HR Data" count="0"/>
    <cacheHierarchy uniqueName="[Measures].[Separations]" caption="Separations" measure="1" displayFolder="" measureGroup="HR Data" count="0"/>
    <cacheHierarchy uniqueName="[Measures].[TO %]" caption="TO %" measure="1" displayFolder="" measureGroup="HR Data" count="0"/>
    <cacheHierarchy uniqueName="[Measures].[__XL_Count HR Data]" caption="__XL_Count HR Data" measure="1" displayFolder="" measureGroup="HR Data" count="0" hidden="1"/>
    <cacheHierarchy uniqueName="[Measures].[__No measures defined]" caption="__No measures defined" measure="1" displayFolder="" count="0" hidden="1"/>
  </cacheHierarchies>
  <kpis count="0"/>
  <dimensions count="2">
    <dimension name="HR Data" uniqueName="[HR Data]" caption="HR Data"/>
    <dimension measure="1" name="Measures" uniqueName="[Measures]" caption="Measures"/>
  </dimensions>
  <measureGroups count="1">
    <measureGroup name="HR Data" caption="HR 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ac1" refreshedDate="44595.907112731482" backgroundQuery="1" createdVersion="7" refreshedVersion="7" minRefreshableVersion="3" recordCount="0" supportSubquery="1" supportAdvancedDrill="1" xr:uid="{82926E1C-5404-42B5-AAC4-2D919F8C8595}">
  <cacheSource type="external" connectionId="6"/>
  <cacheFields count="3">
    <cacheField name="[Measures].[TO %]" caption="TO %" numFmtId="0" hierarchy="32" level="32767"/>
    <cacheField name="[HR Data].[Gender].[Gender]" caption="Gender" numFmtId="0" hierarchy="2" level="1">
      <sharedItems count="2">
        <s v="F"/>
        <s v="M"/>
      </sharedItems>
    </cacheField>
    <cacheField name="[HR Data].[Date (año)].[Date (año)]" caption="Date (año)" numFmtId="0" hierarchy="16" level="1">
      <sharedItems count="4">
        <s v="2015"/>
        <s v="2016"/>
        <s v="2017"/>
        <s v="2018"/>
      </sharedItems>
    </cacheField>
  </cacheFields>
  <cacheHierarchies count="35">
    <cacheHierarchy uniqueName="[HR Data].[Date]" caption="Date" attribute="1" time="1" defaultMemberUniqueName="[HR Data].[Date].[All]" allUniqueName="[HR Data].[Date].[All]" dimensionUniqueName="[HR Data]" displayFolder="" count="2" memberValueDatatype="7" unbalanced="0"/>
    <cacheHierarchy uniqueName="[HR Data].[EmpID]" caption="EmpID" attribute="1" defaultMemberUniqueName="[HR Data].[EmpID].[All]" allUniqueName="[HR Data].[EmpID].[All]" dimensionUniqueName="[HR Data]" displayFolder="" count="0" memberValueDatatype="20" unbalanced="0"/>
    <cacheHierarchy uniqueName="[HR Data].[Gender]" caption="Gender" attribute="1" defaultMemberUniqueName="[HR Data].[Gender].[All]" allUniqueName="[HR Data].[Gender].[All]" dimensionUniqueName="[HR Data]" displayFolder="" count="2" memberValueDatatype="130" unbalanced="0">
      <fieldsUsage count="2">
        <fieldUsage x="-1"/>
        <fieldUsage x="1"/>
      </fieldsUsage>
    </cacheHierarchy>
    <cacheHierarchy uniqueName="[HR Data].[Age]" caption="Age" attribute="1" defaultMemberUniqueName="[HR Data].[Age].[All]" allUniqueName="[HR Data].[Age].[All]" dimensionUniqueName="[HR Data]" displayFolder="" count="0" memberValueDatatype="20" unbalanced="0"/>
    <cacheHierarchy uniqueName="[HR Data].[EthnicGroup]" caption="EthnicGroup" attribute="1" defaultMemberUniqueName="[HR Data].[EthnicGroup].[All]" allUniqueName="[HR Data].[EthnicGroup].[All]" dimensionUniqueName="[HR Data]" displayFolder="" count="2" memberValueDatatype="130" unbalanced="0"/>
    <cacheHierarchy uniqueName="[HR Data].[FP]" caption="FP" attribute="1" defaultMemberUniqueName="[HR Data].[FP].[All]" allUniqueName="[HR Data].[FP].[All]" dimensionUniqueName="[HR Data]" displayFolder="" count="0" memberValueDatatype="130" unbalanced="0"/>
    <cacheHierarchy uniqueName="[HR Data].[TermDate]" caption="TermDate" attribute="1" time="1" defaultMemberUniqueName="[HR Data].[TermDate].[All]" allUniqueName="[HR Data].[TermDate].[All]" dimensionUniqueName="[HR Data]" displayFolder="" count="0" memberValueDatatype="7" unbalanced="0"/>
    <cacheHierarchy uniqueName="[HR Data].[isNewHire]" caption="isNewHire" attribute="1" defaultMemberUniqueName="[HR Data].[isNewHire].[All]" allUniqueName="[HR Data].[isNewHire].[All]" dimensionUniqueName="[HR Data]" displayFolder="" count="0" memberValueDatatype="130" unbalanced="0"/>
    <cacheHierarchy uniqueName="[HR Data].[BU Region]" caption="BU Region" attribute="1" defaultMemberUniqueName="[HR Data].[BU Region].[All]" allUniqueName="[HR Data].[BU Region].[All]" dimensionUniqueName="[HR Data]" displayFolder="" count="2" memberValueDatatype="130" unbalanced="0"/>
    <cacheHierarchy uniqueName="[HR Data].[HireDate]" caption="HireDate" attribute="1" time="1" defaultMemberUniqueName="[HR Data].[HireDate].[All]" allUniqueName="[HR Data].[HireDate].[All]" dimensionUniqueName="[HR Data]" displayFolder="" count="0" memberValueDatatype="7" unbalanced="0"/>
    <cacheHierarchy uniqueName="[HR Data].[PayType]" caption="PayType" attribute="1" defaultMemberUniqueName="[HR Data].[PayType].[All]" allUniqueName="[HR Data].[PayType].[All]" dimensionUniqueName="[HR Data]" displayFolder="" count="0" memberValueDatatype="130" unbalanced="0"/>
    <cacheHierarchy uniqueName="[HR Data].[TermReason]" caption="TermReason" attribute="1" defaultMemberUniqueName="[HR Data].[TermReason].[All]" allUniqueName="[HR Data].[TermReason].[All]" dimensionUniqueName="[HR Data]" displayFolder="" count="0" memberValueDatatype="130" unbalanced="0"/>
    <cacheHierarchy uniqueName="[HR Data].[AgeGroup]" caption="AgeGroup" attribute="1" defaultMemberUniqueName="[HR Data].[AgeGroup].[All]" allUniqueName="[HR Data].[AgeGroup].[All]" dimensionUniqueName="[HR Data]" displayFolder="" count="0" memberValueDatatype="130" unbalanced="0"/>
    <cacheHierarchy uniqueName="[HR Data].[TenureDays]" caption="TenureDays" attribute="1" defaultMemberUniqueName="[HR Data].[TenureDays].[All]" allUniqueName="[HR Data].[TenureDays].[All]" dimensionUniqueName="[HR Data]" displayFolder="" count="0" memberValueDatatype="20" unbalanced="0"/>
    <cacheHierarchy uniqueName="[HR Data].[TenureMonths]" caption="TenureMonths" attribute="1" defaultMemberUniqueName="[HR Data].[TenureMonths].[All]" allUniqueName="[HR Data].[TenureMonths].[All]" dimensionUniqueName="[HR Data]" displayFolder="" count="0" memberValueDatatype="5" unbalanced="0"/>
    <cacheHierarchy uniqueName="[HR Data].[BadHires]" caption="BadHires" attribute="1" defaultMemberUniqueName="[HR Data].[BadHires].[All]" allUniqueName="[HR Data].[BadHires].[All]" dimensionUniqueName="[HR Data]" displayFolder="" count="0" memberValueDatatype="20" unbalanced="0"/>
    <cacheHierarchy uniqueName="[HR Data].[Date (año)]" caption="Date (año)" attribute="1" defaultMemberUniqueName="[HR Data].[Date (año)].[All]" allUniqueName="[HR Data].[Date (año)].[All]" dimensionUniqueName="[HR Data]" displayFolder="" count="2" memberValueDatatype="130" unbalanced="0">
      <fieldsUsage count="2">
        <fieldUsage x="-1"/>
        <fieldUsage x="2"/>
      </fieldsUsage>
    </cacheHierarchy>
    <cacheHierarchy uniqueName="[HR Data].[Date (trimestre)]" caption="Date (trimestre)" attribute="1" defaultMemberUniqueName="[HR Data].[Date (trimestre)].[All]" allUniqueName="[HR Data].[Date (trimestre)].[All]" dimensionUniqueName="[HR Data]" displayFolder="" count="2" memberValueDatatype="130" unbalanced="0"/>
    <cacheHierarchy uniqueName="[HR Data].[Date (mes)]" caption="Date (mes)" attribute="1" defaultMemberUniqueName="[HR Data].[Date (mes)].[All]" allUniqueName="[HR Data].[Date (mes)].[All]" dimensionUniqueName="[HR Data]" displayFolder="" count="2" memberValueDatatype="130" unbalanced="0"/>
    <cacheHierarchy uniqueName="[HR Data].[Date (índice de meses)]" caption="Date (índice de meses)" attribute="1" defaultMemberUniqueName="[HR Data].[Date (índice de meses)].[All]" allUniqueName="[HR Data].[Date (índice de meses)].[All]" dimensionUniqueName="[HR Data]" displayFolder="" count="0" memberValueDatatype="20" unbalanced="0" hidden="1"/>
    <cacheHierarchy uniqueName="[Measures].[Suma de EmpID]" caption="Suma de EmpID" measure="1" displayFolder="" measureGroup="HR Data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Recuento de EmpID]" caption="Recuento de EmpID" measure="1" displayFolder="" measureGroup="HR Data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Máx. de EmpID]" caption="Máx. de EmpID" measure="1" displayFolder="" measureGroup="HR Data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a de TenureMonths]" caption="Suma de TenureMonths" measure="1" displayFolder="" measureGroup="HR Data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Promedio de TenureMonths]" caption="Promedio de TenureMonths" measure="1" displayFolder="" measureGroup="HR Data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a de BadHires]" caption="Suma de BadHires" measure="1" displayFolder="" measureGroup="HR Data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Recuento de TermReason]" caption="Recuento de TermReason" measure="1" displayFolder="" measureGroup="HR Data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EmpCount]" caption="EmpCount" measure="1" displayFolder="" measureGroup="HR Data" count="0"/>
    <cacheHierarchy uniqueName="[Measures].[Active Employees]" caption="Active Employees" measure="1" displayFolder="" measureGroup="HR Data" count="0"/>
    <cacheHierarchy uniqueName="[Measures].[New Hires]" caption="New Hires" measure="1" displayFolder="" measureGroup="HR Data" count="0"/>
    <cacheHierarchy uniqueName="[Measures].[Avg. Tenure Months]" caption="Avg. Tenure Months" measure="1" displayFolder="" measureGroup="HR Data" count="0"/>
    <cacheHierarchy uniqueName="[Measures].[Separations]" caption="Separations" measure="1" displayFolder="" measureGroup="HR Data" count="0"/>
    <cacheHierarchy uniqueName="[Measures].[TO %]" caption="TO %" measure="1" displayFolder="" measureGroup="HR Data" count="0" oneField="1">
      <fieldsUsage count="1">
        <fieldUsage x="0"/>
      </fieldsUsage>
    </cacheHierarchy>
    <cacheHierarchy uniqueName="[Measures].[__XL_Count HR Data]" caption="__XL_Count HR Data" measure="1" displayFolder="" measureGroup="HR Data" count="0" hidden="1"/>
    <cacheHierarchy uniqueName="[Measures].[__No measures defined]" caption="__No measures defined" measure="1" displayFolder="" count="0" hidden="1"/>
  </cacheHierarchies>
  <kpis count="0"/>
  <dimensions count="2">
    <dimension name="HR Data" uniqueName="[HR Data]" caption="HR Data"/>
    <dimension measure="1" name="Measures" uniqueName="[Measures]" caption="Measures"/>
  </dimensions>
  <measureGroups count="1">
    <measureGroup name="HR Data" caption="HR 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ac1" refreshedDate="44595.907113310182" backgroundQuery="1" createdVersion="7" refreshedVersion="7" minRefreshableVersion="3" recordCount="0" supportSubquery="1" supportAdvancedDrill="1" xr:uid="{E50968FA-599D-4A06-AE26-4263001B1DD4}">
  <cacheSource type="external" connectionId="6"/>
  <cacheFields count="4">
    <cacheField name="[Measures].[Active Employees]" caption="Active Employees" numFmtId="0" hierarchy="28" level="32767"/>
    <cacheField name="[HR Data].[BU Region].[BU Region]" caption="BU Region" numFmtId="0" hierarchy="8" level="1">
      <sharedItems count="7">
        <s v="Central"/>
        <s v="East"/>
        <s v="Midwest"/>
        <s v="North"/>
        <s v="Northwest"/>
        <s v="South"/>
        <s v="West"/>
      </sharedItems>
    </cacheField>
    <cacheField name="[HR Data].[FP].[FP]" caption="FP" numFmtId="0" hierarchy="5" level="1">
      <sharedItems count="2">
        <s v="FT"/>
        <s v="PT"/>
      </sharedItems>
    </cacheField>
    <cacheField name="[HR Data].[Date (año)].[Date (año)]" caption="Date (año)" numFmtId="0" hierarchy="16" level="1">
      <sharedItems containsSemiMixedTypes="0" containsNonDate="0" containsString="0"/>
    </cacheField>
  </cacheFields>
  <cacheHierarchies count="35">
    <cacheHierarchy uniqueName="[HR Data].[Date]" caption="Date" attribute="1" time="1" defaultMemberUniqueName="[HR Data].[Date].[All]" allUniqueName="[HR Data].[Date].[All]" dimensionUniqueName="[HR Data]" displayFolder="" count="0" memberValueDatatype="7" unbalanced="0"/>
    <cacheHierarchy uniqueName="[HR Data].[EmpID]" caption="EmpID" attribute="1" defaultMemberUniqueName="[HR Data].[EmpID].[All]" allUniqueName="[HR Data].[EmpID].[All]" dimensionUniqueName="[HR Data]" displayFolder="" count="0" memberValueDatatype="20" unbalanced="0"/>
    <cacheHierarchy uniqueName="[HR Data].[Gender]" caption="Gender" attribute="1" defaultMemberUniqueName="[HR Data].[Gender].[All]" allUniqueName="[HR Data].[Gender].[All]" dimensionUniqueName="[HR Data]" displayFolder="" count="2" memberValueDatatype="130" unbalanced="0"/>
    <cacheHierarchy uniqueName="[HR Data].[Age]" caption="Age" attribute="1" defaultMemberUniqueName="[HR Data].[Age].[All]" allUniqueName="[HR Data].[Age].[All]" dimensionUniqueName="[HR Data]" displayFolder="" count="0" memberValueDatatype="20" unbalanced="0"/>
    <cacheHierarchy uniqueName="[HR Data].[EthnicGroup]" caption="EthnicGroup" attribute="1" defaultMemberUniqueName="[HR Data].[EthnicGroup].[All]" allUniqueName="[HR Data].[EthnicGroup].[All]" dimensionUniqueName="[HR Data]" displayFolder="" count="2" memberValueDatatype="130" unbalanced="0"/>
    <cacheHierarchy uniqueName="[HR Data].[FP]" caption="FP" attribute="1" defaultMemberUniqueName="[HR Data].[FP].[All]" allUniqueName="[HR Data].[FP].[All]" dimensionUniqueName="[HR Data]" displayFolder="" count="2" memberValueDatatype="130" unbalanced="0">
      <fieldsUsage count="2">
        <fieldUsage x="-1"/>
        <fieldUsage x="2"/>
      </fieldsUsage>
    </cacheHierarchy>
    <cacheHierarchy uniqueName="[HR Data].[TermDate]" caption="TermDate" attribute="1" time="1" defaultMemberUniqueName="[HR Data].[TermDate].[All]" allUniqueName="[HR Data].[TermDate].[All]" dimensionUniqueName="[HR Data]" displayFolder="" count="0" memberValueDatatype="7" unbalanced="0"/>
    <cacheHierarchy uniqueName="[HR Data].[isNewHire]" caption="isNewHire" attribute="1" defaultMemberUniqueName="[HR Data].[isNewHire].[All]" allUniqueName="[HR Data].[isNewHire].[All]" dimensionUniqueName="[HR Data]" displayFolder="" count="0" memberValueDatatype="130" unbalanced="0"/>
    <cacheHierarchy uniqueName="[HR Data].[BU Region]" caption="BU Region" attribute="1" defaultMemberUniqueName="[HR Data].[BU Region].[All]" allUniqueName="[HR Data].[BU Region].[All]" dimensionUniqueName="[HR Data]" displayFolder="" count="2" memberValueDatatype="130" unbalanced="0">
      <fieldsUsage count="2">
        <fieldUsage x="-1"/>
        <fieldUsage x="1"/>
      </fieldsUsage>
    </cacheHierarchy>
    <cacheHierarchy uniqueName="[HR Data].[HireDate]" caption="HireDate" attribute="1" time="1" defaultMemberUniqueName="[HR Data].[HireDate].[All]" allUniqueName="[HR Data].[HireDate].[All]" dimensionUniqueName="[HR Data]" displayFolder="" count="0" memberValueDatatype="7" unbalanced="0"/>
    <cacheHierarchy uniqueName="[HR Data].[PayType]" caption="PayType" attribute="1" defaultMemberUniqueName="[HR Data].[PayType].[All]" allUniqueName="[HR Data].[PayType].[All]" dimensionUniqueName="[HR Data]" displayFolder="" count="0" memberValueDatatype="130" unbalanced="0"/>
    <cacheHierarchy uniqueName="[HR Data].[TermReason]" caption="TermReason" attribute="1" defaultMemberUniqueName="[HR Data].[TermReason].[All]" allUniqueName="[HR Data].[TermReason].[All]" dimensionUniqueName="[HR Data]" displayFolder="" count="0" memberValueDatatype="130" unbalanced="0"/>
    <cacheHierarchy uniqueName="[HR Data].[AgeGroup]" caption="AgeGroup" attribute="1" defaultMemberUniqueName="[HR Data].[AgeGroup].[All]" allUniqueName="[HR Data].[AgeGroup].[All]" dimensionUniqueName="[HR Data]" displayFolder="" count="0" memberValueDatatype="130" unbalanced="0"/>
    <cacheHierarchy uniqueName="[HR Data].[TenureDays]" caption="TenureDays" attribute="1" defaultMemberUniqueName="[HR Data].[TenureDays].[All]" allUniqueName="[HR Data].[TenureDays].[All]" dimensionUniqueName="[HR Data]" displayFolder="" count="0" memberValueDatatype="20" unbalanced="0"/>
    <cacheHierarchy uniqueName="[HR Data].[TenureMonths]" caption="TenureMonths" attribute="1" defaultMemberUniqueName="[HR Data].[TenureMonths].[All]" allUniqueName="[HR Data].[TenureMonths].[All]" dimensionUniqueName="[HR Data]" displayFolder="" count="0" memberValueDatatype="5" unbalanced="0"/>
    <cacheHierarchy uniqueName="[HR Data].[BadHires]" caption="BadHires" attribute="1" defaultMemberUniqueName="[HR Data].[BadHires].[All]" allUniqueName="[HR Data].[BadHires].[All]" dimensionUniqueName="[HR Data]" displayFolder="" count="0" memberValueDatatype="20" unbalanced="0"/>
    <cacheHierarchy uniqueName="[HR Data].[Date (año)]" caption="Date (año)" attribute="1" defaultMemberUniqueName="[HR Data].[Date (año)].[All]" allUniqueName="[HR Data].[Date (año)].[All]" dimensionUniqueName="[HR Data]" displayFolder="" count="2" memberValueDatatype="130" unbalanced="0">
      <fieldsUsage count="2">
        <fieldUsage x="-1"/>
        <fieldUsage x="3"/>
      </fieldsUsage>
    </cacheHierarchy>
    <cacheHierarchy uniqueName="[HR Data].[Date (trimestre)]" caption="Date (trimestre)" attribute="1" defaultMemberUniqueName="[HR Data].[Date (trimestre)].[All]" allUniqueName="[HR Data].[Date (trimestre)].[All]" dimensionUniqueName="[HR Data]" displayFolder="" count="0" memberValueDatatype="130" unbalanced="0"/>
    <cacheHierarchy uniqueName="[HR Data].[Date (mes)]" caption="Date (mes)" attribute="1" defaultMemberUniqueName="[HR Data].[Date (mes)].[All]" allUniqueName="[HR Data].[Date (mes)].[All]" dimensionUniqueName="[HR Data]" displayFolder="" count="0" memberValueDatatype="130" unbalanced="0"/>
    <cacheHierarchy uniqueName="[HR Data].[Date (índice de meses)]" caption="Date (índice de meses)" attribute="1" defaultMemberUniqueName="[HR Data].[Date (índice de meses)].[All]" allUniqueName="[HR Data].[Date (índice de meses)].[All]" dimensionUniqueName="[HR Data]" displayFolder="" count="0" memberValueDatatype="20" unbalanced="0" hidden="1"/>
    <cacheHierarchy uniqueName="[Measures].[Suma de EmpID]" caption="Suma de EmpID" measure="1" displayFolder="" measureGroup="HR Data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Recuento de EmpID]" caption="Recuento de EmpID" measure="1" displayFolder="" measureGroup="HR Data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Máx. de EmpID]" caption="Máx. de EmpID" measure="1" displayFolder="" measureGroup="HR Data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a de TenureMonths]" caption="Suma de TenureMonths" measure="1" displayFolder="" measureGroup="HR Data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Promedio de TenureMonths]" caption="Promedio de TenureMonths" measure="1" displayFolder="" measureGroup="HR Data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a de BadHires]" caption="Suma de BadHires" measure="1" displayFolder="" measureGroup="HR Data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Recuento de TermReason]" caption="Recuento de TermReason" measure="1" displayFolder="" measureGroup="HR Data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EmpCount]" caption="EmpCount" measure="1" displayFolder="" measureGroup="HR Data" count="0"/>
    <cacheHierarchy uniqueName="[Measures].[Active Employees]" caption="Active Employees" measure="1" displayFolder="" measureGroup="HR Data" count="0" oneField="1">
      <fieldsUsage count="1">
        <fieldUsage x="0"/>
      </fieldsUsage>
    </cacheHierarchy>
    <cacheHierarchy uniqueName="[Measures].[New Hires]" caption="New Hires" measure="1" displayFolder="" measureGroup="HR Data" count="0"/>
    <cacheHierarchy uniqueName="[Measures].[Avg. Tenure Months]" caption="Avg. Tenure Months" measure="1" displayFolder="" measureGroup="HR Data" count="0"/>
    <cacheHierarchy uniqueName="[Measures].[Separations]" caption="Separations" measure="1" displayFolder="" measureGroup="HR Data" count="0"/>
    <cacheHierarchy uniqueName="[Measures].[TO %]" caption="TO %" measure="1" displayFolder="" measureGroup="HR Data" count="0"/>
    <cacheHierarchy uniqueName="[Measures].[__XL_Count HR Data]" caption="__XL_Count HR Data" measure="1" displayFolder="" measureGroup="HR Data" count="0" hidden="1"/>
    <cacheHierarchy uniqueName="[Measures].[__No measures defined]" caption="__No measures defined" measure="1" displayFolder="" count="0" hidden="1"/>
  </cacheHierarchies>
  <kpis count="0"/>
  <dimensions count="2">
    <dimension name="HR Data" uniqueName="[HR Data]" caption="HR Data"/>
    <dimension measure="1" name="Measures" uniqueName="[Measures]" caption="Measures"/>
  </dimensions>
  <measureGroups count="1">
    <measureGroup name="HR Data" caption="HR 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ac1" refreshedDate="44595.907115162037" backgroundQuery="1" createdVersion="7" refreshedVersion="7" minRefreshableVersion="3" recordCount="0" supportSubquery="1" supportAdvancedDrill="1" xr:uid="{6FDD338A-4BA1-434A-B8F8-7C389D8C92A7}">
  <cacheSource type="external" connectionId="6"/>
  <cacheFields count="5">
    <cacheField name="[HR Data].[Gender].[Gender]" caption="Gender" numFmtId="0" hierarchy="2" level="1">
      <sharedItems count="2">
        <s v="F"/>
        <s v="M"/>
      </sharedItems>
    </cacheField>
    <cacheField name="[HR Data].[EthnicGroup].[EthnicGroup]" caption="EthnicGroup" numFmtId="0" hierarchy="4" level="1">
      <sharedItems count="7">
        <s v="Group A"/>
        <s v="Group B"/>
        <s v="Group C"/>
        <s v="Group D"/>
        <s v="Group E"/>
        <s v="Group F"/>
        <s v="Group G"/>
      </sharedItems>
    </cacheField>
    <cacheField name="[HR Data].[FP].[FP]" caption="FP" numFmtId="0" hierarchy="5" level="1">
      <sharedItems count="2">
        <s v="FT"/>
        <s v="PT"/>
      </sharedItems>
    </cacheField>
    <cacheField name="[Measures].[Promedio de TenureMonths]" caption="Promedio de TenureMonths" numFmtId="0" hierarchy="24" level="32767"/>
    <cacheField name="[HR Data].[Date (año)].[Date (año)]" caption="Date (año)" numFmtId="0" hierarchy="16" level="1">
      <sharedItems containsSemiMixedTypes="0" containsNonDate="0" containsString="0"/>
    </cacheField>
  </cacheFields>
  <cacheHierarchies count="35">
    <cacheHierarchy uniqueName="[HR Data].[Date]" caption="Date" attribute="1" time="1" defaultMemberUniqueName="[HR Data].[Date].[All]" allUniqueName="[HR Data].[Date].[All]" dimensionUniqueName="[HR Data]" displayFolder="" count="0" memberValueDatatype="7" unbalanced="0"/>
    <cacheHierarchy uniqueName="[HR Data].[EmpID]" caption="EmpID" attribute="1" defaultMemberUniqueName="[HR Data].[EmpID].[All]" allUniqueName="[HR Data].[EmpID].[All]" dimensionUniqueName="[HR Data]" displayFolder="" count="0" memberValueDatatype="20" unbalanced="0"/>
    <cacheHierarchy uniqueName="[HR Data].[Gender]" caption="Gender" attribute="1" defaultMemberUniqueName="[HR Data].[Gender].[All]" allUniqueName="[HR Data].[Gender].[All]" dimensionUniqueName="[HR Data]" displayFolder="" count="2" memberValueDatatype="130" unbalanced="0">
      <fieldsUsage count="2">
        <fieldUsage x="-1"/>
        <fieldUsage x="0"/>
      </fieldsUsage>
    </cacheHierarchy>
    <cacheHierarchy uniqueName="[HR Data].[Age]" caption="Age" attribute="1" defaultMemberUniqueName="[HR Data].[Age].[All]" allUniqueName="[HR Data].[Age].[All]" dimensionUniqueName="[HR Data]" displayFolder="" count="0" memberValueDatatype="20" unbalanced="0"/>
    <cacheHierarchy uniqueName="[HR Data].[EthnicGroup]" caption="EthnicGroup" attribute="1" defaultMemberUniqueName="[HR Data].[EthnicGroup].[All]" allUniqueName="[HR Data].[EthnicGroup].[All]" dimensionUniqueName="[HR Data]" displayFolder="" count="2" memberValueDatatype="130" unbalanced="0">
      <fieldsUsage count="2">
        <fieldUsage x="-1"/>
        <fieldUsage x="1"/>
      </fieldsUsage>
    </cacheHierarchy>
    <cacheHierarchy uniqueName="[HR Data].[FP]" caption="FP" attribute="1" defaultMemberUniqueName="[HR Data].[FP].[All]" allUniqueName="[HR Data].[FP].[All]" dimensionUniqueName="[HR Data]" displayFolder="" count="2" memberValueDatatype="130" unbalanced="0">
      <fieldsUsage count="2">
        <fieldUsage x="-1"/>
        <fieldUsage x="2"/>
      </fieldsUsage>
    </cacheHierarchy>
    <cacheHierarchy uniqueName="[HR Data].[TermDate]" caption="TermDate" attribute="1" time="1" defaultMemberUniqueName="[HR Data].[TermDate].[All]" allUniqueName="[HR Data].[TermDate].[All]" dimensionUniqueName="[HR Data]" displayFolder="" count="0" memberValueDatatype="7" unbalanced="0"/>
    <cacheHierarchy uniqueName="[HR Data].[isNewHire]" caption="isNewHire" attribute="1" defaultMemberUniqueName="[HR Data].[isNewHire].[All]" allUniqueName="[HR Data].[isNewHire].[All]" dimensionUniqueName="[HR Data]" displayFolder="" count="0" memberValueDatatype="130" unbalanced="0"/>
    <cacheHierarchy uniqueName="[HR Data].[BU Region]" caption="BU Region" attribute="1" defaultMemberUniqueName="[HR Data].[BU Region].[All]" allUniqueName="[HR Data].[BU Region].[All]" dimensionUniqueName="[HR Data]" displayFolder="" count="2" memberValueDatatype="130" unbalanced="0"/>
    <cacheHierarchy uniqueName="[HR Data].[HireDate]" caption="HireDate" attribute="1" time="1" defaultMemberUniqueName="[HR Data].[HireDate].[All]" allUniqueName="[HR Data].[HireDate].[All]" dimensionUniqueName="[HR Data]" displayFolder="" count="0" memberValueDatatype="7" unbalanced="0"/>
    <cacheHierarchy uniqueName="[HR Data].[PayType]" caption="PayType" attribute="1" defaultMemberUniqueName="[HR Data].[PayType].[All]" allUniqueName="[HR Data].[PayType].[All]" dimensionUniqueName="[HR Data]" displayFolder="" count="0" memberValueDatatype="130" unbalanced="0"/>
    <cacheHierarchy uniqueName="[HR Data].[TermReason]" caption="TermReason" attribute="1" defaultMemberUniqueName="[HR Data].[TermReason].[All]" allUniqueName="[HR Data].[TermReason].[All]" dimensionUniqueName="[HR Data]" displayFolder="" count="0" memberValueDatatype="130" unbalanced="0"/>
    <cacheHierarchy uniqueName="[HR Data].[AgeGroup]" caption="AgeGroup" attribute="1" defaultMemberUniqueName="[HR Data].[AgeGroup].[All]" allUniqueName="[HR Data].[AgeGroup].[All]" dimensionUniqueName="[HR Data]" displayFolder="" count="0" memberValueDatatype="130" unbalanced="0"/>
    <cacheHierarchy uniqueName="[HR Data].[TenureDays]" caption="TenureDays" attribute="1" defaultMemberUniqueName="[HR Data].[TenureDays].[All]" allUniqueName="[HR Data].[TenureDays].[All]" dimensionUniqueName="[HR Data]" displayFolder="" count="0" memberValueDatatype="20" unbalanced="0"/>
    <cacheHierarchy uniqueName="[HR Data].[TenureMonths]" caption="TenureMonths" attribute="1" defaultMemberUniqueName="[HR Data].[TenureMonths].[All]" allUniqueName="[HR Data].[TenureMonths].[All]" dimensionUniqueName="[HR Data]" displayFolder="" count="0" memberValueDatatype="5" unbalanced="0"/>
    <cacheHierarchy uniqueName="[HR Data].[BadHires]" caption="BadHires" attribute="1" defaultMemberUniqueName="[HR Data].[BadHires].[All]" allUniqueName="[HR Data].[BadHires].[All]" dimensionUniqueName="[HR Data]" displayFolder="" count="0" memberValueDatatype="20" unbalanced="0"/>
    <cacheHierarchy uniqueName="[HR Data].[Date (año)]" caption="Date (año)" attribute="1" defaultMemberUniqueName="[HR Data].[Date (año)].[All]" allUniqueName="[HR Data].[Date (año)].[All]" dimensionUniqueName="[HR Data]" displayFolder="" count="2" memberValueDatatype="130" unbalanced="0">
      <fieldsUsage count="2">
        <fieldUsage x="-1"/>
        <fieldUsage x="4"/>
      </fieldsUsage>
    </cacheHierarchy>
    <cacheHierarchy uniqueName="[HR Data].[Date (trimestre)]" caption="Date (trimestre)" attribute="1" defaultMemberUniqueName="[HR Data].[Date (trimestre)].[All]" allUniqueName="[HR Data].[Date (trimestre)].[All]" dimensionUniqueName="[HR Data]" displayFolder="" count="0" memberValueDatatype="130" unbalanced="0"/>
    <cacheHierarchy uniqueName="[HR Data].[Date (mes)]" caption="Date (mes)" attribute="1" defaultMemberUniqueName="[HR Data].[Date (mes)].[All]" allUniqueName="[HR Data].[Date (mes)].[All]" dimensionUniqueName="[HR Data]" displayFolder="" count="0" memberValueDatatype="130" unbalanced="0"/>
    <cacheHierarchy uniqueName="[HR Data].[Date (índice de meses)]" caption="Date (índice de meses)" attribute="1" defaultMemberUniqueName="[HR Data].[Date (índice de meses)].[All]" allUniqueName="[HR Data].[Date (índice de meses)].[All]" dimensionUniqueName="[HR Data]" displayFolder="" count="0" memberValueDatatype="20" unbalanced="0" hidden="1"/>
    <cacheHierarchy uniqueName="[Measures].[Suma de EmpID]" caption="Suma de EmpID" measure="1" displayFolder="" measureGroup="HR Data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Recuento de EmpID]" caption="Recuento de EmpID" measure="1" displayFolder="" measureGroup="HR Data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Máx. de EmpID]" caption="Máx. de EmpID" measure="1" displayFolder="" measureGroup="HR Data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a de TenureMonths]" caption="Suma de TenureMonths" measure="1" displayFolder="" measureGroup="HR Data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Promedio de TenureMonths]" caption="Promedio de TenureMonths" measure="1" displayFolder="" measureGroup="HR Data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a de BadHires]" caption="Suma de BadHires" measure="1" displayFolder="" measureGroup="HR Data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Recuento de TermReason]" caption="Recuento de TermReason" measure="1" displayFolder="" measureGroup="HR Data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EmpCount]" caption="EmpCount" measure="1" displayFolder="" measureGroup="HR Data" count="0"/>
    <cacheHierarchy uniqueName="[Measures].[Active Employees]" caption="Active Employees" measure="1" displayFolder="" measureGroup="HR Data" count="0"/>
    <cacheHierarchy uniqueName="[Measures].[New Hires]" caption="New Hires" measure="1" displayFolder="" measureGroup="HR Data" count="0"/>
    <cacheHierarchy uniqueName="[Measures].[Avg. Tenure Months]" caption="Avg. Tenure Months" measure="1" displayFolder="" measureGroup="HR Data" count="0"/>
    <cacheHierarchy uniqueName="[Measures].[Separations]" caption="Separations" measure="1" displayFolder="" measureGroup="HR Data" count="0"/>
    <cacheHierarchy uniqueName="[Measures].[TO %]" caption="TO %" measure="1" displayFolder="" measureGroup="HR Data" count="0"/>
    <cacheHierarchy uniqueName="[Measures].[__XL_Count HR Data]" caption="__XL_Count HR Data" measure="1" displayFolder="" measureGroup="HR Data" count="0" hidden="1"/>
    <cacheHierarchy uniqueName="[Measures].[__No measures defined]" caption="__No measures defined" measure="1" displayFolder="" count="0" hidden="1"/>
  </cacheHierarchies>
  <kpis count="0"/>
  <dimensions count="2">
    <dimension name="HR Data" uniqueName="[HR Data]" caption="HR Data"/>
    <dimension measure="1" name="Measures" uniqueName="[Measures]" caption="Measures"/>
  </dimensions>
  <measureGroups count="1">
    <measureGroup name="HR Data" caption="HR 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ac1" refreshedDate="44595.90785196759" backgroundQuery="1" createdVersion="7" refreshedVersion="7" minRefreshableVersion="3" recordCount="0" supportSubquery="1" supportAdvancedDrill="1" xr:uid="{E8B55A51-326D-4E2B-839F-1FA430F64A54}">
  <cacheSource type="external" connectionId="6"/>
  <cacheFields count="7">
    <cacheField name="[HR Data].[Date].[Date]" caption="Date" numFmtId="0" level="1">
      <sharedItems containsSemiMixedTypes="0" containsNonDate="0" containsDate="1" containsString="0" minDate="2015-01-01T00:00:00" maxDate="2018-12-02T00:00:00" count="48"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  <d v="2016-11-01T00:00:00"/>
        <d v="2016-12-01T00:00:00"/>
        <d v="2017-01-01T00:00:00"/>
        <d v="2017-02-01T00:00:00"/>
        <d v="2017-03-01T00:00:00"/>
        <d v="2017-04-01T00:00:00"/>
        <d v="2017-05-01T00:00:00"/>
        <d v="2017-06-01T00:00:00"/>
        <d v="2017-07-01T00:00:00"/>
        <d v="2017-08-01T00:00:00"/>
        <d v="2017-09-01T00:00:00"/>
        <d v="2017-10-01T00:00:00"/>
        <d v="2017-11-01T00:00:00"/>
        <d v="2017-12-01T00:00:00"/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</sharedItems>
    </cacheField>
    <cacheField name="[HR Data].[Date (mes)].[Date (mes)]" caption="Date (mes)" numFmtId="0" hierarchy="18" level="1">
      <sharedItems count="12">
        <s v="ene"/>
        <s v="feb"/>
        <s v="mar"/>
        <s v="abr"/>
        <s v="may"/>
        <s v="jun"/>
        <s v="jul"/>
        <s v="ago"/>
        <s v="sep"/>
        <s v="oct"/>
        <s v="nov"/>
        <s v="dic"/>
      </sharedItems>
    </cacheField>
    <cacheField name="[HR Data].[Date (trimestre)].[Date (trimestre)]" caption="Date (trimestre)" numFmtId="0" hierarchy="17" level="1">
      <sharedItems count="4">
        <s v="Tri1"/>
        <s v="Tri2"/>
        <s v="Tri3"/>
        <s v="Tri4"/>
      </sharedItems>
    </cacheField>
    <cacheField name="[HR Data].[Date (año)].[Date (año)]" caption="Date (año)" numFmtId="0" hierarchy="16" level="1">
      <sharedItems count="4">
        <s v="2015"/>
        <s v="2016"/>
        <s v="2017"/>
        <s v="2018"/>
      </sharedItems>
    </cacheField>
    <cacheField name="[Measures].[Active Employees]" caption="Active Employees" numFmtId="0" hierarchy="28" level="32767"/>
    <cacheField name="[Measures].[New Hires]" caption="New Hires" numFmtId="0" hierarchy="29" level="32767"/>
    <cacheField name="[HR Data].[FP].[FP]" caption="FP" numFmtId="0" hierarchy="5" level="1">
      <sharedItems containsSemiMixedTypes="0" containsNonDate="0" containsString="0"/>
    </cacheField>
  </cacheFields>
  <cacheHierarchies count="35">
    <cacheHierarchy uniqueName="[HR Data].[Date]" caption="Date" attribute="1" time="1" defaultMemberUniqueName="[HR Data].[Date].[All]" allUniqueName="[HR Data].[Date].[All]" dimensionUniqueName="[HR Data]" displayFolder="" count="2" memberValueDatatype="7" unbalanced="0">
      <fieldsUsage count="2">
        <fieldUsage x="-1"/>
        <fieldUsage x="0"/>
      </fieldsUsage>
    </cacheHierarchy>
    <cacheHierarchy uniqueName="[HR Data].[EmpID]" caption="EmpID" attribute="1" defaultMemberUniqueName="[HR Data].[EmpID].[All]" allUniqueName="[HR Data].[EmpID].[All]" dimensionUniqueName="[HR Data]" displayFolder="" count="2" memberValueDatatype="20" unbalanced="0"/>
    <cacheHierarchy uniqueName="[HR Data].[Gender]" caption="Gender" attribute="1" defaultMemberUniqueName="[HR Data].[Gender].[All]" allUniqueName="[HR Data].[Gender].[All]" dimensionUniqueName="[HR Data]" displayFolder="" count="2" memberValueDatatype="130" unbalanced="0"/>
    <cacheHierarchy uniqueName="[HR Data].[Age]" caption="Age" attribute="1" defaultMemberUniqueName="[HR Data].[Age].[All]" allUniqueName="[HR Data].[Age].[All]" dimensionUniqueName="[HR Data]" displayFolder="" count="2" memberValueDatatype="20" unbalanced="0"/>
    <cacheHierarchy uniqueName="[HR Data].[EthnicGroup]" caption="EthnicGroup" attribute="1" defaultMemberUniqueName="[HR Data].[EthnicGroup].[All]" allUniqueName="[HR Data].[EthnicGroup].[All]" dimensionUniqueName="[HR Data]" displayFolder="" count="2" memberValueDatatype="130" unbalanced="0"/>
    <cacheHierarchy uniqueName="[HR Data].[FP]" caption="FP" attribute="1" defaultMemberUniqueName="[HR Data].[FP].[All]" allUniqueName="[HR Data].[FP].[All]" dimensionUniqueName="[HR Data]" displayFolder="" count="2" memberValueDatatype="130" unbalanced="0">
      <fieldsUsage count="2">
        <fieldUsage x="-1"/>
        <fieldUsage x="6"/>
      </fieldsUsage>
    </cacheHierarchy>
    <cacheHierarchy uniqueName="[HR Data].[TermDate]" caption="TermDate" attribute="1" time="1" defaultMemberUniqueName="[HR Data].[TermDate].[All]" allUniqueName="[HR Data].[TermDate].[All]" dimensionUniqueName="[HR Data]" displayFolder="" count="2" memberValueDatatype="7" unbalanced="0"/>
    <cacheHierarchy uniqueName="[HR Data].[isNewHire]" caption="isNewHire" attribute="1" defaultMemberUniqueName="[HR Data].[isNewHire].[All]" allUniqueName="[HR Data].[isNewHire].[All]" dimensionUniqueName="[HR Data]" displayFolder="" count="2" memberValueDatatype="130" unbalanced="0"/>
    <cacheHierarchy uniqueName="[HR Data].[BU Region]" caption="BU Region" attribute="1" defaultMemberUniqueName="[HR Data].[BU Region].[All]" allUniqueName="[HR Data].[BU Region].[All]" dimensionUniqueName="[HR Data]" displayFolder="" count="2" memberValueDatatype="130" unbalanced="0"/>
    <cacheHierarchy uniqueName="[HR Data].[HireDate]" caption="HireDate" attribute="1" time="1" defaultMemberUniqueName="[HR Data].[HireDate].[All]" allUniqueName="[HR Data].[HireDate].[All]" dimensionUniqueName="[HR Data]" displayFolder="" count="2" memberValueDatatype="7" unbalanced="0"/>
    <cacheHierarchy uniqueName="[HR Data].[PayType]" caption="PayType" attribute="1" defaultMemberUniqueName="[HR Data].[PayType].[All]" allUniqueName="[HR Data].[PayType].[All]" dimensionUniqueName="[HR Data]" displayFolder="" count="2" memberValueDatatype="130" unbalanced="0"/>
    <cacheHierarchy uniqueName="[HR Data].[TermReason]" caption="TermReason" attribute="1" defaultMemberUniqueName="[HR Data].[TermReason].[All]" allUniqueName="[HR Data].[TermReason].[All]" dimensionUniqueName="[HR Data]" displayFolder="" count="2" memberValueDatatype="130" unbalanced="0"/>
    <cacheHierarchy uniqueName="[HR Data].[AgeGroup]" caption="AgeGroup" attribute="1" defaultMemberUniqueName="[HR Data].[AgeGroup].[All]" allUniqueName="[HR Data].[AgeGroup].[All]" dimensionUniqueName="[HR Data]" displayFolder="" count="2" memberValueDatatype="130" unbalanced="0"/>
    <cacheHierarchy uniqueName="[HR Data].[TenureDays]" caption="TenureDays" attribute="1" defaultMemberUniqueName="[HR Data].[TenureDays].[All]" allUniqueName="[HR Data].[TenureDays].[All]" dimensionUniqueName="[HR Data]" displayFolder="" count="2" memberValueDatatype="20" unbalanced="0"/>
    <cacheHierarchy uniqueName="[HR Data].[TenureMonths]" caption="TenureMonths" attribute="1" defaultMemberUniqueName="[HR Data].[TenureMonths].[All]" allUniqueName="[HR Data].[TenureMonths].[All]" dimensionUniqueName="[HR Data]" displayFolder="" count="2" memberValueDatatype="5" unbalanced="0"/>
    <cacheHierarchy uniqueName="[HR Data].[BadHires]" caption="BadHires" attribute="1" defaultMemberUniqueName="[HR Data].[BadHires].[All]" allUniqueName="[HR Data].[BadHires].[All]" dimensionUniqueName="[HR Data]" displayFolder="" count="2" memberValueDatatype="20" unbalanced="0"/>
    <cacheHierarchy uniqueName="[HR Data].[Date (año)]" caption="Date (año)" attribute="1" defaultMemberUniqueName="[HR Data].[Date (año)].[All]" allUniqueName="[HR Data].[Date (año)].[All]" dimensionUniqueName="[HR Data]" displayFolder="" count="2" memberValueDatatype="130" unbalanced="0">
      <fieldsUsage count="2">
        <fieldUsage x="-1"/>
        <fieldUsage x="3"/>
      </fieldsUsage>
    </cacheHierarchy>
    <cacheHierarchy uniqueName="[HR Data].[Date (trimestre)]" caption="Date (trimestre)" attribute="1" defaultMemberUniqueName="[HR Data].[Date (trimestre)].[All]" allUniqueName="[HR Data].[Date (trimestre)].[All]" dimensionUniqueName="[HR Data]" displayFolder="" count="2" memberValueDatatype="130" unbalanced="0">
      <fieldsUsage count="2">
        <fieldUsage x="-1"/>
        <fieldUsage x="2"/>
      </fieldsUsage>
    </cacheHierarchy>
    <cacheHierarchy uniqueName="[HR Data].[Date (mes)]" caption="Date (mes)" attribute="1" defaultMemberUniqueName="[HR Data].[Date (mes)].[All]" allUniqueName="[HR Data].[Date (mes)].[All]" dimensionUniqueName="[HR Data]" displayFolder="" count="2" memberValueDatatype="130" unbalanced="0">
      <fieldsUsage count="2">
        <fieldUsage x="-1"/>
        <fieldUsage x="1"/>
      </fieldsUsage>
    </cacheHierarchy>
    <cacheHierarchy uniqueName="[HR Data].[Date (índice de meses)]" caption="Date (índice de meses)" attribute="1" defaultMemberUniqueName="[HR Data].[Date (índice de meses)].[All]" allUniqueName="[HR Data].[Date (índice de meses)].[All]" dimensionUniqueName="[HR Data]" displayFolder="" count="2" memberValueDatatype="20" unbalanced="0" hidden="1"/>
    <cacheHierarchy uniqueName="[Measures].[Suma de EmpID]" caption="Suma de EmpID" measure="1" displayFolder="" measureGroup="HR Data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Recuento de EmpID]" caption="Recuento de EmpID" measure="1" displayFolder="" measureGroup="HR Data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Máx. de EmpID]" caption="Máx. de EmpID" measure="1" displayFolder="" measureGroup="HR Data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a de TenureMonths]" caption="Suma de TenureMonths" measure="1" displayFolder="" measureGroup="HR Data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Promedio de TenureMonths]" caption="Promedio de TenureMonths" measure="1" displayFolder="" measureGroup="HR Data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a de BadHires]" caption="Suma de BadHires" measure="1" displayFolder="" measureGroup="HR Data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Recuento de TermReason]" caption="Recuento de TermReason" measure="1" displayFolder="" measureGroup="HR Data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EmpCount]" caption="EmpCount" measure="1" displayFolder="" measureGroup="HR Data" count="0"/>
    <cacheHierarchy uniqueName="[Measures].[Active Employees]" caption="Active Employees" measure="1" displayFolder="" measureGroup="HR Data" count="0" oneField="1">
      <fieldsUsage count="1">
        <fieldUsage x="4"/>
      </fieldsUsage>
    </cacheHierarchy>
    <cacheHierarchy uniqueName="[Measures].[New Hires]" caption="New Hires" measure="1" displayFolder="" measureGroup="HR Data" count="0" oneField="1">
      <fieldsUsage count="1">
        <fieldUsage x="5"/>
      </fieldsUsage>
    </cacheHierarchy>
    <cacheHierarchy uniqueName="[Measures].[Avg. Tenure Months]" caption="Avg. Tenure Months" measure="1" displayFolder="" measureGroup="HR Data" count="0"/>
    <cacheHierarchy uniqueName="[Measures].[Separations]" caption="Separations" measure="1" displayFolder="" measureGroup="HR Data" count="0"/>
    <cacheHierarchy uniqueName="[Measures].[TO %]" caption="TO %" measure="1" displayFolder="" measureGroup="HR Data" count="0"/>
    <cacheHierarchy uniqueName="[Measures].[__XL_Count HR Data]" caption="__XL_Count HR Data" measure="1" displayFolder="" measureGroup="HR Data" count="0" hidden="1"/>
    <cacheHierarchy uniqueName="[Measures].[__No measures defined]" caption="__No measures defined" measure="1" displayFolder="" count="0" hidden="1"/>
  </cacheHierarchies>
  <kpis count="0"/>
  <dimensions count="2">
    <dimension name="HR Data" uniqueName="[HR Data]" caption="HR Data"/>
    <dimension measure="1" name="Measures" uniqueName="[Measures]" caption="Measures"/>
  </dimensions>
  <measureGroups count="1">
    <measureGroup name="HR Data" caption="HR 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ac1" refreshedDate="44595.907852662036" backgroundQuery="1" createdVersion="7" refreshedVersion="7" minRefreshableVersion="3" recordCount="0" supportSubquery="1" supportAdvancedDrill="1" xr:uid="{9D152FF9-3642-4EA7-8C40-4233644618E2}">
  <cacheSource type="external" connectionId="6"/>
  <cacheFields count="4">
    <cacheField name="[Measures].[Active Employees]" caption="Active Employees" numFmtId="0" hierarchy="28" level="32767"/>
    <cacheField name="[HR Data].[Gender].[Gender]" caption="Gender" numFmtId="0" hierarchy="2" level="1">
      <sharedItems count="2">
        <s v="F"/>
        <s v="M"/>
      </sharedItems>
    </cacheField>
    <cacheField name="[HR Data].[AgeGroup].[AgeGroup]" caption="AgeGroup" numFmtId="0" hierarchy="12" level="1">
      <sharedItems count="3">
        <s v="&lt;30"/>
        <s v="30-49"/>
        <s v="50+"/>
      </sharedItems>
    </cacheField>
    <cacheField name="[HR Data].[FP].[FP]" caption="FP" numFmtId="0" hierarchy="5" level="1">
      <sharedItems containsSemiMixedTypes="0" containsNonDate="0" containsString="0"/>
    </cacheField>
  </cacheFields>
  <cacheHierarchies count="35">
    <cacheHierarchy uniqueName="[HR Data].[Date]" caption="Date" attribute="1" time="1" defaultMemberUniqueName="[HR Data].[Date].[All]" allUniqueName="[HR Data].[Date].[All]" dimensionUniqueName="[HR Data]" displayFolder="" count="0" memberValueDatatype="7" unbalanced="0"/>
    <cacheHierarchy uniqueName="[HR Data].[EmpID]" caption="EmpID" attribute="1" defaultMemberUniqueName="[HR Data].[EmpID].[All]" allUniqueName="[HR Data].[EmpID].[All]" dimensionUniqueName="[HR Data]" displayFolder="" count="0" memberValueDatatype="20" unbalanced="0"/>
    <cacheHierarchy uniqueName="[HR Data].[Gender]" caption="Gender" attribute="1" defaultMemberUniqueName="[HR Data].[Gender].[All]" allUniqueName="[HR Data].[Gender].[All]" dimensionUniqueName="[HR Data]" displayFolder="" count="2" memberValueDatatype="130" unbalanced="0">
      <fieldsUsage count="2">
        <fieldUsage x="-1"/>
        <fieldUsage x="1"/>
      </fieldsUsage>
    </cacheHierarchy>
    <cacheHierarchy uniqueName="[HR Data].[Age]" caption="Age" attribute="1" defaultMemberUniqueName="[HR Data].[Age].[All]" allUniqueName="[HR Data].[Age].[All]" dimensionUniqueName="[HR Data]" displayFolder="" count="0" memberValueDatatype="20" unbalanced="0"/>
    <cacheHierarchy uniqueName="[HR Data].[EthnicGroup]" caption="EthnicGroup" attribute="1" defaultMemberUniqueName="[HR Data].[EthnicGroup].[All]" allUniqueName="[HR Data].[EthnicGroup].[All]" dimensionUniqueName="[HR Data]" displayFolder="" count="2" memberValueDatatype="130" unbalanced="0"/>
    <cacheHierarchy uniqueName="[HR Data].[FP]" caption="FP" attribute="1" defaultMemberUniqueName="[HR Data].[FP].[All]" allUniqueName="[HR Data].[FP].[All]" dimensionUniqueName="[HR Data]" displayFolder="" count="2" memberValueDatatype="130" unbalanced="0">
      <fieldsUsage count="2">
        <fieldUsage x="-1"/>
        <fieldUsage x="3"/>
      </fieldsUsage>
    </cacheHierarchy>
    <cacheHierarchy uniqueName="[HR Data].[TermDate]" caption="TermDate" attribute="1" time="1" defaultMemberUniqueName="[HR Data].[TermDate].[All]" allUniqueName="[HR Data].[TermDate].[All]" dimensionUniqueName="[HR Data]" displayFolder="" count="0" memberValueDatatype="7" unbalanced="0"/>
    <cacheHierarchy uniqueName="[HR Data].[isNewHire]" caption="isNewHire" attribute="1" defaultMemberUniqueName="[HR Data].[isNewHire].[All]" allUniqueName="[HR Data].[isNewHire].[All]" dimensionUniqueName="[HR Data]" displayFolder="" count="0" memberValueDatatype="130" unbalanced="0"/>
    <cacheHierarchy uniqueName="[HR Data].[BU Region]" caption="BU Region" attribute="1" defaultMemberUniqueName="[HR Data].[BU Region].[All]" allUniqueName="[HR Data].[BU Region].[All]" dimensionUniqueName="[HR Data]" displayFolder="" count="2" memberValueDatatype="130" unbalanced="0"/>
    <cacheHierarchy uniqueName="[HR Data].[HireDate]" caption="HireDate" attribute="1" time="1" defaultMemberUniqueName="[HR Data].[HireDate].[All]" allUniqueName="[HR Data].[HireDate].[All]" dimensionUniqueName="[HR Data]" displayFolder="" count="0" memberValueDatatype="7" unbalanced="0"/>
    <cacheHierarchy uniqueName="[HR Data].[PayType]" caption="PayType" attribute="1" defaultMemberUniqueName="[HR Data].[PayType].[All]" allUniqueName="[HR Data].[PayType].[All]" dimensionUniqueName="[HR Data]" displayFolder="" count="0" memberValueDatatype="130" unbalanced="0"/>
    <cacheHierarchy uniqueName="[HR Data].[TermReason]" caption="TermReason" attribute="1" defaultMemberUniqueName="[HR Data].[TermReason].[All]" allUniqueName="[HR Data].[TermReason].[All]" dimensionUniqueName="[HR Data]" displayFolder="" count="0" memberValueDatatype="130" unbalanced="0"/>
    <cacheHierarchy uniqueName="[HR Data].[AgeGroup]" caption="AgeGroup" attribute="1" defaultMemberUniqueName="[HR Data].[AgeGroup].[All]" allUniqueName="[HR Data].[AgeGroup].[All]" dimensionUniqueName="[HR Data]" displayFolder="" count="2" memberValueDatatype="130" unbalanced="0">
      <fieldsUsage count="2">
        <fieldUsage x="-1"/>
        <fieldUsage x="2"/>
      </fieldsUsage>
    </cacheHierarchy>
    <cacheHierarchy uniqueName="[HR Data].[TenureDays]" caption="TenureDays" attribute="1" defaultMemberUniqueName="[HR Data].[TenureDays].[All]" allUniqueName="[HR Data].[TenureDays].[All]" dimensionUniqueName="[HR Data]" displayFolder="" count="0" memberValueDatatype="20" unbalanced="0"/>
    <cacheHierarchy uniqueName="[HR Data].[TenureMonths]" caption="TenureMonths" attribute="1" defaultMemberUniqueName="[HR Data].[TenureMonths].[All]" allUniqueName="[HR Data].[TenureMonths].[All]" dimensionUniqueName="[HR Data]" displayFolder="" count="0" memberValueDatatype="5" unbalanced="0"/>
    <cacheHierarchy uniqueName="[HR Data].[BadHires]" caption="BadHires" attribute="1" defaultMemberUniqueName="[HR Data].[BadHires].[All]" allUniqueName="[HR Data].[BadHires].[All]" dimensionUniqueName="[HR Data]" displayFolder="" count="0" memberValueDatatype="20" unbalanced="0"/>
    <cacheHierarchy uniqueName="[HR Data].[Date (año)]" caption="Date (año)" attribute="1" defaultMemberUniqueName="[HR Data].[Date (año)].[All]" allUniqueName="[HR Data].[Date (año)].[All]" dimensionUniqueName="[HR Data]" displayFolder="" count="2" memberValueDatatype="130" unbalanced="0"/>
    <cacheHierarchy uniqueName="[HR Data].[Date (trimestre)]" caption="Date (trimestre)" attribute="1" defaultMemberUniqueName="[HR Data].[Date (trimestre)].[All]" allUniqueName="[HR Data].[Date (trimestre)].[All]" dimensionUniqueName="[HR Data]" displayFolder="" count="0" memberValueDatatype="130" unbalanced="0"/>
    <cacheHierarchy uniqueName="[HR Data].[Date (mes)]" caption="Date (mes)" attribute="1" defaultMemberUniqueName="[HR Data].[Date (mes)].[All]" allUniqueName="[HR Data].[Date (mes)].[All]" dimensionUniqueName="[HR Data]" displayFolder="" count="0" memberValueDatatype="130" unbalanced="0"/>
    <cacheHierarchy uniqueName="[HR Data].[Date (índice de meses)]" caption="Date (índice de meses)" attribute="1" defaultMemberUniqueName="[HR Data].[Date (índice de meses)].[All]" allUniqueName="[HR Data].[Date (índice de meses)].[All]" dimensionUniqueName="[HR Data]" displayFolder="" count="0" memberValueDatatype="20" unbalanced="0" hidden="1"/>
    <cacheHierarchy uniqueName="[Measures].[Suma de EmpID]" caption="Suma de EmpID" measure="1" displayFolder="" measureGroup="HR Data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Recuento de EmpID]" caption="Recuento de EmpID" measure="1" displayFolder="" measureGroup="HR Data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Máx. de EmpID]" caption="Máx. de EmpID" measure="1" displayFolder="" measureGroup="HR Data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a de TenureMonths]" caption="Suma de TenureMonths" measure="1" displayFolder="" measureGroup="HR Data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Promedio de TenureMonths]" caption="Promedio de TenureMonths" measure="1" displayFolder="" measureGroup="HR Data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a de BadHires]" caption="Suma de BadHires" measure="1" displayFolder="" measureGroup="HR Data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Recuento de TermReason]" caption="Recuento de TermReason" measure="1" displayFolder="" measureGroup="HR Data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EmpCount]" caption="EmpCount" measure="1" displayFolder="" measureGroup="HR Data" count="0"/>
    <cacheHierarchy uniqueName="[Measures].[Active Employees]" caption="Active Employees" measure="1" displayFolder="" measureGroup="HR Data" count="0" oneField="1">
      <fieldsUsage count="1">
        <fieldUsage x="0"/>
      </fieldsUsage>
    </cacheHierarchy>
    <cacheHierarchy uniqueName="[Measures].[New Hires]" caption="New Hires" measure="1" displayFolder="" measureGroup="HR Data" count="0"/>
    <cacheHierarchy uniqueName="[Measures].[Avg. Tenure Months]" caption="Avg. Tenure Months" measure="1" displayFolder="" measureGroup="HR Data" count="0"/>
    <cacheHierarchy uniqueName="[Measures].[Separations]" caption="Separations" measure="1" displayFolder="" measureGroup="HR Data" count="0"/>
    <cacheHierarchy uniqueName="[Measures].[TO %]" caption="TO %" measure="1" displayFolder="" measureGroup="HR Data" count="0"/>
    <cacheHierarchy uniqueName="[Measures].[__XL_Count HR Data]" caption="__XL_Count HR Data" measure="1" displayFolder="" measureGroup="HR Data" count="0" hidden="1"/>
    <cacheHierarchy uniqueName="[Measures].[__No measures defined]" caption="__No measures defined" measure="1" displayFolder="" count="0" hidden="1"/>
  </cacheHierarchies>
  <kpis count="0"/>
  <dimensions count="2">
    <dimension name="HR Data" uniqueName="[HR Data]" caption="HR Data"/>
    <dimension measure="1" name="Measures" uniqueName="[Measures]" caption="Measures"/>
  </dimensions>
  <measureGroups count="1">
    <measureGroup name="HR Data" caption="HR 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ac1" refreshedDate="44595.907853240744" backgroundQuery="1" createdVersion="7" refreshedVersion="7" minRefreshableVersion="3" recordCount="0" supportSubquery="1" supportAdvancedDrill="1" xr:uid="{EE6F1F2E-E521-4CB1-8D5F-AC7CBF1C520E}">
  <cacheSource type="external" connectionId="6"/>
  <cacheFields count="3">
    <cacheField name="[HR Data].[Gender].[Gender]" caption="Gender" numFmtId="0" hierarchy="2" level="1">
      <sharedItems count="2">
        <s v="F"/>
        <s v="M"/>
      </sharedItems>
    </cacheField>
    <cacheField name="[Measures].[Active Employees]" caption="Active Employees" numFmtId="0" hierarchy="28" level="32767"/>
    <cacheField name="[HR Data].[FP].[FP]" caption="FP" numFmtId="0" hierarchy="5" level="1">
      <sharedItems containsSemiMixedTypes="0" containsNonDate="0" containsString="0"/>
    </cacheField>
  </cacheFields>
  <cacheHierarchies count="35">
    <cacheHierarchy uniqueName="[HR Data].[Date]" caption="Date" attribute="1" time="1" defaultMemberUniqueName="[HR Data].[Date].[All]" allUniqueName="[HR Data].[Date].[All]" dimensionUniqueName="[HR Data]" displayFolder="" count="0" memberValueDatatype="7" unbalanced="0"/>
    <cacheHierarchy uniqueName="[HR Data].[EmpID]" caption="EmpID" attribute="1" defaultMemberUniqueName="[HR Data].[EmpID].[All]" allUniqueName="[HR Data].[EmpID].[All]" dimensionUniqueName="[HR Data]" displayFolder="" count="0" memberValueDatatype="20" unbalanced="0"/>
    <cacheHierarchy uniqueName="[HR Data].[Gender]" caption="Gender" attribute="1" defaultMemberUniqueName="[HR Data].[Gender].[All]" allUniqueName="[HR Data].[Gender].[All]" dimensionUniqueName="[HR Data]" displayFolder="" count="2" memberValueDatatype="130" unbalanced="0">
      <fieldsUsage count="2">
        <fieldUsage x="-1"/>
        <fieldUsage x="0"/>
      </fieldsUsage>
    </cacheHierarchy>
    <cacheHierarchy uniqueName="[HR Data].[Age]" caption="Age" attribute="1" defaultMemberUniqueName="[HR Data].[Age].[All]" allUniqueName="[HR Data].[Age].[All]" dimensionUniqueName="[HR Data]" displayFolder="" count="0" memberValueDatatype="20" unbalanced="0"/>
    <cacheHierarchy uniqueName="[HR Data].[EthnicGroup]" caption="EthnicGroup" attribute="1" defaultMemberUniqueName="[HR Data].[EthnicGroup].[All]" allUniqueName="[HR Data].[EthnicGroup].[All]" dimensionUniqueName="[HR Data]" displayFolder="" count="2" memberValueDatatype="130" unbalanced="0"/>
    <cacheHierarchy uniqueName="[HR Data].[FP]" caption="FP" attribute="1" defaultMemberUniqueName="[HR Data].[FP].[All]" allUniqueName="[HR Data].[FP].[All]" dimensionUniqueName="[HR Data]" displayFolder="" count="2" memberValueDatatype="130" unbalanced="0">
      <fieldsUsage count="2">
        <fieldUsage x="-1"/>
        <fieldUsage x="2"/>
      </fieldsUsage>
    </cacheHierarchy>
    <cacheHierarchy uniqueName="[HR Data].[TermDate]" caption="TermDate" attribute="1" time="1" defaultMemberUniqueName="[HR Data].[TermDate].[All]" allUniqueName="[HR Data].[TermDate].[All]" dimensionUniqueName="[HR Data]" displayFolder="" count="0" memberValueDatatype="7" unbalanced="0"/>
    <cacheHierarchy uniqueName="[HR Data].[isNewHire]" caption="isNewHire" attribute="1" defaultMemberUniqueName="[HR Data].[isNewHire].[All]" allUniqueName="[HR Data].[isNewHire].[All]" dimensionUniqueName="[HR Data]" displayFolder="" count="0" memberValueDatatype="130" unbalanced="0"/>
    <cacheHierarchy uniqueName="[HR Data].[BU Region]" caption="BU Region" attribute="1" defaultMemberUniqueName="[HR Data].[BU Region].[All]" allUniqueName="[HR Data].[BU Region].[All]" dimensionUniqueName="[HR Data]" displayFolder="" count="2" memberValueDatatype="130" unbalanced="0"/>
    <cacheHierarchy uniqueName="[HR Data].[HireDate]" caption="HireDate" attribute="1" time="1" defaultMemberUniqueName="[HR Data].[HireDate].[All]" allUniqueName="[HR Data].[HireDate].[All]" dimensionUniqueName="[HR Data]" displayFolder="" count="0" memberValueDatatype="7" unbalanced="0"/>
    <cacheHierarchy uniqueName="[HR Data].[PayType]" caption="PayType" attribute="1" defaultMemberUniqueName="[HR Data].[PayType].[All]" allUniqueName="[HR Data].[PayType].[All]" dimensionUniqueName="[HR Data]" displayFolder="" count="0" memberValueDatatype="130" unbalanced="0"/>
    <cacheHierarchy uniqueName="[HR Data].[TermReason]" caption="TermReason" attribute="1" defaultMemberUniqueName="[HR Data].[TermReason].[All]" allUniqueName="[HR Data].[TermReason].[All]" dimensionUniqueName="[HR Data]" displayFolder="" count="0" memberValueDatatype="130" unbalanced="0"/>
    <cacheHierarchy uniqueName="[HR Data].[AgeGroup]" caption="AgeGroup" attribute="1" defaultMemberUniqueName="[HR Data].[AgeGroup].[All]" allUniqueName="[HR Data].[AgeGroup].[All]" dimensionUniqueName="[HR Data]" displayFolder="" count="0" memberValueDatatype="130" unbalanced="0"/>
    <cacheHierarchy uniqueName="[HR Data].[TenureDays]" caption="TenureDays" attribute="1" defaultMemberUniqueName="[HR Data].[TenureDays].[All]" allUniqueName="[HR Data].[TenureDays].[All]" dimensionUniqueName="[HR Data]" displayFolder="" count="0" memberValueDatatype="20" unbalanced="0"/>
    <cacheHierarchy uniqueName="[HR Data].[TenureMonths]" caption="TenureMonths" attribute="1" defaultMemberUniqueName="[HR Data].[TenureMonths].[All]" allUniqueName="[HR Data].[TenureMonths].[All]" dimensionUniqueName="[HR Data]" displayFolder="" count="0" memberValueDatatype="5" unbalanced="0"/>
    <cacheHierarchy uniqueName="[HR Data].[BadHires]" caption="BadHires" attribute="1" defaultMemberUniqueName="[HR Data].[BadHires].[All]" allUniqueName="[HR Data].[BadHires].[All]" dimensionUniqueName="[HR Data]" displayFolder="" count="0" memberValueDatatype="20" unbalanced="0"/>
    <cacheHierarchy uniqueName="[HR Data].[Date (año)]" caption="Date (año)" attribute="1" defaultMemberUniqueName="[HR Data].[Date (año)].[All]" allUniqueName="[HR Data].[Date (año)].[All]" dimensionUniqueName="[HR Data]" displayFolder="" count="2" memberValueDatatype="130" unbalanced="0"/>
    <cacheHierarchy uniqueName="[HR Data].[Date (trimestre)]" caption="Date (trimestre)" attribute="1" defaultMemberUniqueName="[HR Data].[Date (trimestre)].[All]" allUniqueName="[HR Data].[Date (trimestre)].[All]" dimensionUniqueName="[HR Data]" displayFolder="" count="0" memberValueDatatype="130" unbalanced="0"/>
    <cacheHierarchy uniqueName="[HR Data].[Date (mes)]" caption="Date (mes)" attribute="1" defaultMemberUniqueName="[HR Data].[Date (mes)].[All]" allUniqueName="[HR Data].[Date (mes)].[All]" dimensionUniqueName="[HR Data]" displayFolder="" count="0" memberValueDatatype="130" unbalanced="0"/>
    <cacheHierarchy uniqueName="[HR Data].[Date (índice de meses)]" caption="Date (índice de meses)" attribute="1" defaultMemberUniqueName="[HR Data].[Date (índice de meses)].[All]" allUniqueName="[HR Data].[Date (índice de meses)].[All]" dimensionUniqueName="[HR Data]" displayFolder="" count="0" memberValueDatatype="20" unbalanced="0" hidden="1"/>
    <cacheHierarchy uniqueName="[Measures].[Suma de EmpID]" caption="Suma de EmpID" measure="1" displayFolder="" measureGroup="HR Data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Recuento de EmpID]" caption="Recuento de EmpID" measure="1" displayFolder="" measureGroup="HR Data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Máx. de EmpID]" caption="Máx. de EmpID" measure="1" displayFolder="" measureGroup="HR Data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a de TenureMonths]" caption="Suma de TenureMonths" measure="1" displayFolder="" measureGroup="HR Data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Promedio de TenureMonths]" caption="Promedio de TenureMonths" measure="1" displayFolder="" measureGroup="HR Data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a de BadHires]" caption="Suma de BadHires" measure="1" displayFolder="" measureGroup="HR Data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Recuento de TermReason]" caption="Recuento de TermReason" measure="1" displayFolder="" measureGroup="HR Data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EmpCount]" caption="EmpCount" measure="1" displayFolder="" measureGroup="HR Data" count="0"/>
    <cacheHierarchy uniqueName="[Measures].[Active Employees]" caption="Active Employees" measure="1" displayFolder="" measureGroup="HR Data" count="0" oneField="1">
      <fieldsUsage count="1">
        <fieldUsage x="1"/>
      </fieldsUsage>
    </cacheHierarchy>
    <cacheHierarchy uniqueName="[Measures].[New Hires]" caption="New Hires" measure="1" displayFolder="" measureGroup="HR Data" count="0"/>
    <cacheHierarchy uniqueName="[Measures].[Avg. Tenure Months]" caption="Avg. Tenure Months" measure="1" displayFolder="" measureGroup="HR Data" count="0"/>
    <cacheHierarchy uniqueName="[Measures].[Separations]" caption="Separations" measure="1" displayFolder="" measureGroup="HR Data" count="0"/>
    <cacheHierarchy uniqueName="[Measures].[TO %]" caption="TO %" measure="1" displayFolder="" measureGroup="HR Data" count="0"/>
    <cacheHierarchy uniqueName="[Measures].[__XL_Count HR Data]" caption="__XL_Count HR Data" measure="1" displayFolder="" measureGroup="HR Data" count="0" hidden="1"/>
    <cacheHierarchy uniqueName="[Measures].[__No measures defined]" caption="__No measures defined" measure="1" displayFolder="" count="0" hidden="1"/>
  </cacheHierarchies>
  <kpis count="0"/>
  <dimensions count="2">
    <dimension name="HR Data" uniqueName="[HR Data]" caption="HR Data"/>
    <dimension measure="1" name="Measures" uniqueName="[Measures]" caption="Measures"/>
  </dimensions>
  <measureGroups count="1">
    <measureGroup name="HR Data" caption="HR 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ac1" refreshedDate="44595.90785358796" backgroundQuery="1" createdVersion="7" refreshedVersion="7" minRefreshableVersion="3" recordCount="0" supportSubquery="1" supportAdvancedDrill="1" xr:uid="{6B0567E4-E99E-4AE2-9473-68F041D8C844}">
  <cacheSource type="external" connectionId="6"/>
  <cacheFields count="4">
    <cacheField name="[HR Data].[Gender].[Gender]" caption="Gender" numFmtId="0" hierarchy="2" level="1">
      <sharedItems count="2">
        <s v="F"/>
        <s v="M"/>
      </sharedItems>
    </cacheField>
    <cacheField name="[HR Data].[PayType].[PayType]" caption="PayType" numFmtId="0" hierarchy="10" level="1">
      <sharedItems count="2">
        <s v="Hourly"/>
        <s v="Salary"/>
      </sharedItems>
    </cacheField>
    <cacheField name="[Measures].[Active Employees]" caption="Active Employees" numFmtId="0" hierarchy="28" level="32767"/>
    <cacheField name="[HR Data].[FP].[FP]" caption="FP" numFmtId="0" hierarchy="5" level="1">
      <sharedItems containsSemiMixedTypes="0" containsNonDate="0" containsString="0"/>
    </cacheField>
  </cacheFields>
  <cacheHierarchies count="35">
    <cacheHierarchy uniqueName="[HR Data].[Date]" caption="Date" attribute="1" time="1" defaultMemberUniqueName="[HR Data].[Date].[All]" allUniqueName="[HR Data].[Date].[All]" dimensionUniqueName="[HR Data]" displayFolder="" count="0" memberValueDatatype="7" unbalanced="0"/>
    <cacheHierarchy uniqueName="[HR Data].[EmpID]" caption="EmpID" attribute="1" defaultMemberUniqueName="[HR Data].[EmpID].[All]" allUniqueName="[HR Data].[EmpID].[All]" dimensionUniqueName="[HR Data]" displayFolder="" count="0" memberValueDatatype="20" unbalanced="0"/>
    <cacheHierarchy uniqueName="[HR Data].[Gender]" caption="Gender" attribute="1" defaultMemberUniqueName="[HR Data].[Gender].[All]" allUniqueName="[HR Data].[Gender].[All]" dimensionUniqueName="[HR Data]" displayFolder="" count="2" memberValueDatatype="130" unbalanced="0">
      <fieldsUsage count="2">
        <fieldUsage x="-1"/>
        <fieldUsage x="0"/>
      </fieldsUsage>
    </cacheHierarchy>
    <cacheHierarchy uniqueName="[HR Data].[Age]" caption="Age" attribute="1" defaultMemberUniqueName="[HR Data].[Age].[All]" allUniqueName="[HR Data].[Age].[All]" dimensionUniqueName="[HR Data]" displayFolder="" count="0" memberValueDatatype="20" unbalanced="0"/>
    <cacheHierarchy uniqueName="[HR Data].[EthnicGroup]" caption="EthnicGroup" attribute="1" defaultMemberUniqueName="[HR Data].[EthnicGroup].[All]" allUniqueName="[HR Data].[EthnicGroup].[All]" dimensionUniqueName="[HR Data]" displayFolder="" count="2" memberValueDatatype="130" unbalanced="0"/>
    <cacheHierarchy uniqueName="[HR Data].[FP]" caption="FP" attribute="1" defaultMemberUniqueName="[HR Data].[FP].[All]" allUniqueName="[HR Data].[FP].[All]" dimensionUniqueName="[HR Data]" displayFolder="" count="2" memberValueDatatype="130" unbalanced="0">
      <fieldsUsage count="2">
        <fieldUsage x="-1"/>
        <fieldUsage x="3"/>
      </fieldsUsage>
    </cacheHierarchy>
    <cacheHierarchy uniqueName="[HR Data].[TermDate]" caption="TermDate" attribute="1" time="1" defaultMemberUniqueName="[HR Data].[TermDate].[All]" allUniqueName="[HR Data].[TermDate].[All]" dimensionUniqueName="[HR Data]" displayFolder="" count="0" memberValueDatatype="7" unbalanced="0"/>
    <cacheHierarchy uniqueName="[HR Data].[isNewHire]" caption="isNewHire" attribute="1" defaultMemberUniqueName="[HR Data].[isNewHire].[All]" allUniqueName="[HR Data].[isNewHire].[All]" dimensionUniqueName="[HR Data]" displayFolder="" count="0" memberValueDatatype="130" unbalanced="0"/>
    <cacheHierarchy uniqueName="[HR Data].[BU Region]" caption="BU Region" attribute="1" defaultMemberUniqueName="[HR Data].[BU Region].[All]" allUniqueName="[HR Data].[BU Region].[All]" dimensionUniqueName="[HR Data]" displayFolder="" count="2" memberValueDatatype="130" unbalanced="0"/>
    <cacheHierarchy uniqueName="[HR Data].[HireDate]" caption="HireDate" attribute="1" time="1" defaultMemberUniqueName="[HR Data].[HireDate].[All]" allUniqueName="[HR Data].[HireDate].[All]" dimensionUniqueName="[HR Data]" displayFolder="" count="0" memberValueDatatype="7" unbalanced="0"/>
    <cacheHierarchy uniqueName="[HR Data].[PayType]" caption="PayType" attribute="1" defaultMemberUniqueName="[HR Data].[PayType].[All]" allUniqueName="[HR Data].[PayType].[All]" dimensionUniqueName="[HR Data]" displayFolder="" count="2" memberValueDatatype="130" unbalanced="0">
      <fieldsUsage count="2">
        <fieldUsage x="-1"/>
        <fieldUsage x="1"/>
      </fieldsUsage>
    </cacheHierarchy>
    <cacheHierarchy uniqueName="[HR Data].[TermReason]" caption="TermReason" attribute="1" defaultMemberUniqueName="[HR Data].[TermReason].[All]" allUniqueName="[HR Data].[TermReason].[All]" dimensionUniqueName="[HR Data]" displayFolder="" count="0" memberValueDatatype="130" unbalanced="0"/>
    <cacheHierarchy uniqueName="[HR Data].[AgeGroup]" caption="AgeGroup" attribute="1" defaultMemberUniqueName="[HR Data].[AgeGroup].[All]" allUniqueName="[HR Data].[AgeGroup].[All]" dimensionUniqueName="[HR Data]" displayFolder="" count="0" memberValueDatatype="130" unbalanced="0"/>
    <cacheHierarchy uniqueName="[HR Data].[TenureDays]" caption="TenureDays" attribute="1" defaultMemberUniqueName="[HR Data].[TenureDays].[All]" allUniqueName="[HR Data].[TenureDays].[All]" dimensionUniqueName="[HR Data]" displayFolder="" count="0" memberValueDatatype="20" unbalanced="0"/>
    <cacheHierarchy uniqueName="[HR Data].[TenureMonths]" caption="TenureMonths" attribute="1" defaultMemberUniqueName="[HR Data].[TenureMonths].[All]" allUniqueName="[HR Data].[TenureMonths].[All]" dimensionUniqueName="[HR Data]" displayFolder="" count="0" memberValueDatatype="5" unbalanced="0"/>
    <cacheHierarchy uniqueName="[HR Data].[BadHires]" caption="BadHires" attribute="1" defaultMemberUniqueName="[HR Data].[BadHires].[All]" allUniqueName="[HR Data].[BadHires].[All]" dimensionUniqueName="[HR Data]" displayFolder="" count="0" memberValueDatatype="20" unbalanced="0"/>
    <cacheHierarchy uniqueName="[HR Data].[Date (año)]" caption="Date (año)" attribute="1" defaultMemberUniqueName="[HR Data].[Date (año)].[All]" allUniqueName="[HR Data].[Date (año)].[All]" dimensionUniqueName="[HR Data]" displayFolder="" count="2" memberValueDatatype="130" unbalanced="0"/>
    <cacheHierarchy uniqueName="[HR Data].[Date (trimestre)]" caption="Date (trimestre)" attribute="1" defaultMemberUniqueName="[HR Data].[Date (trimestre)].[All]" allUniqueName="[HR Data].[Date (trimestre)].[All]" dimensionUniqueName="[HR Data]" displayFolder="" count="0" memberValueDatatype="130" unbalanced="0"/>
    <cacheHierarchy uniqueName="[HR Data].[Date (mes)]" caption="Date (mes)" attribute="1" defaultMemberUniqueName="[HR Data].[Date (mes)].[All]" allUniqueName="[HR Data].[Date (mes)].[All]" dimensionUniqueName="[HR Data]" displayFolder="" count="0" memberValueDatatype="130" unbalanced="0"/>
    <cacheHierarchy uniqueName="[HR Data].[Date (índice de meses)]" caption="Date (índice de meses)" attribute="1" defaultMemberUniqueName="[HR Data].[Date (índice de meses)].[All]" allUniqueName="[HR Data].[Date (índice de meses)].[All]" dimensionUniqueName="[HR Data]" displayFolder="" count="0" memberValueDatatype="20" unbalanced="0" hidden="1"/>
    <cacheHierarchy uniqueName="[Measures].[Suma de EmpID]" caption="Suma de EmpID" measure="1" displayFolder="" measureGroup="HR Data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Recuento de EmpID]" caption="Recuento de EmpID" measure="1" displayFolder="" measureGroup="HR Data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Máx. de EmpID]" caption="Máx. de EmpID" measure="1" displayFolder="" measureGroup="HR Data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a de TenureMonths]" caption="Suma de TenureMonths" measure="1" displayFolder="" measureGroup="HR Data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Promedio de TenureMonths]" caption="Promedio de TenureMonths" measure="1" displayFolder="" measureGroup="HR Data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a de BadHires]" caption="Suma de BadHires" measure="1" displayFolder="" measureGroup="HR Data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Recuento de TermReason]" caption="Recuento de TermReason" measure="1" displayFolder="" measureGroup="HR Data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EmpCount]" caption="EmpCount" measure="1" displayFolder="" measureGroup="HR Data" count="0"/>
    <cacheHierarchy uniqueName="[Measures].[Active Employees]" caption="Active Employees" measure="1" displayFolder="" measureGroup="HR Data" count="0" oneField="1">
      <fieldsUsage count="1">
        <fieldUsage x="2"/>
      </fieldsUsage>
    </cacheHierarchy>
    <cacheHierarchy uniqueName="[Measures].[New Hires]" caption="New Hires" measure="1" displayFolder="" measureGroup="HR Data" count="0"/>
    <cacheHierarchy uniqueName="[Measures].[Avg. Tenure Months]" caption="Avg. Tenure Months" measure="1" displayFolder="" measureGroup="HR Data" count="0"/>
    <cacheHierarchy uniqueName="[Measures].[Separations]" caption="Separations" measure="1" displayFolder="" measureGroup="HR Data" count="0"/>
    <cacheHierarchy uniqueName="[Measures].[TO %]" caption="TO %" measure="1" displayFolder="" measureGroup="HR Data" count="0"/>
    <cacheHierarchy uniqueName="[Measures].[__XL_Count HR Data]" caption="__XL_Count HR Data" measure="1" displayFolder="" measureGroup="HR Data" count="0" hidden="1"/>
    <cacheHierarchy uniqueName="[Measures].[__No measures defined]" caption="__No measures defined" measure="1" displayFolder="" count="0" hidden="1"/>
  </cacheHierarchies>
  <kpis count="0"/>
  <dimensions count="2">
    <dimension name="HR Data" uniqueName="[HR Data]" caption="HR Data"/>
    <dimension measure="1" name="Measures" uniqueName="[Measures]" caption="Measures"/>
  </dimensions>
  <measureGroups count="1">
    <measureGroup name="HR Data" caption="HR 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ac1" refreshedDate="44595.907853935183" backgroundQuery="1" createdVersion="7" refreshedVersion="7" minRefreshableVersion="3" recordCount="0" supportSubquery="1" supportAdvancedDrill="1" xr:uid="{BB2A90E5-2AF0-4673-8D89-18153F500268}">
  <cacheSource type="external" connectionId="6"/>
  <cacheFields count="4">
    <cacheField name="[Measures].[Separations]" caption="Separations" numFmtId="0" hierarchy="31" level="32767"/>
    <cacheField name="[HR Data].[Date (año)].[Date (año)]" caption="Date (año)" numFmtId="0" hierarchy="16" level="1">
      <sharedItems count="4">
        <s v="2015"/>
        <s v="2016"/>
        <s v="2017"/>
        <s v="2018"/>
      </sharedItems>
    </cacheField>
    <cacheField name="[Measures].[Suma de BadHires]" caption="Suma de BadHires" numFmtId="0" hierarchy="25" level="32767"/>
    <cacheField name="[HR Data].[FP].[FP]" caption="FP" numFmtId="0" hierarchy="5" level="1">
      <sharedItems containsSemiMixedTypes="0" containsNonDate="0" containsString="0"/>
    </cacheField>
  </cacheFields>
  <cacheHierarchies count="35">
    <cacheHierarchy uniqueName="[HR Data].[Date]" caption="Date" attribute="1" time="1" defaultMemberUniqueName="[HR Data].[Date].[All]" allUniqueName="[HR Data].[Date].[All]" dimensionUniqueName="[HR Data]" displayFolder="" count="0" memberValueDatatype="7" unbalanced="0"/>
    <cacheHierarchy uniqueName="[HR Data].[EmpID]" caption="EmpID" attribute="1" defaultMemberUniqueName="[HR Data].[EmpID].[All]" allUniqueName="[HR Data].[EmpID].[All]" dimensionUniqueName="[HR Data]" displayFolder="" count="0" memberValueDatatype="20" unbalanced="0"/>
    <cacheHierarchy uniqueName="[HR Data].[Gender]" caption="Gender" attribute="1" defaultMemberUniqueName="[HR Data].[Gender].[All]" allUniqueName="[HR Data].[Gender].[All]" dimensionUniqueName="[HR Data]" displayFolder="" count="2" memberValueDatatype="130" unbalanced="0"/>
    <cacheHierarchy uniqueName="[HR Data].[Age]" caption="Age" attribute="1" defaultMemberUniqueName="[HR Data].[Age].[All]" allUniqueName="[HR Data].[Age].[All]" dimensionUniqueName="[HR Data]" displayFolder="" count="0" memberValueDatatype="20" unbalanced="0"/>
    <cacheHierarchy uniqueName="[HR Data].[EthnicGroup]" caption="EthnicGroup" attribute="1" defaultMemberUniqueName="[HR Data].[EthnicGroup].[All]" allUniqueName="[HR Data].[EthnicGroup].[All]" dimensionUniqueName="[HR Data]" displayFolder="" count="2" memberValueDatatype="130" unbalanced="0"/>
    <cacheHierarchy uniqueName="[HR Data].[FP]" caption="FP" attribute="1" defaultMemberUniqueName="[HR Data].[FP].[All]" allUniqueName="[HR Data].[FP].[All]" dimensionUniqueName="[HR Data]" displayFolder="" count="2" memberValueDatatype="130" unbalanced="0">
      <fieldsUsage count="2">
        <fieldUsage x="-1"/>
        <fieldUsage x="3"/>
      </fieldsUsage>
    </cacheHierarchy>
    <cacheHierarchy uniqueName="[HR Data].[TermDate]" caption="TermDate" attribute="1" time="1" defaultMemberUniqueName="[HR Data].[TermDate].[All]" allUniqueName="[HR Data].[TermDate].[All]" dimensionUniqueName="[HR Data]" displayFolder="" count="0" memberValueDatatype="7" unbalanced="0"/>
    <cacheHierarchy uniqueName="[HR Data].[isNewHire]" caption="isNewHire" attribute="1" defaultMemberUniqueName="[HR Data].[isNewHire].[All]" allUniqueName="[HR Data].[isNewHire].[All]" dimensionUniqueName="[HR Data]" displayFolder="" count="0" memberValueDatatype="130" unbalanced="0"/>
    <cacheHierarchy uniqueName="[HR Data].[BU Region]" caption="BU Region" attribute="1" defaultMemberUniqueName="[HR Data].[BU Region].[All]" allUniqueName="[HR Data].[BU Region].[All]" dimensionUniqueName="[HR Data]" displayFolder="" count="2" memberValueDatatype="130" unbalanced="0"/>
    <cacheHierarchy uniqueName="[HR Data].[HireDate]" caption="HireDate" attribute="1" time="1" defaultMemberUniqueName="[HR Data].[HireDate].[All]" allUniqueName="[HR Data].[HireDate].[All]" dimensionUniqueName="[HR Data]" displayFolder="" count="0" memberValueDatatype="7" unbalanced="0"/>
    <cacheHierarchy uniqueName="[HR Data].[PayType]" caption="PayType" attribute="1" defaultMemberUniqueName="[HR Data].[PayType].[All]" allUniqueName="[HR Data].[PayType].[All]" dimensionUniqueName="[HR Data]" displayFolder="" count="0" memberValueDatatype="130" unbalanced="0"/>
    <cacheHierarchy uniqueName="[HR Data].[TermReason]" caption="TermReason" attribute="1" defaultMemberUniqueName="[HR Data].[TermReason].[All]" allUniqueName="[HR Data].[TermReason].[All]" dimensionUniqueName="[HR Data]" displayFolder="" count="0" memberValueDatatype="130" unbalanced="0"/>
    <cacheHierarchy uniqueName="[HR Data].[AgeGroup]" caption="AgeGroup" attribute="1" defaultMemberUniqueName="[HR Data].[AgeGroup].[All]" allUniqueName="[HR Data].[AgeGroup].[All]" dimensionUniqueName="[HR Data]" displayFolder="" count="0" memberValueDatatype="130" unbalanced="0"/>
    <cacheHierarchy uniqueName="[HR Data].[TenureDays]" caption="TenureDays" attribute="1" defaultMemberUniqueName="[HR Data].[TenureDays].[All]" allUniqueName="[HR Data].[TenureDays].[All]" dimensionUniqueName="[HR Data]" displayFolder="" count="0" memberValueDatatype="20" unbalanced="0"/>
    <cacheHierarchy uniqueName="[HR Data].[TenureMonths]" caption="TenureMonths" attribute="1" defaultMemberUniqueName="[HR Data].[TenureMonths].[All]" allUniqueName="[HR Data].[TenureMonths].[All]" dimensionUniqueName="[HR Data]" displayFolder="" count="0" memberValueDatatype="5" unbalanced="0"/>
    <cacheHierarchy uniqueName="[HR Data].[BadHires]" caption="BadHires" attribute="1" defaultMemberUniqueName="[HR Data].[BadHires].[All]" allUniqueName="[HR Data].[BadHires].[All]" dimensionUniqueName="[HR Data]" displayFolder="" count="0" memberValueDatatype="20" unbalanced="0"/>
    <cacheHierarchy uniqueName="[HR Data].[Date (año)]" caption="Date (año)" attribute="1" defaultMemberUniqueName="[HR Data].[Date (año)].[All]" allUniqueName="[HR Data].[Date (año)].[All]" dimensionUniqueName="[HR Data]" displayFolder="" count="2" memberValueDatatype="130" unbalanced="0">
      <fieldsUsage count="2">
        <fieldUsage x="-1"/>
        <fieldUsage x="1"/>
      </fieldsUsage>
    </cacheHierarchy>
    <cacheHierarchy uniqueName="[HR Data].[Date (trimestre)]" caption="Date (trimestre)" attribute="1" defaultMemberUniqueName="[HR Data].[Date (trimestre)].[All]" allUniqueName="[HR Data].[Date (trimestre)].[All]" dimensionUniqueName="[HR Data]" displayFolder="" count="0" memberValueDatatype="130" unbalanced="0"/>
    <cacheHierarchy uniqueName="[HR Data].[Date (mes)]" caption="Date (mes)" attribute="1" defaultMemberUniqueName="[HR Data].[Date (mes)].[All]" allUniqueName="[HR Data].[Date (mes)].[All]" dimensionUniqueName="[HR Data]" displayFolder="" count="0" memberValueDatatype="130" unbalanced="0"/>
    <cacheHierarchy uniqueName="[HR Data].[Date (índice de meses)]" caption="Date (índice de meses)" attribute="1" defaultMemberUniqueName="[HR Data].[Date (índice de meses)].[All]" allUniqueName="[HR Data].[Date (índice de meses)].[All]" dimensionUniqueName="[HR Data]" displayFolder="" count="0" memberValueDatatype="20" unbalanced="0" hidden="1"/>
    <cacheHierarchy uniqueName="[Measures].[Suma de EmpID]" caption="Suma de EmpID" measure="1" displayFolder="" measureGroup="HR Data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Recuento de EmpID]" caption="Recuento de EmpID" measure="1" displayFolder="" measureGroup="HR Data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Máx. de EmpID]" caption="Máx. de EmpID" measure="1" displayFolder="" measureGroup="HR Data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a de TenureMonths]" caption="Suma de TenureMonths" measure="1" displayFolder="" measureGroup="HR Data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Promedio de TenureMonths]" caption="Promedio de TenureMonths" measure="1" displayFolder="" measureGroup="HR Data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a de BadHires]" caption="Suma de BadHires" measure="1" displayFolder="" measureGroup="HR Data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Recuento de TermReason]" caption="Recuento de TermReason" measure="1" displayFolder="" measureGroup="HR Data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EmpCount]" caption="EmpCount" measure="1" displayFolder="" measureGroup="HR Data" count="0"/>
    <cacheHierarchy uniqueName="[Measures].[Active Employees]" caption="Active Employees" measure="1" displayFolder="" measureGroup="HR Data" count="0"/>
    <cacheHierarchy uniqueName="[Measures].[New Hires]" caption="New Hires" measure="1" displayFolder="" measureGroup="HR Data" count="0"/>
    <cacheHierarchy uniqueName="[Measures].[Avg. Tenure Months]" caption="Avg. Tenure Months" measure="1" displayFolder="" measureGroup="HR Data" count="0"/>
    <cacheHierarchy uniqueName="[Measures].[Separations]" caption="Separations" measure="1" displayFolder="" measureGroup="HR Data" count="0" oneField="1">
      <fieldsUsage count="1">
        <fieldUsage x="0"/>
      </fieldsUsage>
    </cacheHierarchy>
    <cacheHierarchy uniqueName="[Measures].[TO %]" caption="TO %" measure="1" displayFolder="" measureGroup="HR Data" count="0"/>
    <cacheHierarchy uniqueName="[Measures].[__XL_Count HR Data]" caption="__XL_Count HR Data" measure="1" displayFolder="" measureGroup="HR Data" count="0" hidden="1"/>
    <cacheHierarchy uniqueName="[Measures].[__No measures defined]" caption="__No measures defined" measure="1" displayFolder="" count="0" hidden="1"/>
  </cacheHierarchies>
  <kpis count="0"/>
  <dimensions count="2">
    <dimension name="HR Data" uniqueName="[HR Data]" caption="HR Data"/>
    <dimension measure="1" name="Measures" uniqueName="[Measures]" caption="Measures"/>
  </dimensions>
  <measureGroups count="1">
    <measureGroup name="HR Data" caption="HR 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ac1" refreshedDate="44595.907854513891" backgroundQuery="1" createdVersion="7" refreshedVersion="7" minRefreshableVersion="3" recordCount="0" supportSubquery="1" supportAdvancedDrill="1" xr:uid="{2DAD33A1-5F39-4C46-BB6E-AC0DD3C8EC9A}">
  <cacheSource type="external" connectionId="6"/>
  <cacheFields count="4">
    <cacheField name="[HR Data].[TermReason].[TermReason]" caption="TermReason" numFmtId="0" hierarchy="11" level="1">
      <sharedItems count="2">
        <s v="Involuntary"/>
        <s v="Voluntary"/>
      </sharedItems>
    </cacheField>
    <cacheField name="[Measures].[Separations]" caption="Separations" numFmtId="0" hierarchy="31" level="32767"/>
    <cacheField name="[HR Data].[Date (año)].[Date (año)]" caption="Date (año)" numFmtId="0" hierarchy="16" level="1">
      <sharedItems count="4">
        <s v="2015"/>
        <s v="2016"/>
        <s v="2017"/>
        <s v="2018"/>
      </sharedItems>
    </cacheField>
    <cacheField name="[HR Data].[FP].[FP]" caption="FP" numFmtId="0" hierarchy="5" level="1">
      <sharedItems containsSemiMixedTypes="0" containsNonDate="0" containsString="0"/>
    </cacheField>
  </cacheFields>
  <cacheHierarchies count="35">
    <cacheHierarchy uniqueName="[HR Data].[Date]" caption="Date" attribute="1" time="1" defaultMemberUniqueName="[HR Data].[Date].[All]" allUniqueName="[HR Data].[Date].[All]" dimensionUniqueName="[HR Data]" displayFolder="" count="0" memberValueDatatype="7" unbalanced="0"/>
    <cacheHierarchy uniqueName="[HR Data].[EmpID]" caption="EmpID" attribute="1" defaultMemberUniqueName="[HR Data].[EmpID].[All]" allUniqueName="[HR Data].[EmpID].[All]" dimensionUniqueName="[HR Data]" displayFolder="" count="0" memberValueDatatype="20" unbalanced="0"/>
    <cacheHierarchy uniqueName="[HR Data].[Gender]" caption="Gender" attribute="1" defaultMemberUniqueName="[HR Data].[Gender].[All]" allUniqueName="[HR Data].[Gender].[All]" dimensionUniqueName="[HR Data]" displayFolder="" count="2" memberValueDatatype="130" unbalanced="0"/>
    <cacheHierarchy uniqueName="[HR Data].[Age]" caption="Age" attribute="1" defaultMemberUniqueName="[HR Data].[Age].[All]" allUniqueName="[HR Data].[Age].[All]" dimensionUniqueName="[HR Data]" displayFolder="" count="0" memberValueDatatype="20" unbalanced="0"/>
    <cacheHierarchy uniqueName="[HR Data].[EthnicGroup]" caption="EthnicGroup" attribute="1" defaultMemberUniqueName="[HR Data].[EthnicGroup].[All]" allUniqueName="[HR Data].[EthnicGroup].[All]" dimensionUniqueName="[HR Data]" displayFolder="" count="2" memberValueDatatype="130" unbalanced="0"/>
    <cacheHierarchy uniqueName="[HR Data].[FP]" caption="FP" attribute="1" defaultMemberUniqueName="[HR Data].[FP].[All]" allUniqueName="[HR Data].[FP].[All]" dimensionUniqueName="[HR Data]" displayFolder="" count="2" memberValueDatatype="130" unbalanced="0">
      <fieldsUsage count="2">
        <fieldUsage x="-1"/>
        <fieldUsage x="3"/>
      </fieldsUsage>
    </cacheHierarchy>
    <cacheHierarchy uniqueName="[HR Data].[TermDate]" caption="TermDate" attribute="1" time="1" defaultMemberUniqueName="[HR Data].[TermDate].[All]" allUniqueName="[HR Data].[TermDate].[All]" dimensionUniqueName="[HR Data]" displayFolder="" count="0" memberValueDatatype="7" unbalanced="0"/>
    <cacheHierarchy uniqueName="[HR Data].[isNewHire]" caption="isNewHire" attribute="1" defaultMemberUniqueName="[HR Data].[isNewHire].[All]" allUniqueName="[HR Data].[isNewHire].[All]" dimensionUniqueName="[HR Data]" displayFolder="" count="0" memberValueDatatype="130" unbalanced="0"/>
    <cacheHierarchy uniqueName="[HR Data].[BU Region]" caption="BU Region" attribute="1" defaultMemberUniqueName="[HR Data].[BU Region].[All]" allUniqueName="[HR Data].[BU Region].[All]" dimensionUniqueName="[HR Data]" displayFolder="" count="2" memberValueDatatype="130" unbalanced="0"/>
    <cacheHierarchy uniqueName="[HR Data].[HireDate]" caption="HireDate" attribute="1" time="1" defaultMemberUniqueName="[HR Data].[HireDate].[All]" allUniqueName="[HR Data].[HireDate].[All]" dimensionUniqueName="[HR Data]" displayFolder="" count="0" memberValueDatatype="7" unbalanced="0"/>
    <cacheHierarchy uniqueName="[HR Data].[PayType]" caption="PayType" attribute="1" defaultMemberUniqueName="[HR Data].[PayType].[All]" allUniqueName="[HR Data].[PayType].[All]" dimensionUniqueName="[HR Data]" displayFolder="" count="0" memberValueDatatype="130" unbalanced="0"/>
    <cacheHierarchy uniqueName="[HR Data].[TermReason]" caption="TermReason" attribute="1" defaultMemberUniqueName="[HR Data].[TermReason].[All]" allUniqueName="[HR Data].[TermReason].[All]" dimensionUniqueName="[HR Data]" displayFolder="" count="2" memberValueDatatype="130" unbalanced="0">
      <fieldsUsage count="2">
        <fieldUsage x="-1"/>
        <fieldUsage x="0"/>
      </fieldsUsage>
    </cacheHierarchy>
    <cacheHierarchy uniqueName="[HR Data].[AgeGroup]" caption="AgeGroup" attribute="1" defaultMemberUniqueName="[HR Data].[AgeGroup].[All]" allUniqueName="[HR Data].[AgeGroup].[All]" dimensionUniqueName="[HR Data]" displayFolder="" count="0" memberValueDatatype="130" unbalanced="0"/>
    <cacheHierarchy uniqueName="[HR Data].[TenureDays]" caption="TenureDays" attribute="1" defaultMemberUniqueName="[HR Data].[TenureDays].[All]" allUniqueName="[HR Data].[TenureDays].[All]" dimensionUniqueName="[HR Data]" displayFolder="" count="0" memberValueDatatype="20" unbalanced="0"/>
    <cacheHierarchy uniqueName="[HR Data].[TenureMonths]" caption="TenureMonths" attribute="1" defaultMemberUniqueName="[HR Data].[TenureMonths].[All]" allUniqueName="[HR Data].[TenureMonths].[All]" dimensionUniqueName="[HR Data]" displayFolder="" count="0" memberValueDatatype="5" unbalanced="0"/>
    <cacheHierarchy uniqueName="[HR Data].[BadHires]" caption="BadHires" attribute="1" defaultMemberUniqueName="[HR Data].[BadHires].[All]" allUniqueName="[HR Data].[BadHires].[All]" dimensionUniqueName="[HR Data]" displayFolder="" count="0" memberValueDatatype="20" unbalanced="0"/>
    <cacheHierarchy uniqueName="[HR Data].[Date (año)]" caption="Date (año)" attribute="1" defaultMemberUniqueName="[HR Data].[Date (año)].[All]" allUniqueName="[HR Data].[Date (año)].[All]" dimensionUniqueName="[HR Data]" displayFolder="" count="2" memberValueDatatype="130" unbalanced="0">
      <fieldsUsage count="2">
        <fieldUsage x="-1"/>
        <fieldUsage x="2"/>
      </fieldsUsage>
    </cacheHierarchy>
    <cacheHierarchy uniqueName="[HR Data].[Date (trimestre)]" caption="Date (trimestre)" attribute="1" defaultMemberUniqueName="[HR Data].[Date (trimestre)].[All]" allUniqueName="[HR Data].[Date (trimestre)].[All]" dimensionUniqueName="[HR Data]" displayFolder="" count="0" memberValueDatatype="130" unbalanced="0"/>
    <cacheHierarchy uniqueName="[HR Data].[Date (mes)]" caption="Date (mes)" attribute="1" defaultMemberUniqueName="[HR Data].[Date (mes)].[All]" allUniqueName="[HR Data].[Date (mes)].[All]" dimensionUniqueName="[HR Data]" displayFolder="" count="0" memberValueDatatype="130" unbalanced="0"/>
    <cacheHierarchy uniqueName="[HR Data].[Date (índice de meses)]" caption="Date (índice de meses)" attribute="1" defaultMemberUniqueName="[HR Data].[Date (índice de meses)].[All]" allUniqueName="[HR Data].[Date (índice de meses)].[All]" dimensionUniqueName="[HR Data]" displayFolder="" count="0" memberValueDatatype="20" unbalanced="0" hidden="1"/>
    <cacheHierarchy uniqueName="[Measures].[Suma de EmpID]" caption="Suma de EmpID" measure="1" displayFolder="" measureGroup="HR Data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Recuento de EmpID]" caption="Recuento de EmpID" measure="1" displayFolder="" measureGroup="HR Data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Máx. de EmpID]" caption="Máx. de EmpID" measure="1" displayFolder="" measureGroup="HR Data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a de TenureMonths]" caption="Suma de TenureMonths" measure="1" displayFolder="" measureGroup="HR Data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Promedio de TenureMonths]" caption="Promedio de TenureMonths" measure="1" displayFolder="" measureGroup="HR Data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a de BadHires]" caption="Suma de BadHires" measure="1" displayFolder="" measureGroup="HR Data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Recuento de TermReason]" caption="Recuento de TermReason" measure="1" displayFolder="" measureGroup="HR Data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EmpCount]" caption="EmpCount" measure="1" displayFolder="" measureGroup="HR Data" count="0"/>
    <cacheHierarchy uniqueName="[Measures].[Active Employees]" caption="Active Employees" measure="1" displayFolder="" measureGroup="HR Data" count="0"/>
    <cacheHierarchy uniqueName="[Measures].[New Hires]" caption="New Hires" measure="1" displayFolder="" measureGroup="HR Data" count="0"/>
    <cacheHierarchy uniqueName="[Measures].[Avg. Tenure Months]" caption="Avg. Tenure Months" measure="1" displayFolder="" measureGroup="HR Data" count="0"/>
    <cacheHierarchy uniqueName="[Measures].[Separations]" caption="Separations" measure="1" displayFolder="" measureGroup="HR Data" count="0" oneField="1">
      <fieldsUsage count="1">
        <fieldUsage x="1"/>
      </fieldsUsage>
    </cacheHierarchy>
    <cacheHierarchy uniqueName="[Measures].[TO %]" caption="TO %" measure="1" displayFolder="" measureGroup="HR Data" count="0"/>
    <cacheHierarchy uniqueName="[Measures].[__XL_Count HR Data]" caption="__XL_Count HR Data" measure="1" displayFolder="" measureGroup="HR Data" count="0" hidden="1"/>
    <cacheHierarchy uniqueName="[Measures].[__No measures defined]" caption="__No measures defined" measure="1" displayFolder="" count="0" hidden="1"/>
  </cacheHierarchies>
  <kpis count="0"/>
  <dimensions count="2">
    <dimension name="HR Data" uniqueName="[HR Data]" caption="HR Data"/>
    <dimension measure="1" name="Measures" uniqueName="[Measures]" caption="Measures"/>
  </dimensions>
  <measureGroups count="1">
    <measureGroup name="HR Data" caption="HR 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ac1" refreshedDate="44595.863398958332" backgroundQuery="1" createdVersion="3" refreshedVersion="7" minRefreshableVersion="3" recordCount="0" supportSubquery="1" supportAdvancedDrill="1" xr:uid="{C2023F24-DBDC-4445-9435-543D872BC293}">
  <cacheSource type="external" connectionId="6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35">
    <cacheHierarchy uniqueName="[HR Data].[Date]" caption="Date" attribute="1" time="1" defaultMemberUniqueName="[HR Data].[Date].[All]" allUniqueName="[HR Data].[Date].[All]" dimensionUniqueName="[HR Data]" displayFolder="" count="0" memberValueDatatype="7" unbalanced="0"/>
    <cacheHierarchy uniqueName="[HR Data].[EmpID]" caption="EmpID" attribute="1" defaultMemberUniqueName="[HR Data].[EmpID].[All]" allUniqueName="[HR Data].[EmpID].[All]" dimensionUniqueName="[HR Data]" displayFolder="" count="0" memberValueDatatype="20" unbalanced="0"/>
    <cacheHierarchy uniqueName="[HR Data].[Gender]" caption="Gender" attribute="1" defaultMemberUniqueName="[HR Data].[Gender].[All]" allUniqueName="[HR Data].[Gender].[All]" dimensionUniqueName="[HR Data]" displayFolder="" count="2" memberValueDatatype="130" unbalanced="0"/>
    <cacheHierarchy uniqueName="[HR Data].[Age]" caption="Age" attribute="1" defaultMemberUniqueName="[HR Data].[Age].[All]" allUniqueName="[HR Data].[Age].[All]" dimensionUniqueName="[HR Data]" displayFolder="" count="0" memberValueDatatype="20" unbalanced="0"/>
    <cacheHierarchy uniqueName="[HR Data].[EthnicGroup]" caption="EthnicGroup" attribute="1" defaultMemberUniqueName="[HR Data].[EthnicGroup].[All]" allUniqueName="[HR Data].[EthnicGroup].[All]" dimensionUniqueName="[HR Data]" displayFolder="" count="2" memberValueDatatype="130" unbalanced="0"/>
    <cacheHierarchy uniqueName="[HR Data].[FP]" caption="FP" attribute="1" defaultMemberUniqueName="[HR Data].[FP].[All]" allUniqueName="[HR Data].[FP].[All]" dimensionUniqueName="[HR Data]" displayFolder="" count="2" memberValueDatatype="130" unbalanced="0"/>
    <cacheHierarchy uniqueName="[HR Data].[TermDate]" caption="TermDate" attribute="1" time="1" defaultMemberUniqueName="[HR Data].[TermDate].[All]" allUniqueName="[HR Data].[TermDate].[All]" dimensionUniqueName="[HR Data]" displayFolder="" count="0" memberValueDatatype="7" unbalanced="0"/>
    <cacheHierarchy uniqueName="[HR Data].[isNewHire]" caption="isNewHire" attribute="1" defaultMemberUniqueName="[HR Data].[isNewHire].[All]" allUniqueName="[HR Data].[isNewHire].[All]" dimensionUniqueName="[HR Data]" displayFolder="" count="0" memberValueDatatype="130" unbalanced="0"/>
    <cacheHierarchy uniqueName="[HR Data].[BU Region]" caption="BU Region" attribute="1" defaultMemberUniqueName="[HR Data].[BU Region].[All]" allUniqueName="[HR Data].[BU Region].[All]" dimensionUniqueName="[HR Data]" displayFolder="" count="2" memberValueDatatype="130" unbalanced="0"/>
    <cacheHierarchy uniqueName="[HR Data].[HireDate]" caption="HireDate" attribute="1" time="1" defaultMemberUniqueName="[HR Data].[HireDate].[All]" allUniqueName="[HR Data].[HireDate].[All]" dimensionUniqueName="[HR Data]" displayFolder="" count="0" memberValueDatatype="7" unbalanced="0"/>
    <cacheHierarchy uniqueName="[HR Data].[PayType]" caption="PayType" attribute="1" defaultMemberUniqueName="[HR Data].[PayType].[All]" allUniqueName="[HR Data].[PayType].[All]" dimensionUniqueName="[HR Data]" displayFolder="" count="0" memberValueDatatype="130" unbalanced="0"/>
    <cacheHierarchy uniqueName="[HR Data].[TermReason]" caption="TermReason" attribute="1" defaultMemberUniqueName="[HR Data].[TermReason].[All]" allUniqueName="[HR Data].[TermReason].[All]" dimensionUniqueName="[HR Data]" displayFolder="" count="0" memberValueDatatype="130" unbalanced="0"/>
    <cacheHierarchy uniqueName="[HR Data].[AgeGroup]" caption="AgeGroup" attribute="1" defaultMemberUniqueName="[HR Data].[AgeGroup].[All]" allUniqueName="[HR Data].[AgeGroup].[All]" dimensionUniqueName="[HR Data]" displayFolder="" count="0" memberValueDatatype="130" unbalanced="0"/>
    <cacheHierarchy uniqueName="[HR Data].[TenureDays]" caption="TenureDays" attribute="1" defaultMemberUniqueName="[HR Data].[TenureDays].[All]" allUniqueName="[HR Data].[TenureDays].[All]" dimensionUniqueName="[HR Data]" displayFolder="" count="0" memberValueDatatype="20" unbalanced="0"/>
    <cacheHierarchy uniqueName="[HR Data].[TenureMonths]" caption="TenureMonths" attribute="1" defaultMemberUniqueName="[HR Data].[TenureMonths].[All]" allUniqueName="[HR Data].[TenureMonths].[All]" dimensionUniqueName="[HR Data]" displayFolder="" count="0" memberValueDatatype="5" unbalanced="0"/>
    <cacheHierarchy uniqueName="[HR Data].[BadHires]" caption="BadHires" attribute="1" defaultMemberUniqueName="[HR Data].[BadHires].[All]" allUniqueName="[HR Data].[BadHires].[All]" dimensionUniqueName="[HR Data]" displayFolder="" count="0" memberValueDatatype="20" unbalanced="0"/>
    <cacheHierarchy uniqueName="[HR Data].[Date (año)]" caption="Date (año)" attribute="1" defaultMemberUniqueName="[HR Data].[Date (año)].[All]" allUniqueName="[HR Data].[Date (año)].[All]" dimensionUniqueName="[HR Data]" displayFolder="" count="2" memberValueDatatype="130" unbalanced="0"/>
    <cacheHierarchy uniqueName="[HR Data].[Date (trimestre)]" caption="Date (trimestre)" attribute="1" defaultMemberUniqueName="[HR Data].[Date (trimestre)].[All]" allUniqueName="[HR Data].[Date (trimestre)].[All]" dimensionUniqueName="[HR Data]" displayFolder="" count="0" memberValueDatatype="130" unbalanced="0"/>
    <cacheHierarchy uniqueName="[HR Data].[Date (mes)]" caption="Date (mes)" attribute="1" defaultMemberUniqueName="[HR Data].[Date (mes)].[All]" allUniqueName="[HR Data].[Date (mes)].[All]" dimensionUniqueName="[HR Data]" displayFolder="" count="0" memberValueDatatype="130" unbalanced="0"/>
    <cacheHierarchy uniqueName="[HR Data].[Date (índice de meses)]" caption="Date (índice de meses)" attribute="1" defaultMemberUniqueName="[HR Data].[Date (índice de meses)].[All]" allUniqueName="[HR Data].[Date (índice de meses)].[All]" dimensionUniqueName="[HR Data]" displayFolder="" count="0" memberValueDatatype="20" unbalanced="0" hidden="1"/>
    <cacheHierarchy uniqueName="[Measures].[Suma de EmpID]" caption="Suma de EmpID" measure="1" displayFolder="" measureGroup="HR Data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Recuento de EmpID]" caption="Recuento de EmpID" measure="1" displayFolder="" measureGroup="HR Data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Máx. de EmpID]" caption="Máx. de EmpID" measure="1" displayFolder="" measureGroup="HR Data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a de TenureMonths]" caption="Suma de TenureMonths" measure="1" displayFolder="" measureGroup="HR Data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Promedio de TenureMonths]" caption="Promedio de TenureMonths" measure="1" displayFolder="" measureGroup="HR Data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a de BadHires]" caption="Suma de BadHires" measure="1" displayFolder="" measureGroup="HR Data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Recuento de TermReason]" caption="Recuento de TermReason" measure="1" displayFolder="" measureGroup="HR Data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EmpCount]" caption="EmpCount" measure="1" displayFolder="" measureGroup="HR Data" count="0"/>
    <cacheHierarchy uniqueName="[Measures].[Active Employees]" caption="Active Employees" measure="1" displayFolder="" measureGroup="HR Data" count="0"/>
    <cacheHierarchy uniqueName="[Measures].[New Hires]" caption="New Hires" measure="1" displayFolder="" measureGroup="HR Data" count="0"/>
    <cacheHierarchy uniqueName="[Measures].[Avg. Tenure Months]" caption="Avg. Tenure Months" measure="1" displayFolder="" measureGroup="HR Data" count="0"/>
    <cacheHierarchy uniqueName="[Measures].[Separations]" caption="Separations" measure="1" displayFolder="" measureGroup="HR Data" count="0"/>
    <cacheHierarchy uniqueName="[Measures].[TO %]" caption="TO %" measure="1" displayFolder="" measureGroup="HR Data" count="0"/>
    <cacheHierarchy uniqueName="[Measures].[__XL_Count HR Data]" caption="__XL_Count HR Data" measure="1" displayFolder="" measureGroup="HR Data" count="0" hidden="1"/>
    <cacheHierarchy uniqueName="[Measures].[__No measures defined]" caption="__No measures defined" measure="1" displayFolder="" count="0" hidden="1"/>
  </cacheHierarchies>
  <kpis count="0"/>
  <extLst>
    <ext xmlns:x14="http://schemas.microsoft.com/office/spreadsheetml/2009/9/main" uri="{725AE2AE-9491-48be-B2B4-4EB974FC3084}">
      <x14:pivotCacheDefinition slicerData="1" pivotCacheId="1941613852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C529E0-15CA-4CDE-B3B9-974BBFBE3AFA}" name="PayType" cacheId="837" applyNumberFormats="0" applyBorderFormats="0" applyFontFormats="0" applyPatternFormats="0" applyAlignmentFormats="0" applyWidthHeightFormats="1" dataCaption="Valores" tag="593bb970-33ed-4d01-8eab-e1b0a17a685c" updatedVersion="7" minRefreshableVersion="3" useAutoFormatting="1" itemPrintTitles="1" createdVersion="7" indent="0" outline="1" outlineData="1" multipleFieldFilters="0">
  <location ref="A9:D13" firstHeaderRow="1" firstDataRow="2" firstDataCol="1"/>
  <pivotFields count="4">
    <pivotField axis="axisCol" allDrilled="1" subtotalTop="0" showAll="0" dataSourceSort="1" defaultSubtotal="0" defaultAttributeDrillState="1">
      <items count="2">
        <item x="0"/>
        <item x="1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  <pivotField allDrilled="1" subtotalTop="0" showAll="0" dataSourceSort="1" defaultSubtotal="0" defaultAttributeDrillState="1"/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fld="2" subtotal="count" showDataAs="percentOfCol" baseField="0" baseItem="0" numFmtId="10"/>
  </dataFields>
  <pivotHierarchies count="35"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0"/>
  </rowHierarchiesUsage>
  <colHierarchiesUsage count="1">
    <colHierarchyUsage hierarchyUsage="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HR 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F425E1-114D-45C6-A213-469E423DF6CA}" name="Gender" cacheId="834" applyNumberFormats="0" applyBorderFormats="0" applyFontFormats="0" applyPatternFormats="0" applyAlignmentFormats="0" applyWidthHeightFormats="1" dataCaption="Valores" tag="9fe50c51-0f2f-4a04-ae04-f8b32c22ba57" updatedVersion="7" minRefreshableVersion="3" useAutoFormatting="1" itemPrintTitles="1" createdVersion="7" indent="0" outline="1" outlineData="1" multipleFieldFilters="0">
  <location ref="A3:B6" firstHeaderRow="1" firstDataRow="1" firstDataCol="1"/>
  <pivotFields count="3"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fld="1" subtotal="count" baseField="0" baseItem="0"/>
  </dataFields>
  <pivotHierarchies count="35"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HR 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15A45D-91EE-4E9A-B789-7BBD42ED85C5}" name="Turnover" cacheId="777" applyNumberFormats="0" applyBorderFormats="0" applyFontFormats="0" applyPatternFormats="0" applyAlignmentFormats="0" applyWidthHeightFormats="1" dataCaption="Valores" tag="77da8585-72a6-42f4-854c-6d54bd2d7e5f" updatedVersion="7" minRefreshableVersion="3" useAutoFormatting="1" itemPrintTitles="1" createdVersion="7" indent="0" outline="1" outlineData="1" multipleFieldFilters="0">
  <location ref="A32:D38" firstHeaderRow="1" firstDataRow="2" firstDataCol="1"/>
  <pivotFields count="3">
    <pivotField dataField="1" subtotalTop="0" showAll="0" defaultSubtotal="0"/>
    <pivotField axis="axisCol" allDrilled="1" subtotalTop="0" showAll="0" dataSourceSort="1" defaultSubtotal="0" defaultAttributeDrillState="1">
      <items count="2">
        <item x="0"/>
        <item x="1"/>
      </items>
    </pivotField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fld="0" subtotal="count" baseField="0" baseItem="0"/>
  </dataFields>
  <pivotHierarchies count="35"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6"/>
  </rowHierarchiesUsage>
  <colHierarchiesUsage count="1">
    <colHierarchyUsage hierarchyUsage="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HR 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B9220F-9086-4DA6-891D-11F850598AA2}" name="Age" cacheId="831" applyNumberFormats="0" applyBorderFormats="0" applyFontFormats="0" applyPatternFormats="0" applyAlignmentFormats="0" applyWidthHeightFormats="1" dataCaption="Valores" tag="edc905a6-71e1-4263-8420-1d3cc43dd19c" updatedVersion="7" minRefreshableVersion="3" useAutoFormatting="1" itemPrintTitles="1" createdVersion="7" indent="0" outline="1" outlineData="1" multipleFieldFilters="0" chartFormat="3">
  <location ref="A23:D28" firstHeaderRow="1" firstDataRow="2" firstDataCol="1"/>
  <pivotFields count="4">
    <pivotField dataField="1" subtotalTop="0" showAll="0" defaultSubtotal="0"/>
    <pivotField axis="axisCol" allDrilled="1" subtotalTop="0" showAll="0" dataSourceSort="1" defaultSubtotal="0" defaultAttributeDrillState="1">
      <items count="2">
        <item x="0"/>
        <item x="1"/>
      </items>
    </pivotField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llDrilled="1" subtotalTop="0" showAll="0" dataSourceSort="1" defaultSubtotal="0" defaultAttributeDrillState="1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fld="0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Hierarchies count="35"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2"/>
  </rowHierarchiesUsage>
  <colHierarchiesUsage count="1">
    <colHierarchyUsage hierarchyUsage="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HR 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BFBC05-3619-4EA2-88A1-4C98AB8F9B9B}" name="FT_PT" cacheId="768" applyNumberFormats="0" applyBorderFormats="0" applyFontFormats="0" applyPatternFormats="0" applyAlignmentFormats="0" applyWidthHeightFormats="1" dataCaption="Valores" tag="4df5a794-4179-4323-98a3-646c0716c820" updatedVersion="7" minRefreshableVersion="3" useAutoFormatting="1" itemPrintTitles="1" createdVersion="7" indent="0" outline="1" outlineData="1" multipleFieldFilters="0">
  <location ref="A16:D20" firstHeaderRow="1" firstDataRow="2" firstDataCol="1"/>
  <pivotFields count="4">
    <pivotField axis="axisCol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2">
        <item x="0"/>
        <item x="1"/>
      </items>
    </pivotField>
    <pivotField allDrilled="1" subtotalTop="0" showAll="0" dataSourceSort="1" defaultSubtotal="0" defaultAttributeDrillState="1"/>
  </pivotFields>
  <rowFields count="1">
    <field x="2"/>
  </rowFields>
  <rowItems count="3">
    <i>
      <x/>
    </i>
    <i>
      <x v="1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fld="1" subtotal="count" showDataAs="percentOfCol" baseField="0" baseItem="0" numFmtId="10"/>
  </dataFields>
  <pivotHierarchies count="35"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5"/>
  </rowHierarchiesUsage>
  <colHierarchiesUsage count="1">
    <colHierarchyUsage hierarchyUsage="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HR 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DE4351-8C53-4F97-A69E-9CFD965FF590}" name="TermReason" cacheId="843" applyNumberFormats="0" applyBorderFormats="0" applyFontFormats="0" applyPatternFormats="0" applyAlignmentFormats="0" applyWidthHeightFormats="1" dataCaption="Valores" tag="76e6f36b-6767-42e7-b7ef-41db919c1bef" updatedVersion="7" minRefreshableVersion="3" useAutoFormatting="1" subtotalHiddenItems="1" itemPrintTitles="1" createdVersion="7" indent="0" outline="1" outlineData="1" multipleFieldFilters="0" chartFormat="7">
  <location ref="A3:D9" firstHeaderRow="1" firstDataRow="2" firstDataCol="1"/>
  <pivotFields count="4">
    <pivotField axis="axisCol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llDrilled="1" subtotalTop="0" showAll="0" dataSourceSort="1" defaultSubtotal="0" defaultAttributeDrillState="1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fld="1" subtotal="count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Hierarchies count="35">
    <pivotHierarchy dragToData="1"/>
    <pivotHierarchy dragToData="1"/>
    <pivotHierarchy multipleItemSelectionAllowed="1"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Bad Hires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6"/>
  </rowHierarchiesUsage>
  <colHierarchiesUsage count="1">
    <colHierarchyUsage hierarchyUsage="1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HR 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9C65BF-9E07-409E-98E7-7F5C097C288D}" name="Separations" cacheId="840" applyNumberFormats="0" applyBorderFormats="0" applyFontFormats="0" applyPatternFormats="0" applyAlignmentFormats="0" applyWidthHeightFormats="1" dataCaption="Valores" tag="7b8e9e42-c390-42a4-bd67-ac0eeac9d9b2" updatedVersion="7" minRefreshableVersion="3" useAutoFormatting="1" itemPrintTitles="1" createdVersion="7" indent="0" outline="1" outlineData="1" multipleFieldFilters="0" chartFormat="6">
  <location ref="A3:C8" firstHeaderRow="0" firstDataRow="1" firstDataCol="1"/>
  <pivotFields count="4">
    <pivotField dataField="1" subtotalTop="0" showAll="0" defaultSubtotal="0"/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  <pivotField allDrilled="1" subtotalTop="0" showAll="0" dataSourceSort="1" defaultSubtotal="0" defaultAttributeDrillState="1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fld="0" subtotal="count" baseField="0" baseItem="0"/>
    <dataField name="Bad Hires" fld="2" baseField="0" baseItem="0"/>
  </dataFields>
  <chartFormats count="10">
    <chartFormat chart="0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5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6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2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8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5" format="29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</chartFormats>
  <pivotHierarchies count="35">
    <pivotHierarchy dragToData="1"/>
    <pivotHierarchy dragToData="1"/>
    <pivotHierarchy multipleItemSelectionAllowed="1"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Bad Hires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HR 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43D7A5-02D7-42C5-842C-53BE4FD318BF}" name="Region" cacheId="780" applyNumberFormats="0" applyBorderFormats="0" applyFontFormats="0" applyPatternFormats="0" applyAlignmentFormats="0" applyWidthHeightFormats="1" dataCaption="Valores" tag="07fe7579-4ae9-4989-bb95-bb5da97d4e5f" updatedVersion="7" minRefreshableVersion="3" useAutoFormatting="1" itemPrintTitles="1" createdVersion="7" indent="0" outline="1" outlineData="1" multipleFieldFilters="0" chartFormat="3">
  <location ref="A3:D12" firstHeaderRow="1" firstDataRow="2" firstDataCol="1"/>
  <pivotFields count="4">
    <pivotField dataField="1" subtotalTop="0" showAll="0" defaultSubtotal="0"/>
    <pivotField axis="axisRow" allDrilled="1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  <pivotField axis="axisCol" allDrilled="1" subtotalTop="0" showAll="0" dataSourceSort="1" defaultSubtotal="0" defaultAttributeDrillState="1">
      <items count="2">
        <item n="Full Time" x="0"/>
        <item n="Part Time" x="1"/>
      </items>
    </pivotField>
    <pivotField allDrilled="1" subtotalTop="0" showAll="0" dataSourceSort="1" defaultSubtotal="0" defaultAttributeDrillState="1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fld="0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Hierarchies count="35"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8"/>
  </rowHierarchiesUsage>
  <colHierarchiesUsage count="1">
    <colHierarchyUsage hierarchyUsage="5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HR 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052CE7-CCEA-4821-B2FB-6644ACAC27C8}" name="Tenure" cacheId="789" applyNumberFormats="0" applyBorderFormats="0" applyFontFormats="0" applyPatternFormats="0" applyAlignmentFormats="0" applyWidthHeightFormats="1" dataCaption="Valores" tag="aac5b51f-632c-4d03-886b-f51c157fd7fd" updatedVersion="7" minRefreshableVersion="3" useAutoFormatting="1" itemPrintTitles="1" createdVersion="7" indent="0" outline="1" outlineData="1" multipleFieldFilters="0" chartFormat="3">
  <location ref="A3:D26" firstHeaderRow="1" firstDataRow="2" firstDataCol="1"/>
  <pivotFields count="5">
    <pivotField axis="axisRow" allDrilled="1" subtotalTop="0" showAll="0" dataSourceSort="1" defaultSubtotal="0" defaultAttributeDrillState="1">
      <items count="2">
        <item x="0"/>
        <item x="1"/>
      </items>
    </pivotField>
    <pivotField axis="axisRow" allDrilled="1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  <pivotField axis="axisCol" allDrilled="1" subtotalTop="0" showAll="0" dataSourceSort="1" defaultSubtotal="0" defaultAttributeDrillState="1">
      <items count="2">
        <item n="Full Time" x="0"/>
        <item n="Part Time" x="1"/>
      </items>
    </pivotField>
    <pivotField dataField="1" subtotalTop="0" showAll="0" defaultSubtotal="0"/>
    <pivotField allDrilled="1" subtotalTop="0" showAll="0" dataSourceSort="1" defaultSubtotal="0" defaultAttributeDrillState="1"/>
  </pivotFields>
  <rowFields count="2">
    <field x="1"/>
    <field x="0"/>
  </rowFields>
  <rowItems count="22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Promedio de TenureMonths" fld="3" subtotal="average" baseField="0" baseItem="0" numFmtId="1"/>
  </dataFields>
  <chartFormats count="4"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0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0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Hierarchies count="3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4"/>
    <rowHierarchyUsage hierarchyUsage="2"/>
  </rowHierarchiesUsage>
  <colHierarchiesUsage count="1">
    <colHierarchyUsage hierarchyUsage="5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HR 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F593A0-D0E0-4D72-8E27-4E9FEA73D9EA}" name="Ethnicity" cacheId="762" applyNumberFormats="0" applyBorderFormats="0" applyFontFormats="0" applyPatternFormats="0" applyAlignmentFormats="0" applyWidthHeightFormats="1" dataCaption="Valores" tag="7f9a72fa-a70f-4909-89c5-d7fec3b63f77" updatedVersion="7" minRefreshableVersion="3" useAutoFormatting="1" itemPrintTitles="1" createdVersion="7" indent="0" outline="1" outlineData="1" multipleFieldFilters="0" chartFormat="3">
  <location ref="A3:D26" firstHeaderRow="1" firstDataRow="2" firstDataCol="1"/>
  <pivotFields count="5">
    <pivotField axis="axisRow" allDrilled="1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  <pivotField axis="axisCol" allDrilled="1" subtotalTop="0" showAll="0" dataSourceSort="1" defaultSubtotal="0" defaultAttributeDrillState="1">
      <items count="2">
        <item n="Full Time" x="0"/>
        <item n="Part Time" x="1"/>
      </items>
    </pivotField>
    <pivotField allDrilled="1" subtotalTop="0" showAll="0" dataSourceSort="1" defaultSubtotal="0" defaultAttributeDrillState="1"/>
  </pivotFields>
  <rowFields count="2">
    <field x="0"/>
    <field x="1"/>
  </rowFields>
  <rowItems count="22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fld="2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Hierarchies count="3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4"/>
    <rowHierarchyUsage hierarchyUsage="2"/>
  </rowHierarchiesUsage>
  <colHierarchiesUsage count="1">
    <colHierarchyUsage hierarchyUsage="5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HR 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AA7F37-BF7F-47AA-A77A-BD56957DCA10}" name="ActiveEmployees" cacheId="828" applyNumberFormats="0" applyBorderFormats="0" applyFontFormats="0" applyPatternFormats="0" applyAlignmentFormats="0" applyWidthHeightFormats="1" dataCaption="Valores" tag="3a310194-adf6-4654-8988-9d745e20d540" updatedVersion="7" minRefreshableVersion="3" useAutoFormatting="1" subtotalHiddenItems="1" itemPrintTitles="1" createdVersion="7" indent="0" outline="1" outlineData="1" multipleFieldFilters="0" chartFormat="3">
  <location ref="A3:C92" firstHeaderRow="0" firstDataRow="1" firstDataCol="1"/>
  <pivotFields count="7">
    <pivotField axis="axisRow" allDrilled="1" subtotalTop="0" showAll="0" dataSourceSort="1" defaultAttributeDrillState="1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axis="axisRow" allDrilled="1" subtotalTop="0" showAll="0" dataSourceSort="1">
      <items count="13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  <item t="default"/>
      </items>
    </pivotField>
    <pivotField axis="axisRow" allDrilled="1" subtotalTop="0" showAll="0" dataSourceSort="1" defaultAttributeDrillState="1">
      <items count="5">
        <item x="0"/>
        <item x="1"/>
        <item x="2"/>
        <item x="3"/>
        <item t="default"/>
      </items>
    </pivotField>
    <pivotField axis="axisRow" allDrilled="1" subtotalTop="0" showAll="0" dataSourceSort="1" defaultAttributeDrillState="1">
      <items count="5">
        <item x="0"/>
        <item x="1"/>
        <item x="2"/>
        <item x="3"/>
        <item t="default"/>
      </items>
    </pivotField>
    <pivotField dataField="1" subtotalTop="0" showAll="0"/>
    <pivotField dataField="1" subtotalTop="0" showAll="0"/>
    <pivotField allDrilled="1" subtotalTop="0" showAll="0" dataSourceSort="1" defaultAttributeDrillState="1"/>
  </pivotFields>
  <rowFields count="4">
    <field x="3"/>
    <field x="2"/>
    <field x="1"/>
    <field x="0"/>
  </rowFields>
  <rowItems count="89">
    <i>
      <x/>
    </i>
    <i r="1">
      <x/>
    </i>
    <i r="2">
      <x/>
    </i>
    <i r="2">
      <x v="1"/>
    </i>
    <i r="2">
      <x v="2"/>
    </i>
    <i t="default" r="1">
      <x/>
    </i>
    <i r="1">
      <x v="1"/>
    </i>
    <i r="2">
      <x v="3"/>
    </i>
    <i r="2">
      <x v="4"/>
    </i>
    <i r="2">
      <x v="5"/>
    </i>
    <i t="default" r="1">
      <x v="1"/>
    </i>
    <i r="1">
      <x v="2"/>
    </i>
    <i r="2">
      <x v="6"/>
    </i>
    <i r="2">
      <x v="7"/>
    </i>
    <i r="2">
      <x v="8"/>
    </i>
    <i t="default" r="1">
      <x v="2"/>
    </i>
    <i r="1">
      <x v="3"/>
    </i>
    <i r="2">
      <x v="9"/>
    </i>
    <i r="2">
      <x v="10"/>
    </i>
    <i r="2">
      <x v="11"/>
    </i>
    <i t="default" r="1">
      <x v="3"/>
    </i>
    <i t="default">
      <x/>
    </i>
    <i>
      <x v="1"/>
    </i>
    <i r="1">
      <x/>
    </i>
    <i r="2">
      <x/>
    </i>
    <i r="2">
      <x v="1"/>
    </i>
    <i r="2">
      <x v="2"/>
    </i>
    <i t="default" r="1">
      <x/>
    </i>
    <i r="1">
      <x v="1"/>
    </i>
    <i r="2">
      <x v="3"/>
    </i>
    <i r="2">
      <x v="4"/>
    </i>
    <i r="2">
      <x v="5"/>
    </i>
    <i t="default" r="1">
      <x v="1"/>
    </i>
    <i r="1">
      <x v="2"/>
    </i>
    <i r="2">
      <x v="6"/>
    </i>
    <i r="2">
      <x v="7"/>
    </i>
    <i r="2">
      <x v="8"/>
    </i>
    <i t="default" r="1">
      <x v="2"/>
    </i>
    <i r="1">
      <x v="3"/>
    </i>
    <i r="2">
      <x v="9"/>
    </i>
    <i r="2">
      <x v="10"/>
    </i>
    <i r="2">
      <x v="11"/>
    </i>
    <i t="default" r="1">
      <x v="3"/>
    </i>
    <i t="default">
      <x v="1"/>
    </i>
    <i>
      <x v="2"/>
    </i>
    <i r="1">
      <x/>
    </i>
    <i r="2">
      <x/>
    </i>
    <i r="2">
      <x v="1"/>
    </i>
    <i r="2">
      <x v="2"/>
    </i>
    <i t="default" r="1">
      <x/>
    </i>
    <i r="1">
      <x v="1"/>
    </i>
    <i r="2">
      <x v="3"/>
    </i>
    <i r="2">
      <x v="4"/>
    </i>
    <i r="2">
      <x v="5"/>
    </i>
    <i t="default" r="1">
      <x v="1"/>
    </i>
    <i r="1">
      <x v="2"/>
    </i>
    <i r="2">
      <x v="6"/>
    </i>
    <i r="2">
      <x v="7"/>
    </i>
    <i r="2">
      <x v="8"/>
    </i>
    <i t="default" r="1">
      <x v="2"/>
    </i>
    <i r="1">
      <x v="3"/>
    </i>
    <i r="2">
      <x v="9"/>
    </i>
    <i r="2">
      <x v="10"/>
    </i>
    <i r="2">
      <x v="11"/>
    </i>
    <i t="default" r="1">
      <x v="3"/>
    </i>
    <i t="default">
      <x v="2"/>
    </i>
    <i>
      <x v="3"/>
    </i>
    <i r="1">
      <x/>
    </i>
    <i r="2">
      <x/>
    </i>
    <i r="2">
      <x v="1"/>
    </i>
    <i r="2">
      <x v="2"/>
    </i>
    <i t="default" r="1">
      <x/>
    </i>
    <i r="1">
      <x v="1"/>
    </i>
    <i r="2">
      <x v="3"/>
    </i>
    <i r="2">
      <x v="4"/>
    </i>
    <i r="2">
      <x v="5"/>
    </i>
    <i t="default" r="1">
      <x v="1"/>
    </i>
    <i r="1">
      <x v="2"/>
    </i>
    <i r="2">
      <x v="6"/>
    </i>
    <i r="2">
      <x v="7"/>
    </i>
    <i r="2">
      <x v="8"/>
    </i>
    <i t="default" r="1">
      <x v="2"/>
    </i>
    <i r="1">
      <x v="3"/>
    </i>
    <i r="2">
      <x v="9"/>
    </i>
    <i r="2">
      <x v="10"/>
    </i>
    <i r="2">
      <x v="11"/>
    </i>
    <i t="default" r="1">
      <x v="3"/>
    </i>
    <i t="default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fld="4" subtotal="count" baseField="0" baseItem="0"/>
    <dataField fld="5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35">
    <pivotHierarchy dragToData="1"/>
    <pivotHierarchy dragToData="1"/>
    <pivotHierarchy multipleItemSelectionAllowed="1"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4">
    <rowHierarchyUsage hierarchyUsage="16"/>
    <rowHierarchyUsage hierarchyUsage="17"/>
    <rowHierarchyUsage hierarchyUsage="18"/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HR Data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BU_Region" xr10:uid="{D399BF69-A3F3-407F-81F4-A7D905C0C0FD}" sourceName="[HR Data].[BU Region]">
  <pivotTables>
    <pivotTable tabId="4" name="ActiveEmployees"/>
    <pivotTable tabId="6" name="Ethnicity"/>
    <pivotTable tabId="13" name="Age"/>
    <pivotTable tabId="13" name="FT_PT"/>
    <pivotTable tabId="13" name="Gender"/>
    <pivotTable tabId="13" name="PayType"/>
    <pivotTable tabId="13" name="Turnover"/>
    <pivotTable tabId="11" name="Separations"/>
    <pivotTable tabId="12" name="TermReason"/>
    <pivotTable tabId="8" name="Tenure"/>
  </pivotTables>
  <data>
    <olap pivotCacheId="1941613852">
      <levels count="2">
        <level uniqueName="[HR Data].[BU Region].[(All)]" sourceCaption="(All)" count="0"/>
        <level uniqueName="[HR Data].[BU Region].[BU Region]" sourceCaption="BU Region" count="7">
          <ranges>
            <range startItem="0">
              <i n="[HR Data].[BU Region].&amp;[Central]" c="Central"/>
              <i n="[HR Data].[BU Region].&amp;[East]" c="East"/>
              <i n="[HR Data].[BU Region].&amp;[Midwest]" c="Midwest"/>
              <i n="[HR Data].[BU Region].&amp;[North]" c="North"/>
              <i n="[HR Data].[BU Region].&amp;[Northwest]" c="Northwest"/>
              <i n="[HR Data].[BU Region].&amp;[South]" c="South"/>
              <i n="[HR Data].[BU Region].&amp;[West]" c="West"/>
            </range>
          </ranges>
        </level>
      </levels>
      <selections count="1">
        <selection n="[HR Data].[BU Region].[All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ate__año" xr10:uid="{72654933-427C-4FA1-A0AE-941D336F40AE}" sourceName="[HR Data].[Date (año)]">
  <pivotTables>
    <pivotTable tabId="6" name="Ethnicity"/>
    <pivotTable tabId="13" name="Gender"/>
    <pivotTable tabId="13" name="FT_PT"/>
    <pivotTable tabId="13" name="PayType"/>
    <pivotTable tabId="13" name="Age"/>
    <pivotTable tabId="13" name="Turnover"/>
    <pivotTable tabId="10" name="Region"/>
    <pivotTable tabId="11" name="Separations"/>
    <pivotTable tabId="12" name="TermReason"/>
    <pivotTable tabId="8" name="Tenure"/>
  </pivotTables>
  <data>
    <olap pivotCacheId="1941613852">
      <levels count="2">
        <level uniqueName="[HR Data].[Date (año)].[(All)]" sourceCaption="(All)" count="0"/>
        <level uniqueName="[HR Data].[Date (año)].[Date (año)]" sourceCaption="Date (año)" count="4">
          <ranges>
            <range startItem="0">
              <i n="[HR Data].[Date (año)].&amp;[2015]" c="2015"/>
              <i n="[HR Data].[Date (año)].&amp;[2016]" c="2016"/>
              <i n="[HR Data].[Date (año)].&amp;[2017]" c="2017"/>
              <i n="[HR Data].[Date (año)].&amp;[2018]" c="2018"/>
            </range>
          </ranges>
        </level>
      </levels>
      <selections count="1">
        <selection n="[HR Data].[Date (año)].[All]"/>
      </selections>
    </olap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thnicGroup" xr10:uid="{6C99F6EF-BA47-4133-867E-A154E8A54D20}" sourceName="[HR Data].[EthnicGroup]">
  <pivotTables>
    <pivotTable tabId="4" name="ActiveEmployees"/>
    <pivotTable tabId="13" name="Age"/>
    <pivotTable tabId="13" name="FT_PT"/>
    <pivotTable tabId="13" name="Gender"/>
    <pivotTable tabId="13" name="PayType"/>
    <pivotTable tabId="13" name="Turnover"/>
    <pivotTable tabId="10" name="Region"/>
    <pivotTable tabId="11" name="Separations"/>
    <pivotTable tabId="12" name="TermReason"/>
  </pivotTables>
  <data>
    <olap pivotCacheId="1941613852">
      <levels count="2">
        <level uniqueName="[HR Data].[EthnicGroup].[(All)]" sourceCaption="(All)" count="0"/>
        <level uniqueName="[HR Data].[EthnicGroup].[EthnicGroup]" sourceCaption="EthnicGroup" count="7">
          <ranges>
            <range startItem="0">
              <i n="[HR Data].[EthnicGroup].&amp;[Group A]" c="Group A"/>
              <i n="[HR Data].[EthnicGroup].&amp;[Group B]" c="Group B"/>
              <i n="[HR Data].[EthnicGroup].&amp;[Group C]" c="Group C"/>
              <i n="[HR Data].[EthnicGroup].&amp;[Group D]" c="Group D"/>
              <i n="[HR Data].[EthnicGroup].&amp;[Group E]" c="Group E"/>
              <i n="[HR Data].[EthnicGroup].&amp;[Group F]" c="Group F"/>
              <i n="[HR Data].[EthnicGroup].&amp;[Group G]" c="Group G"/>
            </range>
          </ranges>
        </level>
      </levels>
      <selections count="1">
        <selection n="[HR Data].[EthnicGroup].[All]"/>
      </selections>
    </olap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FP" xr10:uid="{B868ADC7-75D6-470F-A647-80DECA8FAEA9}" sourceName="[HR Data].[FP]">
  <pivotTables>
    <pivotTable tabId="4" name="ActiveEmployees"/>
    <pivotTable tabId="13" name="Age"/>
    <pivotTable tabId="13" name="Gender"/>
    <pivotTable tabId="13" name="PayType"/>
    <pivotTable tabId="11" name="Separations"/>
    <pivotTable tabId="12" name="TermReason"/>
  </pivotTables>
  <data>
    <olap pivotCacheId="1941613852">
      <levels count="2">
        <level uniqueName="[HR Data].[FP].[(All)]" sourceCaption="(All)" count="0"/>
        <level uniqueName="[HR Data].[FP].[FP]" sourceCaption="FP" count="2">
          <ranges>
            <range startItem="0">
              <i n="[HR Data].[FP].&amp;[FT]" c="FT"/>
              <i n="[HR Data].[FP].&amp;[PT]" c="PT"/>
            </range>
          </ranges>
        </level>
      </levels>
      <selections count="1">
        <selection n="[HR Data].[FP].[All]"/>
      </selections>
    </olap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Gender" xr10:uid="{5600054D-CAEB-4EE3-B78F-FD3B90F25016}" sourceName="[HR Data].[Gender]">
  <pivotTables>
    <pivotTable tabId="4" name="ActiveEmployees"/>
    <pivotTable tabId="10" name="Region"/>
    <pivotTable tabId="11" name="Separations"/>
    <pivotTable tabId="12" name="TermReason"/>
  </pivotTables>
  <data>
    <olap pivotCacheId="1941613852">
      <levels count="2">
        <level uniqueName="[HR Data].[Gender].[(All)]" sourceCaption="(All)" count="0"/>
        <level uniqueName="[HR Data].[Gender].[Gender]" sourceCaption="Gender" count="2">
          <ranges>
            <range startItem="0">
              <i n="[HR Data].[Gender].&amp;[F]" c="F"/>
              <i n="[HR Data].[Gender].&amp;[M]" c="M"/>
            </range>
          </ranges>
        </level>
      </levels>
      <selections count="1">
        <selection n="[HR Data].[Gender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BU Region" xr10:uid="{2A3548DC-84DA-4989-96B8-6BB20A93696C}" cache="SegmentaciónDeDatos_BU_Region" caption="Region" level="1" rowHeight="241300"/>
  <slicer name="Date (año)" xr10:uid="{A1F8B9B5-4317-4D09-BFBF-7D2ED0BA0A6A}" cache="SegmentaciónDeDatos_Date__año" caption="Year" columnCount="2" level="1" rowHeight="360000"/>
  <slicer name="EthnicGroup" xr10:uid="{EADF0CDD-A391-4A98-8982-D3AE11EB432C}" cache="SegmentaciónDeDatos_EthnicGroup" caption="Ethnicity" level="1" rowHeight="241300"/>
  <slicer name="FP" xr10:uid="{A2A08B71-564E-4CD3-8A23-A33B847292E8}" cache="SegmentaciónDeDatos_FP" caption="Full/Part" columnCount="2" level="1" rowHeight="241300"/>
  <slicer name="Gender" xr10:uid="{779B5D8E-5980-43F4-B6B9-866FFF289C46}" cache="SegmentaciónDeDatos_Gender" caption="Gender" columnCount="2" level="1" rowHeight="241300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2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E8B5-33AA-4444-AE64-009E785BBBD5}">
  <sheetPr>
    <pageSetUpPr fitToPage="1"/>
  </sheetPr>
  <dimension ref="A1:U6"/>
  <sheetViews>
    <sheetView showGridLines="0" tabSelected="1" zoomScale="80" zoomScaleNormal="80" workbookViewId="0">
      <selection activeCell="Y46" sqref="Y46"/>
    </sheetView>
  </sheetViews>
  <sheetFormatPr baseColWidth="10" defaultRowHeight="15" x14ac:dyDescent="0.25"/>
  <cols>
    <col min="1" max="5" width="9.85546875" customWidth="1"/>
    <col min="6" max="6" width="10.85546875" bestFit="1" customWidth="1"/>
    <col min="7" max="11" width="9.85546875" customWidth="1"/>
    <col min="12" max="12" width="11" customWidth="1"/>
    <col min="13" max="26" width="9.85546875" customWidth="1"/>
  </cols>
  <sheetData>
    <row r="1" spans="1:21" ht="6" customHeight="1" x14ac:dyDescent="0.25"/>
    <row r="2" spans="1:21" ht="24.95" customHeight="1" x14ac:dyDescent="0.25">
      <c r="A2" s="11" t="s">
        <v>56</v>
      </c>
      <c r="B2" s="9"/>
      <c r="C2" s="9"/>
      <c r="D2" s="9"/>
      <c r="E2" s="9"/>
      <c r="F2" s="12" t="s">
        <v>57</v>
      </c>
      <c r="G2" s="13">
        <f>G5/F5</f>
        <v>0.54307692307692312</v>
      </c>
      <c r="H2" s="13">
        <f>H5/F5</f>
        <v>0.45692307692307693</v>
      </c>
      <c r="S2" s="10" t="s">
        <v>67</v>
      </c>
      <c r="T2" s="10"/>
      <c r="U2" s="10"/>
    </row>
    <row r="3" spans="1:21" ht="24.95" customHeight="1" x14ac:dyDescent="0.25">
      <c r="A3" s="9"/>
      <c r="B3" s="9"/>
      <c r="C3" s="9"/>
      <c r="D3" s="9"/>
      <c r="E3" s="9"/>
      <c r="J3" t="s">
        <v>60</v>
      </c>
    </row>
    <row r="4" spans="1:21" ht="24.95" customHeight="1" x14ac:dyDescent="0.25">
      <c r="I4" s="16" t="s">
        <v>58</v>
      </c>
      <c r="J4" s="13">
        <f>+GETPIVOTDATA("[Measures].[Active Employees]",Headline!$A$9,"[HR Data].[Gender]","[HR Data].[Gender].&amp;[M]","[HR Data].[PayType]","[HR Data].[PayType].&amp;[Hourly]")</f>
        <v>0.91501416430594906</v>
      </c>
      <c r="K4" s="13">
        <f>+GETPIVOTDATA("[Measures].[Active Employees]",Headline!$A$9,"[HR Data].[Gender]","[HR Data].[Gender].&amp;[F]","[HR Data].[PayType]","[HR Data].[PayType].&amp;[Hourly]")</f>
        <v>0.81818181818181823</v>
      </c>
      <c r="L4" s="17" t="s">
        <v>26</v>
      </c>
      <c r="M4" s="13">
        <f>GETPIVOTDATA("[Measures].[Active Employees]",Headline!$A$16,"[HR Data].[Gender]","[HR Data].[Gender].&amp;[M]","[HR Data].[FP]","[HR Data].[FP].&amp;[FT]")</f>
        <v>0.27762039660056659</v>
      </c>
      <c r="N4" s="13">
        <f>+GETPIVOTDATA("[Measures].[Active Employees]",Headline!$A$16,"[HR Data].[Gender]","[HR Data].[Gender].&amp;[F]","[HR Data].[FP]","[HR Data].[FP].&amp;[FT]")</f>
        <v>0.50168350168350173</v>
      </c>
    </row>
    <row r="5" spans="1:21" ht="24.95" customHeight="1" x14ac:dyDescent="0.25">
      <c r="F5" s="14">
        <f>+GETPIVOTDATA("[Measures].[Active Employees]",Headline!$A$3)</f>
        <v>650</v>
      </c>
      <c r="G5" s="14">
        <f>+GETPIVOTDATA("[Measures].[Active Employees]",Headline!$A$3,"[HR Data].[Gender]","[HR Data].[Gender].&amp;[M]")</f>
        <v>353</v>
      </c>
      <c r="H5" s="14">
        <f>+GETPIVOTDATA("[Measures].[Active Employees]",Headline!$A$3,"[HR Data].[Gender]","[HR Data].[Gender].&amp;[F]")</f>
        <v>297</v>
      </c>
      <c r="I5" s="15" t="s">
        <v>59</v>
      </c>
      <c r="J5" s="13">
        <f>+GETPIVOTDATA("[Measures].[Active Employees]",Headline!$A$9,"[HR Data].[Gender]","[HR Data].[Gender].&amp;[M]","[HR Data].[PayType]","[HR Data].[PayType].&amp;[Salary]")</f>
        <v>8.4985835694050993E-2</v>
      </c>
      <c r="K5" s="13">
        <f>+GETPIVOTDATA("[Measures].[Active Employees]",Headline!$A$9,"[HR Data].[Gender]","[HR Data].[Gender].&amp;[F]","[HR Data].[PayType]","[HR Data].[PayType].&amp;[Salary]")</f>
        <v>0.18181818181818182</v>
      </c>
      <c r="L5" s="17" t="s">
        <v>27</v>
      </c>
      <c r="M5" s="13">
        <f>GETPIVOTDATA("[Measures].[Active Employees]",Headline!$A$16,"[HR Data].[Gender]","[HR Data].[Gender].&amp;[M]","[HR Data].[FP]","[HR Data].[FP].&amp;[PT]")</f>
        <v>0.72237960339943341</v>
      </c>
      <c r="N5" s="13">
        <f>GETPIVOTDATA("[Measures].[Active Employees]",Headline!$A$16,"[HR Data].[Gender]","[HR Data].[Gender].&amp;[F]","[HR Data].[FP]","[HR Data].[FP].&amp;[PT]")</f>
        <v>0.49831649831649832</v>
      </c>
      <c r="S5" s="18">
        <f>GETPIVOTDATA("[Measures].[TO %]",Headline!$A$32)</f>
        <v>2.5476923076923077</v>
      </c>
      <c r="T5" s="18">
        <f>GETPIVOTDATA("[Measures].[TO %]",Headline!$A$32,"[HR Data].[Gender]","[HR Data].[Gender].&amp;[M]")</f>
        <v>2.5552407932011332</v>
      </c>
      <c r="U5" s="18">
        <f>GETPIVOTDATA("[Measures].[TO %]",Headline!$A$32,"[HR Data].[Gender]","[HR Data].[Gender].&amp;[F]")</f>
        <v>2.5387205387205389</v>
      </c>
    </row>
    <row r="6" spans="1:21" ht="7.5" customHeight="1" x14ac:dyDescent="0.25"/>
  </sheetData>
  <mergeCells count="2">
    <mergeCell ref="A2:E3"/>
    <mergeCell ref="S2:U2"/>
  </mergeCells>
  <pageMargins left="0.7" right="0.7" top="0.75" bottom="0.75" header="0.3" footer="0.3"/>
  <pageSetup paperSize="9" fitToWidth="0" fitToHeight="2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22842-6D89-4F01-8BBB-7350B3E9552C}">
  <dimension ref="A3:D38"/>
  <sheetViews>
    <sheetView workbookViewId="0">
      <selection activeCell="A11" sqref="A11"/>
    </sheetView>
  </sheetViews>
  <sheetFormatPr baseColWidth="10" defaultRowHeight="15" x14ac:dyDescent="0.25"/>
  <cols>
    <col min="1" max="1" width="17.5703125" bestFit="1" customWidth="1"/>
    <col min="2" max="2" width="22.42578125" bestFit="1" customWidth="1"/>
    <col min="3" max="3" width="8.140625" bestFit="1" customWidth="1"/>
    <col min="4" max="4" width="12.5703125" bestFit="1" customWidth="1"/>
  </cols>
  <sheetData>
    <row r="3" spans="1:4" x14ac:dyDescent="0.25">
      <c r="A3" s="1" t="s">
        <v>0</v>
      </c>
      <c r="B3" t="s">
        <v>21</v>
      </c>
    </row>
    <row r="4" spans="1:4" x14ac:dyDescent="0.25">
      <c r="A4" s="2" t="s">
        <v>15</v>
      </c>
      <c r="B4" s="4">
        <v>297</v>
      </c>
    </row>
    <row r="5" spans="1:4" x14ac:dyDescent="0.25">
      <c r="A5" s="2" t="s">
        <v>12</v>
      </c>
      <c r="B5" s="4">
        <v>353</v>
      </c>
    </row>
    <row r="6" spans="1:4" x14ac:dyDescent="0.25">
      <c r="A6" s="2" t="s">
        <v>1</v>
      </c>
      <c r="B6" s="4">
        <v>650</v>
      </c>
    </row>
    <row r="9" spans="1:4" x14ac:dyDescent="0.25">
      <c r="A9" s="1" t="s">
        <v>21</v>
      </c>
      <c r="B9" s="1" t="s">
        <v>25</v>
      </c>
    </row>
    <row r="10" spans="1:4" x14ac:dyDescent="0.25">
      <c r="A10" s="1" t="s">
        <v>0</v>
      </c>
      <c r="B10" t="s">
        <v>15</v>
      </c>
      <c r="C10" t="s">
        <v>12</v>
      </c>
      <c r="D10" t="s">
        <v>1</v>
      </c>
    </row>
    <row r="11" spans="1:4" x14ac:dyDescent="0.25">
      <c r="A11" s="2" t="s">
        <v>58</v>
      </c>
      <c r="B11" s="7">
        <v>0.81818181818181823</v>
      </c>
      <c r="C11" s="7">
        <v>0.91501416430594906</v>
      </c>
      <c r="D11" s="7">
        <v>0.87076923076923074</v>
      </c>
    </row>
    <row r="12" spans="1:4" x14ac:dyDescent="0.25">
      <c r="A12" s="2" t="s">
        <v>59</v>
      </c>
      <c r="B12" s="7">
        <v>0.18181818181818182</v>
      </c>
      <c r="C12" s="7">
        <v>8.4985835694050993E-2</v>
      </c>
      <c r="D12" s="7">
        <v>0.12923076923076923</v>
      </c>
    </row>
    <row r="13" spans="1:4" x14ac:dyDescent="0.25">
      <c r="A13" s="2" t="s">
        <v>1</v>
      </c>
      <c r="B13" s="7">
        <v>1</v>
      </c>
      <c r="C13" s="7">
        <v>1</v>
      </c>
      <c r="D13" s="7">
        <v>1</v>
      </c>
    </row>
    <row r="16" spans="1:4" x14ac:dyDescent="0.25">
      <c r="A16" s="1" t="s">
        <v>21</v>
      </c>
      <c r="B16" s="1" t="s">
        <v>25</v>
      </c>
    </row>
    <row r="17" spans="1:4" x14ac:dyDescent="0.25">
      <c r="A17" s="1" t="s">
        <v>0</v>
      </c>
      <c r="B17" t="s">
        <v>15</v>
      </c>
      <c r="C17" t="s">
        <v>12</v>
      </c>
      <c r="D17" t="s">
        <v>1</v>
      </c>
    </row>
    <row r="18" spans="1:4" x14ac:dyDescent="0.25">
      <c r="A18" s="2" t="s">
        <v>61</v>
      </c>
      <c r="B18" s="7">
        <v>0.50168350168350173</v>
      </c>
      <c r="C18" s="7">
        <v>0.27762039660056659</v>
      </c>
      <c r="D18" s="7">
        <v>0.38</v>
      </c>
    </row>
    <row r="19" spans="1:4" x14ac:dyDescent="0.25">
      <c r="A19" s="2" t="s">
        <v>62</v>
      </c>
      <c r="B19" s="7">
        <v>0.49831649831649832</v>
      </c>
      <c r="C19" s="7">
        <v>0.72237960339943341</v>
      </c>
      <c r="D19" s="7">
        <v>0.62</v>
      </c>
    </row>
    <row r="20" spans="1:4" x14ac:dyDescent="0.25">
      <c r="A20" s="2" t="s">
        <v>1</v>
      </c>
      <c r="B20" s="7">
        <v>1</v>
      </c>
      <c r="C20" s="7">
        <v>1</v>
      </c>
      <c r="D20" s="7">
        <v>1</v>
      </c>
    </row>
    <row r="23" spans="1:4" x14ac:dyDescent="0.25">
      <c r="A23" s="1" t="s">
        <v>21</v>
      </c>
      <c r="B23" s="1" t="s">
        <v>25</v>
      </c>
    </row>
    <row r="24" spans="1:4" x14ac:dyDescent="0.25">
      <c r="A24" s="1" t="s">
        <v>0</v>
      </c>
      <c r="B24" t="s">
        <v>15</v>
      </c>
      <c r="C24" t="s">
        <v>12</v>
      </c>
      <c r="D24" t="s">
        <v>1</v>
      </c>
    </row>
    <row r="25" spans="1:4" x14ac:dyDescent="0.25">
      <c r="A25" s="2" t="s">
        <v>63</v>
      </c>
      <c r="B25" s="4">
        <v>172</v>
      </c>
      <c r="C25" s="4">
        <v>165</v>
      </c>
      <c r="D25" s="4">
        <v>337</v>
      </c>
    </row>
    <row r="26" spans="1:4" x14ac:dyDescent="0.25">
      <c r="A26" s="2" t="s">
        <v>64</v>
      </c>
      <c r="B26" s="4">
        <v>81</v>
      </c>
      <c r="C26" s="4">
        <v>105</v>
      </c>
      <c r="D26" s="4">
        <v>186</v>
      </c>
    </row>
    <row r="27" spans="1:4" x14ac:dyDescent="0.25">
      <c r="A27" s="2" t="s">
        <v>65</v>
      </c>
      <c r="B27" s="4">
        <v>44</v>
      </c>
      <c r="C27" s="4">
        <v>83</v>
      </c>
      <c r="D27" s="4">
        <v>127</v>
      </c>
    </row>
    <row r="28" spans="1:4" x14ac:dyDescent="0.25">
      <c r="A28" s="2" t="s">
        <v>1</v>
      </c>
      <c r="B28" s="4">
        <v>297</v>
      </c>
      <c r="C28" s="4">
        <v>353</v>
      </c>
      <c r="D28" s="4">
        <v>650</v>
      </c>
    </row>
    <row r="32" spans="1:4" x14ac:dyDescent="0.25">
      <c r="A32" s="1" t="s">
        <v>66</v>
      </c>
      <c r="B32" s="1" t="s">
        <v>25</v>
      </c>
    </row>
    <row r="33" spans="1:4" x14ac:dyDescent="0.25">
      <c r="A33" s="1" t="s">
        <v>0</v>
      </c>
      <c r="B33" t="s">
        <v>15</v>
      </c>
      <c r="C33" t="s">
        <v>12</v>
      </c>
      <c r="D33" t="s">
        <v>1</v>
      </c>
    </row>
    <row r="34" spans="1:4" x14ac:dyDescent="0.25">
      <c r="A34" s="2" t="s">
        <v>2</v>
      </c>
      <c r="B34" s="8">
        <v>3.2258064516129031E-2</v>
      </c>
      <c r="C34" s="8">
        <v>4.1379310344827586E-2</v>
      </c>
      <c r="D34" s="8">
        <v>3.6666666666666667E-2</v>
      </c>
    </row>
    <row r="35" spans="1:4" x14ac:dyDescent="0.25">
      <c r="A35" s="2" t="s">
        <v>7</v>
      </c>
      <c r="B35" s="8">
        <v>0.19742489270386265</v>
      </c>
      <c r="C35" s="8">
        <v>0.21367521367521367</v>
      </c>
      <c r="D35" s="8">
        <v>0.20556745182012848</v>
      </c>
    </row>
    <row r="36" spans="1:4" x14ac:dyDescent="0.25">
      <c r="A36" s="2" t="s">
        <v>8</v>
      </c>
      <c r="B36" s="8">
        <v>1.1836734693877551</v>
      </c>
      <c r="C36" s="8">
        <v>1.1884615384615385</v>
      </c>
      <c r="D36" s="8">
        <v>1.1861386138613861</v>
      </c>
    </row>
    <row r="37" spans="1:4" x14ac:dyDescent="0.25">
      <c r="A37" s="2" t="s">
        <v>9</v>
      </c>
      <c r="B37" s="8">
        <v>1.3905723905723906</v>
      </c>
      <c r="C37" s="8">
        <v>1.5212464589235128</v>
      </c>
      <c r="D37" s="8">
        <v>1.4615384615384615</v>
      </c>
    </row>
    <row r="38" spans="1:4" x14ac:dyDescent="0.25">
      <c r="A38" s="2" t="s">
        <v>1</v>
      </c>
      <c r="B38" s="8">
        <v>2.5387205387205389</v>
      </c>
      <c r="C38" s="8">
        <v>2.5552407932011332</v>
      </c>
      <c r="D38" s="8">
        <v>2.5476923076923077</v>
      </c>
    </row>
  </sheetData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6B889-D844-429C-857C-2AB522D1620F}">
  <dimension ref="A3:D9"/>
  <sheetViews>
    <sheetView workbookViewId="0">
      <selection activeCell="A6" sqref="A5:A8"/>
    </sheetView>
  </sheetViews>
  <sheetFormatPr baseColWidth="10" defaultRowHeight="15" x14ac:dyDescent="0.25"/>
  <cols>
    <col min="1" max="1" width="17.5703125" bestFit="1" customWidth="1"/>
    <col min="2" max="2" width="22.42578125" bestFit="1" customWidth="1"/>
    <col min="3" max="3" width="9.7109375" bestFit="1" customWidth="1"/>
    <col min="4" max="5" width="12.5703125" bestFit="1" customWidth="1"/>
  </cols>
  <sheetData>
    <row r="3" spans="1:4" x14ac:dyDescent="0.25">
      <c r="A3" s="1" t="s">
        <v>50</v>
      </c>
      <c r="B3" s="1" t="s">
        <v>25</v>
      </c>
    </row>
    <row r="4" spans="1:4" x14ac:dyDescent="0.25">
      <c r="A4" s="1" t="s">
        <v>0</v>
      </c>
      <c r="B4" t="s">
        <v>49</v>
      </c>
      <c r="C4" t="s">
        <v>48</v>
      </c>
      <c r="D4" t="s">
        <v>1</v>
      </c>
    </row>
    <row r="5" spans="1:4" x14ac:dyDescent="0.25">
      <c r="A5" s="2" t="s">
        <v>2</v>
      </c>
      <c r="B5" s="4">
        <v>11</v>
      </c>
      <c r="C5" s="4"/>
      <c r="D5" s="4">
        <v>11</v>
      </c>
    </row>
    <row r="6" spans="1:4" x14ac:dyDescent="0.25">
      <c r="A6" s="2" t="s">
        <v>7</v>
      </c>
      <c r="B6" s="4">
        <v>73</v>
      </c>
      <c r="C6" s="4">
        <v>23</v>
      </c>
      <c r="D6" s="4">
        <v>96</v>
      </c>
    </row>
    <row r="7" spans="1:4" x14ac:dyDescent="0.25">
      <c r="A7" s="2" t="s">
        <v>8</v>
      </c>
      <c r="B7" s="4">
        <v>127</v>
      </c>
      <c r="C7" s="4">
        <v>472</v>
      </c>
      <c r="D7" s="4">
        <v>599</v>
      </c>
    </row>
    <row r="8" spans="1:4" x14ac:dyDescent="0.25">
      <c r="A8" s="2" t="s">
        <v>9</v>
      </c>
      <c r="B8" s="4">
        <v>228</v>
      </c>
      <c r="C8" s="4">
        <v>722</v>
      </c>
      <c r="D8" s="4">
        <v>950</v>
      </c>
    </row>
    <row r="9" spans="1:4" x14ac:dyDescent="0.25">
      <c r="A9" s="2" t="s">
        <v>1</v>
      </c>
      <c r="B9" s="4">
        <v>439</v>
      </c>
      <c r="C9" s="4">
        <v>1217</v>
      </c>
      <c r="D9" s="4">
        <v>1656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7510-43A9-4FE7-B862-19DFC0F427E5}">
  <dimension ref="A3:C8"/>
  <sheetViews>
    <sheetView workbookViewId="0">
      <selection activeCell="A4" sqref="A4"/>
    </sheetView>
  </sheetViews>
  <sheetFormatPr baseColWidth="10" defaultRowHeight="15" x14ac:dyDescent="0.25"/>
  <cols>
    <col min="1" max="1" width="17.5703125" bestFit="1" customWidth="1"/>
    <col min="2" max="2" width="11.42578125" bestFit="1" customWidth="1"/>
    <col min="3" max="3" width="9.28515625" bestFit="1" customWidth="1"/>
  </cols>
  <sheetData>
    <row r="3" spans="1:3" x14ac:dyDescent="0.25">
      <c r="A3" s="1" t="s">
        <v>0</v>
      </c>
      <c r="B3" t="s">
        <v>50</v>
      </c>
      <c r="C3" t="s">
        <v>51</v>
      </c>
    </row>
    <row r="4" spans="1:3" x14ac:dyDescent="0.25">
      <c r="A4" s="2" t="s">
        <v>2</v>
      </c>
      <c r="B4" s="4">
        <v>11</v>
      </c>
      <c r="C4" s="4">
        <v>11</v>
      </c>
    </row>
    <row r="5" spans="1:3" x14ac:dyDescent="0.25">
      <c r="A5" s="2" t="s">
        <v>7</v>
      </c>
      <c r="B5" s="4">
        <v>96</v>
      </c>
      <c r="C5" s="4">
        <v>92</v>
      </c>
    </row>
    <row r="6" spans="1:3" x14ac:dyDescent="0.25">
      <c r="A6" s="2" t="s">
        <v>8</v>
      </c>
      <c r="B6" s="4">
        <v>599</v>
      </c>
      <c r="C6" s="4">
        <v>400</v>
      </c>
    </row>
    <row r="7" spans="1:3" x14ac:dyDescent="0.25">
      <c r="A7" s="2" t="s">
        <v>9</v>
      </c>
      <c r="B7" s="4">
        <v>950</v>
      </c>
      <c r="C7" s="4">
        <v>676</v>
      </c>
    </row>
    <row r="8" spans="1:3" x14ac:dyDescent="0.25">
      <c r="A8" s="2" t="s">
        <v>1</v>
      </c>
      <c r="B8" s="4">
        <v>1656</v>
      </c>
      <c r="C8" s="4">
        <v>1179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5FF7C-D0E6-4EDC-9E0C-41CDC45FEEE0}">
  <dimension ref="A3:D12"/>
  <sheetViews>
    <sheetView workbookViewId="0">
      <selection activeCell="A6" sqref="A6"/>
    </sheetView>
  </sheetViews>
  <sheetFormatPr baseColWidth="10" defaultRowHeight="15" x14ac:dyDescent="0.25"/>
  <cols>
    <col min="1" max="1" width="17.5703125" bestFit="1" customWidth="1"/>
    <col min="2" max="2" width="22.42578125" bestFit="1" customWidth="1"/>
    <col min="3" max="3" width="9.42578125" bestFit="1" customWidth="1"/>
    <col min="4" max="4" width="12.5703125" bestFit="1" customWidth="1"/>
  </cols>
  <sheetData>
    <row r="3" spans="1:4" x14ac:dyDescent="0.25">
      <c r="A3" s="1" t="s">
        <v>21</v>
      </c>
      <c r="B3" s="1" t="s">
        <v>25</v>
      </c>
    </row>
    <row r="4" spans="1:4" x14ac:dyDescent="0.25">
      <c r="A4" s="1" t="s">
        <v>0</v>
      </c>
      <c r="B4" t="s">
        <v>26</v>
      </c>
      <c r="C4" t="s">
        <v>27</v>
      </c>
      <c r="D4" t="s">
        <v>1</v>
      </c>
    </row>
    <row r="5" spans="1:4" x14ac:dyDescent="0.25">
      <c r="A5" s="2" t="s">
        <v>46</v>
      </c>
      <c r="B5" s="4">
        <v>25</v>
      </c>
      <c r="C5" s="4">
        <v>50</v>
      </c>
      <c r="D5" s="4">
        <v>75</v>
      </c>
    </row>
    <row r="6" spans="1:4" x14ac:dyDescent="0.25">
      <c r="A6" s="2" t="s">
        <v>33</v>
      </c>
      <c r="B6" s="4">
        <v>86</v>
      </c>
      <c r="C6" s="4">
        <v>27</v>
      </c>
      <c r="D6" s="4">
        <v>113</v>
      </c>
    </row>
    <row r="7" spans="1:4" x14ac:dyDescent="0.25">
      <c r="A7" s="2" t="s">
        <v>29</v>
      </c>
      <c r="B7" s="4">
        <v>21</v>
      </c>
      <c r="C7" s="4">
        <v>41</v>
      </c>
      <c r="D7" s="4">
        <v>62</v>
      </c>
    </row>
    <row r="8" spans="1:4" x14ac:dyDescent="0.25">
      <c r="A8" s="2" t="s">
        <v>45</v>
      </c>
      <c r="B8" s="4">
        <v>34</v>
      </c>
      <c r="C8" s="4">
        <v>90</v>
      </c>
      <c r="D8" s="4">
        <v>124</v>
      </c>
    </row>
    <row r="9" spans="1:4" x14ac:dyDescent="0.25">
      <c r="A9" s="2" t="s">
        <v>31</v>
      </c>
      <c r="B9" s="4">
        <v>21</v>
      </c>
      <c r="C9" s="4">
        <v>73</v>
      </c>
      <c r="D9" s="4">
        <v>94</v>
      </c>
    </row>
    <row r="10" spans="1:4" x14ac:dyDescent="0.25">
      <c r="A10" s="2" t="s">
        <v>47</v>
      </c>
      <c r="B10" s="4">
        <v>33</v>
      </c>
      <c r="C10" s="4">
        <v>81</v>
      </c>
      <c r="D10" s="4">
        <v>114</v>
      </c>
    </row>
    <row r="11" spans="1:4" x14ac:dyDescent="0.25">
      <c r="A11" s="2" t="s">
        <v>35</v>
      </c>
      <c r="B11" s="4">
        <v>27</v>
      </c>
      <c r="C11" s="4">
        <v>41</v>
      </c>
      <c r="D11" s="4">
        <v>68</v>
      </c>
    </row>
    <row r="12" spans="1:4" x14ac:dyDescent="0.25">
      <c r="A12" s="2" t="s">
        <v>1</v>
      </c>
      <c r="B12" s="4">
        <v>247</v>
      </c>
      <c r="C12" s="4">
        <v>403</v>
      </c>
      <c r="D12" s="4">
        <v>650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F0BF-C7FE-4AB2-B9D0-A8FA4C738DD7}">
  <dimension ref="A3:D26"/>
  <sheetViews>
    <sheetView workbookViewId="0">
      <selection activeCell="A8" activeCellId="1" sqref="A5 A8 A11 A14 A17 A20 A23"/>
    </sheetView>
  </sheetViews>
  <sheetFormatPr baseColWidth="10" defaultRowHeight="15" x14ac:dyDescent="0.25"/>
  <cols>
    <col min="1" max="1" width="26.42578125" bestFit="1" customWidth="1"/>
    <col min="2" max="2" width="22.42578125" bestFit="1" customWidth="1"/>
    <col min="3" max="3" width="9.42578125" bestFit="1" customWidth="1"/>
    <col min="4" max="4" width="12.5703125" bestFit="1" customWidth="1"/>
    <col min="5" max="5" width="22.42578125" bestFit="1" customWidth="1"/>
    <col min="6" max="6" width="24" bestFit="1" customWidth="1"/>
    <col min="7" max="7" width="27.42578125" bestFit="1" customWidth="1"/>
    <col min="8" max="49" width="10.7109375" bestFit="1" customWidth="1"/>
    <col min="50" max="50" width="11.28515625" bestFit="1" customWidth="1"/>
    <col min="51" max="97" width="10.7109375" bestFit="1" customWidth="1"/>
    <col min="98" max="98" width="12.5703125" bestFit="1" customWidth="1"/>
  </cols>
  <sheetData>
    <row r="3" spans="1:4" x14ac:dyDescent="0.25">
      <c r="A3" s="1" t="s">
        <v>28</v>
      </c>
      <c r="B3" s="1" t="s">
        <v>25</v>
      </c>
    </row>
    <row r="4" spans="1:4" x14ac:dyDescent="0.25">
      <c r="A4" s="1" t="s">
        <v>0</v>
      </c>
      <c r="B4" t="s">
        <v>26</v>
      </c>
      <c r="C4" t="s">
        <v>27</v>
      </c>
      <c r="D4" t="s">
        <v>1</v>
      </c>
    </row>
    <row r="5" spans="1:4" x14ac:dyDescent="0.25">
      <c r="A5" s="2" t="s">
        <v>18</v>
      </c>
      <c r="B5" s="5"/>
      <c r="C5" s="5"/>
      <c r="D5" s="5"/>
    </row>
    <row r="6" spans="1:4" x14ac:dyDescent="0.25">
      <c r="A6" s="3" t="s">
        <v>15</v>
      </c>
      <c r="B6" s="5">
        <v>70.382573789846518</v>
      </c>
      <c r="C6" s="5">
        <v>34.996778916544656</v>
      </c>
      <c r="D6" s="5">
        <v>54.586169934640523</v>
      </c>
    </row>
    <row r="7" spans="1:4" x14ac:dyDescent="0.25">
      <c r="A7" s="3" t="s">
        <v>12</v>
      </c>
      <c r="B7" s="5">
        <v>119.90401639344262</v>
      </c>
      <c r="C7" s="5">
        <v>22.05218836565097</v>
      </c>
      <c r="D7" s="5">
        <v>57.308901358535145</v>
      </c>
    </row>
    <row r="8" spans="1:4" x14ac:dyDescent="0.25">
      <c r="A8" s="2" t="s">
        <v>14</v>
      </c>
      <c r="B8" s="5"/>
      <c r="C8" s="5"/>
      <c r="D8" s="5"/>
    </row>
    <row r="9" spans="1:4" x14ac:dyDescent="0.25">
      <c r="A9" s="3" t="s">
        <v>15</v>
      </c>
      <c r="B9" s="5">
        <v>83.820245148110317</v>
      </c>
      <c r="C9" s="5">
        <v>10.169374999999999</v>
      </c>
      <c r="D9" s="5">
        <v>54.705633106856084</v>
      </c>
    </row>
    <row r="10" spans="1:4" x14ac:dyDescent="0.25">
      <c r="A10" s="3" t="s">
        <v>12</v>
      </c>
      <c r="B10" s="5">
        <v>53.592885245901641</v>
      </c>
      <c r="C10" s="5">
        <v>17.047006255585341</v>
      </c>
      <c r="D10" s="5">
        <v>29.940578368999422</v>
      </c>
    </row>
    <row r="11" spans="1:4" x14ac:dyDescent="0.25">
      <c r="A11" s="2" t="s">
        <v>13</v>
      </c>
      <c r="B11" s="5"/>
      <c r="C11" s="5"/>
      <c r="D11" s="5"/>
    </row>
    <row r="12" spans="1:4" x14ac:dyDescent="0.25">
      <c r="A12" s="3" t="s">
        <v>15</v>
      </c>
      <c r="B12" s="5">
        <v>54.629182692307694</v>
      </c>
      <c r="C12" s="5">
        <v>16.945921875</v>
      </c>
      <c r="D12" s="5">
        <v>35.549050632911396</v>
      </c>
    </row>
    <row r="13" spans="1:4" x14ac:dyDescent="0.25">
      <c r="A13" s="3" t="s">
        <v>12</v>
      </c>
      <c r="B13" s="5">
        <v>128.29971739130434</v>
      </c>
      <c r="C13" s="5">
        <v>24.399399454049135</v>
      </c>
      <c r="D13" s="5">
        <v>55.056324567030146</v>
      </c>
    </row>
    <row r="14" spans="1:4" x14ac:dyDescent="0.25">
      <c r="A14" s="2" t="s">
        <v>19</v>
      </c>
      <c r="B14" s="5"/>
      <c r="C14" s="5"/>
      <c r="D14" s="5"/>
    </row>
    <row r="15" spans="1:4" x14ac:dyDescent="0.25">
      <c r="A15" s="3" t="s">
        <v>15</v>
      </c>
      <c r="B15" s="5">
        <v>94.087997179125523</v>
      </c>
      <c r="C15" s="5">
        <v>21.334473324213405</v>
      </c>
      <c r="D15" s="5">
        <v>57.155479166666666</v>
      </c>
    </row>
    <row r="16" spans="1:4" x14ac:dyDescent="0.25">
      <c r="A16" s="3" t="s">
        <v>12</v>
      </c>
      <c r="B16" s="5">
        <v>80.395936920222638</v>
      </c>
      <c r="C16" s="5">
        <v>21.972669172932328</v>
      </c>
      <c r="D16" s="5">
        <v>41.617174048658768</v>
      </c>
    </row>
    <row r="17" spans="1:4" x14ac:dyDescent="0.25">
      <c r="A17" s="2" t="s">
        <v>20</v>
      </c>
      <c r="B17" s="5"/>
      <c r="C17" s="5"/>
      <c r="D17" s="5"/>
    </row>
    <row r="18" spans="1:4" x14ac:dyDescent="0.25">
      <c r="A18" s="3" t="s">
        <v>15</v>
      </c>
      <c r="B18" s="5">
        <v>87.806331521739139</v>
      </c>
      <c r="C18" s="5">
        <v>12.31662937062937</v>
      </c>
      <c r="D18" s="5">
        <v>58.133358988455193</v>
      </c>
    </row>
    <row r="19" spans="1:4" x14ac:dyDescent="0.25">
      <c r="A19" s="3" t="s">
        <v>12</v>
      </c>
      <c r="B19" s="5">
        <v>73.032235576923071</v>
      </c>
      <c r="C19" s="5">
        <v>33.792770979020979</v>
      </c>
      <c r="D19" s="5">
        <v>44.256628205128202</v>
      </c>
    </row>
    <row r="20" spans="1:4" x14ac:dyDescent="0.25">
      <c r="A20" s="2" t="s">
        <v>17</v>
      </c>
      <c r="B20" s="5"/>
      <c r="C20" s="5"/>
      <c r="D20" s="5"/>
    </row>
    <row r="21" spans="1:4" x14ac:dyDescent="0.25">
      <c r="A21" s="3" t="s">
        <v>15</v>
      </c>
      <c r="B21" s="5">
        <v>62.269440175631175</v>
      </c>
      <c r="C21" s="5">
        <v>13.201372549019608</v>
      </c>
      <c r="D21" s="5">
        <v>41.600997458703937</v>
      </c>
    </row>
    <row r="22" spans="1:4" x14ac:dyDescent="0.25">
      <c r="A22" s="3" t="s">
        <v>12</v>
      </c>
      <c r="B22" s="5">
        <v>68.739059674502712</v>
      </c>
      <c r="C22" s="5">
        <v>23.494297589359935</v>
      </c>
      <c r="D22" s="5">
        <v>37.742790432801819</v>
      </c>
    </row>
    <row r="23" spans="1:4" x14ac:dyDescent="0.25">
      <c r="A23" s="2" t="s">
        <v>16</v>
      </c>
      <c r="B23" s="5"/>
      <c r="C23" s="5"/>
      <c r="D23" s="5"/>
    </row>
    <row r="24" spans="1:4" x14ac:dyDescent="0.25">
      <c r="A24" s="3" t="s">
        <v>15</v>
      </c>
      <c r="B24" s="5">
        <v>77.995287896592245</v>
      </c>
      <c r="C24" s="5">
        <v>7.3145542949756885</v>
      </c>
      <c r="D24" s="5">
        <v>48.288194822888286</v>
      </c>
    </row>
    <row r="25" spans="1:4" x14ac:dyDescent="0.25">
      <c r="A25" s="3" t="s">
        <v>12</v>
      </c>
      <c r="B25" s="5">
        <v>86.55105128205129</v>
      </c>
      <c r="C25" s="5">
        <v>22.846244897959185</v>
      </c>
      <c r="D25" s="5">
        <v>55.644759075907587</v>
      </c>
    </row>
    <row r="26" spans="1:4" x14ac:dyDescent="0.25">
      <c r="A26" s="2" t="s">
        <v>1</v>
      </c>
      <c r="B26" s="5">
        <v>80.716403482437713</v>
      </c>
      <c r="C26" s="5">
        <v>21.077011371127224</v>
      </c>
      <c r="D26" s="5">
        <v>48.008930814767943</v>
      </c>
    </row>
  </sheetData>
  <pageMargins left="0.7" right="0.7" top="0.75" bottom="0.75" header="0.3" footer="0.3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68AA-1036-4A8B-974F-75DD28B77AD0}">
  <dimension ref="A3:D26"/>
  <sheetViews>
    <sheetView topLeftCell="A4" workbookViewId="0">
      <selection activeCell="A8" sqref="A8"/>
    </sheetView>
  </sheetViews>
  <sheetFormatPr baseColWidth="10" defaultRowHeight="15" x14ac:dyDescent="0.25"/>
  <cols>
    <col min="1" max="1" width="17.5703125" bestFit="1" customWidth="1"/>
    <col min="2" max="2" width="22.42578125" bestFit="1" customWidth="1"/>
    <col min="3" max="3" width="9.42578125" bestFit="1" customWidth="1"/>
    <col min="4" max="4" width="12.5703125" bestFit="1" customWidth="1"/>
  </cols>
  <sheetData>
    <row r="3" spans="1:4" x14ac:dyDescent="0.25">
      <c r="A3" s="1" t="s">
        <v>21</v>
      </c>
      <c r="B3" s="1" t="s">
        <v>25</v>
      </c>
    </row>
    <row r="4" spans="1:4" x14ac:dyDescent="0.25">
      <c r="A4" s="1" t="s">
        <v>0</v>
      </c>
      <c r="B4" t="s">
        <v>26</v>
      </c>
      <c r="C4" t="s">
        <v>27</v>
      </c>
      <c r="D4" t="s">
        <v>1</v>
      </c>
    </row>
    <row r="5" spans="1:4" x14ac:dyDescent="0.25">
      <c r="A5" s="2" t="s">
        <v>18</v>
      </c>
      <c r="B5" s="4"/>
      <c r="C5" s="4"/>
      <c r="D5" s="4"/>
    </row>
    <row r="6" spans="1:4" x14ac:dyDescent="0.25">
      <c r="A6" s="3" t="s">
        <v>15</v>
      </c>
      <c r="B6" s="4">
        <v>20</v>
      </c>
      <c r="C6" s="4">
        <v>25</v>
      </c>
      <c r="D6" s="4">
        <v>45</v>
      </c>
    </row>
    <row r="7" spans="1:4" x14ac:dyDescent="0.25">
      <c r="A7" s="3" t="s">
        <v>12</v>
      </c>
      <c r="B7" s="4">
        <v>14</v>
      </c>
      <c r="C7" s="4">
        <v>35</v>
      </c>
      <c r="D7" s="4">
        <v>49</v>
      </c>
    </row>
    <row r="8" spans="1:4" x14ac:dyDescent="0.25">
      <c r="A8" s="2" t="s">
        <v>14</v>
      </c>
      <c r="B8" s="4"/>
      <c r="C8" s="4"/>
      <c r="D8" s="4"/>
    </row>
    <row r="9" spans="1:4" x14ac:dyDescent="0.25">
      <c r="A9" s="3" t="s">
        <v>15</v>
      </c>
      <c r="B9" s="4">
        <v>25</v>
      </c>
      <c r="C9" s="4">
        <v>17</v>
      </c>
      <c r="D9" s="4">
        <v>42</v>
      </c>
    </row>
    <row r="10" spans="1:4" x14ac:dyDescent="0.25">
      <c r="A10" s="3" t="s">
        <v>12</v>
      </c>
      <c r="B10" s="4">
        <v>15</v>
      </c>
      <c r="C10" s="4">
        <v>35</v>
      </c>
      <c r="D10" s="4">
        <v>50</v>
      </c>
    </row>
    <row r="11" spans="1:4" x14ac:dyDescent="0.25">
      <c r="A11" s="2" t="s">
        <v>13</v>
      </c>
      <c r="B11" s="4"/>
      <c r="C11" s="4"/>
      <c r="D11" s="4"/>
    </row>
    <row r="12" spans="1:4" x14ac:dyDescent="0.25">
      <c r="A12" s="3" t="s">
        <v>15</v>
      </c>
      <c r="B12" s="4">
        <v>14</v>
      </c>
      <c r="C12" s="4">
        <v>16</v>
      </c>
      <c r="D12" s="4">
        <v>30</v>
      </c>
    </row>
    <row r="13" spans="1:4" x14ac:dyDescent="0.25">
      <c r="A13" s="3" t="s">
        <v>12</v>
      </c>
      <c r="B13" s="4">
        <v>11</v>
      </c>
      <c r="C13" s="4">
        <v>50</v>
      </c>
      <c r="D13" s="4">
        <v>61</v>
      </c>
    </row>
    <row r="14" spans="1:4" x14ac:dyDescent="0.25">
      <c r="A14" s="2" t="s">
        <v>19</v>
      </c>
      <c r="B14" s="4"/>
      <c r="C14" s="4"/>
      <c r="D14" s="4"/>
    </row>
    <row r="15" spans="1:4" x14ac:dyDescent="0.25">
      <c r="A15" s="3" t="s">
        <v>15</v>
      </c>
      <c r="B15" s="4">
        <v>19</v>
      </c>
      <c r="C15" s="4">
        <v>24</v>
      </c>
      <c r="D15" s="4">
        <v>43</v>
      </c>
    </row>
    <row r="16" spans="1:4" x14ac:dyDescent="0.25">
      <c r="A16" s="3" t="s">
        <v>12</v>
      </c>
      <c r="B16" s="4">
        <v>13</v>
      </c>
      <c r="C16" s="4">
        <v>35</v>
      </c>
      <c r="D16" s="4">
        <v>48</v>
      </c>
    </row>
    <row r="17" spans="1:4" x14ac:dyDescent="0.25">
      <c r="A17" s="2" t="s">
        <v>20</v>
      </c>
      <c r="B17" s="4"/>
      <c r="C17" s="4"/>
      <c r="D17" s="4"/>
    </row>
    <row r="18" spans="1:4" x14ac:dyDescent="0.25">
      <c r="A18" s="3" t="s">
        <v>15</v>
      </c>
      <c r="B18" s="4">
        <v>27</v>
      </c>
      <c r="C18" s="4">
        <v>22</v>
      </c>
      <c r="D18" s="4">
        <v>49</v>
      </c>
    </row>
    <row r="19" spans="1:4" x14ac:dyDescent="0.25">
      <c r="A19" s="3" t="s">
        <v>12</v>
      </c>
      <c r="B19" s="4">
        <v>13</v>
      </c>
      <c r="C19" s="4">
        <v>30</v>
      </c>
      <c r="D19" s="4">
        <v>43</v>
      </c>
    </row>
    <row r="20" spans="1:4" x14ac:dyDescent="0.25">
      <c r="A20" s="2" t="s">
        <v>17</v>
      </c>
      <c r="B20" s="4"/>
      <c r="C20" s="4"/>
      <c r="D20" s="4"/>
    </row>
    <row r="21" spans="1:4" x14ac:dyDescent="0.25">
      <c r="A21" s="3" t="s">
        <v>15</v>
      </c>
      <c r="B21" s="4">
        <v>23</v>
      </c>
      <c r="C21" s="4">
        <v>25</v>
      </c>
      <c r="D21" s="4">
        <v>48</v>
      </c>
    </row>
    <row r="22" spans="1:4" x14ac:dyDescent="0.25">
      <c r="A22" s="3" t="s">
        <v>12</v>
      </c>
      <c r="B22" s="4">
        <v>14</v>
      </c>
      <c r="C22" s="4">
        <v>40</v>
      </c>
      <c r="D22" s="4">
        <v>54</v>
      </c>
    </row>
    <row r="23" spans="1:4" x14ac:dyDescent="0.25">
      <c r="A23" s="2" t="s">
        <v>16</v>
      </c>
      <c r="B23" s="4"/>
      <c r="C23" s="4"/>
      <c r="D23" s="4"/>
    </row>
    <row r="24" spans="1:4" x14ac:dyDescent="0.25">
      <c r="A24" s="3" t="s">
        <v>15</v>
      </c>
      <c r="B24" s="4">
        <v>21</v>
      </c>
      <c r="C24" s="4">
        <v>19</v>
      </c>
      <c r="D24" s="4">
        <v>40</v>
      </c>
    </row>
    <row r="25" spans="1:4" x14ac:dyDescent="0.25">
      <c r="A25" s="3" t="s">
        <v>12</v>
      </c>
      <c r="B25" s="4">
        <v>18</v>
      </c>
      <c r="C25" s="4">
        <v>30</v>
      </c>
      <c r="D25" s="4">
        <v>48</v>
      </c>
    </row>
    <row r="26" spans="1:4" x14ac:dyDescent="0.25">
      <c r="A26" s="2" t="s">
        <v>1</v>
      </c>
      <c r="B26" s="4">
        <v>247</v>
      </c>
      <c r="C26" s="4">
        <v>403</v>
      </c>
      <c r="D26" s="4">
        <v>650</v>
      </c>
    </row>
  </sheetData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A103E-D1AA-4740-9097-491FEF15E031}">
  <dimension ref="A3:C92"/>
  <sheetViews>
    <sheetView topLeftCell="A4" workbookViewId="0">
      <selection activeCell="D13" sqref="D13"/>
    </sheetView>
  </sheetViews>
  <sheetFormatPr baseColWidth="10" defaultRowHeight="15" x14ac:dyDescent="0.25"/>
  <cols>
    <col min="1" max="1" width="17.5703125" bestFit="1" customWidth="1"/>
    <col min="2" max="2" width="16.85546875" bestFit="1" customWidth="1"/>
    <col min="3" max="3" width="10.140625" bestFit="1" customWidth="1"/>
    <col min="4" max="4" width="10.7109375" bestFit="1" customWidth="1"/>
    <col min="5" max="5" width="18.42578125" bestFit="1" customWidth="1"/>
  </cols>
  <sheetData>
    <row r="3" spans="1:3" x14ac:dyDescent="0.25">
      <c r="A3" s="1" t="s">
        <v>0</v>
      </c>
      <c r="B3" t="s">
        <v>21</v>
      </c>
      <c r="C3" t="s">
        <v>23</v>
      </c>
    </row>
    <row r="4" spans="1:3" x14ac:dyDescent="0.25">
      <c r="A4" s="2" t="s">
        <v>2</v>
      </c>
      <c r="B4" s="4"/>
      <c r="C4" s="4"/>
    </row>
    <row r="5" spans="1:3" x14ac:dyDescent="0.25">
      <c r="A5" s="3" t="s">
        <v>3</v>
      </c>
      <c r="B5" s="4"/>
      <c r="C5" s="4"/>
    </row>
    <row r="6" spans="1:3" x14ac:dyDescent="0.25">
      <c r="A6" s="6" t="s">
        <v>36</v>
      </c>
      <c r="B6" s="4">
        <v>228</v>
      </c>
      <c r="C6" s="4">
        <v>1</v>
      </c>
    </row>
    <row r="7" spans="1:3" x14ac:dyDescent="0.25">
      <c r="A7" s="6" t="s">
        <v>37</v>
      </c>
      <c r="B7" s="4">
        <v>229</v>
      </c>
      <c r="C7" s="4">
        <v>1</v>
      </c>
    </row>
    <row r="8" spans="1:3" x14ac:dyDescent="0.25">
      <c r="A8" s="6" t="s">
        <v>34</v>
      </c>
      <c r="B8" s="4">
        <v>229</v>
      </c>
      <c r="C8" s="4">
        <v>1</v>
      </c>
    </row>
    <row r="9" spans="1:3" x14ac:dyDescent="0.25">
      <c r="A9" s="3" t="s">
        <v>52</v>
      </c>
      <c r="B9" s="4">
        <v>229</v>
      </c>
      <c r="C9" s="4">
        <v>3</v>
      </c>
    </row>
    <row r="10" spans="1:3" x14ac:dyDescent="0.25">
      <c r="A10" s="3" t="s">
        <v>4</v>
      </c>
      <c r="B10" s="4"/>
      <c r="C10" s="4"/>
    </row>
    <row r="11" spans="1:3" x14ac:dyDescent="0.25">
      <c r="A11" s="6" t="s">
        <v>32</v>
      </c>
      <c r="B11" s="4">
        <v>233</v>
      </c>
      <c r="C11" s="4">
        <v>4</v>
      </c>
    </row>
    <row r="12" spans="1:3" x14ac:dyDescent="0.25">
      <c r="A12" s="6" t="s">
        <v>38</v>
      </c>
      <c r="B12" s="4">
        <v>242</v>
      </c>
      <c r="C12" s="4">
        <v>8</v>
      </c>
    </row>
    <row r="13" spans="1:3" x14ac:dyDescent="0.25">
      <c r="A13" s="6" t="s">
        <v>39</v>
      </c>
      <c r="B13" s="4">
        <v>251</v>
      </c>
      <c r="C13" s="4">
        <v>9</v>
      </c>
    </row>
    <row r="14" spans="1:3" x14ac:dyDescent="0.25">
      <c r="A14" s="3" t="s">
        <v>53</v>
      </c>
      <c r="B14" s="4">
        <v>251</v>
      </c>
      <c r="C14" s="4">
        <v>21</v>
      </c>
    </row>
    <row r="15" spans="1:3" x14ac:dyDescent="0.25">
      <c r="A15" s="3" t="s">
        <v>5</v>
      </c>
      <c r="B15" s="4"/>
      <c r="C15" s="4"/>
    </row>
    <row r="16" spans="1:3" x14ac:dyDescent="0.25">
      <c r="A16" s="6" t="s">
        <v>40</v>
      </c>
      <c r="B16" s="4">
        <v>258</v>
      </c>
      <c r="C16" s="4">
        <v>7</v>
      </c>
    </row>
    <row r="17" spans="1:3" x14ac:dyDescent="0.25">
      <c r="A17" s="6" t="s">
        <v>41</v>
      </c>
      <c r="B17" s="4">
        <v>269</v>
      </c>
      <c r="C17" s="4">
        <v>11</v>
      </c>
    </row>
    <row r="18" spans="1:3" x14ac:dyDescent="0.25">
      <c r="A18" s="6" t="s">
        <v>42</v>
      </c>
      <c r="B18" s="4">
        <v>275</v>
      </c>
      <c r="C18" s="4">
        <v>6</v>
      </c>
    </row>
    <row r="19" spans="1:3" x14ac:dyDescent="0.25">
      <c r="A19" s="3" t="s">
        <v>54</v>
      </c>
      <c r="B19" s="4">
        <v>275</v>
      </c>
      <c r="C19" s="4">
        <v>24</v>
      </c>
    </row>
    <row r="20" spans="1:3" x14ac:dyDescent="0.25">
      <c r="A20" s="3" t="s">
        <v>6</v>
      </c>
      <c r="B20" s="4"/>
      <c r="C20" s="4"/>
    </row>
    <row r="21" spans="1:3" x14ac:dyDescent="0.25">
      <c r="A21" s="6" t="s">
        <v>30</v>
      </c>
      <c r="B21" s="4">
        <v>289</v>
      </c>
      <c r="C21" s="4">
        <v>14</v>
      </c>
    </row>
    <row r="22" spans="1:3" x14ac:dyDescent="0.25">
      <c r="A22" s="6" t="s">
        <v>43</v>
      </c>
      <c r="B22" s="4">
        <v>291</v>
      </c>
      <c r="C22" s="4">
        <v>9</v>
      </c>
    </row>
    <row r="23" spans="1:3" x14ac:dyDescent="0.25">
      <c r="A23" s="6" t="s">
        <v>44</v>
      </c>
      <c r="B23" s="4">
        <v>300</v>
      </c>
      <c r="C23" s="4">
        <v>7</v>
      </c>
    </row>
    <row r="24" spans="1:3" x14ac:dyDescent="0.25">
      <c r="A24" s="3" t="s">
        <v>55</v>
      </c>
      <c r="B24" s="4">
        <v>300</v>
      </c>
      <c r="C24" s="4">
        <v>30</v>
      </c>
    </row>
    <row r="25" spans="1:3" x14ac:dyDescent="0.25">
      <c r="A25" s="2" t="s">
        <v>10</v>
      </c>
      <c r="B25" s="4">
        <v>300</v>
      </c>
      <c r="C25" s="4">
        <v>78</v>
      </c>
    </row>
    <row r="26" spans="1:3" x14ac:dyDescent="0.25">
      <c r="A26" s="2" t="s">
        <v>7</v>
      </c>
      <c r="B26" s="4"/>
      <c r="C26" s="4"/>
    </row>
    <row r="27" spans="1:3" x14ac:dyDescent="0.25">
      <c r="A27" s="3" t="s">
        <v>3</v>
      </c>
      <c r="B27" s="4"/>
      <c r="C27" s="4"/>
    </row>
    <row r="28" spans="1:3" x14ac:dyDescent="0.25">
      <c r="A28" s="6" t="s">
        <v>36</v>
      </c>
      <c r="B28" s="4">
        <v>312</v>
      </c>
      <c r="C28" s="4">
        <v>10</v>
      </c>
    </row>
    <row r="29" spans="1:3" x14ac:dyDescent="0.25">
      <c r="A29" s="6" t="s">
        <v>37</v>
      </c>
      <c r="B29" s="4">
        <v>322</v>
      </c>
      <c r="C29" s="4">
        <v>9</v>
      </c>
    </row>
    <row r="30" spans="1:3" x14ac:dyDescent="0.25">
      <c r="A30" s="6" t="s">
        <v>34</v>
      </c>
      <c r="B30" s="4">
        <v>338</v>
      </c>
      <c r="C30" s="4">
        <v>18</v>
      </c>
    </row>
    <row r="31" spans="1:3" x14ac:dyDescent="0.25">
      <c r="A31" s="3" t="s">
        <v>52</v>
      </c>
      <c r="B31" s="4">
        <v>338</v>
      </c>
      <c r="C31" s="4">
        <v>37</v>
      </c>
    </row>
    <row r="32" spans="1:3" x14ac:dyDescent="0.25">
      <c r="A32" s="3" t="s">
        <v>4</v>
      </c>
      <c r="B32" s="4"/>
      <c r="C32" s="4"/>
    </row>
    <row r="33" spans="1:3" x14ac:dyDescent="0.25">
      <c r="A33" s="6" t="s">
        <v>32</v>
      </c>
      <c r="B33" s="4">
        <v>343</v>
      </c>
      <c r="C33" s="4">
        <v>8</v>
      </c>
    </row>
    <row r="34" spans="1:3" x14ac:dyDescent="0.25">
      <c r="A34" s="6" t="s">
        <v>38</v>
      </c>
      <c r="B34" s="4">
        <v>351</v>
      </c>
      <c r="C34" s="4">
        <v>7</v>
      </c>
    </row>
    <row r="35" spans="1:3" x14ac:dyDescent="0.25">
      <c r="A35" s="6" t="s">
        <v>39</v>
      </c>
      <c r="B35" s="4">
        <v>361</v>
      </c>
      <c r="C35" s="4">
        <v>7</v>
      </c>
    </row>
    <row r="36" spans="1:3" x14ac:dyDescent="0.25">
      <c r="A36" s="3" t="s">
        <v>53</v>
      </c>
      <c r="B36" s="4">
        <v>361</v>
      </c>
      <c r="C36" s="4">
        <v>22</v>
      </c>
    </row>
    <row r="37" spans="1:3" x14ac:dyDescent="0.25">
      <c r="A37" s="3" t="s">
        <v>5</v>
      </c>
      <c r="B37" s="4"/>
      <c r="C37" s="4"/>
    </row>
    <row r="38" spans="1:3" x14ac:dyDescent="0.25">
      <c r="A38" s="6" t="s">
        <v>40</v>
      </c>
      <c r="B38" s="4">
        <v>370</v>
      </c>
      <c r="C38" s="4">
        <v>8</v>
      </c>
    </row>
    <row r="39" spans="1:3" x14ac:dyDescent="0.25">
      <c r="A39" s="6" t="s">
        <v>41</v>
      </c>
      <c r="B39" s="4">
        <v>386</v>
      </c>
      <c r="C39" s="4">
        <v>18</v>
      </c>
    </row>
    <row r="40" spans="1:3" x14ac:dyDescent="0.25">
      <c r="A40" s="6" t="s">
        <v>42</v>
      </c>
      <c r="B40" s="4">
        <v>403</v>
      </c>
      <c r="C40" s="4">
        <v>21</v>
      </c>
    </row>
    <row r="41" spans="1:3" x14ac:dyDescent="0.25">
      <c r="A41" s="3" t="s">
        <v>54</v>
      </c>
      <c r="B41" s="4">
        <v>403</v>
      </c>
      <c r="C41" s="4">
        <v>47</v>
      </c>
    </row>
    <row r="42" spans="1:3" x14ac:dyDescent="0.25">
      <c r="A42" s="3" t="s">
        <v>6</v>
      </c>
      <c r="B42" s="4"/>
      <c r="C42" s="4"/>
    </row>
    <row r="43" spans="1:3" x14ac:dyDescent="0.25">
      <c r="A43" s="6" t="s">
        <v>30</v>
      </c>
      <c r="B43" s="4">
        <v>426</v>
      </c>
      <c r="C43" s="4">
        <v>24</v>
      </c>
    </row>
    <row r="44" spans="1:3" x14ac:dyDescent="0.25">
      <c r="A44" s="6" t="s">
        <v>43</v>
      </c>
      <c r="B44" s="4">
        <v>453</v>
      </c>
      <c r="C44" s="4">
        <v>33</v>
      </c>
    </row>
    <row r="45" spans="1:3" x14ac:dyDescent="0.25">
      <c r="A45" s="6" t="s">
        <v>44</v>
      </c>
      <c r="B45" s="4">
        <v>467</v>
      </c>
      <c r="C45" s="4">
        <v>17</v>
      </c>
    </row>
    <row r="46" spans="1:3" x14ac:dyDescent="0.25">
      <c r="A46" s="3" t="s">
        <v>55</v>
      </c>
      <c r="B46" s="4">
        <v>467</v>
      </c>
      <c r="C46" s="4">
        <v>74</v>
      </c>
    </row>
    <row r="47" spans="1:3" x14ac:dyDescent="0.25">
      <c r="A47" s="2" t="s">
        <v>22</v>
      </c>
      <c r="B47" s="4">
        <v>467</v>
      </c>
      <c r="C47" s="4">
        <v>180</v>
      </c>
    </row>
    <row r="48" spans="1:3" x14ac:dyDescent="0.25">
      <c r="A48" s="2" t="s">
        <v>8</v>
      </c>
      <c r="B48" s="4"/>
      <c r="C48" s="4"/>
    </row>
    <row r="49" spans="1:3" x14ac:dyDescent="0.25">
      <c r="A49" s="3" t="s">
        <v>3</v>
      </c>
      <c r="B49" s="4"/>
      <c r="C49" s="4"/>
    </row>
    <row r="50" spans="1:3" x14ac:dyDescent="0.25">
      <c r="A50" s="6" t="s">
        <v>36</v>
      </c>
      <c r="B50" s="4">
        <v>455</v>
      </c>
      <c r="C50" s="4">
        <v>18</v>
      </c>
    </row>
    <row r="51" spans="1:3" x14ac:dyDescent="0.25">
      <c r="A51" s="6" t="s">
        <v>37</v>
      </c>
      <c r="B51" s="4">
        <v>454</v>
      </c>
      <c r="C51" s="4">
        <v>27</v>
      </c>
    </row>
    <row r="52" spans="1:3" x14ac:dyDescent="0.25">
      <c r="A52" s="6" t="s">
        <v>34</v>
      </c>
      <c r="B52" s="4">
        <v>449</v>
      </c>
      <c r="C52" s="4">
        <v>21</v>
      </c>
    </row>
    <row r="53" spans="1:3" x14ac:dyDescent="0.25">
      <c r="A53" s="3" t="s">
        <v>52</v>
      </c>
      <c r="B53" s="4">
        <v>449</v>
      </c>
      <c r="C53" s="4">
        <v>66</v>
      </c>
    </row>
    <row r="54" spans="1:3" x14ac:dyDescent="0.25">
      <c r="A54" s="3" t="s">
        <v>4</v>
      </c>
      <c r="B54" s="4"/>
      <c r="C54" s="4"/>
    </row>
    <row r="55" spans="1:3" x14ac:dyDescent="0.25">
      <c r="A55" s="6" t="s">
        <v>32</v>
      </c>
      <c r="B55" s="4">
        <v>448</v>
      </c>
      <c r="C55" s="4">
        <v>31</v>
      </c>
    </row>
    <row r="56" spans="1:3" x14ac:dyDescent="0.25">
      <c r="A56" s="6" t="s">
        <v>38</v>
      </c>
      <c r="B56" s="4">
        <v>454</v>
      </c>
      <c r="C56" s="4">
        <v>47</v>
      </c>
    </row>
    <row r="57" spans="1:3" x14ac:dyDescent="0.25">
      <c r="A57" s="6" t="s">
        <v>39</v>
      </c>
      <c r="B57" s="4">
        <v>458</v>
      </c>
      <c r="C57" s="4">
        <v>36</v>
      </c>
    </row>
    <row r="58" spans="1:3" x14ac:dyDescent="0.25">
      <c r="A58" s="3" t="s">
        <v>53</v>
      </c>
      <c r="B58" s="4">
        <v>458</v>
      </c>
      <c r="C58" s="4">
        <v>114</v>
      </c>
    </row>
    <row r="59" spans="1:3" x14ac:dyDescent="0.25">
      <c r="A59" s="3" t="s">
        <v>5</v>
      </c>
      <c r="B59" s="4"/>
      <c r="C59" s="4"/>
    </row>
    <row r="60" spans="1:3" x14ac:dyDescent="0.25">
      <c r="A60" s="6" t="s">
        <v>40</v>
      </c>
      <c r="B60" s="4">
        <v>462</v>
      </c>
      <c r="C60" s="4">
        <v>53</v>
      </c>
    </row>
    <row r="61" spans="1:3" x14ac:dyDescent="0.25">
      <c r="A61" s="6" t="s">
        <v>41</v>
      </c>
      <c r="B61" s="4">
        <v>488</v>
      </c>
      <c r="C61" s="4">
        <v>76</v>
      </c>
    </row>
    <row r="62" spans="1:3" x14ac:dyDescent="0.25">
      <c r="A62" s="6" t="s">
        <v>42</v>
      </c>
      <c r="B62" s="4">
        <v>494</v>
      </c>
      <c r="C62" s="4">
        <v>47</v>
      </c>
    </row>
    <row r="63" spans="1:3" x14ac:dyDescent="0.25">
      <c r="A63" s="3" t="s">
        <v>54</v>
      </c>
      <c r="B63" s="4">
        <v>494</v>
      </c>
      <c r="C63" s="4">
        <v>176</v>
      </c>
    </row>
    <row r="64" spans="1:3" x14ac:dyDescent="0.25">
      <c r="A64" s="3" t="s">
        <v>6</v>
      </c>
      <c r="B64" s="4"/>
      <c r="C64" s="4"/>
    </row>
    <row r="65" spans="1:3" x14ac:dyDescent="0.25">
      <c r="A65" s="6" t="s">
        <v>30</v>
      </c>
      <c r="B65" s="4">
        <v>504</v>
      </c>
      <c r="C65" s="4">
        <v>65</v>
      </c>
    </row>
    <row r="66" spans="1:3" x14ac:dyDescent="0.25">
      <c r="A66" s="6" t="s">
        <v>43</v>
      </c>
      <c r="B66" s="4">
        <v>517</v>
      </c>
      <c r="C66" s="4">
        <v>55</v>
      </c>
    </row>
    <row r="67" spans="1:3" x14ac:dyDescent="0.25">
      <c r="A67" s="6" t="s">
        <v>44</v>
      </c>
      <c r="B67" s="4">
        <v>505</v>
      </c>
      <c r="C67" s="4">
        <v>10</v>
      </c>
    </row>
    <row r="68" spans="1:3" x14ac:dyDescent="0.25">
      <c r="A68" s="3" t="s">
        <v>55</v>
      </c>
      <c r="B68" s="4">
        <v>505</v>
      </c>
      <c r="C68" s="4">
        <v>130</v>
      </c>
    </row>
    <row r="69" spans="1:3" x14ac:dyDescent="0.25">
      <c r="A69" s="2" t="s">
        <v>11</v>
      </c>
      <c r="B69" s="4">
        <v>505</v>
      </c>
      <c r="C69" s="4">
        <v>486</v>
      </c>
    </row>
    <row r="70" spans="1:3" x14ac:dyDescent="0.25">
      <c r="A70" s="2" t="s">
        <v>9</v>
      </c>
      <c r="B70" s="4"/>
      <c r="C70" s="4"/>
    </row>
    <row r="71" spans="1:3" x14ac:dyDescent="0.25">
      <c r="A71" s="3" t="s">
        <v>3</v>
      </c>
      <c r="B71" s="4"/>
      <c r="C71" s="4"/>
    </row>
    <row r="72" spans="1:3" x14ac:dyDescent="0.25">
      <c r="A72" s="6" t="s">
        <v>36</v>
      </c>
      <c r="B72" s="4">
        <v>506</v>
      </c>
      <c r="C72" s="4">
        <v>39</v>
      </c>
    </row>
    <row r="73" spans="1:3" x14ac:dyDescent="0.25">
      <c r="A73" s="6" t="s">
        <v>37</v>
      </c>
      <c r="B73" s="4">
        <v>505</v>
      </c>
      <c r="C73" s="4">
        <v>34</v>
      </c>
    </row>
    <row r="74" spans="1:3" x14ac:dyDescent="0.25">
      <c r="A74" s="6" t="s">
        <v>34</v>
      </c>
      <c r="B74" s="4">
        <v>525</v>
      </c>
      <c r="C74" s="4">
        <v>54</v>
      </c>
    </row>
    <row r="75" spans="1:3" x14ac:dyDescent="0.25">
      <c r="A75" s="3" t="s">
        <v>52</v>
      </c>
      <c r="B75" s="4">
        <v>525</v>
      </c>
      <c r="C75" s="4">
        <v>127</v>
      </c>
    </row>
    <row r="76" spans="1:3" x14ac:dyDescent="0.25">
      <c r="A76" s="3" t="s">
        <v>4</v>
      </c>
      <c r="B76" s="4"/>
      <c r="C76" s="4"/>
    </row>
    <row r="77" spans="1:3" x14ac:dyDescent="0.25">
      <c r="A77" s="6" t="s">
        <v>32</v>
      </c>
      <c r="B77" s="4">
        <v>537</v>
      </c>
      <c r="C77" s="4">
        <v>72</v>
      </c>
    </row>
    <row r="78" spans="1:3" x14ac:dyDescent="0.25">
      <c r="A78" s="6" t="s">
        <v>38</v>
      </c>
      <c r="B78" s="4">
        <v>571</v>
      </c>
      <c r="C78" s="4">
        <v>108</v>
      </c>
    </row>
    <row r="79" spans="1:3" x14ac:dyDescent="0.25">
      <c r="A79" s="6" t="s">
        <v>39</v>
      </c>
      <c r="B79" s="4">
        <v>633</v>
      </c>
      <c r="C79" s="4">
        <v>118</v>
      </c>
    </row>
    <row r="80" spans="1:3" x14ac:dyDescent="0.25">
      <c r="A80" s="3" t="s">
        <v>53</v>
      </c>
      <c r="B80" s="4">
        <v>633</v>
      </c>
      <c r="C80" s="4">
        <v>298</v>
      </c>
    </row>
    <row r="81" spans="1:3" x14ac:dyDescent="0.25">
      <c r="A81" s="3" t="s">
        <v>5</v>
      </c>
      <c r="B81" s="4"/>
      <c r="C81" s="4"/>
    </row>
    <row r="82" spans="1:3" x14ac:dyDescent="0.25">
      <c r="A82" s="6" t="s">
        <v>40</v>
      </c>
      <c r="B82" s="4">
        <v>635</v>
      </c>
      <c r="C82" s="4">
        <v>102</v>
      </c>
    </row>
    <row r="83" spans="1:3" x14ac:dyDescent="0.25">
      <c r="A83" s="6" t="s">
        <v>41</v>
      </c>
      <c r="B83" s="4">
        <v>634</v>
      </c>
      <c r="C83" s="4">
        <v>96</v>
      </c>
    </row>
    <row r="84" spans="1:3" x14ac:dyDescent="0.25">
      <c r="A84" s="6" t="s">
        <v>42</v>
      </c>
      <c r="B84" s="4">
        <v>648</v>
      </c>
      <c r="C84" s="4">
        <v>80</v>
      </c>
    </row>
    <row r="85" spans="1:3" x14ac:dyDescent="0.25">
      <c r="A85" s="3" t="s">
        <v>54</v>
      </c>
      <c r="B85" s="4">
        <v>648</v>
      </c>
      <c r="C85" s="4">
        <v>278</v>
      </c>
    </row>
    <row r="86" spans="1:3" x14ac:dyDescent="0.25">
      <c r="A86" s="3" t="s">
        <v>6</v>
      </c>
      <c r="B86" s="4"/>
      <c r="C86" s="4"/>
    </row>
    <row r="87" spans="1:3" x14ac:dyDescent="0.25">
      <c r="A87" s="6" t="s">
        <v>30</v>
      </c>
      <c r="B87" s="4">
        <v>658</v>
      </c>
      <c r="C87" s="4">
        <v>102</v>
      </c>
    </row>
    <row r="88" spans="1:3" x14ac:dyDescent="0.25">
      <c r="A88" s="6" t="s">
        <v>43</v>
      </c>
      <c r="B88" s="4">
        <v>657</v>
      </c>
      <c r="C88" s="4">
        <v>45</v>
      </c>
    </row>
    <row r="89" spans="1:3" x14ac:dyDescent="0.25">
      <c r="A89" s="6" t="s">
        <v>44</v>
      </c>
      <c r="B89" s="4">
        <v>650</v>
      </c>
      <c r="C89" s="4">
        <v>2</v>
      </c>
    </row>
    <row r="90" spans="1:3" x14ac:dyDescent="0.25">
      <c r="A90" s="3" t="s">
        <v>55</v>
      </c>
      <c r="B90" s="4">
        <v>650</v>
      </c>
      <c r="C90" s="4">
        <v>149</v>
      </c>
    </row>
    <row r="91" spans="1:3" x14ac:dyDescent="0.25">
      <c r="A91" s="2" t="s">
        <v>24</v>
      </c>
      <c r="B91" s="4">
        <v>650</v>
      </c>
      <c r="C91" s="4">
        <v>852</v>
      </c>
    </row>
    <row r="92" spans="1:3" x14ac:dyDescent="0.25">
      <c r="A92" s="2" t="s">
        <v>1</v>
      </c>
      <c r="B92" s="4">
        <v>650</v>
      </c>
      <c r="C92" s="4">
        <v>1596</v>
      </c>
    </row>
  </sheetData>
  <pageMargins left="0.7" right="0.7" top="0.75" bottom="0.75" header="0.3" footer="0.3"/>
  <pageSetup paperSize="9"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28.xml>��
</file>

<file path=customXml/itemProps1.xml><?xml version="1.0" encoding="utf-8"?>
<ds:datastoreItem xmlns:ds="http://schemas.openxmlformats.org/officeDocument/2006/customXml" ds:itemID="{02BD5E66-7ED9-4CEA-A78E-6493A6394356}">
  <ds:schemaRefs/>
</ds:datastoreItem>
</file>

<file path=customXml/itemProps2.xml><?xml version="1.0" encoding="utf-8"?>
<ds:datastoreItem xmlns:ds="http://schemas.openxmlformats.org/officeDocument/2006/customXml" ds:itemID="{F27CDE75-C62A-4A22-92E8-0C6663B0A779}">
  <ds:schemaRefs/>
</ds:datastoreItem>
</file>

<file path=customXml/itemProps3.xml><?xml version="1.0" encoding="utf-8"?>
<ds:datastoreItem xmlns:ds="http://schemas.openxmlformats.org/officeDocument/2006/customXml" ds:itemID="{BD3B7F33-CEB4-4C27-B372-5BDD88FAC15D}">
  <ds:schemaRefs/>
</ds:datastoreItem>
</file>

<file path=customXml/itemProps4.xml><?xml version="1.0" encoding="utf-8"?>
<ds:datastoreItem xmlns:ds="http://schemas.openxmlformats.org/officeDocument/2006/customXml" ds:itemID="{EA04D621-FEEE-4638-A089-E9F8CF42C937}">
  <ds:schemaRefs/>
</ds:datastoreItem>
</file>

<file path=customXml/itemProps5.xml><?xml version="1.0" encoding="utf-8"?>
<ds:datastoreItem xmlns:ds="http://schemas.openxmlformats.org/officeDocument/2006/customXml" ds:itemID="{240E1E64-DBF3-43A7-8E39-CB8BA5A3D949}">
  <ds:schemaRefs/>
</ds:datastoreItem>
</file>

<file path=customXml/itemProps6.xml><?xml version="1.0" encoding="utf-8"?>
<ds:datastoreItem xmlns:ds="http://schemas.openxmlformats.org/officeDocument/2006/customXml" ds:itemID="{83238B20-E4D5-4DA8-ACA1-45C4112212FA}">
  <ds:schemaRefs/>
</ds:datastoreItem>
</file>

<file path=customXml/itemProps7.xml><?xml version="1.0" encoding="utf-8"?>
<ds:datastoreItem xmlns:ds="http://schemas.openxmlformats.org/officeDocument/2006/customXml" ds:itemID="{B3469F47-B2C6-42D3-82E9-03E4D4AAFA3E}">
  <ds:schemaRefs/>
</ds:datastoreItem>
</file>

<file path=customXml/itemProps8.xml><?xml version="1.0" encoding="utf-8"?>
<ds:datastoreItem xmlns:ds="http://schemas.openxmlformats.org/officeDocument/2006/customXml" ds:itemID="{C41D7DA3-4093-46A0-9EAC-6698DEF02102}">
  <ds:schemaRefs/>
</ds:datastoreItem>
</file>

<file path=customXml/itemProps9.xml><?xml version="1.0" encoding="utf-8"?>
<ds:datastoreItem xmlns:ds="http://schemas.openxmlformats.org/officeDocument/2006/customXml" ds:itemID="{094B98AB-ECE5-4468-8696-77938ED0B9C3}">
  <ds:schemaRefs/>
</ds:datastoreItem>
</file>

<file path=customXml/itemProps10.xml><?xml version="1.0" encoding="utf-8"?>
<ds:datastoreItem xmlns:ds="http://schemas.openxmlformats.org/officeDocument/2006/customXml" ds:itemID="{E52FA37A-E803-490C-A4F9-169D317110A8}">
  <ds:schemaRefs>
    <ds:schemaRef ds:uri="http://schemas.microsoft.com/DataMashup"/>
  </ds:schemaRefs>
</ds:datastoreItem>
</file>

<file path=customXml/itemProps11.xml><?xml version="1.0" encoding="utf-8"?>
<ds:datastoreItem xmlns:ds="http://schemas.openxmlformats.org/officeDocument/2006/customXml" ds:itemID="{9C072CAB-372B-485F-B06F-F40B8607CE0A}">
  <ds:schemaRefs/>
</ds:datastoreItem>
</file>

<file path=customXml/itemProps12.xml><?xml version="1.0" encoding="utf-8"?>
<ds:datastoreItem xmlns:ds="http://schemas.openxmlformats.org/officeDocument/2006/customXml" ds:itemID="{0E183977-ABB5-45C7-98BB-EAC8D385CF93}">
  <ds:schemaRefs/>
</ds:datastoreItem>
</file>

<file path=customXml/itemProps13.xml><?xml version="1.0" encoding="utf-8"?>
<ds:datastoreItem xmlns:ds="http://schemas.openxmlformats.org/officeDocument/2006/customXml" ds:itemID="{2FDDF11C-9538-4AFA-92E2-3CACE2C2A16F}">
  <ds:schemaRefs/>
</ds:datastoreItem>
</file>

<file path=customXml/itemProps14.xml><?xml version="1.0" encoding="utf-8"?>
<ds:datastoreItem xmlns:ds="http://schemas.openxmlformats.org/officeDocument/2006/customXml" ds:itemID="{3C62BF91-5BE0-41BF-969E-B6671FC359EA}">
  <ds:schemaRefs/>
</ds:datastoreItem>
</file>

<file path=customXml/itemProps15.xml><?xml version="1.0" encoding="utf-8"?>
<ds:datastoreItem xmlns:ds="http://schemas.openxmlformats.org/officeDocument/2006/customXml" ds:itemID="{8410A8F5-0F6D-414B-A7AB-B1A59F9F9074}">
  <ds:schemaRefs/>
</ds:datastoreItem>
</file>

<file path=customXml/itemProps16.xml><?xml version="1.0" encoding="utf-8"?>
<ds:datastoreItem xmlns:ds="http://schemas.openxmlformats.org/officeDocument/2006/customXml" ds:itemID="{54507DB6-2067-4752-BD19-DCED31FC5AA9}">
  <ds:schemaRefs/>
</ds:datastoreItem>
</file>

<file path=customXml/itemProps17.xml><?xml version="1.0" encoding="utf-8"?>
<ds:datastoreItem xmlns:ds="http://schemas.openxmlformats.org/officeDocument/2006/customXml" ds:itemID="{F78450E7-2212-4453-99D1-5A2CF1BCCFD2}">
  <ds:schemaRefs/>
</ds:datastoreItem>
</file>

<file path=customXml/itemProps18.xml><?xml version="1.0" encoding="utf-8"?>
<ds:datastoreItem xmlns:ds="http://schemas.openxmlformats.org/officeDocument/2006/customXml" ds:itemID="{C9AFACBF-4012-4367-A7ED-515DFE6F1937}">
  <ds:schemaRefs/>
</ds:datastoreItem>
</file>

<file path=customXml/itemProps19.xml><?xml version="1.0" encoding="utf-8"?>
<ds:datastoreItem xmlns:ds="http://schemas.openxmlformats.org/officeDocument/2006/customXml" ds:itemID="{8898BFDC-235A-4D7A-A6DE-0767843CA26E}">
  <ds:schemaRefs/>
</ds:datastoreItem>
</file>

<file path=customXml/itemProps20.xml><?xml version="1.0" encoding="utf-8"?>
<ds:datastoreItem xmlns:ds="http://schemas.openxmlformats.org/officeDocument/2006/customXml" ds:itemID="{A73D81B3-2E75-491A-BB0D-5A1ED66AC2F1}">
  <ds:schemaRefs/>
</ds:datastoreItem>
</file>

<file path=customXml/itemProps21.xml><?xml version="1.0" encoding="utf-8"?>
<ds:datastoreItem xmlns:ds="http://schemas.openxmlformats.org/officeDocument/2006/customXml" ds:itemID="{0C2B9E95-5A7C-4BEF-ADDF-9451FC6601CE}">
  <ds:schemaRefs/>
</ds:datastoreItem>
</file>

<file path=customXml/itemProps22.xml><?xml version="1.0" encoding="utf-8"?>
<ds:datastoreItem xmlns:ds="http://schemas.openxmlformats.org/officeDocument/2006/customXml" ds:itemID="{EE6DB181-5F6C-409C-B3D0-180378A02C84}">
  <ds:schemaRefs/>
</ds:datastoreItem>
</file>

<file path=customXml/itemProps23.xml><?xml version="1.0" encoding="utf-8"?>
<ds:datastoreItem xmlns:ds="http://schemas.openxmlformats.org/officeDocument/2006/customXml" ds:itemID="{89DEDD10-FDFF-42D0-AFA1-8B6BF58466E2}">
  <ds:schemaRefs/>
</ds:datastoreItem>
</file>

<file path=customXml/itemProps24.xml><?xml version="1.0" encoding="utf-8"?>
<ds:datastoreItem xmlns:ds="http://schemas.openxmlformats.org/officeDocument/2006/customXml" ds:itemID="{81E8621C-A33D-478A-B221-78B976336836}">
  <ds:schemaRefs/>
</ds:datastoreItem>
</file>

<file path=customXml/itemProps25.xml><?xml version="1.0" encoding="utf-8"?>
<ds:datastoreItem xmlns:ds="http://schemas.openxmlformats.org/officeDocument/2006/customXml" ds:itemID="{DA499639-DF8B-43E4-AC69-5AB982FE694C}">
  <ds:schemaRefs/>
</ds:datastoreItem>
</file>

<file path=customXml/itemProps26.xml><?xml version="1.0" encoding="utf-8"?>
<ds:datastoreItem xmlns:ds="http://schemas.openxmlformats.org/officeDocument/2006/customXml" ds:itemID="{D588589E-E8C9-400F-BE8D-E5764E78FC5E}">
  <ds:schemaRefs/>
</ds:datastoreItem>
</file>

<file path=customXml/itemProps27.xml><?xml version="1.0" encoding="utf-8"?>
<ds:datastoreItem xmlns:ds="http://schemas.openxmlformats.org/officeDocument/2006/customXml" ds:itemID="{54930337-4D91-420C-ACBB-A4515FB2D7F5}">
  <ds:schemaRefs/>
</ds:datastoreItem>
</file>

<file path=customXml/itemProps28.xml><?xml version="1.0" encoding="utf-8"?>
<ds:datastoreItem xmlns:ds="http://schemas.openxmlformats.org/officeDocument/2006/customXml" ds:itemID="{504832A5-D4DB-4FAD-BE42-B773A03F8C2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Dashboard</vt:lpstr>
      <vt:lpstr>Headline</vt:lpstr>
      <vt:lpstr>Term Reason</vt:lpstr>
      <vt:lpstr>Separations</vt:lpstr>
      <vt:lpstr>Region</vt:lpstr>
      <vt:lpstr>Ternure</vt:lpstr>
      <vt:lpstr>Ethnicity</vt:lpstr>
      <vt:lpstr>ActiveEmployees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maac1</dc:creator>
  <cp:lastModifiedBy>maac1</cp:lastModifiedBy>
  <dcterms:created xsi:type="dcterms:W3CDTF">2022-01-25T02:21:09Z</dcterms:created>
  <dcterms:modified xsi:type="dcterms:W3CDTF">2022-02-04T04:14:06Z</dcterms:modified>
</cp:coreProperties>
</file>