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guels\Desktop\Programacion\5-UTN\UTN\2)UTN_PROGRA2_LABO2\2.2-Prog2(2025)\1.1)Clase 1_Prog\Practica\Ej6_DragonCube\"/>
    </mc:Choice>
  </mc:AlternateContent>
  <xr:revisionPtr revIDLastSave="0" documentId="13_ncr:1_{DFF9CBE6-CE26-49AF-BFBE-57992C84A45E}" xr6:coauthVersionLast="47" xr6:coauthVersionMax="47" xr10:uidLastSave="{00000000-0000-0000-0000-000000000000}"/>
  <bookViews>
    <workbookView xWindow="1950" yWindow="6270" windowWidth="26505" windowHeight="18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1" i="1" l="1"/>
  <c r="R62" i="1" a="1"/>
  <c r="R62" i="1" s="1"/>
  <c r="R112" i="1" s="1"/>
  <c r="S62" i="1" a="1"/>
  <c r="S62" i="1" s="1"/>
  <c r="S112" i="1" s="1"/>
  <c r="I132" i="1"/>
  <c r="G127" i="1"/>
  <c r="I125" i="1"/>
  <c r="I127" i="1" s="1"/>
  <c r="H125" i="1"/>
  <c r="H127" i="1" s="1"/>
  <c r="N112" i="1"/>
  <c r="Q62" i="1" a="1"/>
  <c r="Q62" i="1" s="1"/>
  <c r="Q112" i="1" s="1"/>
  <c r="H5" i="1" a="1"/>
  <c r="H5" i="1" s="1"/>
  <c r="I5" i="1" s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H60" i="1" a="1"/>
  <c r="H60" i="1" s="1"/>
  <c r="I60" i="1" s="1"/>
  <c r="P5" i="1" a="1"/>
  <c r="P5" i="1" s="1"/>
  <c r="Q5" i="1" s="1"/>
  <c r="I133" i="1" l="1"/>
  <c r="T62" i="1"/>
  <c r="M124" i="1"/>
  <c r="I6" i="1"/>
  <c r="I47" i="1"/>
  <c r="I39" i="1"/>
  <c r="I31" i="1"/>
  <c r="I23" i="1"/>
  <c r="I15" i="1"/>
  <c r="I9" i="1"/>
  <c r="I54" i="1"/>
  <c r="I50" i="1"/>
  <c r="I46" i="1"/>
  <c r="I42" i="1"/>
  <c r="I38" i="1"/>
  <c r="I34" i="1"/>
  <c r="I30" i="1"/>
  <c r="I26" i="1"/>
  <c r="I22" i="1"/>
  <c r="I18" i="1"/>
  <c r="I14" i="1"/>
  <c r="I10" i="1"/>
  <c r="I51" i="1"/>
  <c r="I43" i="1"/>
  <c r="I35" i="1"/>
  <c r="I27" i="1"/>
  <c r="I19" i="1"/>
  <c r="I12" i="1"/>
  <c r="I8" i="1"/>
  <c r="I53" i="1"/>
  <c r="I49" i="1"/>
  <c r="I45" i="1"/>
  <c r="I41" i="1"/>
  <c r="I37" i="1"/>
  <c r="I33" i="1"/>
  <c r="I29" i="1"/>
  <c r="I25" i="1"/>
  <c r="I21" i="1"/>
  <c r="I17" i="1"/>
  <c r="I13" i="1"/>
  <c r="I11" i="1"/>
  <c r="I7" i="1"/>
  <c r="I52" i="1"/>
  <c r="I48" i="1"/>
  <c r="I44" i="1"/>
  <c r="I40" i="1"/>
  <c r="I36" i="1"/>
  <c r="I32" i="1"/>
  <c r="I28" i="1"/>
  <c r="I24" i="1"/>
  <c r="I20" i="1"/>
  <c r="I16" i="1"/>
  <c r="J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<sst xmlns="http://schemas.openxmlformats.org/spreadsheetml/2006/main" count="82" uniqueCount="40">
  <si>
    <t>Número de paquete</t>
  </si>
  <si>
    <t>Número de figurita</t>
  </si>
  <si>
    <t>Tipo de figurita</t>
  </si>
  <si>
    <t xml:space="preserve">¿Pegar en el álbum?  </t>
  </si>
  <si>
    <t>C</t>
  </si>
  <si>
    <t xml:space="preserve">S  </t>
  </si>
  <si>
    <t>H</t>
  </si>
  <si>
    <t>N</t>
  </si>
  <si>
    <t>Tipo fig</t>
  </si>
  <si>
    <t>num</t>
  </si>
  <si>
    <t>repetido</t>
  </si>
  <si>
    <t>pegadas</t>
  </si>
  <si>
    <t>cant faltantes</t>
  </si>
  <si>
    <t>Tipo Fig</t>
  </si>
  <si>
    <t>contador</t>
  </si>
  <si>
    <t>DATOS</t>
  </si>
  <si>
    <t>repetidas reales</t>
  </si>
  <si>
    <t>tengo</t>
  </si>
  <si>
    <t>contador repe</t>
  </si>
  <si>
    <t>Incompleto</t>
  </si>
  <si>
    <t>Completo</t>
  </si>
  <si>
    <t>Completo comun</t>
  </si>
  <si>
    <t>Completo holo</t>
  </si>
  <si>
    <t>fig</t>
  </si>
  <si>
    <t>Comun</t>
  </si>
  <si>
    <t>Holo</t>
  </si>
  <si>
    <t>c</t>
  </si>
  <si>
    <t>h</t>
  </si>
  <si>
    <t>cont Comun</t>
  </si>
  <si>
    <t>Cont holo</t>
  </si>
  <si>
    <t>Estado</t>
  </si>
  <si>
    <t>1 a 50</t>
  </si>
  <si>
    <t>Comun / Holograma</t>
  </si>
  <si>
    <t>total paquetes</t>
  </si>
  <si>
    <t>Contar Comunes</t>
  </si>
  <si>
    <t>Contar Holograficas</t>
  </si>
  <si>
    <t>Calculo de plata</t>
  </si>
  <si>
    <t xml:space="preserve">Total de plata sumada = </t>
  </si>
  <si>
    <t xml:space="preserve">contar comunes no pegadas = </t>
  </si>
  <si>
    <t xml:space="preserve">contar holografica no pegadas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</si>
</sst>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8" borderId="0" xfId="0" applyFont="1" applyFill="1" applyAlignment="1">
      <alignment horizontal="right"/>
    </xf>
    <xf numFmtId="0" fontId="3" fillId="8" borderId="0" xfId="0" applyFont="1" applyFill="1" applyAlignment="1">
      <alignment horizontal="left"/>
    </xf>
    <xf numFmtId="0" fontId="3" fillId="8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0</xdr:row>
      <xdr:rowOff>161925</xdr:rowOff>
    </xdr:from>
    <xdr:to>
      <xdr:col>9</xdr:col>
      <xdr:colOff>408251</xdr:colOff>
      <xdr:row>2</xdr:row>
      <xdr:rowOff>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91B6A8-53C7-2C76-0384-F0FB4266E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3050" y="161925"/>
          <a:ext cx="4163006" cy="219106"/>
        </a:xfrm>
        <a:prstGeom prst="rect">
          <a:avLst/>
        </a:prstGeom>
      </xdr:spPr>
    </xdr:pic>
    <xdr:clientData/>
  </xdr:twoCellAnchor>
  <xdr:twoCellAnchor editAs="oneCell">
    <xdr:from>
      <xdr:col>11</xdr:col>
      <xdr:colOff>466725</xdr:colOff>
      <xdr:row>1</xdr:row>
      <xdr:rowOff>9525</xdr:rowOff>
    </xdr:from>
    <xdr:to>
      <xdr:col>19</xdr:col>
      <xdr:colOff>52065</xdr:colOff>
      <xdr:row>2</xdr:row>
      <xdr:rowOff>9552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C26B7A-3C22-E3B6-9CF5-7DA60EBB0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2650" y="200025"/>
          <a:ext cx="4515480" cy="19052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55</xdr:row>
      <xdr:rowOff>114300</xdr:rowOff>
    </xdr:from>
    <xdr:to>
      <xdr:col>10</xdr:col>
      <xdr:colOff>497205</xdr:colOff>
      <xdr:row>56</xdr:row>
      <xdr:rowOff>99923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22E894C-95D7-EB8F-A5E0-C024615D6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0" y="10591800"/>
          <a:ext cx="6534150" cy="176123"/>
        </a:xfrm>
        <a:prstGeom prst="rect">
          <a:avLst/>
        </a:prstGeom>
      </xdr:spPr>
    </xdr:pic>
    <xdr:clientData/>
  </xdr:twoCellAnchor>
  <xdr:twoCellAnchor editAs="oneCell">
    <xdr:from>
      <xdr:col>13</xdr:col>
      <xdr:colOff>76199</xdr:colOff>
      <xdr:row>55</xdr:row>
      <xdr:rowOff>35050</xdr:rowOff>
    </xdr:from>
    <xdr:to>
      <xdr:col>24</xdr:col>
      <xdr:colOff>640083</xdr:colOff>
      <xdr:row>59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6156C8B-5B66-E7FF-6293-E4B8F1E0D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10874" y="10541125"/>
          <a:ext cx="6810379" cy="72695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119</xdr:row>
      <xdr:rowOff>26670</xdr:rowOff>
    </xdr:from>
    <xdr:to>
      <xdr:col>22</xdr:col>
      <xdr:colOff>350233</xdr:colOff>
      <xdr:row>122</xdr:row>
      <xdr:rowOff>17223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CA577B0-3802-FD98-DDF9-61459A7F8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0740" y="21819870"/>
          <a:ext cx="11917393" cy="539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B133"/>
  <sheetViews>
    <sheetView tabSelected="1" topLeftCell="A92" zoomScaleNormal="100" workbookViewId="0">
      <selection activeCell="A29" sqref="A29:A92"/>
    </sheetView>
  </sheetViews>
  <sheetFormatPr baseColWidth="10" defaultColWidth="9.140625" defaultRowHeight="15" x14ac:dyDescent="0.25"/>
  <cols>
    <col min="1" max="1" width="17.28515625" bestFit="1" customWidth="1"/>
    <col min="2" max="2" width="16.42578125" bestFit="1" customWidth="1"/>
    <col min="3" max="3" width="17.5703125" bestFit="1" customWidth="1"/>
    <col min="4" max="4" width="18.140625" bestFit="1" customWidth="1"/>
    <col min="6" max="6" width="12" bestFit="1" customWidth="1"/>
    <col min="7" max="7" width="12.7109375" bestFit="1" customWidth="1"/>
    <col min="8" max="8" width="17.42578125" customWidth="1"/>
    <col min="9" max="9" width="14.140625" bestFit="1" customWidth="1"/>
    <col min="10" max="10" width="12.5703125" bestFit="1" customWidth="1"/>
    <col min="12" max="12" width="14.140625" customWidth="1"/>
    <col min="14" max="14" width="3" bestFit="1" customWidth="1"/>
    <col min="15" max="15" width="6.7109375" bestFit="1" customWidth="1"/>
    <col min="16" max="16" width="7.7109375" bestFit="1" customWidth="1"/>
    <col min="17" max="17" width="12.42578125" bestFit="1" customWidth="1"/>
    <col min="18" max="18" width="11.5703125" bestFit="1" customWidth="1"/>
    <col min="19" max="19" width="9" bestFit="1" customWidth="1"/>
    <col min="20" max="20" width="6.5703125" bestFit="1" customWidth="1"/>
    <col min="25" max="25" width="10.28515625" bestFit="1" customWidth="1"/>
    <col min="26" max="26" width="9" bestFit="1" customWidth="1"/>
    <col min="27" max="27" width="15" bestFit="1" customWidth="1"/>
    <col min="28" max="28" width="13.140625" bestFit="1" customWidth="1"/>
  </cols>
  <sheetData>
    <row r="3" spans="1:17" x14ac:dyDescent="0.25">
      <c r="B3" t="s">
        <v>31</v>
      </c>
      <c r="C3" t="s">
        <v>32</v>
      </c>
    </row>
    <row r="4" spans="1:17" x14ac:dyDescent="0.25">
      <c r="A4" s="2" t="s">
        <v>0</v>
      </c>
      <c r="B4" s="2" t="s">
        <v>1</v>
      </c>
      <c r="C4" s="2" t="s">
        <v>2</v>
      </c>
      <c r="D4" s="2" t="s">
        <v>3</v>
      </c>
      <c r="F4" s="4" t="s">
        <v>8</v>
      </c>
      <c r="G4" s="3" t="s">
        <v>9</v>
      </c>
      <c r="H4" s="3" t="s">
        <v>17</v>
      </c>
      <c r="I4" s="6" t="s">
        <v>16</v>
      </c>
      <c r="J4" s="7" t="s">
        <v>18</v>
      </c>
      <c r="O4" s="3" t="s">
        <v>9</v>
      </c>
      <c r="P4" s="3" t="s">
        <v>11</v>
      </c>
      <c r="Q4" s="5" t="s">
        <v>12</v>
      </c>
    </row>
    <row r="5" spans="1:17" x14ac:dyDescent="0.25">
      <c r="A5" s="2">
        <v>1</v>
      </c>
      <c r="B5" s="2">
        <v>1</v>
      </c>
      <c r="C5" s="2" t="s">
        <v>4</v>
      </c>
      <c r="D5" s="2" t="s">
        <v>5</v>
      </c>
      <c r="F5" s="4" t="s">
        <v>4</v>
      </c>
      <c r="G5" s="3">
        <v>1</v>
      </c>
      <c r="H5" s="3" cm="1">
        <f t="array" ref="H5:H54">COUNTIFS(C5:C24,F5,B5:B24,G5:G54)</f>
        <v>1</v>
      </c>
      <c r="I5" s="6" t="str">
        <f>IF(H5&gt;=2,H5-1, "")</f>
        <v/>
      </c>
      <c r="J5" s="7">
        <f>SUM(I5:I54)</f>
        <v>1</v>
      </c>
      <c r="O5" s="3">
        <v>1</v>
      </c>
      <c r="P5" s="3" cm="1">
        <f t="array" ref="P5:P54">COUNTIFS(B5:B24,O5:O54)</f>
        <v>3</v>
      </c>
      <c r="Q5" s="5">
        <f>COUNTIFS(_xlfn.ANCHORARRAY(P5),"=0")</f>
        <v>36</v>
      </c>
    </row>
    <row r="6" spans="1:17" x14ac:dyDescent="0.25">
      <c r="A6" s="2"/>
      <c r="B6" s="2">
        <v>12</v>
      </c>
      <c r="C6" s="2" t="s">
        <v>6</v>
      </c>
      <c r="D6" s="2" t="s">
        <v>7</v>
      </c>
      <c r="G6" s="3">
        <v>2</v>
      </c>
      <c r="H6" s="3">
        <v>0</v>
      </c>
      <c r="I6" s="6" t="str">
        <f t="shared" ref="I6:I54" si="0">IF(H6&gt;=2,H6-1, "")</f>
        <v/>
      </c>
      <c r="O6" s="3">
        <v>2</v>
      </c>
      <c r="P6" s="3">
        <v>0</v>
      </c>
    </row>
    <row r="7" spans="1:17" x14ac:dyDescent="0.25">
      <c r="A7" s="2"/>
      <c r="B7" s="2">
        <v>1</v>
      </c>
      <c r="C7" s="2" t="s">
        <v>6</v>
      </c>
      <c r="D7" s="2" t="s">
        <v>5</v>
      </c>
      <c r="G7" s="3">
        <v>3</v>
      </c>
      <c r="H7" s="3">
        <v>0</v>
      </c>
      <c r="I7" s="6" t="str">
        <f t="shared" si="0"/>
        <v/>
      </c>
      <c r="O7" s="3">
        <v>3</v>
      </c>
      <c r="P7" s="3">
        <v>1</v>
      </c>
    </row>
    <row r="8" spans="1:17" x14ac:dyDescent="0.25">
      <c r="A8" s="2"/>
      <c r="B8" s="2">
        <v>38</v>
      </c>
      <c r="C8" s="2" t="s">
        <v>6</v>
      </c>
      <c r="D8" s="2" t="s">
        <v>7</v>
      </c>
      <c r="G8" s="3">
        <v>4</v>
      </c>
      <c r="H8" s="3">
        <v>0</v>
      </c>
      <c r="I8" s="6" t="str">
        <f t="shared" si="0"/>
        <v/>
      </c>
      <c r="O8" s="3">
        <v>4</v>
      </c>
      <c r="P8" s="3">
        <v>0</v>
      </c>
    </row>
    <row r="9" spans="1:17" x14ac:dyDescent="0.25">
      <c r="A9" s="2"/>
      <c r="B9" s="2">
        <v>25</v>
      </c>
      <c r="C9" s="2" t="s">
        <v>4</v>
      </c>
      <c r="D9" s="2" t="s">
        <v>5</v>
      </c>
      <c r="G9" s="3">
        <v>5</v>
      </c>
      <c r="H9" s="3">
        <v>0</v>
      </c>
      <c r="I9" s="6" t="str">
        <f t="shared" si="0"/>
        <v/>
      </c>
      <c r="O9" s="3">
        <v>5</v>
      </c>
      <c r="P9" s="3">
        <v>2</v>
      </c>
    </row>
    <row r="10" spans="1:17" x14ac:dyDescent="0.25">
      <c r="A10" s="13">
        <v>2</v>
      </c>
      <c r="B10" s="13">
        <v>3</v>
      </c>
      <c r="C10" s="13" t="s">
        <v>6</v>
      </c>
      <c r="D10" s="13" t="s">
        <v>5</v>
      </c>
      <c r="G10" s="3">
        <v>6</v>
      </c>
      <c r="H10" s="3">
        <v>0</v>
      </c>
      <c r="I10" s="6" t="str">
        <f t="shared" si="0"/>
        <v/>
      </c>
      <c r="O10" s="3">
        <v>6</v>
      </c>
      <c r="P10" s="3">
        <v>0</v>
      </c>
    </row>
    <row r="11" spans="1:17" x14ac:dyDescent="0.25">
      <c r="A11" s="13"/>
      <c r="B11" s="13">
        <v>1</v>
      </c>
      <c r="C11" s="13" t="s">
        <v>6</v>
      </c>
      <c r="D11" s="13" t="s">
        <v>5</v>
      </c>
      <c r="G11" s="3">
        <v>7</v>
      </c>
      <c r="H11" s="3">
        <v>0</v>
      </c>
      <c r="I11" s="6" t="str">
        <f t="shared" si="0"/>
        <v/>
      </c>
      <c r="O11" s="3">
        <v>7</v>
      </c>
      <c r="P11" s="3">
        <v>0</v>
      </c>
    </row>
    <row r="12" spans="1:17" x14ac:dyDescent="0.25">
      <c r="A12" s="13"/>
      <c r="B12" s="13">
        <v>5</v>
      </c>
      <c r="C12" s="13" t="s">
        <v>6</v>
      </c>
      <c r="D12" s="13" t="s">
        <v>5</v>
      </c>
      <c r="G12" s="3">
        <v>8</v>
      </c>
      <c r="H12" s="3">
        <v>2</v>
      </c>
      <c r="I12" s="6">
        <f t="shared" si="0"/>
        <v>1</v>
      </c>
      <c r="O12" s="3">
        <v>8</v>
      </c>
      <c r="P12" s="3">
        <v>2</v>
      </c>
    </row>
    <row r="13" spans="1:17" x14ac:dyDescent="0.25">
      <c r="A13" s="13"/>
      <c r="B13" s="13">
        <v>8</v>
      </c>
      <c r="C13" s="13" t="s">
        <v>4</v>
      </c>
      <c r="D13" s="13" t="s">
        <v>7</v>
      </c>
      <c r="G13" s="3">
        <v>9</v>
      </c>
      <c r="H13" s="3">
        <v>0</v>
      </c>
      <c r="I13" s="6" t="str">
        <f t="shared" si="0"/>
        <v/>
      </c>
      <c r="O13" s="3">
        <v>9</v>
      </c>
      <c r="P13" s="3">
        <v>0</v>
      </c>
    </row>
    <row r="14" spans="1:17" x14ac:dyDescent="0.25">
      <c r="A14" s="13"/>
      <c r="B14" s="13">
        <v>50</v>
      </c>
      <c r="C14" s="13" t="s">
        <v>6</v>
      </c>
      <c r="D14" s="13" t="s">
        <v>5</v>
      </c>
      <c r="G14" s="3">
        <v>10</v>
      </c>
      <c r="H14" s="3">
        <v>0</v>
      </c>
      <c r="I14" s="6" t="str">
        <f t="shared" si="0"/>
        <v/>
      </c>
      <c r="O14" s="3">
        <v>10</v>
      </c>
      <c r="P14" s="3">
        <v>0</v>
      </c>
    </row>
    <row r="15" spans="1:17" x14ac:dyDescent="0.25">
      <c r="A15" s="2">
        <v>3</v>
      </c>
      <c r="B15" s="2">
        <v>8</v>
      </c>
      <c r="C15" s="2" t="s">
        <v>4</v>
      </c>
      <c r="D15" s="2" t="s">
        <v>7</v>
      </c>
      <c r="G15" s="3">
        <v>11</v>
      </c>
      <c r="H15" s="3">
        <v>0</v>
      </c>
      <c r="I15" s="6" t="str">
        <f t="shared" si="0"/>
        <v/>
      </c>
      <c r="O15" s="3">
        <v>11</v>
      </c>
      <c r="P15" s="3">
        <v>0</v>
      </c>
    </row>
    <row r="16" spans="1:17" x14ac:dyDescent="0.25">
      <c r="A16" s="2"/>
      <c r="B16" s="2">
        <v>14</v>
      </c>
      <c r="C16" s="2" t="s">
        <v>6</v>
      </c>
      <c r="D16" s="2" t="s">
        <v>5</v>
      </c>
      <c r="G16" s="3">
        <v>12</v>
      </c>
      <c r="H16" s="3">
        <v>0</v>
      </c>
      <c r="I16" s="6" t="str">
        <f t="shared" si="0"/>
        <v/>
      </c>
      <c r="O16" s="3">
        <v>12</v>
      </c>
      <c r="P16" s="3">
        <v>1</v>
      </c>
    </row>
    <row r="17" spans="1:16" x14ac:dyDescent="0.25">
      <c r="A17" s="2"/>
      <c r="B17" s="2">
        <v>49</v>
      </c>
      <c r="C17" s="2" t="s">
        <v>4</v>
      </c>
      <c r="D17" s="2" t="s">
        <v>5</v>
      </c>
      <c r="G17" s="3">
        <v>13</v>
      </c>
      <c r="H17" s="3">
        <v>0</v>
      </c>
      <c r="I17" s="6" t="str">
        <f t="shared" si="0"/>
        <v/>
      </c>
      <c r="O17" s="3">
        <v>13</v>
      </c>
      <c r="P17" s="3">
        <v>0</v>
      </c>
    </row>
    <row r="18" spans="1:16" x14ac:dyDescent="0.25">
      <c r="A18" s="2"/>
      <c r="B18" s="2">
        <v>28</v>
      </c>
      <c r="C18" s="2" t="s">
        <v>6</v>
      </c>
      <c r="D18" s="2" t="s">
        <v>5</v>
      </c>
      <c r="G18" s="3">
        <v>14</v>
      </c>
      <c r="H18" s="3">
        <v>0</v>
      </c>
      <c r="I18" s="6" t="str">
        <f t="shared" si="0"/>
        <v/>
      </c>
      <c r="O18" s="3">
        <v>14</v>
      </c>
      <c r="P18" s="3">
        <v>1</v>
      </c>
    </row>
    <row r="19" spans="1:16" x14ac:dyDescent="0.25">
      <c r="A19" s="2"/>
      <c r="B19" s="2">
        <v>47</v>
      </c>
      <c r="C19" s="2" t="s">
        <v>4</v>
      </c>
      <c r="D19" s="2" t="s">
        <v>5</v>
      </c>
      <c r="G19" s="3">
        <v>15</v>
      </c>
      <c r="H19" s="3">
        <v>0</v>
      </c>
      <c r="I19" s="6" t="str">
        <f t="shared" si="0"/>
        <v/>
      </c>
      <c r="O19" s="3">
        <v>15</v>
      </c>
      <c r="P19" s="3">
        <v>0</v>
      </c>
    </row>
    <row r="20" spans="1:16" x14ac:dyDescent="0.25">
      <c r="A20" s="13">
        <v>4</v>
      </c>
      <c r="B20" s="13">
        <v>5</v>
      </c>
      <c r="C20" s="13" t="s">
        <v>6</v>
      </c>
      <c r="D20" s="13" t="s">
        <v>7</v>
      </c>
      <c r="G20" s="3">
        <v>16</v>
      </c>
      <c r="H20" s="3">
        <v>0</v>
      </c>
      <c r="I20" s="6" t="str">
        <f t="shared" si="0"/>
        <v/>
      </c>
      <c r="O20" s="3">
        <v>16</v>
      </c>
      <c r="P20" s="3">
        <v>0</v>
      </c>
    </row>
    <row r="21" spans="1:16" x14ac:dyDescent="0.25">
      <c r="A21" s="13"/>
      <c r="B21" s="13">
        <v>45</v>
      </c>
      <c r="C21" s="13" t="s">
        <v>6</v>
      </c>
      <c r="D21" s="13" t="s">
        <v>7</v>
      </c>
      <c r="G21" s="3">
        <v>17</v>
      </c>
      <c r="H21" s="3">
        <v>0</v>
      </c>
      <c r="I21" s="6" t="str">
        <f t="shared" si="0"/>
        <v/>
      </c>
      <c r="O21" s="3">
        <v>17</v>
      </c>
      <c r="P21" s="3">
        <v>0</v>
      </c>
    </row>
    <row r="22" spans="1:16" x14ac:dyDescent="0.25">
      <c r="A22" s="13"/>
      <c r="B22" s="13">
        <v>28</v>
      </c>
      <c r="C22" s="13" t="s">
        <v>6</v>
      </c>
      <c r="D22" s="13" t="s">
        <v>7</v>
      </c>
      <c r="G22" s="3">
        <v>18</v>
      </c>
      <c r="H22" s="3">
        <v>0</v>
      </c>
      <c r="I22" s="6" t="str">
        <f t="shared" si="0"/>
        <v/>
      </c>
      <c r="O22" s="3">
        <v>18</v>
      </c>
      <c r="P22" s="3">
        <v>0</v>
      </c>
    </row>
    <row r="23" spans="1:16" x14ac:dyDescent="0.25">
      <c r="A23" s="13"/>
      <c r="B23" s="13">
        <v>35</v>
      </c>
      <c r="C23" s="13" t="s">
        <v>4</v>
      </c>
      <c r="D23" s="13" t="s">
        <v>5</v>
      </c>
      <c r="G23" s="3">
        <v>19</v>
      </c>
      <c r="H23" s="3">
        <v>0</v>
      </c>
      <c r="I23" s="6" t="str">
        <f t="shared" si="0"/>
        <v/>
      </c>
      <c r="O23" s="3">
        <v>19</v>
      </c>
      <c r="P23" s="3">
        <v>0</v>
      </c>
    </row>
    <row r="24" spans="1:16" x14ac:dyDescent="0.25">
      <c r="A24" s="13"/>
      <c r="B24" s="13">
        <v>45</v>
      </c>
      <c r="C24" s="13" t="s">
        <v>6</v>
      </c>
      <c r="D24" s="13" t="s">
        <v>7</v>
      </c>
      <c r="G24" s="3">
        <v>20</v>
      </c>
      <c r="H24" s="3">
        <v>0</v>
      </c>
      <c r="I24" s="6" t="str">
        <f t="shared" si="0"/>
        <v/>
      </c>
      <c r="O24" s="3">
        <v>20</v>
      </c>
      <c r="P24" s="3">
        <v>0</v>
      </c>
    </row>
    <row r="25" spans="1:16" x14ac:dyDescent="0.25">
      <c r="G25" s="3">
        <v>21</v>
      </c>
      <c r="H25" s="3">
        <v>0</v>
      </c>
      <c r="I25" s="6" t="str">
        <f t="shared" si="0"/>
        <v/>
      </c>
      <c r="O25" s="3">
        <v>21</v>
      </c>
      <c r="P25" s="3">
        <v>0</v>
      </c>
    </row>
    <row r="26" spans="1:16" ht="17.25" customHeight="1" x14ac:dyDescent="0.25">
      <c r="G26" s="3">
        <v>22</v>
      </c>
      <c r="H26" s="3">
        <v>0</v>
      </c>
      <c r="I26" s="6" t="str">
        <f t="shared" si="0"/>
        <v/>
      </c>
      <c r="O26" s="3">
        <v>22</v>
      </c>
      <c r="P26" s="3">
        <v>0</v>
      </c>
    </row>
    <row r="27" spans="1:16" x14ac:dyDescent="0.25">
      <c r="G27" s="3">
        <v>23</v>
      </c>
      <c r="H27" s="3">
        <v>0</v>
      </c>
      <c r="I27" s="6" t="str">
        <f t="shared" si="0"/>
        <v/>
      </c>
      <c r="O27" s="3">
        <v>23</v>
      </c>
      <c r="P27" s="3">
        <v>0</v>
      </c>
    </row>
    <row r="28" spans="1:16" x14ac:dyDescent="0.25">
      <c r="A28" s="1" t="s">
        <v>15</v>
      </c>
      <c r="G28" s="3">
        <v>24</v>
      </c>
      <c r="H28" s="3">
        <v>0</v>
      </c>
      <c r="I28" s="6" t="str">
        <f t="shared" si="0"/>
        <v/>
      </c>
      <c r="O28" s="3">
        <v>24</v>
      </c>
      <c r="P28" s="3">
        <v>0</v>
      </c>
    </row>
    <row r="29" spans="1:16" x14ac:dyDescent="0.25">
      <c r="A29" s="8">
        <f>A5</f>
        <v>1</v>
      </c>
      <c r="G29" s="3">
        <v>25</v>
      </c>
      <c r="H29" s="3">
        <v>1</v>
      </c>
      <c r="I29" s="6" t="str">
        <f t="shared" si="0"/>
        <v/>
      </c>
      <c r="O29" s="3">
        <v>25</v>
      </c>
      <c r="P29" s="3">
        <v>1</v>
      </c>
    </row>
    <row r="30" spans="1:16" x14ac:dyDescent="0.25">
      <c r="A30" s="8">
        <f>B5</f>
        <v>1</v>
      </c>
      <c r="G30" s="3">
        <v>26</v>
      </c>
      <c r="H30" s="3">
        <v>0</v>
      </c>
      <c r="I30" s="6" t="str">
        <f t="shared" si="0"/>
        <v/>
      </c>
      <c r="O30" s="3">
        <v>26</v>
      </c>
      <c r="P30" s="3">
        <v>0</v>
      </c>
    </row>
    <row r="31" spans="1:16" x14ac:dyDescent="0.25">
      <c r="A31" s="8" t="str">
        <f>C5</f>
        <v>C</v>
      </c>
      <c r="G31" s="3">
        <v>27</v>
      </c>
      <c r="H31" s="3">
        <v>0</v>
      </c>
      <c r="I31" s="6" t="str">
        <f t="shared" si="0"/>
        <v/>
      </c>
      <c r="O31" s="3">
        <v>27</v>
      </c>
      <c r="P31" s="3">
        <v>0</v>
      </c>
    </row>
    <row r="32" spans="1:16" x14ac:dyDescent="0.25">
      <c r="A32" s="8" t="str">
        <f>D5</f>
        <v xml:space="preserve">S  </v>
      </c>
      <c r="G32" s="3">
        <v>28</v>
      </c>
      <c r="H32" s="3">
        <v>0</v>
      </c>
      <c r="I32" s="6" t="str">
        <f t="shared" si="0"/>
        <v/>
      </c>
      <c r="O32" s="3">
        <v>28</v>
      </c>
      <c r="P32" s="3">
        <v>2</v>
      </c>
    </row>
    <row r="33" spans="1:16" x14ac:dyDescent="0.25">
      <c r="A33" s="8">
        <f>B6</f>
        <v>12</v>
      </c>
      <c r="G33" s="3">
        <v>29</v>
      </c>
      <c r="H33" s="3">
        <v>0</v>
      </c>
      <c r="I33" s="6" t="str">
        <f t="shared" si="0"/>
        <v/>
      </c>
      <c r="O33" s="3">
        <v>29</v>
      </c>
      <c r="P33" s="3">
        <v>0</v>
      </c>
    </row>
    <row r="34" spans="1:16" x14ac:dyDescent="0.25">
      <c r="A34" s="8" t="str">
        <f>C6</f>
        <v>H</v>
      </c>
      <c r="G34" s="3">
        <v>30</v>
      </c>
      <c r="H34" s="3">
        <v>0</v>
      </c>
      <c r="I34" s="6" t="str">
        <f t="shared" si="0"/>
        <v/>
      </c>
      <c r="O34" s="3">
        <v>30</v>
      </c>
      <c r="P34" s="3">
        <v>0</v>
      </c>
    </row>
    <row r="35" spans="1:16" x14ac:dyDescent="0.25">
      <c r="A35" s="8" t="str">
        <f>D6</f>
        <v>N</v>
      </c>
      <c r="G35" s="3">
        <v>31</v>
      </c>
      <c r="H35" s="3">
        <v>0</v>
      </c>
      <c r="I35" s="6" t="str">
        <f t="shared" si="0"/>
        <v/>
      </c>
      <c r="O35" s="3">
        <v>31</v>
      </c>
      <c r="P35" s="3">
        <v>0</v>
      </c>
    </row>
    <row r="36" spans="1:16" x14ac:dyDescent="0.25">
      <c r="A36" s="8">
        <f>B7</f>
        <v>1</v>
      </c>
      <c r="G36" s="3">
        <v>32</v>
      </c>
      <c r="H36" s="3">
        <v>0</v>
      </c>
      <c r="I36" s="6" t="str">
        <f t="shared" si="0"/>
        <v/>
      </c>
      <c r="O36" s="3">
        <v>32</v>
      </c>
      <c r="P36" s="3">
        <v>0</v>
      </c>
    </row>
    <row r="37" spans="1:16" x14ac:dyDescent="0.25">
      <c r="A37" s="8" t="str">
        <f>C7</f>
        <v>H</v>
      </c>
      <c r="G37" s="3">
        <v>33</v>
      </c>
      <c r="H37" s="3">
        <v>0</v>
      </c>
      <c r="I37" s="6" t="str">
        <f t="shared" si="0"/>
        <v/>
      </c>
      <c r="O37" s="3">
        <v>33</v>
      </c>
      <c r="P37" s="3">
        <v>0</v>
      </c>
    </row>
    <row r="38" spans="1:16" x14ac:dyDescent="0.25">
      <c r="A38" s="8" t="str">
        <f>D7</f>
        <v xml:space="preserve">S  </v>
      </c>
      <c r="G38" s="3">
        <v>34</v>
      </c>
      <c r="H38" s="3">
        <v>0</v>
      </c>
      <c r="I38" s="6" t="str">
        <f t="shared" si="0"/>
        <v/>
      </c>
      <c r="O38" s="3">
        <v>34</v>
      </c>
      <c r="P38" s="3">
        <v>0</v>
      </c>
    </row>
    <row r="39" spans="1:16" x14ac:dyDescent="0.25">
      <c r="A39" s="8">
        <f>B8</f>
        <v>38</v>
      </c>
      <c r="G39" s="3">
        <v>35</v>
      </c>
      <c r="H39" s="3">
        <v>1</v>
      </c>
      <c r="I39" s="6" t="str">
        <f t="shared" si="0"/>
        <v/>
      </c>
      <c r="O39" s="3">
        <v>35</v>
      </c>
      <c r="P39" s="3">
        <v>1</v>
      </c>
    </row>
    <row r="40" spans="1:16" x14ac:dyDescent="0.25">
      <c r="A40" s="8" t="str">
        <f>C8</f>
        <v>H</v>
      </c>
      <c r="G40" s="3">
        <v>36</v>
      </c>
      <c r="H40" s="3">
        <v>0</v>
      </c>
      <c r="I40" s="6" t="str">
        <f t="shared" si="0"/>
        <v/>
      </c>
      <c r="O40" s="3">
        <v>36</v>
      </c>
      <c r="P40" s="3">
        <v>0</v>
      </c>
    </row>
    <row r="41" spans="1:16" x14ac:dyDescent="0.25">
      <c r="A41" s="8" t="str">
        <f>D8</f>
        <v>N</v>
      </c>
      <c r="G41" s="3">
        <v>37</v>
      </c>
      <c r="H41" s="3">
        <v>0</v>
      </c>
      <c r="I41" s="6" t="str">
        <f t="shared" si="0"/>
        <v/>
      </c>
      <c r="O41" s="3">
        <v>37</v>
      </c>
      <c r="P41" s="3">
        <v>0</v>
      </c>
    </row>
    <row r="42" spans="1:16" x14ac:dyDescent="0.25">
      <c r="A42" s="8">
        <f>B9</f>
        <v>25</v>
      </c>
      <c r="G42" s="3">
        <v>38</v>
      </c>
      <c r="H42" s="3">
        <v>0</v>
      </c>
      <c r="I42" s="6" t="str">
        <f t="shared" si="0"/>
        <v/>
      </c>
      <c r="O42" s="3">
        <v>38</v>
      </c>
      <c r="P42" s="3">
        <v>1</v>
      </c>
    </row>
    <row r="43" spans="1:16" x14ac:dyDescent="0.25">
      <c r="A43" s="8" t="str">
        <f>C9</f>
        <v>C</v>
      </c>
      <c r="G43" s="3">
        <v>39</v>
      </c>
      <c r="H43" s="3">
        <v>0</v>
      </c>
      <c r="I43" s="6" t="str">
        <f t="shared" si="0"/>
        <v/>
      </c>
      <c r="O43" s="3">
        <v>39</v>
      </c>
      <c r="P43" s="3">
        <v>0</v>
      </c>
    </row>
    <row r="44" spans="1:16" x14ac:dyDescent="0.25">
      <c r="A44" s="8" t="str">
        <f>D9</f>
        <v xml:space="preserve">S  </v>
      </c>
      <c r="G44" s="3">
        <v>40</v>
      </c>
      <c r="H44" s="3">
        <v>0</v>
      </c>
      <c r="I44" s="6" t="str">
        <f t="shared" si="0"/>
        <v/>
      </c>
      <c r="O44" s="3">
        <v>40</v>
      </c>
      <c r="P44" s="3">
        <v>0</v>
      </c>
    </row>
    <row r="45" spans="1:16" x14ac:dyDescent="0.25">
      <c r="A45" s="8">
        <f>A10</f>
        <v>2</v>
      </c>
      <c r="G45" s="3">
        <v>41</v>
      </c>
      <c r="H45" s="3">
        <v>0</v>
      </c>
      <c r="I45" s="6" t="str">
        <f t="shared" si="0"/>
        <v/>
      </c>
      <c r="O45" s="3">
        <v>41</v>
      </c>
      <c r="P45" s="3">
        <v>0</v>
      </c>
    </row>
    <row r="46" spans="1:16" x14ac:dyDescent="0.25">
      <c r="A46" s="8">
        <f>B10</f>
        <v>3</v>
      </c>
      <c r="G46" s="3">
        <v>42</v>
      </c>
      <c r="H46" s="3">
        <v>0</v>
      </c>
      <c r="I46" s="6" t="str">
        <f t="shared" si="0"/>
        <v/>
      </c>
      <c r="O46" s="3">
        <v>42</v>
      </c>
      <c r="P46" s="3">
        <v>0</v>
      </c>
    </row>
    <row r="47" spans="1:16" x14ac:dyDescent="0.25">
      <c r="A47" s="8" t="str">
        <f>C10</f>
        <v>H</v>
      </c>
      <c r="G47" s="3">
        <v>43</v>
      </c>
      <c r="H47" s="3">
        <v>0</v>
      </c>
      <c r="I47" s="6" t="str">
        <f t="shared" si="0"/>
        <v/>
      </c>
      <c r="O47" s="3">
        <v>43</v>
      </c>
      <c r="P47" s="3">
        <v>0</v>
      </c>
    </row>
    <row r="48" spans="1:16" x14ac:dyDescent="0.25">
      <c r="A48" s="8" t="str">
        <f>D10</f>
        <v xml:space="preserve">S  </v>
      </c>
      <c r="G48" s="3">
        <v>44</v>
      </c>
      <c r="H48" s="3">
        <v>0</v>
      </c>
      <c r="I48" s="6" t="str">
        <f t="shared" si="0"/>
        <v/>
      </c>
      <c r="O48" s="3">
        <v>44</v>
      </c>
      <c r="P48" s="3">
        <v>0</v>
      </c>
    </row>
    <row r="49" spans="1:28" x14ac:dyDescent="0.25">
      <c r="A49" s="8">
        <f>B11</f>
        <v>1</v>
      </c>
      <c r="G49" s="3">
        <v>45</v>
      </c>
      <c r="H49" s="3">
        <v>0</v>
      </c>
      <c r="I49" s="6" t="str">
        <f t="shared" si="0"/>
        <v/>
      </c>
      <c r="O49" s="3">
        <v>45</v>
      </c>
      <c r="P49" s="3">
        <v>2</v>
      </c>
    </row>
    <row r="50" spans="1:28" x14ac:dyDescent="0.25">
      <c r="A50" s="8" t="str">
        <f>C11</f>
        <v>H</v>
      </c>
      <c r="G50" s="3">
        <v>46</v>
      </c>
      <c r="H50" s="3">
        <v>0</v>
      </c>
      <c r="I50" s="6" t="str">
        <f t="shared" si="0"/>
        <v/>
      </c>
      <c r="O50" s="3">
        <v>46</v>
      </c>
      <c r="P50" s="3">
        <v>0</v>
      </c>
    </row>
    <row r="51" spans="1:28" x14ac:dyDescent="0.25">
      <c r="A51" s="8" t="str">
        <f>D11</f>
        <v xml:space="preserve">S  </v>
      </c>
      <c r="G51" s="3">
        <v>47</v>
      </c>
      <c r="H51" s="3">
        <v>1</v>
      </c>
      <c r="I51" s="6" t="str">
        <f t="shared" si="0"/>
        <v/>
      </c>
      <c r="O51" s="3">
        <v>47</v>
      </c>
      <c r="P51" s="3">
        <v>1</v>
      </c>
    </row>
    <row r="52" spans="1:28" x14ac:dyDescent="0.25">
      <c r="A52" s="8">
        <f>B12</f>
        <v>5</v>
      </c>
      <c r="G52" s="3">
        <v>48</v>
      </c>
      <c r="H52" s="3">
        <v>0</v>
      </c>
      <c r="I52" s="6" t="str">
        <f t="shared" si="0"/>
        <v/>
      </c>
      <c r="O52" s="3">
        <v>48</v>
      </c>
      <c r="P52" s="3">
        <v>0</v>
      </c>
    </row>
    <row r="53" spans="1:28" x14ac:dyDescent="0.25">
      <c r="A53" s="8" t="str">
        <f>C12</f>
        <v>H</v>
      </c>
      <c r="G53" s="3">
        <v>49</v>
      </c>
      <c r="H53" s="3">
        <v>1</v>
      </c>
      <c r="I53" s="6" t="str">
        <f t="shared" si="0"/>
        <v/>
      </c>
      <c r="O53" s="3">
        <v>49</v>
      </c>
      <c r="P53" s="3">
        <v>1</v>
      </c>
    </row>
    <row r="54" spans="1:28" x14ac:dyDescent="0.25">
      <c r="A54" s="8" t="str">
        <f>D12</f>
        <v xml:space="preserve">S  </v>
      </c>
      <c r="G54" s="3">
        <v>50</v>
      </c>
      <c r="H54" s="3">
        <v>0</v>
      </c>
      <c r="I54" s="6" t="str">
        <f t="shared" si="0"/>
        <v/>
      </c>
      <c r="O54" s="3">
        <v>50</v>
      </c>
      <c r="P54" s="3">
        <v>1</v>
      </c>
    </row>
    <row r="55" spans="1:28" x14ac:dyDescent="0.25">
      <c r="A55" s="8">
        <f>B13</f>
        <v>8</v>
      </c>
    </row>
    <row r="56" spans="1:28" x14ac:dyDescent="0.25">
      <c r="A56" s="8" t="str">
        <f>C13</f>
        <v>C</v>
      </c>
    </row>
    <row r="57" spans="1:28" x14ac:dyDescent="0.25">
      <c r="A57" s="8" t="str">
        <f>D13</f>
        <v>N</v>
      </c>
    </row>
    <row r="58" spans="1:28" x14ac:dyDescent="0.25">
      <c r="A58" s="8">
        <f>B14</f>
        <v>50</v>
      </c>
    </row>
    <row r="59" spans="1:28" x14ac:dyDescent="0.25">
      <c r="A59" s="8" t="str">
        <f>C14</f>
        <v>H</v>
      </c>
      <c r="F59" s="7" t="s">
        <v>13</v>
      </c>
      <c r="G59" s="7" t="s">
        <v>9</v>
      </c>
      <c r="H59" s="7" t="s">
        <v>10</v>
      </c>
      <c r="I59" s="5" t="s">
        <v>14</v>
      </c>
    </row>
    <row r="60" spans="1:28" x14ac:dyDescent="0.25">
      <c r="A60" s="8" t="str">
        <f>D14</f>
        <v xml:space="preserve">S  </v>
      </c>
      <c r="F60" s="7" t="s">
        <v>6</v>
      </c>
      <c r="G60" s="7">
        <v>1</v>
      </c>
      <c r="H60" s="7" cm="1">
        <f t="array" ref="H60:H109">COUNTIFS(C5:C24,F60, B5:B24,G60:G109)</f>
        <v>2</v>
      </c>
      <c r="I60" s="5">
        <f>COUNTIFS(_xlfn.ANCHORARRAY(H60),"&gt;0")</f>
        <v>9</v>
      </c>
    </row>
    <row r="61" spans="1:28" x14ac:dyDescent="0.25">
      <c r="A61" s="8">
        <f>A15</f>
        <v>3</v>
      </c>
      <c r="G61" s="7">
        <v>2</v>
      </c>
      <c r="H61" s="7">
        <v>0</v>
      </c>
      <c r="N61" s="7" t="s">
        <v>23</v>
      </c>
      <c r="O61" s="7" t="s">
        <v>24</v>
      </c>
      <c r="P61" s="9" t="s">
        <v>25</v>
      </c>
      <c r="Q61" s="10" t="s">
        <v>14</v>
      </c>
      <c r="R61" s="10" t="s">
        <v>28</v>
      </c>
      <c r="S61" s="10" t="s">
        <v>29</v>
      </c>
      <c r="T61" s="11" t="s">
        <v>30</v>
      </c>
      <c r="Y61" t="s">
        <v>19</v>
      </c>
      <c r="Z61" t="s">
        <v>20</v>
      </c>
      <c r="AA61" t="s">
        <v>21</v>
      </c>
      <c r="AB61" t="s">
        <v>22</v>
      </c>
    </row>
    <row r="62" spans="1:28" x14ac:dyDescent="0.25">
      <c r="A62" s="8">
        <f>B15</f>
        <v>8</v>
      </c>
      <c r="G62" s="7">
        <v>3</v>
      </c>
      <c r="H62" s="7">
        <v>1</v>
      </c>
      <c r="N62" s="7">
        <v>1</v>
      </c>
      <c r="O62" s="7" t="s">
        <v>26</v>
      </c>
      <c r="P62" s="9" t="s">
        <v>27</v>
      </c>
      <c r="Q62" s="3" cm="1">
        <f t="array" ref="Q62:Q111">COUNTIFS(B5:B24,N62:N111)</f>
        <v>3</v>
      </c>
      <c r="R62" s="3" cm="1">
        <f t="array" ref="R62:R111">COUNTIFS(B5:B24,N62:N111,C5:C24,O62)</f>
        <v>1</v>
      </c>
      <c r="S62" s="3" cm="1">
        <f t="array" ref="S62:S111">COUNTIFS(B5:B24,N62:N111,C5:C24,P62)</f>
        <v>2</v>
      </c>
      <c r="T62" t="str">
        <f>IF(AND(Q112=N112,R112=N112),"Completo Comun", IF(AND(Q112=N112,S112=N112),"Completo Holo",  IF(Q112=N112, "completo", "Incompleto")  ) )</f>
        <v>Incompleto</v>
      </c>
    </row>
    <row r="63" spans="1:28" x14ac:dyDescent="0.25">
      <c r="A63" s="8" t="str">
        <f>C15</f>
        <v>C</v>
      </c>
      <c r="G63" s="7">
        <v>4</v>
      </c>
      <c r="H63" s="7">
        <v>0</v>
      </c>
      <c r="N63" s="7">
        <v>2</v>
      </c>
      <c r="O63" s="14"/>
      <c r="P63" s="14"/>
      <c r="Q63" s="3">
        <v>0</v>
      </c>
      <c r="R63" s="3">
        <v>0</v>
      </c>
      <c r="S63" s="3">
        <v>0</v>
      </c>
    </row>
    <row r="64" spans="1:28" x14ac:dyDescent="0.25">
      <c r="A64" s="8" t="str">
        <f>D15</f>
        <v>N</v>
      </c>
      <c r="G64" s="7">
        <v>5</v>
      </c>
      <c r="H64" s="7">
        <v>2</v>
      </c>
      <c r="N64" s="7">
        <v>3</v>
      </c>
      <c r="O64" s="14"/>
      <c r="P64" s="14"/>
      <c r="Q64" s="3">
        <v>1</v>
      </c>
      <c r="R64" s="3">
        <v>0</v>
      </c>
      <c r="S64" s="3">
        <v>1</v>
      </c>
    </row>
    <row r="65" spans="1:19" x14ac:dyDescent="0.25">
      <c r="A65" s="8">
        <f>B16</f>
        <v>14</v>
      </c>
      <c r="G65" s="7">
        <v>6</v>
      </c>
      <c r="H65" s="7">
        <v>0</v>
      </c>
      <c r="N65" s="7">
        <v>4</v>
      </c>
      <c r="O65" s="14"/>
      <c r="P65" s="14"/>
      <c r="Q65" s="3">
        <v>0</v>
      </c>
      <c r="R65" s="3">
        <v>0</v>
      </c>
      <c r="S65" s="3">
        <v>0</v>
      </c>
    </row>
    <row r="66" spans="1:19" x14ac:dyDescent="0.25">
      <c r="A66" s="8" t="str">
        <f>C16</f>
        <v>H</v>
      </c>
      <c r="G66" s="7">
        <v>7</v>
      </c>
      <c r="H66" s="7">
        <v>0</v>
      </c>
      <c r="N66" s="7">
        <v>5</v>
      </c>
      <c r="O66" s="14"/>
      <c r="P66" s="14"/>
      <c r="Q66" s="3">
        <v>2</v>
      </c>
      <c r="R66" s="3">
        <v>0</v>
      </c>
      <c r="S66" s="3">
        <v>2</v>
      </c>
    </row>
    <row r="67" spans="1:19" x14ac:dyDescent="0.25">
      <c r="A67" s="8" t="str">
        <f>D16</f>
        <v xml:space="preserve">S  </v>
      </c>
      <c r="G67" s="7">
        <v>8</v>
      </c>
      <c r="H67" s="7">
        <v>0</v>
      </c>
      <c r="N67" s="7">
        <v>6</v>
      </c>
      <c r="O67" s="14"/>
      <c r="P67" s="14"/>
      <c r="Q67" s="3">
        <v>0</v>
      </c>
      <c r="R67" s="3">
        <v>0</v>
      </c>
      <c r="S67" s="3">
        <v>0</v>
      </c>
    </row>
    <row r="68" spans="1:19" x14ac:dyDescent="0.25">
      <c r="A68" s="8">
        <f>B17</f>
        <v>49</v>
      </c>
      <c r="G68" s="7">
        <v>9</v>
      </c>
      <c r="H68" s="7">
        <v>0</v>
      </c>
      <c r="N68" s="7">
        <v>7</v>
      </c>
      <c r="O68" s="14"/>
      <c r="P68" s="14"/>
      <c r="Q68" s="3">
        <v>0</v>
      </c>
      <c r="R68" s="3">
        <v>0</v>
      </c>
      <c r="S68" s="3">
        <v>0</v>
      </c>
    </row>
    <row r="69" spans="1:19" x14ac:dyDescent="0.25">
      <c r="A69" s="8" t="str">
        <f>C17</f>
        <v>C</v>
      </c>
      <c r="G69" s="7">
        <v>10</v>
      </c>
      <c r="H69" s="7">
        <v>0</v>
      </c>
      <c r="N69" s="7">
        <v>8</v>
      </c>
      <c r="O69" s="14"/>
      <c r="P69" s="14"/>
      <c r="Q69" s="3">
        <v>2</v>
      </c>
      <c r="R69" s="3">
        <v>2</v>
      </c>
      <c r="S69" s="3">
        <v>0</v>
      </c>
    </row>
    <row r="70" spans="1:19" x14ac:dyDescent="0.25">
      <c r="A70" s="8" t="str">
        <f>D17</f>
        <v xml:space="preserve">S  </v>
      </c>
      <c r="G70" s="7">
        <v>11</v>
      </c>
      <c r="H70" s="7">
        <v>0</v>
      </c>
      <c r="N70" s="7">
        <v>9</v>
      </c>
      <c r="O70" s="14"/>
      <c r="P70" s="14"/>
      <c r="Q70" s="3">
        <v>0</v>
      </c>
      <c r="R70" s="3">
        <v>0</v>
      </c>
      <c r="S70" s="3">
        <v>0</v>
      </c>
    </row>
    <row r="71" spans="1:19" x14ac:dyDescent="0.25">
      <c r="A71" s="8">
        <f>B18</f>
        <v>28</v>
      </c>
      <c r="G71" s="7">
        <v>12</v>
      </c>
      <c r="H71" s="7">
        <v>1</v>
      </c>
      <c r="N71" s="7">
        <v>10</v>
      </c>
      <c r="O71" s="14"/>
      <c r="P71" s="14"/>
      <c r="Q71" s="3">
        <v>0</v>
      </c>
      <c r="R71" s="3">
        <v>0</v>
      </c>
      <c r="S71" s="3">
        <v>0</v>
      </c>
    </row>
    <row r="72" spans="1:19" x14ac:dyDescent="0.25">
      <c r="A72" s="8" t="str">
        <f>C18</f>
        <v>H</v>
      </c>
      <c r="G72" s="7">
        <v>13</v>
      </c>
      <c r="H72" s="7">
        <v>0</v>
      </c>
      <c r="N72" s="7">
        <v>11</v>
      </c>
      <c r="O72" s="14"/>
      <c r="P72" s="14"/>
      <c r="Q72" s="3">
        <v>0</v>
      </c>
      <c r="R72" s="3">
        <v>0</v>
      </c>
      <c r="S72" s="3">
        <v>0</v>
      </c>
    </row>
    <row r="73" spans="1:19" x14ac:dyDescent="0.25">
      <c r="A73" s="8" t="str">
        <f>D18</f>
        <v xml:space="preserve">S  </v>
      </c>
      <c r="G73" s="7">
        <v>14</v>
      </c>
      <c r="H73" s="7">
        <v>1</v>
      </c>
      <c r="N73" s="7">
        <v>12</v>
      </c>
      <c r="O73" s="14"/>
      <c r="P73" s="14"/>
      <c r="Q73" s="3">
        <v>1</v>
      </c>
      <c r="R73" s="3">
        <v>0</v>
      </c>
      <c r="S73" s="3">
        <v>1</v>
      </c>
    </row>
    <row r="74" spans="1:19" x14ac:dyDescent="0.25">
      <c r="A74" s="8">
        <f>B19</f>
        <v>47</v>
      </c>
      <c r="G74" s="7">
        <v>15</v>
      </c>
      <c r="H74" s="7">
        <v>0</v>
      </c>
      <c r="N74" s="7">
        <v>13</v>
      </c>
      <c r="O74" s="14"/>
      <c r="P74" s="14"/>
      <c r="Q74" s="3">
        <v>0</v>
      </c>
      <c r="R74" s="3">
        <v>0</v>
      </c>
      <c r="S74" s="3">
        <v>0</v>
      </c>
    </row>
    <row r="75" spans="1:19" x14ac:dyDescent="0.25">
      <c r="A75" s="8" t="str">
        <f>C19</f>
        <v>C</v>
      </c>
      <c r="G75" s="7">
        <v>16</v>
      </c>
      <c r="H75" s="7">
        <v>0</v>
      </c>
      <c r="N75" s="7">
        <v>14</v>
      </c>
      <c r="O75" s="14"/>
      <c r="P75" s="14"/>
      <c r="Q75" s="3">
        <v>1</v>
      </c>
      <c r="R75" s="3">
        <v>0</v>
      </c>
      <c r="S75" s="3">
        <v>1</v>
      </c>
    </row>
    <row r="76" spans="1:19" x14ac:dyDescent="0.25">
      <c r="A76" s="8" t="str">
        <f>D19</f>
        <v xml:space="preserve">S  </v>
      </c>
      <c r="G76" s="7">
        <v>17</v>
      </c>
      <c r="H76" s="7">
        <v>0</v>
      </c>
      <c r="N76" s="7">
        <v>15</v>
      </c>
      <c r="O76" s="14"/>
      <c r="P76" s="14"/>
      <c r="Q76" s="3">
        <v>0</v>
      </c>
      <c r="R76" s="3">
        <v>0</v>
      </c>
      <c r="S76" s="3">
        <v>0</v>
      </c>
    </row>
    <row r="77" spans="1:19" x14ac:dyDescent="0.25">
      <c r="A77" s="8">
        <f>A20</f>
        <v>4</v>
      </c>
      <c r="G77" s="7">
        <v>18</v>
      </c>
      <c r="H77" s="7">
        <v>0</v>
      </c>
      <c r="N77" s="7">
        <v>16</v>
      </c>
      <c r="O77" s="14"/>
      <c r="P77" s="14"/>
      <c r="Q77" s="3">
        <v>0</v>
      </c>
      <c r="R77" s="3">
        <v>0</v>
      </c>
      <c r="S77" s="3">
        <v>0</v>
      </c>
    </row>
    <row r="78" spans="1:19" x14ac:dyDescent="0.25">
      <c r="A78" s="8">
        <f>B20</f>
        <v>5</v>
      </c>
      <c r="G78" s="7">
        <v>19</v>
      </c>
      <c r="H78" s="7">
        <v>0</v>
      </c>
      <c r="N78" s="7">
        <v>17</v>
      </c>
      <c r="O78" s="14"/>
      <c r="P78" s="14"/>
      <c r="Q78" s="3">
        <v>0</v>
      </c>
      <c r="R78" s="3">
        <v>0</v>
      </c>
      <c r="S78" s="3">
        <v>0</v>
      </c>
    </row>
    <row r="79" spans="1:19" x14ac:dyDescent="0.25">
      <c r="A79" s="8" t="str">
        <f>C20</f>
        <v>H</v>
      </c>
      <c r="G79" s="7">
        <v>20</v>
      </c>
      <c r="H79" s="7">
        <v>0</v>
      </c>
      <c r="N79" s="7">
        <v>18</v>
      </c>
      <c r="O79" s="14"/>
      <c r="P79" s="14"/>
      <c r="Q79" s="3">
        <v>0</v>
      </c>
      <c r="R79" s="3">
        <v>0</v>
      </c>
      <c r="S79" s="3">
        <v>0</v>
      </c>
    </row>
    <row r="80" spans="1:19" x14ac:dyDescent="0.25">
      <c r="A80" s="8" t="str">
        <f>D20</f>
        <v>N</v>
      </c>
      <c r="G80" s="7">
        <v>21</v>
      </c>
      <c r="H80" s="7">
        <v>0</v>
      </c>
      <c r="N80" s="7">
        <v>19</v>
      </c>
      <c r="O80" s="14"/>
      <c r="P80" s="14"/>
      <c r="Q80" s="3">
        <v>0</v>
      </c>
      <c r="R80" s="3">
        <v>0</v>
      </c>
      <c r="S80" s="3">
        <v>0</v>
      </c>
    </row>
    <row r="81" spans="1:19" x14ac:dyDescent="0.25">
      <c r="A81" s="8">
        <f>B21</f>
        <v>45</v>
      </c>
      <c r="G81" s="7">
        <v>22</v>
      </c>
      <c r="H81" s="7">
        <v>0</v>
      </c>
      <c r="N81" s="7">
        <v>20</v>
      </c>
      <c r="O81" s="14"/>
      <c r="P81" s="14"/>
      <c r="Q81" s="3">
        <v>0</v>
      </c>
      <c r="R81" s="3">
        <v>0</v>
      </c>
      <c r="S81" s="3">
        <v>0</v>
      </c>
    </row>
    <row r="82" spans="1:19" x14ac:dyDescent="0.25">
      <c r="A82" s="8" t="str">
        <f>C21</f>
        <v>H</v>
      </c>
      <c r="G82" s="7">
        <v>23</v>
      </c>
      <c r="H82" s="7">
        <v>0</v>
      </c>
      <c r="N82" s="7">
        <v>21</v>
      </c>
      <c r="O82" s="14"/>
      <c r="P82" s="14"/>
      <c r="Q82" s="3">
        <v>0</v>
      </c>
      <c r="R82" s="3">
        <v>0</v>
      </c>
      <c r="S82" s="3">
        <v>0</v>
      </c>
    </row>
    <row r="83" spans="1:19" x14ac:dyDescent="0.25">
      <c r="A83" s="8" t="str">
        <f>D21</f>
        <v>N</v>
      </c>
      <c r="G83" s="7">
        <v>24</v>
      </c>
      <c r="H83" s="7">
        <v>0</v>
      </c>
      <c r="N83" s="7">
        <v>22</v>
      </c>
      <c r="O83" s="14"/>
      <c r="P83" s="14"/>
      <c r="Q83" s="3">
        <v>0</v>
      </c>
      <c r="R83" s="3">
        <v>0</v>
      </c>
      <c r="S83" s="3">
        <v>0</v>
      </c>
    </row>
    <row r="84" spans="1:19" x14ac:dyDescent="0.25">
      <c r="A84" s="8">
        <f>B22</f>
        <v>28</v>
      </c>
      <c r="G84" s="7">
        <v>25</v>
      </c>
      <c r="H84" s="7">
        <v>0</v>
      </c>
      <c r="N84" s="7">
        <v>23</v>
      </c>
      <c r="O84" s="14"/>
      <c r="P84" s="14"/>
      <c r="Q84" s="3">
        <v>0</v>
      </c>
      <c r="R84" s="3">
        <v>0</v>
      </c>
      <c r="S84" s="3">
        <v>0</v>
      </c>
    </row>
    <row r="85" spans="1:19" x14ac:dyDescent="0.25">
      <c r="A85" s="8" t="str">
        <f>C22</f>
        <v>H</v>
      </c>
      <c r="G85" s="7">
        <v>26</v>
      </c>
      <c r="H85" s="7">
        <v>0</v>
      </c>
      <c r="N85" s="7">
        <v>24</v>
      </c>
      <c r="O85" s="14"/>
      <c r="P85" s="14"/>
      <c r="Q85" s="3">
        <v>0</v>
      </c>
      <c r="R85" s="3">
        <v>0</v>
      </c>
      <c r="S85" s="3">
        <v>0</v>
      </c>
    </row>
    <row r="86" spans="1:19" x14ac:dyDescent="0.25">
      <c r="A86" s="8" t="str">
        <f>D22</f>
        <v>N</v>
      </c>
      <c r="G86" s="7">
        <v>27</v>
      </c>
      <c r="H86" s="7">
        <v>0</v>
      </c>
      <c r="N86" s="7">
        <v>25</v>
      </c>
      <c r="O86" s="14"/>
      <c r="P86" s="14"/>
      <c r="Q86" s="3">
        <v>1</v>
      </c>
      <c r="R86" s="3">
        <v>1</v>
      </c>
      <c r="S86" s="3">
        <v>0</v>
      </c>
    </row>
    <row r="87" spans="1:19" x14ac:dyDescent="0.25">
      <c r="A87" s="8">
        <f>B23</f>
        <v>35</v>
      </c>
      <c r="G87" s="7">
        <v>28</v>
      </c>
      <c r="H87" s="7">
        <v>2</v>
      </c>
      <c r="N87" s="7">
        <v>26</v>
      </c>
      <c r="O87" s="14"/>
      <c r="P87" s="14"/>
      <c r="Q87" s="3">
        <v>0</v>
      </c>
      <c r="R87" s="3">
        <v>0</v>
      </c>
      <c r="S87" s="3">
        <v>0</v>
      </c>
    </row>
    <row r="88" spans="1:19" x14ac:dyDescent="0.25">
      <c r="A88" s="8" t="str">
        <f>C23</f>
        <v>C</v>
      </c>
      <c r="G88" s="7">
        <v>29</v>
      </c>
      <c r="H88" s="7">
        <v>0</v>
      </c>
      <c r="N88" s="7">
        <v>27</v>
      </c>
      <c r="O88" s="14"/>
      <c r="P88" s="14"/>
      <c r="Q88" s="3">
        <v>0</v>
      </c>
      <c r="R88" s="3">
        <v>0</v>
      </c>
      <c r="S88" s="3">
        <v>0</v>
      </c>
    </row>
    <row r="89" spans="1:19" x14ac:dyDescent="0.25">
      <c r="A89" s="8" t="str">
        <f>D23</f>
        <v xml:space="preserve">S  </v>
      </c>
      <c r="G89" s="7">
        <v>30</v>
      </c>
      <c r="H89" s="7">
        <v>0</v>
      </c>
      <c r="N89" s="7">
        <v>28</v>
      </c>
      <c r="O89" s="14"/>
      <c r="P89" s="14"/>
      <c r="Q89" s="3">
        <v>2</v>
      </c>
      <c r="R89" s="3">
        <v>0</v>
      </c>
      <c r="S89" s="3">
        <v>2</v>
      </c>
    </row>
    <row r="90" spans="1:19" x14ac:dyDescent="0.25">
      <c r="A90" s="8">
        <f>B24</f>
        <v>45</v>
      </c>
      <c r="G90" s="7">
        <v>31</v>
      </c>
      <c r="H90" s="7">
        <v>0</v>
      </c>
      <c r="N90" s="7">
        <v>29</v>
      </c>
      <c r="O90" s="14"/>
      <c r="P90" s="14"/>
      <c r="Q90" s="3">
        <v>0</v>
      </c>
      <c r="R90" s="3">
        <v>0</v>
      </c>
      <c r="S90" s="3">
        <v>0</v>
      </c>
    </row>
    <row r="91" spans="1:19" x14ac:dyDescent="0.25">
      <c r="A91" s="8" t="str">
        <f>C24</f>
        <v>H</v>
      </c>
      <c r="G91" s="7">
        <v>32</v>
      </c>
      <c r="H91" s="7">
        <v>0</v>
      </c>
      <c r="N91" s="7">
        <v>30</v>
      </c>
      <c r="O91" s="14"/>
      <c r="P91" s="14"/>
      <c r="Q91" s="3">
        <v>0</v>
      </c>
      <c r="R91" s="3">
        <v>0</v>
      </c>
      <c r="S91" s="3">
        <v>0</v>
      </c>
    </row>
    <row r="92" spans="1:19" x14ac:dyDescent="0.25">
      <c r="A92" s="8" t="str">
        <f>D24</f>
        <v>N</v>
      </c>
      <c r="G92" s="7">
        <v>33</v>
      </c>
      <c r="H92" s="7">
        <v>0</v>
      </c>
      <c r="N92" s="7">
        <v>31</v>
      </c>
      <c r="O92" s="14"/>
      <c r="P92" s="14"/>
      <c r="Q92" s="3">
        <v>0</v>
      </c>
      <c r="R92" s="3">
        <v>0</v>
      </c>
      <c r="S92" s="3">
        <v>0</v>
      </c>
    </row>
    <row r="93" spans="1:19" x14ac:dyDescent="0.25">
      <c r="G93" s="7">
        <v>34</v>
      </c>
      <c r="H93" s="7">
        <v>0</v>
      </c>
      <c r="N93" s="7">
        <v>32</v>
      </c>
      <c r="O93" s="14"/>
      <c r="P93" s="14"/>
      <c r="Q93" s="3">
        <v>0</v>
      </c>
      <c r="R93" s="3">
        <v>0</v>
      </c>
      <c r="S93" s="3">
        <v>0</v>
      </c>
    </row>
    <row r="94" spans="1:19" x14ac:dyDescent="0.25">
      <c r="G94" s="7">
        <v>35</v>
      </c>
      <c r="H94" s="7">
        <v>0</v>
      </c>
      <c r="N94" s="7">
        <v>33</v>
      </c>
      <c r="O94" s="14"/>
      <c r="P94" s="14"/>
      <c r="Q94" s="3">
        <v>0</v>
      </c>
      <c r="R94" s="3">
        <v>0</v>
      </c>
      <c r="S94" s="3">
        <v>0</v>
      </c>
    </row>
    <row r="95" spans="1:19" x14ac:dyDescent="0.25">
      <c r="G95" s="7">
        <v>36</v>
      </c>
      <c r="H95" s="7">
        <v>0</v>
      </c>
      <c r="N95" s="7">
        <v>34</v>
      </c>
      <c r="O95" s="14"/>
      <c r="P95" s="14"/>
      <c r="Q95" s="3">
        <v>0</v>
      </c>
      <c r="R95" s="3">
        <v>0</v>
      </c>
      <c r="S95" s="3">
        <v>0</v>
      </c>
    </row>
    <row r="96" spans="1:19" x14ac:dyDescent="0.25">
      <c r="G96" s="7">
        <v>37</v>
      </c>
      <c r="H96" s="7">
        <v>0</v>
      </c>
      <c r="N96" s="7">
        <v>35</v>
      </c>
      <c r="O96" s="14"/>
      <c r="P96" s="14"/>
      <c r="Q96" s="3">
        <v>1</v>
      </c>
      <c r="R96" s="3">
        <v>1</v>
      </c>
      <c r="S96" s="3">
        <v>0</v>
      </c>
    </row>
    <row r="97" spans="7:19" x14ac:dyDescent="0.25">
      <c r="G97" s="7">
        <v>38</v>
      </c>
      <c r="H97" s="7">
        <v>1</v>
      </c>
      <c r="N97" s="7">
        <v>36</v>
      </c>
      <c r="O97" s="14"/>
      <c r="P97" s="14"/>
      <c r="Q97" s="3">
        <v>0</v>
      </c>
      <c r="R97" s="3">
        <v>0</v>
      </c>
      <c r="S97" s="3">
        <v>0</v>
      </c>
    </row>
    <row r="98" spans="7:19" x14ac:dyDescent="0.25">
      <c r="G98" s="7">
        <v>39</v>
      </c>
      <c r="H98" s="7">
        <v>0</v>
      </c>
      <c r="N98" s="7">
        <v>37</v>
      </c>
      <c r="O98" s="14"/>
      <c r="P98" s="14"/>
      <c r="Q98" s="3">
        <v>0</v>
      </c>
      <c r="R98" s="3">
        <v>0</v>
      </c>
      <c r="S98" s="3">
        <v>0</v>
      </c>
    </row>
    <row r="99" spans="7:19" x14ac:dyDescent="0.25">
      <c r="G99" s="7">
        <v>40</v>
      </c>
      <c r="H99" s="7">
        <v>0</v>
      </c>
      <c r="N99" s="7">
        <v>38</v>
      </c>
      <c r="O99" s="14"/>
      <c r="P99" s="14"/>
      <c r="Q99" s="3">
        <v>1</v>
      </c>
      <c r="R99" s="3">
        <v>0</v>
      </c>
      <c r="S99" s="3">
        <v>1</v>
      </c>
    </row>
    <row r="100" spans="7:19" x14ac:dyDescent="0.25">
      <c r="G100" s="7">
        <v>41</v>
      </c>
      <c r="H100" s="7">
        <v>0</v>
      </c>
      <c r="N100" s="7">
        <v>39</v>
      </c>
      <c r="O100" s="14"/>
      <c r="P100" s="14"/>
      <c r="Q100" s="3">
        <v>0</v>
      </c>
      <c r="R100" s="3">
        <v>0</v>
      </c>
      <c r="S100" s="3">
        <v>0</v>
      </c>
    </row>
    <row r="101" spans="7:19" x14ac:dyDescent="0.25">
      <c r="G101" s="7">
        <v>42</v>
      </c>
      <c r="H101" s="7">
        <v>0</v>
      </c>
      <c r="N101" s="7">
        <v>40</v>
      </c>
      <c r="O101" s="14"/>
      <c r="P101" s="14"/>
      <c r="Q101" s="3">
        <v>0</v>
      </c>
      <c r="R101" s="3">
        <v>0</v>
      </c>
      <c r="S101" s="3">
        <v>0</v>
      </c>
    </row>
    <row r="102" spans="7:19" x14ac:dyDescent="0.25">
      <c r="G102" s="7">
        <v>43</v>
      </c>
      <c r="H102" s="7">
        <v>0</v>
      </c>
      <c r="N102" s="7">
        <v>41</v>
      </c>
      <c r="O102" s="14"/>
      <c r="P102" s="14"/>
      <c r="Q102" s="3">
        <v>0</v>
      </c>
      <c r="R102" s="3">
        <v>0</v>
      </c>
      <c r="S102" s="3">
        <v>0</v>
      </c>
    </row>
    <row r="103" spans="7:19" x14ac:dyDescent="0.25">
      <c r="G103" s="7">
        <v>44</v>
      </c>
      <c r="H103" s="7">
        <v>0</v>
      </c>
      <c r="N103" s="7">
        <v>42</v>
      </c>
      <c r="O103" s="14"/>
      <c r="P103" s="14"/>
      <c r="Q103" s="3">
        <v>0</v>
      </c>
      <c r="R103" s="3">
        <v>0</v>
      </c>
      <c r="S103" s="3">
        <v>0</v>
      </c>
    </row>
    <row r="104" spans="7:19" x14ac:dyDescent="0.25">
      <c r="G104" s="7">
        <v>45</v>
      </c>
      <c r="H104" s="7">
        <v>2</v>
      </c>
      <c r="N104" s="7">
        <v>43</v>
      </c>
      <c r="O104" s="14"/>
      <c r="P104" s="14"/>
      <c r="Q104" s="3">
        <v>0</v>
      </c>
      <c r="R104" s="3">
        <v>0</v>
      </c>
      <c r="S104" s="3">
        <v>0</v>
      </c>
    </row>
    <row r="105" spans="7:19" x14ac:dyDescent="0.25">
      <c r="G105" s="7">
        <v>46</v>
      </c>
      <c r="H105" s="7">
        <v>0</v>
      </c>
      <c r="N105" s="7">
        <v>44</v>
      </c>
      <c r="O105" s="14"/>
      <c r="P105" s="14"/>
      <c r="Q105" s="3">
        <v>0</v>
      </c>
      <c r="R105" s="3">
        <v>0</v>
      </c>
      <c r="S105" s="3">
        <v>0</v>
      </c>
    </row>
    <row r="106" spans="7:19" x14ac:dyDescent="0.25">
      <c r="G106" s="7">
        <v>47</v>
      </c>
      <c r="H106" s="7">
        <v>0</v>
      </c>
      <c r="N106" s="7">
        <v>45</v>
      </c>
      <c r="O106" s="14"/>
      <c r="P106" s="14"/>
      <c r="Q106" s="3">
        <v>2</v>
      </c>
      <c r="R106" s="3">
        <v>0</v>
      </c>
      <c r="S106" s="3">
        <v>2</v>
      </c>
    </row>
    <row r="107" spans="7:19" x14ac:dyDescent="0.25">
      <c r="G107" s="7">
        <v>48</v>
      </c>
      <c r="H107" s="7">
        <v>0</v>
      </c>
      <c r="N107" s="7">
        <v>46</v>
      </c>
      <c r="O107" s="14"/>
      <c r="P107" s="14"/>
      <c r="Q107" s="3">
        <v>0</v>
      </c>
      <c r="R107" s="3">
        <v>0</v>
      </c>
      <c r="S107" s="3">
        <v>0</v>
      </c>
    </row>
    <row r="108" spans="7:19" x14ac:dyDescent="0.25">
      <c r="G108" s="7">
        <v>49</v>
      </c>
      <c r="H108" s="7">
        <v>0</v>
      </c>
      <c r="N108" s="7">
        <v>47</v>
      </c>
      <c r="O108" s="14"/>
      <c r="P108" s="14"/>
      <c r="Q108" s="3">
        <v>1</v>
      </c>
      <c r="R108" s="3">
        <v>1</v>
      </c>
      <c r="S108" s="3">
        <v>0</v>
      </c>
    </row>
    <row r="109" spans="7:19" x14ac:dyDescent="0.25">
      <c r="G109" s="7">
        <v>50</v>
      </c>
      <c r="H109" s="7">
        <v>1</v>
      </c>
      <c r="N109" s="7">
        <v>48</v>
      </c>
      <c r="O109" s="14"/>
      <c r="P109" s="14"/>
      <c r="Q109" s="3">
        <v>0</v>
      </c>
      <c r="R109" s="3">
        <v>0</v>
      </c>
      <c r="S109" s="3">
        <v>0</v>
      </c>
    </row>
    <row r="110" spans="7:19" x14ac:dyDescent="0.25">
      <c r="N110" s="7">
        <v>49</v>
      </c>
      <c r="O110" s="14"/>
      <c r="P110" s="14"/>
      <c r="Q110" s="3">
        <v>1</v>
      </c>
      <c r="R110" s="3">
        <v>1</v>
      </c>
      <c r="S110" s="3">
        <v>0</v>
      </c>
    </row>
    <row r="111" spans="7:19" x14ac:dyDescent="0.25">
      <c r="N111" s="7">
        <v>50</v>
      </c>
      <c r="O111" s="14"/>
      <c r="P111" s="14"/>
      <c r="Q111" s="3">
        <v>1</v>
      </c>
      <c r="R111" s="3">
        <v>0</v>
      </c>
      <c r="S111" s="3">
        <v>1</v>
      </c>
    </row>
    <row r="112" spans="7:19" x14ac:dyDescent="0.25">
      <c r="N112" s="12">
        <f>COUNTIFS(N62:N111, "&gt;0")</f>
        <v>50</v>
      </c>
      <c r="O112" s="14"/>
      <c r="P112" s="14"/>
      <c r="Q112" s="12">
        <f>COUNTIFS(_xlfn.ANCHORARRAY(Q62), "&gt;0")</f>
        <v>14</v>
      </c>
      <c r="R112" s="12">
        <f>COUNTIFS(_xlfn.ANCHORARRAY(R62),"&gt;0")</f>
        <v>6</v>
      </c>
      <c r="S112" s="12">
        <f>COUNTIFS(_xlfn.ANCHORARRAY(S62),"&gt;0")</f>
        <v>9</v>
      </c>
    </row>
    <row r="124" spans="7:13" x14ac:dyDescent="0.25">
      <c r="H124" t="s">
        <v>34</v>
      </c>
      <c r="I124" t="s">
        <v>35</v>
      </c>
      <c r="L124" s="15" t="s">
        <v>37</v>
      </c>
      <c r="M124" s="16">
        <f>SUM(G127:I127)</f>
        <v>2790</v>
      </c>
    </row>
    <row r="125" spans="7:13" x14ac:dyDescent="0.25">
      <c r="H125">
        <f>COUNTIFS(B5:B24,"&gt;0",C5:C24,"C")</f>
        <v>7</v>
      </c>
      <c r="I125">
        <f>COUNTIFS(B5:B24,"&gt;0",C5:C24,"H")</f>
        <v>13</v>
      </c>
    </row>
    <row r="126" spans="7:13" x14ac:dyDescent="0.25">
      <c r="G126" t="s">
        <v>33</v>
      </c>
      <c r="H126" t="s">
        <v>36</v>
      </c>
      <c r="I126" t="s">
        <v>36</v>
      </c>
    </row>
    <row r="127" spans="7:13" x14ac:dyDescent="0.25">
      <c r="G127">
        <f>COUNTIF(A5:A24,"&gt;0") * 500</f>
        <v>2000</v>
      </c>
      <c r="H127">
        <f>H125*20</f>
        <v>140</v>
      </c>
      <c r="I127">
        <f>I125*50</f>
        <v>650</v>
      </c>
    </row>
    <row r="131" spans="7:9" x14ac:dyDescent="0.25">
      <c r="G131" s="18"/>
      <c r="H131" s="19" t="s">
        <v>38</v>
      </c>
      <c r="I131" s="17">
        <f>COUNTIFS(C5:C24,"C",D5:D24,"N") * 20</f>
        <v>40</v>
      </c>
    </row>
    <row r="132" spans="7:9" x14ac:dyDescent="0.25">
      <c r="G132" s="18" t="s">
        <v>39</v>
      </c>
      <c r="H132" s="18"/>
      <c r="I132" s="17">
        <f>COUNTIFS(C5:C24,"H",D5:D24,"N") * 50</f>
        <v>300</v>
      </c>
    </row>
    <row r="133" spans="7:9" x14ac:dyDescent="0.25">
      <c r="I133">
        <f>I132+I131</f>
        <v>340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Lardo Miguel Angel</cp:lastModifiedBy>
  <dcterms:created xsi:type="dcterms:W3CDTF">2015-06-05T18:19:34Z</dcterms:created>
  <dcterms:modified xsi:type="dcterms:W3CDTF">2025-03-25T18:13:46Z</dcterms:modified>
</cp:coreProperties>
</file>